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slb001-my.sharepoint.com/personal/bhobbs_slb_com/Documents/Class Work/DAT-325/Project 3/"/>
    </mc:Choice>
  </mc:AlternateContent>
  <xr:revisionPtr revIDLastSave="648" documentId="11_ECC6F834AF77A365451992A07B7E1EECF4F1F020" xr6:coauthVersionLast="47" xr6:coauthVersionMax="47" xr10:uidLastSave="{0D0F25CA-A15C-4DDF-974A-E047643CB943}"/>
  <bookViews>
    <workbookView xWindow="-120" yWindow="-120" windowWidth="29040" windowHeight="15840" tabRatio="862" xr2:uid="{00000000-000D-0000-FFFF-FFFF00000000}"/>
  </bookViews>
  <sheets>
    <sheet name="Merged Data" sheetId="8" r:id="rId1"/>
    <sheet name="Wayne Clean" sheetId="7" r:id="rId2"/>
    <sheet name="Supermarket Data from Wayne Ent" sheetId="1" r:id="rId3"/>
    <sheet name="SM Data Dictionary from Bruce" sheetId="2" r:id="rId4"/>
    <sheet name="Example Source Data from Bruce" sheetId="3" r:id="rId5"/>
    <sheet name="Supermarket - Bruce Database" sheetId="4" r:id="rId6"/>
    <sheet name="data Profile" sheetId="6" r:id="rId7"/>
  </sheets>
  <definedNames>
    <definedName name="_xlnm._FilterDatabase" localSheetId="5" hidden="1">'Supermarket - Bruce Database'!$A$1:$T$1000</definedName>
    <definedName name="_xlnm._FilterDatabase" localSheetId="2" hidden="1">'Supermarket Data from Wayne Ent'!$A$1:$M$1000</definedName>
    <definedName name="_xlnm._FilterDatabase" localSheetId="1" hidden="1">'Wayne Clean'!$A$2:$M$997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8" i="6" l="1"/>
  <c r="Q37" i="6"/>
  <c r="Q26" i="6"/>
  <c r="Q25" i="6"/>
  <c r="Q13" i="6"/>
  <c r="Q14" i="6"/>
  <c r="Q12" i="6"/>
  <c r="R5" i="8"/>
  <c r="R4" i="8"/>
  <c r="R3" i="8"/>
  <c r="W4" i="4"/>
  <c r="W3" i="4"/>
  <c r="W2" i="4"/>
  <c r="T5" i="7"/>
  <c r="T4" i="7"/>
  <c r="T3" i="7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2" i="4"/>
  <c r="O10" i="7"/>
  <c r="O61" i="7"/>
  <c r="O81" i="7"/>
  <c r="O101" i="7"/>
  <c r="O110" i="7"/>
  <c r="O137" i="7"/>
  <c r="O146" i="7"/>
  <c r="O165" i="7"/>
  <c r="O174" i="7"/>
  <c r="O201" i="7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2" i="4"/>
  <c r="R3" i="4"/>
  <c r="T3" i="4" s="1"/>
  <c r="R4" i="4"/>
  <c r="T4" i="4" s="1"/>
  <c r="R5" i="4"/>
  <c r="T5" i="4" s="1"/>
  <c r="R6" i="4"/>
  <c r="T6" i="4" s="1"/>
  <c r="R7" i="4"/>
  <c r="T7" i="4" s="1"/>
  <c r="R8" i="4"/>
  <c r="T8" i="4" s="1"/>
  <c r="R9" i="4"/>
  <c r="T9" i="4" s="1"/>
  <c r="R10" i="4"/>
  <c r="T10" i="4" s="1"/>
  <c r="R11" i="4"/>
  <c r="T11" i="4" s="1"/>
  <c r="R12" i="4"/>
  <c r="T12" i="4" s="1"/>
  <c r="R13" i="4"/>
  <c r="T13" i="4" s="1"/>
  <c r="R14" i="4"/>
  <c r="T14" i="4" s="1"/>
  <c r="R15" i="4"/>
  <c r="T15" i="4" s="1"/>
  <c r="R16" i="4"/>
  <c r="T16" i="4" s="1"/>
  <c r="R17" i="4"/>
  <c r="T17" i="4" s="1"/>
  <c r="R18" i="4"/>
  <c r="T18" i="4" s="1"/>
  <c r="R19" i="4"/>
  <c r="T19" i="4" s="1"/>
  <c r="R20" i="4"/>
  <c r="T20" i="4" s="1"/>
  <c r="R21" i="4"/>
  <c r="T21" i="4" s="1"/>
  <c r="R22" i="4"/>
  <c r="T22" i="4" s="1"/>
  <c r="R23" i="4"/>
  <c r="T23" i="4" s="1"/>
  <c r="R24" i="4"/>
  <c r="T24" i="4" s="1"/>
  <c r="R25" i="4"/>
  <c r="T25" i="4" s="1"/>
  <c r="R26" i="4"/>
  <c r="T26" i="4" s="1"/>
  <c r="R27" i="4"/>
  <c r="T27" i="4" s="1"/>
  <c r="R28" i="4"/>
  <c r="T28" i="4" s="1"/>
  <c r="R29" i="4"/>
  <c r="T29" i="4" s="1"/>
  <c r="R30" i="4"/>
  <c r="T30" i="4" s="1"/>
  <c r="R31" i="4"/>
  <c r="T31" i="4" s="1"/>
  <c r="R32" i="4"/>
  <c r="T32" i="4" s="1"/>
  <c r="R33" i="4"/>
  <c r="T33" i="4" s="1"/>
  <c r="R34" i="4"/>
  <c r="T34" i="4" s="1"/>
  <c r="R35" i="4"/>
  <c r="T35" i="4" s="1"/>
  <c r="R36" i="4"/>
  <c r="T36" i="4" s="1"/>
  <c r="R37" i="4"/>
  <c r="T37" i="4" s="1"/>
  <c r="R38" i="4"/>
  <c r="T38" i="4" s="1"/>
  <c r="R39" i="4"/>
  <c r="T39" i="4" s="1"/>
  <c r="R40" i="4"/>
  <c r="T40" i="4" s="1"/>
  <c r="R41" i="4"/>
  <c r="T41" i="4" s="1"/>
  <c r="R42" i="4"/>
  <c r="T42" i="4" s="1"/>
  <c r="R43" i="4"/>
  <c r="T43" i="4" s="1"/>
  <c r="R44" i="4"/>
  <c r="T44" i="4" s="1"/>
  <c r="R45" i="4"/>
  <c r="T45" i="4" s="1"/>
  <c r="R46" i="4"/>
  <c r="T46" i="4" s="1"/>
  <c r="R47" i="4"/>
  <c r="T47" i="4" s="1"/>
  <c r="R48" i="4"/>
  <c r="T48" i="4" s="1"/>
  <c r="R49" i="4"/>
  <c r="T49" i="4" s="1"/>
  <c r="R50" i="4"/>
  <c r="T50" i="4" s="1"/>
  <c r="R51" i="4"/>
  <c r="T51" i="4" s="1"/>
  <c r="R52" i="4"/>
  <c r="T52" i="4" s="1"/>
  <c r="R53" i="4"/>
  <c r="T53" i="4" s="1"/>
  <c r="R54" i="4"/>
  <c r="T54" i="4" s="1"/>
  <c r="R55" i="4"/>
  <c r="T55" i="4" s="1"/>
  <c r="R56" i="4"/>
  <c r="T56" i="4" s="1"/>
  <c r="R57" i="4"/>
  <c r="T57" i="4" s="1"/>
  <c r="R58" i="4"/>
  <c r="T58" i="4" s="1"/>
  <c r="R59" i="4"/>
  <c r="T59" i="4" s="1"/>
  <c r="R60" i="4"/>
  <c r="T60" i="4" s="1"/>
  <c r="R61" i="4"/>
  <c r="T61" i="4" s="1"/>
  <c r="R62" i="4"/>
  <c r="T62" i="4" s="1"/>
  <c r="R63" i="4"/>
  <c r="T63" i="4" s="1"/>
  <c r="R64" i="4"/>
  <c r="T64" i="4" s="1"/>
  <c r="R65" i="4"/>
  <c r="T65" i="4" s="1"/>
  <c r="R66" i="4"/>
  <c r="T66" i="4" s="1"/>
  <c r="R67" i="4"/>
  <c r="T67" i="4" s="1"/>
  <c r="R68" i="4"/>
  <c r="T68" i="4" s="1"/>
  <c r="R69" i="4"/>
  <c r="T69" i="4" s="1"/>
  <c r="R70" i="4"/>
  <c r="T70" i="4" s="1"/>
  <c r="R71" i="4"/>
  <c r="T71" i="4" s="1"/>
  <c r="R72" i="4"/>
  <c r="T72" i="4" s="1"/>
  <c r="R73" i="4"/>
  <c r="T73" i="4" s="1"/>
  <c r="R74" i="4"/>
  <c r="T74" i="4" s="1"/>
  <c r="R75" i="4"/>
  <c r="T75" i="4" s="1"/>
  <c r="R76" i="4"/>
  <c r="T76" i="4" s="1"/>
  <c r="R77" i="4"/>
  <c r="T77" i="4" s="1"/>
  <c r="R78" i="4"/>
  <c r="T78" i="4" s="1"/>
  <c r="R79" i="4"/>
  <c r="T79" i="4" s="1"/>
  <c r="R80" i="4"/>
  <c r="T80" i="4" s="1"/>
  <c r="R81" i="4"/>
  <c r="T81" i="4" s="1"/>
  <c r="R82" i="4"/>
  <c r="T82" i="4" s="1"/>
  <c r="R83" i="4"/>
  <c r="T83" i="4" s="1"/>
  <c r="R84" i="4"/>
  <c r="T84" i="4" s="1"/>
  <c r="R85" i="4"/>
  <c r="T85" i="4" s="1"/>
  <c r="R86" i="4"/>
  <c r="T86" i="4" s="1"/>
  <c r="R87" i="4"/>
  <c r="T87" i="4" s="1"/>
  <c r="R88" i="4"/>
  <c r="T88" i="4" s="1"/>
  <c r="R89" i="4"/>
  <c r="T89" i="4" s="1"/>
  <c r="R90" i="4"/>
  <c r="T90" i="4" s="1"/>
  <c r="R91" i="4"/>
  <c r="T91" i="4" s="1"/>
  <c r="R92" i="4"/>
  <c r="T92" i="4" s="1"/>
  <c r="R93" i="4"/>
  <c r="T93" i="4" s="1"/>
  <c r="R94" i="4"/>
  <c r="T94" i="4" s="1"/>
  <c r="R95" i="4"/>
  <c r="T95" i="4" s="1"/>
  <c r="R96" i="4"/>
  <c r="T96" i="4" s="1"/>
  <c r="R97" i="4"/>
  <c r="T97" i="4" s="1"/>
  <c r="R98" i="4"/>
  <c r="T98" i="4" s="1"/>
  <c r="R99" i="4"/>
  <c r="T99" i="4" s="1"/>
  <c r="R100" i="4"/>
  <c r="T100" i="4" s="1"/>
  <c r="R101" i="4"/>
  <c r="T101" i="4" s="1"/>
  <c r="R102" i="4"/>
  <c r="T102" i="4" s="1"/>
  <c r="R103" i="4"/>
  <c r="T103" i="4" s="1"/>
  <c r="R104" i="4"/>
  <c r="T104" i="4" s="1"/>
  <c r="R105" i="4"/>
  <c r="T105" i="4" s="1"/>
  <c r="R106" i="4"/>
  <c r="T106" i="4" s="1"/>
  <c r="R107" i="4"/>
  <c r="T107" i="4" s="1"/>
  <c r="R108" i="4"/>
  <c r="T108" i="4" s="1"/>
  <c r="R109" i="4"/>
  <c r="T109" i="4" s="1"/>
  <c r="R110" i="4"/>
  <c r="T110" i="4" s="1"/>
  <c r="R111" i="4"/>
  <c r="T111" i="4" s="1"/>
  <c r="R112" i="4"/>
  <c r="T112" i="4" s="1"/>
  <c r="R113" i="4"/>
  <c r="T113" i="4" s="1"/>
  <c r="R114" i="4"/>
  <c r="T114" i="4" s="1"/>
  <c r="R115" i="4"/>
  <c r="T115" i="4" s="1"/>
  <c r="R116" i="4"/>
  <c r="T116" i="4" s="1"/>
  <c r="R117" i="4"/>
  <c r="T117" i="4" s="1"/>
  <c r="R118" i="4"/>
  <c r="T118" i="4" s="1"/>
  <c r="R119" i="4"/>
  <c r="T119" i="4" s="1"/>
  <c r="R120" i="4"/>
  <c r="T120" i="4" s="1"/>
  <c r="R121" i="4"/>
  <c r="T121" i="4" s="1"/>
  <c r="R122" i="4"/>
  <c r="T122" i="4" s="1"/>
  <c r="R123" i="4"/>
  <c r="T123" i="4" s="1"/>
  <c r="R124" i="4"/>
  <c r="T124" i="4" s="1"/>
  <c r="R125" i="4"/>
  <c r="T125" i="4" s="1"/>
  <c r="R126" i="4"/>
  <c r="T126" i="4" s="1"/>
  <c r="R127" i="4"/>
  <c r="T127" i="4" s="1"/>
  <c r="R128" i="4"/>
  <c r="T128" i="4" s="1"/>
  <c r="R129" i="4"/>
  <c r="T129" i="4" s="1"/>
  <c r="R130" i="4"/>
  <c r="T130" i="4" s="1"/>
  <c r="R131" i="4"/>
  <c r="T131" i="4" s="1"/>
  <c r="R132" i="4"/>
  <c r="T132" i="4" s="1"/>
  <c r="R133" i="4"/>
  <c r="T133" i="4" s="1"/>
  <c r="R134" i="4"/>
  <c r="T134" i="4" s="1"/>
  <c r="R135" i="4"/>
  <c r="T135" i="4" s="1"/>
  <c r="R136" i="4"/>
  <c r="T136" i="4" s="1"/>
  <c r="R137" i="4"/>
  <c r="T137" i="4" s="1"/>
  <c r="R138" i="4"/>
  <c r="T138" i="4" s="1"/>
  <c r="R139" i="4"/>
  <c r="T139" i="4" s="1"/>
  <c r="R140" i="4"/>
  <c r="T140" i="4" s="1"/>
  <c r="R141" i="4"/>
  <c r="T141" i="4" s="1"/>
  <c r="R142" i="4"/>
  <c r="T142" i="4" s="1"/>
  <c r="R143" i="4"/>
  <c r="T143" i="4" s="1"/>
  <c r="R144" i="4"/>
  <c r="T144" i="4" s="1"/>
  <c r="R145" i="4"/>
  <c r="T145" i="4" s="1"/>
  <c r="R146" i="4"/>
  <c r="T146" i="4" s="1"/>
  <c r="R147" i="4"/>
  <c r="T147" i="4" s="1"/>
  <c r="R148" i="4"/>
  <c r="T148" i="4" s="1"/>
  <c r="R149" i="4"/>
  <c r="T149" i="4" s="1"/>
  <c r="R150" i="4"/>
  <c r="T150" i="4" s="1"/>
  <c r="R151" i="4"/>
  <c r="T151" i="4" s="1"/>
  <c r="R152" i="4"/>
  <c r="T152" i="4" s="1"/>
  <c r="R153" i="4"/>
  <c r="T153" i="4" s="1"/>
  <c r="R154" i="4"/>
  <c r="T154" i="4" s="1"/>
  <c r="R155" i="4"/>
  <c r="T155" i="4" s="1"/>
  <c r="R156" i="4"/>
  <c r="T156" i="4" s="1"/>
  <c r="R157" i="4"/>
  <c r="T157" i="4" s="1"/>
  <c r="R158" i="4"/>
  <c r="T158" i="4" s="1"/>
  <c r="R159" i="4"/>
  <c r="T159" i="4" s="1"/>
  <c r="R160" i="4"/>
  <c r="T160" i="4" s="1"/>
  <c r="R161" i="4"/>
  <c r="T161" i="4" s="1"/>
  <c r="R162" i="4"/>
  <c r="T162" i="4" s="1"/>
  <c r="R163" i="4"/>
  <c r="T163" i="4" s="1"/>
  <c r="R164" i="4"/>
  <c r="T164" i="4" s="1"/>
  <c r="R165" i="4"/>
  <c r="T165" i="4" s="1"/>
  <c r="R166" i="4"/>
  <c r="T166" i="4" s="1"/>
  <c r="R167" i="4"/>
  <c r="T167" i="4" s="1"/>
  <c r="R168" i="4"/>
  <c r="T168" i="4" s="1"/>
  <c r="R169" i="4"/>
  <c r="T169" i="4" s="1"/>
  <c r="R170" i="4"/>
  <c r="T170" i="4" s="1"/>
  <c r="R171" i="4"/>
  <c r="T171" i="4" s="1"/>
  <c r="R172" i="4"/>
  <c r="T172" i="4" s="1"/>
  <c r="R173" i="4"/>
  <c r="T173" i="4" s="1"/>
  <c r="R174" i="4"/>
  <c r="T174" i="4" s="1"/>
  <c r="R175" i="4"/>
  <c r="T175" i="4" s="1"/>
  <c r="R176" i="4"/>
  <c r="T176" i="4" s="1"/>
  <c r="R177" i="4"/>
  <c r="T177" i="4" s="1"/>
  <c r="R178" i="4"/>
  <c r="T178" i="4" s="1"/>
  <c r="R179" i="4"/>
  <c r="T179" i="4" s="1"/>
  <c r="R180" i="4"/>
  <c r="T180" i="4" s="1"/>
  <c r="R181" i="4"/>
  <c r="T181" i="4" s="1"/>
  <c r="R182" i="4"/>
  <c r="T182" i="4" s="1"/>
  <c r="R183" i="4"/>
  <c r="T183" i="4" s="1"/>
  <c r="R184" i="4"/>
  <c r="T184" i="4" s="1"/>
  <c r="R185" i="4"/>
  <c r="T185" i="4" s="1"/>
  <c r="R186" i="4"/>
  <c r="T186" i="4" s="1"/>
  <c r="R187" i="4"/>
  <c r="T187" i="4" s="1"/>
  <c r="R188" i="4"/>
  <c r="T188" i="4" s="1"/>
  <c r="R189" i="4"/>
  <c r="T189" i="4" s="1"/>
  <c r="R190" i="4"/>
  <c r="T190" i="4" s="1"/>
  <c r="R191" i="4"/>
  <c r="T191" i="4" s="1"/>
  <c r="R192" i="4"/>
  <c r="T192" i="4" s="1"/>
  <c r="R193" i="4"/>
  <c r="T193" i="4" s="1"/>
  <c r="R194" i="4"/>
  <c r="T194" i="4" s="1"/>
  <c r="R195" i="4"/>
  <c r="T195" i="4" s="1"/>
  <c r="R196" i="4"/>
  <c r="T196" i="4" s="1"/>
  <c r="R197" i="4"/>
  <c r="T197" i="4" s="1"/>
  <c r="R198" i="4"/>
  <c r="T198" i="4" s="1"/>
  <c r="R199" i="4"/>
  <c r="T199" i="4" s="1"/>
  <c r="R200" i="4"/>
  <c r="T200" i="4" s="1"/>
  <c r="R201" i="4"/>
  <c r="T201" i="4" s="1"/>
  <c r="R202" i="4"/>
  <c r="T202" i="4" s="1"/>
  <c r="R203" i="4"/>
  <c r="T203" i="4" s="1"/>
  <c r="R204" i="4"/>
  <c r="T204" i="4" s="1"/>
  <c r="R205" i="4"/>
  <c r="T205" i="4" s="1"/>
  <c r="R206" i="4"/>
  <c r="T206" i="4" s="1"/>
  <c r="R207" i="4"/>
  <c r="T207" i="4" s="1"/>
  <c r="R208" i="4"/>
  <c r="T208" i="4" s="1"/>
  <c r="R209" i="4"/>
  <c r="T209" i="4" s="1"/>
  <c r="R210" i="4"/>
  <c r="T210" i="4" s="1"/>
  <c r="R211" i="4"/>
  <c r="T211" i="4" s="1"/>
  <c r="R212" i="4"/>
  <c r="T212" i="4" s="1"/>
  <c r="R213" i="4"/>
  <c r="T213" i="4" s="1"/>
  <c r="R214" i="4"/>
  <c r="T214" i="4" s="1"/>
  <c r="R215" i="4"/>
  <c r="T215" i="4" s="1"/>
  <c r="R216" i="4"/>
  <c r="T216" i="4" s="1"/>
  <c r="R217" i="4"/>
  <c r="T217" i="4" s="1"/>
  <c r="R218" i="4"/>
  <c r="T218" i="4" s="1"/>
  <c r="R219" i="4"/>
  <c r="T219" i="4" s="1"/>
  <c r="R220" i="4"/>
  <c r="T220" i="4" s="1"/>
  <c r="R221" i="4"/>
  <c r="T221" i="4" s="1"/>
  <c r="R222" i="4"/>
  <c r="T222" i="4" s="1"/>
  <c r="R223" i="4"/>
  <c r="T223" i="4" s="1"/>
  <c r="R224" i="4"/>
  <c r="T224" i="4" s="1"/>
  <c r="R225" i="4"/>
  <c r="T225" i="4" s="1"/>
  <c r="R226" i="4"/>
  <c r="T226" i="4" s="1"/>
  <c r="R227" i="4"/>
  <c r="T227" i="4" s="1"/>
  <c r="R228" i="4"/>
  <c r="T228" i="4" s="1"/>
  <c r="R229" i="4"/>
  <c r="T229" i="4" s="1"/>
  <c r="R230" i="4"/>
  <c r="T230" i="4" s="1"/>
  <c r="R231" i="4"/>
  <c r="T231" i="4" s="1"/>
  <c r="R232" i="4"/>
  <c r="T232" i="4" s="1"/>
  <c r="R233" i="4"/>
  <c r="T233" i="4" s="1"/>
  <c r="R234" i="4"/>
  <c r="T234" i="4" s="1"/>
  <c r="R235" i="4"/>
  <c r="T235" i="4" s="1"/>
  <c r="R236" i="4"/>
  <c r="T236" i="4" s="1"/>
  <c r="R237" i="4"/>
  <c r="T237" i="4" s="1"/>
  <c r="R238" i="4"/>
  <c r="T238" i="4" s="1"/>
  <c r="R239" i="4"/>
  <c r="T239" i="4" s="1"/>
  <c r="R240" i="4"/>
  <c r="T240" i="4" s="1"/>
  <c r="R241" i="4"/>
  <c r="T241" i="4" s="1"/>
  <c r="R242" i="4"/>
  <c r="T242" i="4" s="1"/>
  <c r="R243" i="4"/>
  <c r="T243" i="4" s="1"/>
  <c r="R244" i="4"/>
  <c r="T244" i="4" s="1"/>
  <c r="R245" i="4"/>
  <c r="T245" i="4" s="1"/>
  <c r="R246" i="4"/>
  <c r="T246" i="4" s="1"/>
  <c r="R247" i="4"/>
  <c r="T247" i="4" s="1"/>
  <c r="R248" i="4"/>
  <c r="T248" i="4" s="1"/>
  <c r="R249" i="4"/>
  <c r="T249" i="4" s="1"/>
  <c r="R250" i="4"/>
  <c r="T250" i="4" s="1"/>
  <c r="R251" i="4"/>
  <c r="T251" i="4" s="1"/>
  <c r="R252" i="4"/>
  <c r="T252" i="4" s="1"/>
  <c r="R253" i="4"/>
  <c r="T253" i="4" s="1"/>
  <c r="R254" i="4"/>
  <c r="T254" i="4" s="1"/>
  <c r="R255" i="4"/>
  <c r="T255" i="4" s="1"/>
  <c r="R256" i="4"/>
  <c r="T256" i="4" s="1"/>
  <c r="R257" i="4"/>
  <c r="T257" i="4" s="1"/>
  <c r="R258" i="4"/>
  <c r="T258" i="4" s="1"/>
  <c r="R259" i="4"/>
  <c r="T259" i="4" s="1"/>
  <c r="R260" i="4"/>
  <c r="T260" i="4" s="1"/>
  <c r="R261" i="4"/>
  <c r="T261" i="4" s="1"/>
  <c r="R262" i="4"/>
  <c r="T262" i="4" s="1"/>
  <c r="R263" i="4"/>
  <c r="T263" i="4" s="1"/>
  <c r="R264" i="4"/>
  <c r="T264" i="4" s="1"/>
  <c r="R265" i="4"/>
  <c r="T265" i="4" s="1"/>
  <c r="R266" i="4"/>
  <c r="T266" i="4" s="1"/>
  <c r="R267" i="4"/>
  <c r="T267" i="4" s="1"/>
  <c r="R268" i="4"/>
  <c r="T268" i="4" s="1"/>
  <c r="R269" i="4"/>
  <c r="T269" i="4" s="1"/>
  <c r="R270" i="4"/>
  <c r="T270" i="4" s="1"/>
  <c r="R271" i="4"/>
  <c r="T271" i="4" s="1"/>
  <c r="R272" i="4"/>
  <c r="T272" i="4" s="1"/>
  <c r="R273" i="4"/>
  <c r="T273" i="4" s="1"/>
  <c r="R274" i="4"/>
  <c r="T274" i="4" s="1"/>
  <c r="R275" i="4"/>
  <c r="T275" i="4" s="1"/>
  <c r="R276" i="4"/>
  <c r="T276" i="4" s="1"/>
  <c r="R277" i="4"/>
  <c r="T277" i="4" s="1"/>
  <c r="R278" i="4"/>
  <c r="T278" i="4" s="1"/>
  <c r="R279" i="4"/>
  <c r="T279" i="4" s="1"/>
  <c r="R280" i="4"/>
  <c r="T280" i="4" s="1"/>
  <c r="R281" i="4"/>
  <c r="T281" i="4" s="1"/>
  <c r="R282" i="4"/>
  <c r="T282" i="4" s="1"/>
  <c r="R283" i="4"/>
  <c r="T283" i="4" s="1"/>
  <c r="R284" i="4"/>
  <c r="T284" i="4" s="1"/>
  <c r="R285" i="4"/>
  <c r="T285" i="4" s="1"/>
  <c r="R286" i="4"/>
  <c r="T286" i="4" s="1"/>
  <c r="R287" i="4"/>
  <c r="T287" i="4" s="1"/>
  <c r="R288" i="4"/>
  <c r="T288" i="4" s="1"/>
  <c r="R289" i="4"/>
  <c r="T289" i="4" s="1"/>
  <c r="R290" i="4"/>
  <c r="T290" i="4" s="1"/>
  <c r="R291" i="4"/>
  <c r="T291" i="4" s="1"/>
  <c r="R292" i="4"/>
  <c r="T292" i="4" s="1"/>
  <c r="R293" i="4"/>
  <c r="T293" i="4" s="1"/>
  <c r="R294" i="4"/>
  <c r="T294" i="4" s="1"/>
  <c r="R295" i="4"/>
  <c r="T295" i="4" s="1"/>
  <c r="R296" i="4"/>
  <c r="T296" i="4" s="1"/>
  <c r="R297" i="4"/>
  <c r="T297" i="4" s="1"/>
  <c r="R298" i="4"/>
  <c r="T298" i="4" s="1"/>
  <c r="R299" i="4"/>
  <c r="T299" i="4" s="1"/>
  <c r="R300" i="4"/>
  <c r="T300" i="4" s="1"/>
  <c r="R301" i="4"/>
  <c r="T301" i="4" s="1"/>
  <c r="R302" i="4"/>
  <c r="T302" i="4" s="1"/>
  <c r="R303" i="4"/>
  <c r="T303" i="4" s="1"/>
  <c r="R304" i="4"/>
  <c r="T304" i="4" s="1"/>
  <c r="R305" i="4"/>
  <c r="T305" i="4" s="1"/>
  <c r="R306" i="4"/>
  <c r="T306" i="4" s="1"/>
  <c r="R307" i="4"/>
  <c r="T307" i="4" s="1"/>
  <c r="R308" i="4"/>
  <c r="T308" i="4" s="1"/>
  <c r="R309" i="4"/>
  <c r="T309" i="4" s="1"/>
  <c r="R310" i="4"/>
  <c r="T310" i="4" s="1"/>
  <c r="R311" i="4"/>
  <c r="T311" i="4" s="1"/>
  <c r="R312" i="4"/>
  <c r="T312" i="4" s="1"/>
  <c r="R313" i="4"/>
  <c r="T313" i="4" s="1"/>
  <c r="R314" i="4"/>
  <c r="T314" i="4" s="1"/>
  <c r="R315" i="4"/>
  <c r="T315" i="4" s="1"/>
  <c r="R316" i="4"/>
  <c r="T316" i="4" s="1"/>
  <c r="R317" i="4"/>
  <c r="T317" i="4" s="1"/>
  <c r="R318" i="4"/>
  <c r="T318" i="4" s="1"/>
  <c r="R319" i="4"/>
  <c r="T319" i="4" s="1"/>
  <c r="R320" i="4"/>
  <c r="T320" i="4" s="1"/>
  <c r="R321" i="4"/>
  <c r="T321" i="4" s="1"/>
  <c r="R322" i="4"/>
  <c r="T322" i="4" s="1"/>
  <c r="R323" i="4"/>
  <c r="T323" i="4" s="1"/>
  <c r="R324" i="4"/>
  <c r="T324" i="4" s="1"/>
  <c r="R325" i="4"/>
  <c r="T325" i="4" s="1"/>
  <c r="R326" i="4"/>
  <c r="T326" i="4" s="1"/>
  <c r="R327" i="4"/>
  <c r="T327" i="4" s="1"/>
  <c r="R328" i="4"/>
  <c r="T328" i="4" s="1"/>
  <c r="R329" i="4"/>
  <c r="T329" i="4" s="1"/>
  <c r="R330" i="4"/>
  <c r="T330" i="4" s="1"/>
  <c r="R331" i="4"/>
  <c r="T331" i="4" s="1"/>
  <c r="R332" i="4"/>
  <c r="T332" i="4" s="1"/>
  <c r="R333" i="4"/>
  <c r="T333" i="4" s="1"/>
  <c r="R334" i="4"/>
  <c r="T334" i="4" s="1"/>
  <c r="R335" i="4"/>
  <c r="T335" i="4" s="1"/>
  <c r="R336" i="4"/>
  <c r="T336" i="4" s="1"/>
  <c r="R337" i="4"/>
  <c r="T337" i="4" s="1"/>
  <c r="R338" i="4"/>
  <c r="T338" i="4" s="1"/>
  <c r="R339" i="4"/>
  <c r="T339" i="4" s="1"/>
  <c r="R340" i="4"/>
  <c r="T340" i="4" s="1"/>
  <c r="R341" i="4"/>
  <c r="T341" i="4" s="1"/>
  <c r="R342" i="4"/>
  <c r="T342" i="4" s="1"/>
  <c r="R343" i="4"/>
  <c r="T343" i="4" s="1"/>
  <c r="R344" i="4"/>
  <c r="T344" i="4" s="1"/>
  <c r="R345" i="4"/>
  <c r="T345" i="4" s="1"/>
  <c r="R346" i="4"/>
  <c r="T346" i="4" s="1"/>
  <c r="R347" i="4"/>
  <c r="T347" i="4" s="1"/>
  <c r="R348" i="4"/>
  <c r="T348" i="4" s="1"/>
  <c r="R349" i="4"/>
  <c r="T349" i="4" s="1"/>
  <c r="R350" i="4"/>
  <c r="T350" i="4" s="1"/>
  <c r="R351" i="4"/>
  <c r="T351" i="4" s="1"/>
  <c r="R352" i="4"/>
  <c r="T352" i="4" s="1"/>
  <c r="R353" i="4"/>
  <c r="T353" i="4" s="1"/>
  <c r="R354" i="4"/>
  <c r="T354" i="4" s="1"/>
  <c r="R355" i="4"/>
  <c r="T355" i="4" s="1"/>
  <c r="R356" i="4"/>
  <c r="T356" i="4" s="1"/>
  <c r="R357" i="4"/>
  <c r="T357" i="4" s="1"/>
  <c r="R358" i="4"/>
  <c r="T358" i="4" s="1"/>
  <c r="R359" i="4"/>
  <c r="T359" i="4" s="1"/>
  <c r="R360" i="4"/>
  <c r="T360" i="4" s="1"/>
  <c r="R361" i="4"/>
  <c r="T361" i="4" s="1"/>
  <c r="R362" i="4"/>
  <c r="T362" i="4" s="1"/>
  <c r="R363" i="4"/>
  <c r="T363" i="4" s="1"/>
  <c r="R364" i="4"/>
  <c r="T364" i="4" s="1"/>
  <c r="R365" i="4"/>
  <c r="T365" i="4" s="1"/>
  <c r="R366" i="4"/>
  <c r="T366" i="4" s="1"/>
  <c r="R367" i="4"/>
  <c r="T367" i="4" s="1"/>
  <c r="R368" i="4"/>
  <c r="T368" i="4" s="1"/>
  <c r="R369" i="4"/>
  <c r="T369" i="4" s="1"/>
  <c r="R370" i="4"/>
  <c r="T370" i="4" s="1"/>
  <c r="R371" i="4"/>
  <c r="T371" i="4" s="1"/>
  <c r="R372" i="4"/>
  <c r="T372" i="4" s="1"/>
  <c r="R373" i="4"/>
  <c r="T373" i="4" s="1"/>
  <c r="R374" i="4"/>
  <c r="T374" i="4" s="1"/>
  <c r="R375" i="4"/>
  <c r="T375" i="4" s="1"/>
  <c r="R376" i="4"/>
  <c r="T376" i="4" s="1"/>
  <c r="R377" i="4"/>
  <c r="T377" i="4" s="1"/>
  <c r="R378" i="4"/>
  <c r="T378" i="4" s="1"/>
  <c r="R379" i="4"/>
  <c r="T379" i="4" s="1"/>
  <c r="R380" i="4"/>
  <c r="T380" i="4" s="1"/>
  <c r="R381" i="4"/>
  <c r="T381" i="4" s="1"/>
  <c r="R382" i="4"/>
  <c r="T382" i="4" s="1"/>
  <c r="R383" i="4"/>
  <c r="T383" i="4" s="1"/>
  <c r="R384" i="4"/>
  <c r="T384" i="4" s="1"/>
  <c r="R385" i="4"/>
  <c r="T385" i="4" s="1"/>
  <c r="R386" i="4"/>
  <c r="T386" i="4" s="1"/>
  <c r="R387" i="4"/>
  <c r="T387" i="4" s="1"/>
  <c r="R388" i="4"/>
  <c r="T388" i="4" s="1"/>
  <c r="R389" i="4"/>
  <c r="T389" i="4" s="1"/>
  <c r="R390" i="4"/>
  <c r="T390" i="4" s="1"/>
  <c r="R391" i="4"/>
  <c r="T391" i="4" s="1"/>
  <c r="R392" i="4"/>
  <c r="T392" i="4" s="1"/>
  <c r="R393" i="4"/>
  <c r="T393" i="4" s="1"/>
  <c r="R394" i="4"/>
  <c r="T394" i="4" s="1"/>
  <c r="R395" i="4"/>
  <c r="T395" i="4" s="1"/>
  <c r="R396" i="4"/>
  <c r="T396" i="4" s="1"/>
  <c r="R397" i="4"/>
  <c r="T397" i="4" s="1"/>
  <c r="R398" i="4"/>
  <c r="T398" i="4" s="1"/>
  <c r="R399" i="4"/>
  <c r="T399" i="4" s="1"/>
  <c r="R400" i="4"/>
  <c r="T400" i="4" s="1"/>
  <c r="R401" i="4"/>
  <c r="T401" i="4" s="1"/>
  <c r="R402" i="4"/>
  <c r="T402" i="4" s="1"/>
  <c r="R403" i="4"/>
  <c r="T403" i="4" s="1"/>
  <c r="R404" i="4"/>
  <c r="T404" i="4" s="1"/>
  <c r="R405" i="4"/>
  <c r="T405" i="4" s="1"/>
  <c r="R406" i="4"/>
  <c r="T406" i="4" s="1"/>
  <c r="R407" i="4"/>
  <c r="T407" i="4" s="1"/>
  <c r="R408" i="4"/>
  <c r="T408" i="4" s="1"/>
  <c r="R409" i="4"/>
  <c r="T409" i="4" s="1"/>
  <c r="R410" i="4"/>
  <c r="T410" i="4" s="1"/>
  <c r="R411" i="4"/>
  <c r="T411" i="4" s="1"/>
  <c r="R412" i="4"/>
  <c r="T412" i="4" s="1"/>
  <c r="R413" i="4"/>
  <c r="T413" i="4" s="1"/>
  <c r="R414" i="4"/>
  <c r="T414" i="4" s="1"/>
  <c r="R415" i="4"/>
  <c r="T415" i="4" s="1"/>
  <c r="R416" i="4"/>
  <c r="T416" i="4" s="1"/>
  <c r="R417" i="4"/>
  <c r="T417" i="4" s="1"/>
  <c r="R418" i="4"/>
  <c r="T418" i="4" s="1"/>
  <c r="R419" i="4"/>
  <c r="T419" i="4" s="1"/>
  <c r="R420" i="4"/>
  <c r="T420" i="4" s="1"/>
  <c r="R421" i="4"/>
  <c r="T421" i="4" s="1"/>
  <c r="R422" i="4"/>
  <c r="T422" i="4" s="1"/>
  <c r="R423" i="4"/>
  <c r="T423" i="4" s="1"/>
  <c r="R424" i="4"/>
  <c r="T424" i="4" s="1"/>
  <c r="R425" i="4"/>
  <c r="T425" i="4" s="1"/>
  <c r="R426" i="4"/>
  <c r="T426" i="4" s="1"/>
  <c r="R427" i="4"/>
  <c r="T427" i="4" s="1"/>
  <c r="R428" i="4"/>
  <c r="T428" i="4" s="1"/>
  <c r="R429" i="4"/>
  <c r="T429" i="4" s="1"/>
  <c r="R430" i="4"/>
  <c r="T430" i="4" s="1"/>
  <c r="R431" i="4"/>
  <c r="T431" i="4" s="1"/>
  <c r="R432" i="4"/>
  <c r="T432" i="4" s="1"/>
  <c r="R433" i="4"/>
  <c r="T433" i="4" s="1"/>
  <c r="R434" i="4"/>
  <c r="T434" i="4" s="1"/>
  <c r="R435" i="4"/>
  <c r="T435" i="4" s="1"/>
  <c r="R436" i="4"/>
  <c r="T436" i="4" s="1"/>
  <c r="R437" i="4"/>
  <c r="T437" i="4" s="1"/>
  <c r="R438" i="4"/>
  <c r="T438" i="4" s="1"/>
  <c r="R439" i="4"/>
  <c r="T439" i="4" s="1"/>
  <c r="R440" i="4"/>
  <c r="T440" i="4" s="1"/>
  <c r="R441" i="4"/>
  <c r="T441" i="4" s="1"/>
  <c r="R442" i="4"/>
  <c r="T442" i="4" s="1"/>
  <c r="R443" i="4"/>
  <c r="T443" i="4" s="1"/>
  <c r="R444" i="4"/>
  <c r="T444" i="4" s="1"/>
  <c r="R445" i="4"/>
  <c r="T445" i="4" s="1"/>
  <c r="R446" i="4"/>
  <c r="T446" i="4" s="1"/>
  <c r="R447" i="4"/>
  <c r="T447" i="4" s="1"/>
  <c r="R448" i="4"/>
  <c r="T448" i="4" s="1"/>
  <c r="R449" i="4"/>
  <c r="T449" i="4" s="1"/>
  <c r="R450" i="4"/>
  <c r="T450" i="4" s="1"/>
  <c r="R451" i="4"/>
  <c r="T451" i="4" s="1"/>
  <c r="R452" i="4"/>
  <c r="T452" i="4" s="1"/>
  <c r="R453" i="4"/>
  <c r="T453" i="4" s="1"/>
  <c r="R454" i="4"/>
  <c r="T454" i="4" s="1"/>
  <c r="R455" i="4"/>
  <c r="T455" i="4" s="1"/>
  <c r="R456" i="4"/>
  <c r="T456" i="4" s="1"/>
  <c r="R457" i="4"/>
  <c r="T457" i="4" s="1"/>
  <c r="R458" i="4"/>
  <c r="T458" i="4" s="1"/>
  <c r="R459" i="4"/>
  <c r="T459" i="4" s="1"/>
  <c r="R460" i="4"/>
  <c r="T460" i="4" s="1"/>
  <c r="R461" i="4"/>
  <c r="T461" i="4" s="1"/>
  <c r="R462" i="4"/>
  <c r="T462" i="4" s="1"/>
  <c r="R463" i="4"/>
  <c r="T463" i="4" s="1"/>
  <c r="R464" i="4"/>
  <c r="T464" i="4" s="1"/>
  <c r="R465" i="4"/>
  <c r="T465" i="4" s="1"/>
  <c r="R466" i="4"/>
  <c r="T466" i="4" s="1"/>
  <c r="R467" i="4"/>
  <c r="T467" i="4" s="1"/>
  <c r="R468" i="4"/>
  <c r="T468" i="4" s="1"/>
  <c r="R469" i="4"/>
  <c r="T469" i="4" s="1"/>
  <c r="R470" i="4"/>
  <c r="T470" i="4" s="1"/>
  <c r="R471" i="4"/>
  <c r="T471" i="4" s="1"/>
  <c r="R472" i="4"/>
  <c r="T472" i="4" s="1"/>
  <c r="R473" i="4"/>
  <c r="T473" i="4" s="1"/>
  <c r="R474" i="4"/>
  <c r="T474" i="4" s="1"/>
  <c r="R475" i="4"/>
  <c r="T475" i="4" s="1"/>
  <c r="R476" i="4"/>
  <c r="T476" i="4" s="1"/>
  <c r="R477" i="4"/>
  <c r="T477" i="4" s="1"/>
  <c r="R478" i="4"/>
  <c r="T478" i="4" s="1"/>
  <c r="R479" i="4"/>
  <c r="T479" i="4" s="1"/>
  <c r="R480" i="4"/>
  <c r="T480" i="4" s="1"/>
  <c r="R481" i="4"/>
  <c r="T481" i="4" s="1"/>
  <c r="R482" i="4"/>
  <c r="T482" i="4" s="1"/>
  <c r="R483" i="4"/>
  <c r="T483" i="4" s="1"/>
  <c r="R484" i="4"/>
  <c r="T484" i="4" s="1"/>
  <c r="R485" i="4"/>
  <c r="T485" i="4" s="1"/>
  <c r="R486" i="4"/>
  <c r="T486" i="4" s="1"/>
  <c r="R487" i="4"/>
  <c r="T487" i="4" s="1"/>
  <c r="R488" i="4"/>
  <c r="T488" i="4" s="1"/>
  <c r="R489" i="4"/>
  <c r="T489" i="4" s="1"/>
  <c r="R490" i="4"/>
  <c r="T490" i="4" s="1"/>
  <c r="R491" i="4"/>
  <c r="T491" i="4" s="1"/>
  <c r="R492" i="4"/>
  <c r="T492" i="4" s="1"/>
  <c r="R493" i="4"/>
  <c r="T493" i="4" s="1"/>
  <c r="R494" i="4"/>
  <c r="T494" i="4" s="1"/>
  <c r="R495" i="4"/>
  <c r="T495" i="4" s="1"/>
  <c r="R496" i="4"/>
  <c r="T496" i="4" s="1"/>
  <c r="R497" i="4"/>
  <c r="T497" i="4" s="1"/>
  <c r="R498" i="4"/>
  <c r="T498" i="4" s="1"/>
  <c r="R499" i="4"/>
  <c r="T499" i="4" s="1"/>
  <c r="R500" i="4"/>
  <c r="T500" i="4" s="1"/>
  <c r="R501" i="4"/>
  <c r="T501" i="4" s="1"/>
  <c r="R502" i="4"/>
  <c r="T502" i="4" s="1"/>
  <c r="R503" i="4"/>
  <c r="T503" i="4" s="1"/>
  <c r="R504" i="4"/>
  <c r="T504" i="4" s="1"/>
  <c r="R505" i="4"/>
  <c r="T505" i="4" s="1"/>
  <c r="R506" i="4"/>
  <c r="T506" i="4" s="1"/>
  <c r="R507" i="4"/>
  <c r="T507" i="4" s="1"/>
  <c r="R508" i="4"/>
  <c r="T508" i="4" s="1"/>
  <c r="R509" i="4"/>
  <c r="T509" i="4" s="1"/>
  <c r="R510" i="4"/>
  <c r="T510" i="4" s="1"/>
  <c r="R511" i="4"/>
  <c r="T511" i="4" s="1"/>
  <c r="R512" i="4"/>
  <c r="T512" i="4" s="1"/>
  <c r="R513" i="4"/>
  <c r="T513" i="4" s="1"/>
  <c r="R514" i="4"/>
  <c r="T514" i="4" s="1"/>
  <c r="R515" i="4"/>
  <c r="T515" i="4" s="1"/>
  <c r="R516" i="4"/>
  <c r="T516" i="4" s="1"/>
  <c r="R517" i="4"/>
  <c r="T517" i="4" s="1"/>
  <c r="R518" i="4"/>
  <c r="T518" i="4" s="1"/>
  <c r="R519" i="4"/>
  <c r="T519" i="4" s="1"/>
  <c r="R520" i="4"/>
  <c r="T520" i="4" s="1"/>
  <c r="R521" i="4"/>
  <c r="T521" i="4" s="1"/>
  <c r="R522" i="4"/>
  <c r="T522" i="4" s="1"/>
  <c r="R523" i="4"/>
  <c r="T523" i="4" s="1"/>
  <c r="R524" i="4"/>
  <c r="T524" i="4" s="1"/>
  <c r="R525" i="4"/>
  <c r="T525" i="4" s="1"/>
  <c r="R526" i="4"/>
  <c r="T526" i="4" s="1"/>
  <c r="R527" i="4"/>
  <c r="T527" i="4" s="1"/>
  <c r="R528" i="4"/>
  <c r="T528" i="4" s="1"/>
  <c r="R529" i="4"/>
  <c r="T529" i="4" s="1"/>
  <c r="R530" i="4"/>
  <c r="T530" i="4" s="1"/>
  <c r="R531" i="4"/>
  <c r="T531" i="4" s="1"/>
  <c r="R532" i="4"/>
  <c r="T532" i="4" s="1"/>
  <c r="R533" i="4"/>
  <c r="T533" i="4" s="1"/>
  <c r="R534" i="4"/>
  <c r="T534" i="4" s="1"/>
  <c r="R535" i="4"/>
  <c r="T535" i="4" s="1"/>
  <c r="R536" i="4"/>
  <c r="T536" i="4" s="1"/>
  <c r="R537" i="4"/>
  <c r="T537" i="4" s="1"/>
  <c r="R538" i="4"/>
  <c r="T538" i="4" s="1"/>
  <c r="R539" i="4"/>
  <c r="T539" i="4" s="1"/>
  <c r="R540" i="4"/>
  <c r="T540" i="4" s="1"/>
  <c r="R541" i="4"/>
  <c r="T541" i="4" s="1"/>
  <c r="R542" i="4"/>
  <c r="T542" i="4" s="1"/>
  <c r="R543" i="4"/>
  <c r="T543" i="4" s="1"/>
  <c r="R544" i="4"/>
  <c r="T544" i="4" s="1"/>
  <c r="R545" i="4"/>
  <c r="T545" i="4" s="1"/>
  <c r="R546" i="4"/>
  <c r="T546" i="4" s="1"/>
  <c r="R547" i="4"/>
  <c r="T547" i="4" s="1"/>
  <c r="R548" i="4"/>
  <c r="T548" i="4" s="1"/>
  <c r="R549" i="4"/>
  <c r="T549" i="4" s="1"/>
  <c r="R550" i="4"/>
  <c r="T550" i="4" s="1"/>
  <c r="R551" i="4"/>
  <c r="T551" i="4" s="1"/>
  <c r="R552" i="4"/>
  <c r="T552" i="4" s="1"/>
  <c r="R553" i="4"/>
  <c r="T553" i="4" s="1"/>
  <c r="R554" i="4"/>
  <c r="T554" i="4" s="1"/>
  <c r="R555" i="4"/>
  <c r="T555" i="4" s="1"/>
  <c r="R556" i="4"/>
  <c r="T556" i="4" s="1"/>
  <c r="R557" i="4"/>
  <c r="T557" i="4" s="1"/>
  <c r="R558" i="4"/>
  <c r="T558" i="4" s="1"/>
  <c r="R559" i="4"/>
  <c r="T559" i="4" s="1"/>
  <c r="R560" i="4"/>
  <c r="T560" i="4" s="1"/>
  <c r="R561" i="4"/>
  <c r="T561" i="4" s="1"/>
  <c r="R562" i="4"/>
  <c r="T562" i="4" s="1"/>
  <c r="R563" i="4"/>
  <c r="T563" i="4" s="1"/>
  <c r="R564" i="4"/>
  <c r="T564" i="4" s="1"/>
  <c r="R565" i="4"/>
  <c r="T565" i="4" s="1"/>
  <c r="R566" i="4"/>
  <c r="T566" i="4" s="1"/>
  <c r="R567" i="4"/>
  <c r="T567" i="4" s="1"/>
  <c r="R568" i="4"/>
  <c r="T568" i="4" s="1"/>
  <c r="R569" i="4"/>
  <c r="T569" i="4" s="1"/>
  <c r="R570" i="4"/>
  <c r="T570" i="4" s="1"/>
  <c r="R571" i="4"/>
  <c r="T571" i="4" s="1"/>
  <c r="R572" i="4"/>
  <c r="T572" i="4" s="1"/>
  <c r="R573" i="4"/>
  <c r="T573" i="4" s="1"/>
  <c r="R574" i="4"/>
  <c r="T574" i="4" s="1"/>
  <c r="R575" i="4"/>
  <c r="T575" i="4" s="1"/>
  <c r="R576" i="4"/>
  <c r="T576" i="4" s="1"/>
  <c r="R577" i="4"/>
  <c r="T577" i="4" s="1"/>
  <c r="R578" i="4"/>
  <c r="T578" i="4" s="1"/>
  <c r="R579" i="4"/>
  <c r="T579" i="4" s="1"/>
  <c r="R580" i="4"/>
  <c r="T580" i="4" s="1"/>
  <c r="R581" i="4"/>
  <c r="T581" i="4" s="1"/>
  <c r="R582" i="4"/>
  <c r="T582" i="4" s="1"/>
  <c r="R583" i="4"/>
  <c r="T583" i="4" s="1"/>
  <c r="R584" i="4"/>
  <c r="T584" i="4" s="1"/>
  <c r="R585" i="4"/>
  <c r="T585" i="4" s="1"/>
  <c r="R586" i="4"/>
  <c r="T586" i="4" s="1"/>
  <c r="R587" i="4"/>
  <c r="T587" i="4" s="1"/>
  <c r="R588" i="4"/>
  <c r="T588" i="4" s="1"/>
  <c r="R589" i="4"/>
  <c r="T589" i="4" s="1"/>
  <c r="R590" i="4"/>
  <c r="T590" i="4" s="1"/>
  <c r="R591" i="4"/>
  <c r="T591" i="4" s="1"/>
  <c r="R592" i="4"/>
  <c r="T592" i="4" s="1"/>
  <c r="R593" i="4"/>
  <c r="T593" i="4" s="1"/>
  <c r="R594" i="4"/>
  <c r="T594" i="4" s="1"/>
  <c r="R595" i="4"/>
  <c r="T595" i="4" s="1"/>
  <c r="R596" i="4"/>
  <c r="T596" i="4" s="1"/>
  <c r="R597" i="4"/>
  <c r="T597" i="4" s="1"/>
  <c r="R598" i="4"/>
  <c r="T598" i="4" s="1"/>
  <c r="R599" i="4"/>
  <c r="T599" i="4" s="1"/>
  <c r="R600" i="4"/>
  <c r="T600" i="4" s="1"/>
  <c r="R601" i="4"/>
  <c r="T601" i="4" s="1"/>
  <c r="R602" i="4"/>
  <c r="T602" i="4" s="1"/>
  <c r="R603" i="4"/>
  <c r="T603" i="4" s="1"/>
  <c r="R604" i="4"/>
  <c r="T604" i="4" s="1"/>
  <c r="R605" i="4"/>
  <c r="T605" i="4" s="1"/>
  <c r="R606" i="4"/>
  <c r="T606" i="4" s="1"/>
  <c r="R607" i="4"/>
  <c r="T607" i="4" s="1"/>
  <c r="R608" i="4"/>
  <c r="T608" i="4" s="1"/>
  <c r="R609" i="4"/>
  <c r="T609" i="4" s="1"/>
  <c r="R610" i="4"/>
  <c r="T610" i="4" s="1"/>
  <c r="R611" i="4"/>
  <c r="T611" i="4" s="1"/>
  <c r="R612" i="4"/>
  <c r="T612" i="4" s="1"/>
  <c r="R613" i="4"/>
  <c r="T613" i="4" s="1"/>
  <c r="R614" i="4"/>
  <c r="T614" i="4" s="1"/>
  <c r="R615" i="4"/>
  <c r="T615" i="4" s="1"/>
  <c r="R616" i="4"/>
  <c r="T616" i="4" s="1"/>
  <c r="R617" i="4"/>
  <c r="T617" i="4" s="1"/>
  <c r="R618" i="4"/>
  <c r="T618" i="4" s="1"/>
  <c r="R619" i="4"/>
  <c r="T619" i="4" s="1"/>
  <c r="R620" i="4"/>
  <c r="T620" i="4" s="1"/>
  <c r="R621" i="4"/>
  <c r="T621" i="4" s="1"/>
  <c r="R622" i="4"/>
  <c r="T622" i="4" s="1"/>
  <c r="R623" i="4"/>
  <c r="T623" i="4" s="1"/>
  <c r="R624" i="4"/>
  <c r="T624" i="4" s="1"/>
  <c r="R625" i="4"/>
  <c r="T625" i="4" s="1"/>
  <c r="R626" i="4"/>
  <c r="T626" i="4" s="1"/>
  <c r="R627" i="4"/>
  <c r="T627" i="4" s="1"/>
  <c r="R628" i="4"/>
  <c r="T628" i="4" s="1"/>
  <c r="R629" i="4"/>
  <c r="T629" i="4" s="1"/>
  <c r="R630" i="4"/>
  <c r="T630" i="4" s="1"/>
  <c r="R631" i="4"/>
  <c r="T631" i="4" s="1"/>
  <c r="R632" i="4"/>
  <c r="T632" i="4" s="1"/>
  <c r="R633" i="4"/>
  <c r="T633" i="4" s="1"/>
  <c r="R634" i="4"/>
  <c r="T634" i="4" s="1"/>
  <c r="R635" i="4"/>
  <c r="T635" i="4" s="1"/>
  <c r="R636" i="4"/>
  <c r="T636" i="4" s="1"/>
  <c r="R637" i="4"/>
  <c r="T637" i="4" s="1"/>
  <c r="R638" i="4"/>
  <c r="T638" i="4" s="1"/>
  <c r="R639" i="4"/>
  <c r="T639" i="4" s="1"/>
  <c r="R640" i="4"/>
  <c r="T640" i="4" s="1"/>
  <c r="R641" i="4"/>
  <c r="T641" i="4" s="1"/>
  <c r="R642" i="4"/>
  <c r="T642" i="4" s="1"/>
  <c r="R643" i="4"/>
  <c r="T643" i="4" s="1"/>
  <c r="R644" i="4"/>
  <c r="T644" i="4" s="1"/>
  <c r="R645" i="4"/>
  <c r="T645" i="4" s="1"/>
  <c r="R646" i="4"/>
  <c r="T646" i="4" s="1"/>
  <c r="R647" i="4"/>
  <c r="T647" i="4" s="1"/>
  <c r="R648" i="4"/>
  <c r="T648" i="4" s="1"/>
  <c r="R649" i="4"/>
  <c r="T649" i="4" s="1"/>
  <c r="R650" i="4"/>
  <c r="T650" i="4" s="1"/>
  <c r="R651" i="4"/>
  <c r="T651" i="4" s="1"/>
  <c r="R652" i="4"/>
  <c r="T652" i="4" s="1"/>
  <c r="R653" i="4"/>
  <c r="T653" i="4" s="1"/>
  <c r="R654" i="4"/>
  <c r="T654" i="4" s="1"/>
  <c r="R655" i="4"/>
  <c r="T655" i="4" s="1"/>
  <c r="R656" i="4"/>
  <c r="T656" i="4" s="1"/>
  <c r="R657" i="4"/>
  <c r="T657" i="4" s="1"/>
  <c r="R658" i="4"/>
  <c r="T658" i="4" s="1"/>
  <c r="R659" i="4"/>
  <c r="T659" i="4" s="1"/>
  <c r="R660" i="4"/>
  <c r="T660" i="4" s="1"/>
  <c r="R661" i="4"/>
  <c r="T661" i="4" s="1"/>
  <c r="R662" i="4"/>
  <c r="T662" i="4" s="1"/>
  <c r="R663" i="4"/>
  <c r="T663" i="4" s="1"/>
  <c r="R664" i="4"/>
  <c r="T664" i="4" s="1"/>
  <c r="R665" i="4"/>
  <c r="T665" i="4" s="1"/>
  <c r="R666" i="4"/>
  <c r="T666" i="4" s="1"/>
  <c r="R667" i="4"/>
  <c r="T667" i="4" s="1"/>
  <c r="R668" i="4"/>
  <c r="T668" i="4" s="1"/>
  <c r="R669" i="4"/>
  <c r="T669" i="4" s="1"/>
  <c r="R670" i="4"/>
  <c r="T670" i="4" s="1"/>
  <c r="R671" i="4"/>
  <c r="T671" i="4" s="1"/>
  <c r="R672" i="4"/>
  <c r="T672" i="4" s="1"/>
  <c r="R673" i="4"/>
  <c r="T673" i="4" s="1"/>
  <c r="R674" i="4"/>
  <c r="T674" i="4" s="1"/>
  <c r="R675" i="4"/>
  <c r="T675" i="4" s="1"/>
  <c r="R676" i="4"/>
  <c r="T676" i="4" s="1"/>
  <c r="R677" i="4"/>
  <c r="T677" i="4" s="1"/>
  <c r="R678" i="4"/>
  <c r="T678" i="4" s="1"/>
  <c r="R679" i="4"/>
  <c r="T679" i="4" s="1"/>
  <c r="R680" i="4"/>
  <c r="T680" i="4" s="1"/>
  <c r="R681" i="4"/>
  <c r="T681" i="4" s="1"/>
  <c r="R682" i="4"/>
  <c r="T682" i="4" s="1"/>
  <c r="R683" i="4"/>
  <c r="T683" i="4" s="1"/>
  <c r="R684" i="4"/>
  <c r="T684" i="4" s="1"/>
  <c r="R685" i="4"/>
  <c r="T685" i="4" s="1"/>
  <c r="R686" i="4"/>
  <c r="T686" i="4" s="1"/>
  <c r="R687" i="4"/>
  <c r="T687" i="4" s="1"/>
  <c r="R688" i="4"/>
  <c r="T688" i="4" s="1"/>
  <c r="R689" i="4"/>
  <c r="T689" i="4" s="1"/>
  <c r="R690" i="4"/>
  <c r="T690" i="4" s="1"/>
  <c r="R691" i="4"/>
  <c r="T691" i="4" s="1"/>
  <c r="R692" i="4"/>
  <c r="T692" i="4" s="1"/>
  <c r="R693" i="4"/>
  <c r="T693" i="4" s="1"/>
  <c r="R694" i="4"/>
  <c r="T694" i="4" s="1"/>
  <c r="R695" i="4"/>
  <c r="T695" i="4" s="1"/>
  <c r="R696" i="4"/>
  <c r="T696" i="4" s="1"/>
  <c r="R697" i="4"/>
  <c r="T697" i="4" s="1"/>
  <c r="R698" i="4"/>
  <c r="T698" i="4" s="1"/>
  <c r="R699" i="4"/>
  <c r="T699" i="4" s="1"/>
  <c r="R700" i="4"/>
  <c r="T700" i="4" s="1"/>
  <c r="R701" i="4"/>
  <c r="T701" i="4" s="1"/>
  <c r="R702" i="4"/>
  <c r="T702" i="4" s="1"/>
  <c r="R703" i="4"/>
  <c r="T703" i="4" s="1"/>
  <c r="R704" i="4"/>
  <c r="T704" i="4" s="1"/>
  <c r="R705" i="4"/>
  <c r="T705" i="4" s="1"/>
  <c r="R706" i="4"/>
  <c r="T706" i="4" s="1"/>
  <c r="R707" i="4"/>
  <c r="T707" i="4" s="1"/>
  <c r="R708" i="4"/>
  <c r="T708" i="4" s="1"/>
  <c r="R709" i="4"/>
  <c r="T709" i="4" s="1"/>
  <c r="R710" i="4"/>
  <c r="T710" i="4" s="1"/>
  <c r="R711" i="4"/>
  <c r="T711" i="4" s="1"/>
  <c r="R712" i="4"/>
  <c r="T712" i="4" s="1"/>
  <c r="R713" i="4"/>
  <c r="T713" i="4" s="1"/>
  <c r="R714" i="4"/>
  <c r="T714" i="4" s="1"/>
  <c r="R715" i="4"/>
  <c r="T715" i="4" s="1"/>
  <c r="R716" i="4"/>
  <c r="T716" i="4" s="1"/>
  <c r="R717" i="4"/>
  <c r="T717" i="4" s="1"/>
  <c r="R718" i="4"/>
  <c r="T718" i="4" s="1"/>
  <c r="R719" i="4"/>
  <c r="T719" i="4" s="1"/>
  <c r="R720" i="4"/>
  <c r="T720" i="4" s="1"/>
  <c r="R721" i="4"/>
  <c r="T721" i="4" s="1"/>
  <c r="R722" i="4"/>
  <c r="T722" i="4" s="1"/>
  <c r="R723" i="4"/>
  <c r="T723" i="4" s="1"/>
  <c r="R724" i="4"/>
  <c r="T724" i="4" s="1"/>
  <c r="R725" i="4"/>
  <c r="T725" i="4" s="1"/>
  <c r="R726" i="4"/>
  <c r="T726" i="4" s="1"/>
  <c r="R727" i="4"/>
  <c r="T727" i="4" s="1"/>
  <c r="R728" i="4"/>
  <c r="T728" i="4" s="1"/>
  <c r="R729" i="4"/>
  <c r="T729" i="4" s="1"/>
  <c r="R730" i="4"/>
  <c r="T730" i="4" s="1"/>
  <c r="R731" i="4"/>
  <c r="T731" i="4" s="1"/>
  <c r="R732" i="4"/>
  <c r="T732" i="4" s="1"/>
  <c r="R733" i="4"/>
  <c r="T733" i="4" s="1"/>
  <c r="R734" i="4"/>
  <c r="T734" i="4" s="1"/>
  <c r="R735" i="4"/>
  <c r="T735" i="4" s="1"/>
  <c r="R736" i="4"/>
  <c r="T736" i="4" s="1"/>
  <c r="R737" i="4"/>
  <c r="T737" i="4" s="1"/>
  <c r="R738" i="4"/>
  <c r="T738" i="4" s="1"/>
  <c r="R739" i="4"/>
  <c r="T739" i="4" s="1"/>
  <c r="R740" i="4"/>
  <c r="T740" i="4" s="1"/>
  <c r="R741" i="4"/>
  <c r="T741" i="4" s="1"/>
  <c r="R742" i="4"/>
  <c r="T742" i="4" s="1"/>
  <c r="R743" i="4"/>
  <c r="T743" i="4" s="1"/>
  <c r="R744" i="4"/>
  <c r="T744" i="4" s="1"/>
  <c r="R745" i="4"/>
  <c r="T745" i="4" s="1"/>
  <c r="R746" i="4"/>
  <c r="T746" i="4" s="1"/>
  <c r="R747" i="4"/>
  <c r="T747" i="4" s="1"/>
  <c r="R748" i="4"/>
  <c r="T748" i="4" s="1"/>
  <c r="R749" i="4"/>
  <c r="T749" i="4" s="1"/>
  <c r="R750" i="4"/>
  <c r="T750" i="4" s="1"/>
  <c r="R751" i="4"/>
  <c r="T751" i="4" s="1"/>
  <c r="R752" i="4"/>
  <c r="T752" i="4" s="1"/>
  <c r="R753" i="4"/>
  <c r="T753" i="4" s="1"/>
  <c r="R754" i="4"/>
  <c r="T754" i="4" s="1"/>
  <c r="R755" i="4"/>
  <c r="T755" i="4" s="1"/>
  <c r="R756" i="4"/>
  <c r="T756" i="4" s="1"/>
  <c r="R757" i="4"/>
  <c r="T757" i="4" s="1"/>
  <c r="R758" i="4"/>
  <c r="T758" i="4" s="1"/>
  <c r="R759" i="4"/>
  <c r="T759" i="4" s="1"/>
  <c r="R760" i="4"/>
  <c r="T760" i="4" s="1"/>
  <c r="R761" i="4"/>
  <c r="T761" i="4" s="1"/>
  <c r="R762" i="4"/>
  <c r="T762" i="4" s="1"/>
  <c r="R763" i="4"/>
  <c r="T763" i="4" s="1"/>
  <c r="R764" i="4"/>
  <c r="T764" i="4" s="1"/>
  <c r="R765" i="4"/>
  <c r="T765" i="4" s="1"/>
  <c r="R766" i="4"/>
  <c r="T766" i="4" s="1"/>
  <c r="R767" i="4"/>
  <c r="T767" i="4" s="1"/>
  <c r="R768" i="4"/>
  <c r="T768" i="4" s="1"/>
  <c r="R769" i="4"/>
  <c r="T769" i="4" s="1"/>
  <c r="R770" i="4"/>
  <c r="T770" i="4" s="1"/>
  <c r="R771" i="4"/>
  <c r="T771" i="4" s="1"/>
  <c r="R772" i="4"/>
  <c r="T772" i="4" s="1"/>
  <c r="R773" i="4"/>
  <c r="T773" i="4" s="1"/>
  <c r="R774" i="4"/>
  <c r="T774" i="4" s="1"/>
  <c r="R775" i="4"/>
  <c r="T775" i="4" s="1"/>
  <c r="R776" i="4"/>
  <c r="T776" i="4" s="1"/>
  <c r="R777" i="4"/>
  <c r="T777" i="4" s="1"/>
  <c r="R778" i="4"/>
  <c r="T778" i="4" s="1"/>
  <c r="R779" i="4"/>
  <c r="T779" i="4" s="1"/>
  <c r="R780" i="4"/>
  <c r="T780" i="4" s="1"/>
  <c r="R781" i="4"/>
  <c r="T781" i="4" s="1"/>
  <c r="R782" i="4"/>
  <c r="T782" i="4" s="1"/>
  <c r="R783" i="4"/>
  <c r="T783" i="4" s="1"/>
  <c r="R784" i="4"/>
  <c r="T784" i="4" s="1"/>
  <c r="R785" i="4"/>
  <c r="T785" i="4" s="1"/>
  <c r="R786" i="4"/>
  <c r="T786" i="4" s="1"/>
  <c r="R787" i="4"/>
  <c r="T787" i="4" s="1"/>
  <c r="R788" i="4"/>
  <c r="T788" i="4" s="1"/>
  <c r="R789" i="4"/>
  <c r="T789" i="4" s="1"/>
  <c r="R790" i="4"/>
  <c r="T790" i="4" s="1"/>
  <c r="R791" i="4"/>
  <c r="T791" i="4" s="1"/>
  <c r="R792" i="4"/>
  <c r="T792" i="4" s="1"/>
  <c r="R793" i="4"/>
  <c r="T793" i="4" s="1"/>
  <c r="R794" i="4"/>
  <c r="T794" i="4" s="1"/>
  <c r="R795" i="4"/>
  <c r="T795" i="4" s="1"/>
  <c r="R796" i="4"/>
  <c r="T796" i="4" s="1"/>
  <c r="R2" i="4"/>
  <c r="T2" i="4" s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L22" i="6"/>
  <c r="L17" i="6"/>
  <c r="D31" i="6"/>
  <c r="D26" i="6"/>
  <c r="I4" i="7"/>
  <c r="J4" i="7" s="1"/>
  <c r="I5" i="7"/>
  <c r="J5" i="7" s="1"/>
  <c r="I6" i="7"/>
  <c r="J6" i="7" s="1"/>
  <c r="I7" i="7"/>
  <c r="J7" i="7" s="1"/>
  <c r="I8" i="7"/>
  <c r="J8" i="7" s="1"/>
  <c r="I9" i="7"/>
  <c r="J9" i="7" s="1"/>
  <c r="I10" i="7"/>
  <c r="J10" i="7" s="1"/>
  <c r="I11" i="7"/>
  <c r="J11" i="7" s="1"/>
  <c r="I12" i="7"/>
  <c r="J12" i="7" s="1"/>
  <c r="I13" i="7"/>
  <c r="J13" i="7" s="1"/>
  <c r="I14" i="7"/>
  <c r="J14" i="7" s="1"/>
  <c r="I15" i="7"/>
  <c r="J15" i="7" s="1"/>
  <c r="I16" i="7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J25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49" i="7"/>
  <c r="J49" i="7" s="1"/>
  <c r="I50" i="7"/>
  <c r="J50" i="7" s="1"/>
  <c r="I51" i="7"/>
  <c r="J51" i="7" s="1"/>
  <c r="I52" i="7"/>
  <c r="J52" i="7" s="1"/>
  <c r="I53" i="7"/>
  <c r="J53" i="7" s="1"/>
  <c r="I54" i="7"/>
  <c r="J54" i="7" s="1"/>
  <c r="I55" i="7"/>
  <c r="J55" i="7" s="1"/>
  <c r="I56" i="7"/>
  <c r="J56" i="7" s="1"/>
  <c r="I57" i="7"/>
  <c r="J57" i="7" s="1"/>
  <c r="I58" i="7"/>
  <c r="J58" i="7" s="1"/>
  <c r="I59" i="7"/>
  <c r="J59" i="7" s="1"/>
  <c r="I60" i="7"/>
  <c r="J60" i="7" s="1"/>
  <c r="I61" i="7"/>
  <c r="J61" i="7" s="1"/>
  <c r="I62" i="7"/>
  <c r="J62" i="7" s="1"/>
  <c r="I63" i="7"/>
  <c r="J63" i="7" s="1"/>
  <c r="I64" i="7"/>
  <c r="J64" i="7" s="1"/>
  <c r="I65" i="7"/>
  <c r="J65" i="7" s="1"/>
  <c r="I66" i="7"/>
  <c r="J66" i="7" s="1"/>
  <c r="I67" i="7"/>
  <c r="J67" i="7" s="1"/>
  <c r="I68" i="7"/>
  <c r="J68" i="7" s="1"/>
  <c r="I69" i="7"/>
  <c r="J69" i="7" s="1"/>
  <c r="I70" i="7"/>
  <c r="J70" i="7" s="1"/>
  <c r="I71" i="7"/>
  <c r="J71" i="7" s="1"/>
  <c r="I72" i="7"/>
  <c r="J72" i="7" s="1"/>
  <c r="I73" i="7"/>
  <c r="J73" i="7" s="1"/>
  <c r="I74" i="7"/>
  <c r="J74" i="7" s="1"/>
  <c r="I75" i="7"/>
  <c r="J75" i="7" s="1"/>
  <c r="I76" i="7"/>
  <c r="J76" i="7" s="1"/>
  <c r="I77" i="7"/>
  <c r="J77" i="7" s="1"/>
  <c r="I78" i="7"/>
  <c r="J78" i="7" s="1"/>
  <c r="I79" i="7"/>
  <c r="J79" i="7" s="1"/>
  <c r="I80" i="7"/>
  <c r="J80" i="7" s="1"/>
  <c r="I81" i="7"/>
  <c r="J81" i="7" s="1"/>
  <c r="I82" i="7"/>
  <c r="J82" i="7" s="1"/>
  <c r="I83" i="7"/>
  <c r="J83" i="7" s="1"/>
  <c r="I84" i="7"/>
  <c r="J84" i="7" s="1"/>
  <c r="I85" i="7"/>
  <c r="J85" i="7" s="1"/>
  <c r="I86" i="7"/>
  <c r="J86" i="7" s="1"/>
  <c r="I87" i="7"/>
  <c r="J87" i="7" s="1"/>
  <c r="I88" i="7"/>
  <c r="J88" i="7" s="1"/>
  <c r="I89" i="7"/>
  <c r="J89" i="7" s="1"/>
  <c r="I90" i="7"/>
  <c r="J90" i="7" s="1"/>
  <c r="I91" i="7"/>
  <c r="J91" i="7" s="1"/>
  <c r="I92" i="7"/>
  <c r="J92" i="7" s="1"/>
  <c r="I93" i="7"/>
  <c r="J93" i="7" s="1"/>
  <c r="I94" i="7"/>
  <c r="J94" i="7" s="1"/>
  <c r="I95" i="7"/>
  <c r="J95" i="7" s="1"/>
  <c r="I96" i="7"/>
  <c r="J96" i="7" s="1"/>
  <c r="I97" i="7"/>
  <c r="J97" i="7" s="1"/>
  <c r="I98" i="7"/>
  <c r="J98" i="7" s="1"/>
  <c r="I99" i="7"/>
  <c r="J99" i="7" s="1"/>
  <c r="I100" i="7"/>
  <c r="J100" i="7" s="1"/>
  <c r="I101" i="7"/>
  <c r="J101" i="7" s="1"/>
  <c r="I102" i="7"/>
  <c r="J102" i="7" s="1"/>
  <c r="I103" i="7"/>
  <c r="J103" i="7" s="1"/>
  <c r="I104" i="7"/>
  <c r="J104" i="7" s="1"/>
  <c r="I105" i="7"/>
  <c r="J105" i="7" s="1"/>
  <c r="I106" i="7"/>
  <c r="J106" i="7" s="1"/>
  <c r="I107" i="7"/>
  <c r="J107" i="7" s="1"/>
  <c r="I108" i="7"/>
  <c r="J108" i="7" s="1"/>
  <c r="I109" i="7"/>
  <c r="J109" i="7" s="1"/>
  <c r="I110" i="7"/>
  <c r="J110" i="7" s="1"/>
  <c r="I111" i="7"/>
  <c r="J111" i="7" s="1"/>
  <c r="I112" i="7"/>
  <c r="J112" i="7" s="1"/>
  <c r="I113" i="7"/>
  <c r="J113" i="7" s="1"/>
  <c r="I114" i="7"/>
  <c r="J114" i="7" s="1"/>
  <c r="I115" i="7"/>
  <c r="J115" i="7" s="1"/>
  <c r="I116" i="7"/>
  <c r="J116" i="7" s="1"/>
  <c r="I117" i="7"/>
  <c r="J117" i="7" s="1"/>
  <c r="I118" i="7"/>
  <c r="J118" i="7" s="1"/>
  <c r="I119" i="7"/>
  <c r="J119" i="7" s="1"/>
  <c r="I120" i="7"/>
  <c r="J120" i="7" s="1"/>
  <c r="I121" i="7"/>
  <c r="J121" i="7" s="1"/>
  <c r="I122" i="7"/>
  <c r="J122" i="7" s="1"/>
  <c r="I123" i="7"/>
  <c r="J123" i="7" s="1"/>
  <c r="I124" i="7"/>
  <c r="J124" i="7" s="1"/>
  <c r="I125" i="7"/>
  <c r="J125" i="7" s="1"/>
  <c r="I126" i="7"/>
  <c r="J126" i="7" s="1"/>
  <c r="I127" i="7"/>
  <c r="J127" i="7" s="1"/>
  <c r="I128" i="7"/>
  <c r="J128" i="7" s="1"/>
  <c r="I129" i="7"/>
  <c r="J129" i="7" s="1"/>
  <c r="I130" i="7"/>
  <c r="J130" i="7" s="1"/>
  <c r="I131" i="7"/>
  <c r="J131" i="7" s="1"/>
  <c r="I132" i="7"/>
  <c r="J132" i="7" s="1"/>
  <c r="I133" i="7"/>
  <c r="J133" i="7" s="1"/>
  <c r="I134" i="7"/>
  <c r="J134" i="7" s="1"/>
  <c r="I135" i="7"/>
  <c r="J135" i="7" s="1"/>
  <c r="I136" i="7"/>
  <c r="J136" i="7" s="1"/>
  <c r="I137" i="7"/>
  <c r="J137" i="7" s="1"/>
  <c r="I138" i="7"/>
  <c r="J138" i="7" s="1"/>
  <c r="I139" i="7"/>
  <c r="J139" i="7" s="1"/>
  <c r="I140" i="7"/>
  <c r="J140" i="7" s="1"/>
  <c r="I141" i="7"/>
  <c r="J141" i="7" s="1"/>
  <c r="I142" i="7"/>
  <c r="J142" i="7" s="1"/>
  <c r="I143" i="7"/>
  <c r="J143" i="7" s="1"/>
  <c r="I144" i="7"/>
  <c r="J144" i="7" s="1"/>
  <c r="I145" i="7"/>
  <c r="J145" i="7" s="1"/>
  <c r="I146" i="7"/>
  <c r="J146" i="7" s="1"/>
  <c r="I147" i="7"/>
  <c r="J147" i="7" s="1"/>
  <c r="I148" i="7"/>
  <c r="J148" i="7" s="1"/>
  <c r="I149" i="7"/>
  <c r="J149" i="7" s="1"/>
  <c r="I150" i="7"/>
  <c r="J150" i="7" s="1"/>
  <c r="I151" i="7"/>
  <c r="J151" i="7" s="1"/>
  <c r="I152" i="7"/>
  <c r="J152" i="7" s="1"/>
  <c r="I153" i="7"/>
  <c r="J153" i="7" s="1"/>
  <c r="I154" i="7"/>
  <c r="J154" i="7" s="1"/>
  <c r="I155" i="7"/>
  <c r="J155" i="7" s="1"/>
  <c r="I156" i="7"/>
  <c r="J156" i="7" s="1"/>
  <c r="I157" i="7"/>
  <c r="J157" i="7" s="1"/>
  <c r="I158" i="7"/>
  <c r="J158" i="7" s="1"/>
  <c r="I159" i="7"/>
  <c r="J159" i="7" s="1"/>
  <c r="I160" i="7"/>
  <c r="J160" i="7" s="1"/>
  <c r="I161" i="7"/>
  <c r="J161" i="7" s="1"/>
  <c r="I162" i="7"/>
  <c r="J162" i="7" s="1"/>
  <c r="I163" i="7"/>
  <c r="J163" i="7" s="1"/>
  <c r="I164" i="7"/>
  <c r="J164" i="7" s="1"/>
  <c r="I165" i="7"/>
  <c r="J165" i="7" s="1"/>
  <c r="I166" i="7"/>
  <c r="J166" i="7" s="1"/>
  <c r="I167" i="7"/>
  <c r="J167" i="7" s="1"/>
  <c r="I168" i="7"/>
  <c r="J168" i="7" s="1"/>
  <c r="I169" i="7"/>
  <c r="J169" i="7" s="1"/>
  <c r="I170" i="7"/>
  <c r="J170" i="7" s="1"/>
  <c r="I171" i="7"/>
  <c r="J171" i="7" s="1"/>
  <c r="I172" i="7"/>
  <c r="J172" i="7" s="1"/>
  <c r="I173" i="7"/>
  <c r="J173" i="7" s="1"/>
  <c r="I174" i="7"/>
  <c r="J174" i="7" s="1"/>
  <c r="I175" i="7"/>
  <c r="J175" i="7" s="1"/>
  <c r="I176" i="7"/>
  <c r="J176" i="7" s="1"/>
  <c r="I177" i="7"/>
  <c r="J177" i="7" s="1"/>
  <c r="I178" i="7"/>
  <c r="J178" i="7" s="1"/>
  <c r="I179" i="7"/>
  <c r="J179" i="7" s="1"/>
  <c r="I180" i="7"/>
  <c r="J180" i="7" s="1"/>
  <c r="I181" i="7"/>
  <c r="J181" i="7" s="1"/>
  <c r="I182" i="7"/>
  <c r="J182" i="7" s="1"/>
  <c r="I183" i="7"/>
  <c r="J183" i="7" s="1"/>
  <c r="I184" i="7"/>
  <c r="J184" i="7" s="1"/>
  <c r="I185" i="7"/>
  <c r="J185" i="7" s="1"/>
  <c r="I186" i="7"/>
  <c r="J186" i="7" s="1"/>
  <c r="I187" i="7"/>
  <c r="J187" i="7" s="1"/>
  <c r="I188" i="7"/>
  <c r="J188" i="7" s="1"/>
  <c r="I189" i="7"/>
  <c r="J189" i="7" s="1"/>
  <c r="I190" i="7"/>
  <c r="J190" i="7" s="1"/>
  <c r="I191" i="7"/>
  <c r="J191" i="7" s="1"/>
  <c r="I192" i="7"/>
  <c r="J192" i="7" s="1"/>
  <c r="I193" i="7"/>
  <c r="J193" i="7" s="1"/>
  <c r="I194" i="7"/>
  <c r="J194" i="7" s="1"/>
  <c r="I195" i="7"/>
  <c r="J195" i="7" s="1"/>
  <c r="I196" i="7"/>
  <c r="J196" i="7" s="1"/>
  <c r="I197" i="7"/>
  <c r="J197" i="7" s="1"/>
  <c r="I198" i="7"/>
  <c r="J198" i="7" s="1"/>
  <c r="I199" i="7"/>
  <c r="J199" i="7" s="1"/>
  <c r="I200" i="7"/>
  <c r="J200" i="7" s="1"/>
  <c r="I201" i="7"/>
  <c r="J201" i="7" s="1"/>
  <c r="I202" i="7"/>
  <c r="J202" i="7" s="1"/>
  <c r="I203" i="7"/>
  <c r="J203" i="7" s="1"/>
  <c r="I3" i="7"/>
  <c r="J3" i="7" s="1"/>
  <c r="P2" i="4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H3" i="7"/>
  <c r="G3" i="7"/>
  <c r="F4" i="7"/>
  <c r="F5" i="7"/>
  <c r="F6" i="7"/>
  <c r="N6" i="7" s="1"/>
  <c r="F7" i="7"/>
  <c r="F8" i="7"/>
  <c r="N8" i="7" s="1"/>
  <c r="F9" i="7"/>
  <c r="N9" i="7" s="1"/>
  <c r="F10" i="7"/>
  <c r="N10" i="7" s="1"/>
  <c r="F11" i="7"/>
  <c r="F12" i="7"/>
  <c r="F13" i="7"/>
  <c r="F14" i="7"/>
  <c r="F15" i="7"/>
  <c r="F16" i="7"/>
  <c r="N16" i="7" s="1"/>
  <c r="F17" i="7"/>
  <c r="N17" i="7" s="1"/>
  <c r="F18" i="7"/>
  <c r="N18" i="7" s="1"/>
  <c r="F19" i="7"/>
  <c r="F20" i="7"/>
  <c r="F21" i="7"/>
  <c r="N21" i="7" s="1"/>
  <c r="F22" i="7"/>
  <c r="F23" i="7"/>
  <c r="F24" i="7"/>
  <c r="N24" i="7" s="1"/>
  <c r="F25" i="7"/>
  <c r="N25" i="7" s="1"/>
  <c r="F26" i="7"/>
  <c r="N26" i="7" s="1"/>
  <c r="F27" i="7"/>
  <c r="F28" i="7"/>
  <c r="F29" i="7"/>
  <c r="N29" i="7" s="1"/>
  <c r="F30" i="7"/>
  <c r="N30" i="7" s="1"/>
  <c r="F31" i="7"/>
  <c r="F32" i="7"/>
  <c r="F33" i="7"/>
  <c r="N33" i="7" s="1"/>
  <c r="F34" i="7"/>
  <c r="N34" i="7" s="1"/>
  <c r="F35" i="7"/>
  <c r="F36" i="7"/>
  <c r="F37" i="7"/>
  <c r="N37" i="7" s="1"/>
  <c r="F38" i="7"/>
  <c r="N38" i="7" s="1"/>
  <c r="F39" i="7"/>
  <c r="F40" i="7"/>
  <c r="F41" i="7"/>
  <c r="F42" i="7"/>
  <c r="N42" i="7" s="1"/>
  <c r="F43" i="7"/>
  <c r="F44" i="7"/>
  <c r="F45" i="7"/>
  <c r="N45" i="7" s="1"/>
  <c r="F46" i="7"/>
  <c r="N46" i="7" s="1"/>
  <c r="F47" i="7"/>
  <c r="F48" i="7"/>
  <c r="N48" i="7" s="1"/>
  <c r="F49" i="7"/>
  <c r="F50" i="7"/>
  <c r="F51" i="7"/>
  <c r="F52" i="7"/>
  <c r="F53" i="7"/>
  <c r="N53" i="7" s="1"/>
  <c r="F54" i="7"/>
  <c r="N54" i="7" s="1"/>
  <c r="F55" i="7"/>
  <c r="F56" i="7"/>
  <c r="N56" i="7" s="1"/>
  <c r="F57" i="7"/>
  <c r="N57" i="7" s="1"/>
  <c r="F58" i="7"/>
  <c r="F59" i="7"/>
  <c r="F60" i="7"/>
  <c r="F61" i="7"/>
  <c r="N61" i="7" s="1"/>
  <c r="F62" i="7"/>
  <c r="N62" i="7" s="1"/>
  <c r="F63" i="7"/>
  <c r="F64" i="7"/>
  <c r="N64" i="7" s="1"/>
  <c r="F65" i="7"/>
  <c r="N65" i="7" s="1"/>
  <c r="F66" i="7"/>
  <c r="N66" i="7" s="1"/>
  <c r="F67" i="7"/>
  <c r="F68" i="7"/>
  <c r="F69" i="7"/>
  <c r="N69" i="7" s="1"/>
  <c r="F70" i="7"/>
  <c r="N70" i="7" s="1"/>
  <c r="F71" i="7"/>
  <c r="F72" i="7"/>
  <c r="N72" i="7" s="1"/>
  <c r="F73" i="7"/>
  <c r="N73" i="7" s="1"/>
  <c r="F74" i="7"/>
  <c r="N74" i="7" s="1"/>
  <c r="F75" i="7"/>
  <c r="F76" i="7"/>
  <c r="F77" i="7"/>
  <c r="F78" i="7"/>
  <c r="N78" i="7" s="1"/>
  <c r="F79" i="7"/>
  <c r="F80" i="7"/>
  <c r="N80" i="7" s="1"/>
  <c r="F81" i="7"/>
  <c r="N81" i="7" s="1"/>
  <c r="F82" i="7"/>
  <c r="N82" i="7" s="1"/>
  <c r="F83" i="7"/>
  <c r="F84" i="7"/>
  <c r="F85" i="7"/>
  <c r="N85" i="7" s="1"/>
  <c r="F86" i="7"/>
  <c r="F87" i="7"/>
  <c r="F88" i="7"/>
  <c r="N88" i="7" s="1"/>
  <c r="F89" i="7"/>
  <c r="N89" i="7" s="1"/>
  <c r="F90" i="7"/>
  <c r="N90" i="7" s="1"/>
  <c r="F91" i="7"/>
  <c r="F92" i="7"/>
  <c r="F93" i="7"/>
  <c r="N93" i="7" s="1"/>
  <c r="F94" i="7"/>
  <c r="N94" i="7" s="1"/>
  <c r="F95" i="7"/>
  <c r="F96" i="7"/>
  <c r="N96" i="7" s="1"/>
  <c r="F97" i="7"/>
  <c r="F98" i="7"/>
  <c r="N98" i="7" s="1"/>
  <c r="F99" i="7"/>
  <c r="F100" i="7"/>
  <c r="F101" i="7"/>
  <c r="N101" i="7" s="1"/>
  <c r="F102" i="7"/>
  <c r="N102" i="7" s="1"/>
  <c r="F103" i="7"/>
  <c r="F104" i="7"/>
  <c r="N104" i="7" s="1"/>
  <c r="F105" i="7"/>
  <c r="N105" i="7" s="1"/>
  <c r="F106" i="7"/>
  <c r="N106" i="7" s="1"/>
  <c r="F107" i="7"/>
  <c r="F108" i="7"/>
  <c r="F109" i="7"/>
  <c r="N109" i="7" s="1"/>
  <c r="F110" i="7"/>
  <c r="N110" i="7" s="1"/>
  <c r="F111" i="7"/>
  <c r="F112" i="7"/>
  <c r="N112" i="7" s="1"/>
  <c r="F113" i="7"/>
  <c r="N113" i="7" s="1"/>
  <c r="F114" i="7"/>
  <c r="N114" i="7" s="1"/>
  <c r="F115" i="7"/>
  <c r="F116" i="7"/>
  <c r="F117" i="7"/>
  <c r="N117" i="7" s="1"/>
  <c r="F118" i="7"/>
  <c r="N118" i="7" s="1"/>
  <c r="F119" i="7"/>
  <c r="F120" i="7"/>
  <c r="N120" i="7" s="1"/>
  <c r="F121" i="7"/>
  <c r="N121" i="7" s="1"/>
  <c r="F122" i="7"/>
  <c r="N122" i="7" s="1"/>
  <c r="F123" i="7"/>
  <c r="F124" i="7"/>
  <c r="F125" i="7"/>
  <c r="N125" i="7" s="1"/>
  <c r="F126" i="7"/>
  <c r="N126" i="7" s="1"/>
  <c r="F127" i="7"/>
  <c r="F128" i="7"/>
  <c r="N128" i="7" s="1"/>
  <c r="F129" i="7"/>
  <c r="N129" i="7" s="1"/>
  <c r="F130" i="7"/>
  <c r="N130" i="7" s="1"/>
  <c r="F131" i="7"/>
  <c r="F132" i="7"/>
  <c r="F133" i="7"/>
  <c r="N133" i="7" s="1"/>
  <c r="F134" i="7"/>
  <c r="N134" i="7" s="1"/>
  <c r="F135" i="7"/>
  <c r="F136" i="7"/>
  <c r="F137" i="7"/>
  <c r="N137" i="7" s="1"/>
  <c r="F138" i="7"/>
  <c r="N138" i="7" s="1"/>
  <c r="F139" i="7"/>
  <c r="F140" i="7"/>
  <c r="F141" i="7"/>
  <c r="N141" i="7" s="1"/>
  <c r="F142" i="7"/>
  <c r="N142" i="7" s="1"/>
  <c r="F143" i="7"/>
  <c r="F144" i="7"/>
  <c r="N144" i="7" s="1"/>
  <c r="F145" i="7"/>
  <c r="N145" i="7" s="1"/>
  <c r="F146" i="7"/>
  <c r="N146" i="7" s="1"/>
  <c r="F147" i="7"/>
  <c r="F148" i="7"/>
  <c r="F149" i="7"/>
  <c r="N149" i="7" s="1"/>
  <c r="F150" i="7"/>
  <c r="N150" i="7" s="1"/>
  <c r="F151" i="7"/>
  <c r="F152" i="7"/>
  <c r="N152" i="7" s="1"/>
  <c r="F153" i="7"/>
  <c r="N153" i="7" s="1"/>
  <c r="F154" i="7"/>
  <c r="N154" i="7" s="1"/>
  <c r="F155" i="7"/>
  <c r="F156" i="7"/>
  <c r="F157" i="7"/>
  <c r="N157" i="7" s="1"/>
  <c r="F158" i="7"/>
  <c r="N158" i="7" s="1"/>
  <c r="F159" i="7"/>
  <c r="F160" i="7"/>
  <c r="N160" i="7" s="1"/>
  <c r="F161" i="7"/>
  <c r="N161" i="7" s="1"/>
  <c r="F162" i="7"/>
  <c r="N162" i="7" s="1"/>
  <c r="F163" i="7"/>
  <c r="F164" i="7"/>
  <c r="F165" i="7"/>
  <c r="N165" i="7" s="1"/>
  <c r="F166" i="7"/>
  <c r="N166" i="7" s="1"/>
  <c r="F167" i="7"/>
  <c r="F168" i="7"/>
  <c r="N168" i="7" s="1"/>
  <c r="F169" i="7"/>
  <c r="N169" i="7" s="1"/>
  <c r="F170" i="7"/>
  <c r="N170" i="7" s="1"/>
  <c r="F171" i="7"/>
  <c r="F172" i="7"/>
  <c r="F173" i="7"/>
  <c r="N173" i="7" s="1"/>
  <c r="F174" i="7"/>
  <c r="N174" i="7" s="1"/>
  <c r="F175" i="7"/>
  <c r="F176" i="7"/>
  <c r="N176" i="7" s="1"/>
  <c r="F177" i="7"/>
  <c r="N177" i="7" s="1"/>
  <c r="F178" i="7"/>
  <c r="N178" i="7" s="1"/>
  <c r="F179" i="7"/>
  <c r="F180" i="7"/>
  <c r="F181" i="7"/>
  <c r="N181" i="7" s="1"/>
  <c r="F182" i="7"/>
  <c r="N182" i="7" s="1"/>
  <c r="F183" i="7"/>
  <c r="F184" i="7"/>
  <c r="N184" i="7" s="1"/>
  <c r="F185" i="7"/>
  <c r="F186" i="7"/>
  <c r="N186" i="7" s="1"/>
  <c r="F187" i="7"/>
  <c r="F188" i="7"/>
  <c r="F189" i="7"/>
  <c r="N189" i="7" s="1"/>
  <c r="F190" i="7"/>
  <c r="N190" i="7" s="1"/>
  <c r="F191" i="7"/>
  <c r="F192" i="7"/>
  <c r="N192" i="7" s="1"/>
  <c r="F193" i="7"/>
  <c r="N193" i="7" s="1"/>
  <c r="F194" i="7"/>
  <c r="N194" i="7" s="1"/>
  <c r="F195" i="7"/>
  <c r="F196" i="7"/>
  <c r="F197" i="7"/>
  <c r="N197" i="7" s="1"/>
  <c r="F198" i="7"/>
  <c r="N198" i="7" s="1"/>
  <c r="F199" i="7"/>
  <c r="F200" i="7"/>
  <c r="N200" i="7" s="1"/>
  <c r="F201" i="7"/>
  <c r="N201" i="7" s="1"/>
  <c r="F202" i="7"/>
  <c r="N202" i="7" s="1"/>
  <c r="F203" i="7"/>
  <c r="F3" i="7"/>
  <c r="N3" i="7" s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3" i="7"/>
  <c r="O180" i="7" l="1"/>
  <c r="Q180" i="7" s="1"/>
  <c r="O47" i="7"/>
  <c r="Q47" i="7" s="1"/>
  <c r="N136" i="7"/>
  <c r="P136" i="7" s="1"/>
  <c r="N32" i="7"/>
  <c r="O32" i="7"/>
  <c r="N199" i="7"/>
  <c r="N191" i="7"/>
  <c r="P191" i="7" s="1"/>
  <c r="N183" i="7"/>
  <c r="O183" i="7" s="1"/>
  <c r="Q183" i="7" s="1"/>
  <c r="N175" i="7"/>
  <c r="N167" i="7"/>
  <c r="O167" i="7" s="1"/>
  <c r="Q167" i="7" s="1"/>
  <c r="N159" i="7"/>
  <c r="N151" i="7"/>
  <c r="N143" i="7"/>
  <c r="N135" i="7"/>
  <c r="N127" i="7"/>
  <c r="N119" i="7"/>
  <c r="O119" i="7" s="1"/>
  <c r="Q119" i="7" s="1"/>
  <c r="N111" i="7"/>
  <c r="N103" i="7"/>
  <c r="O103" i="7" s="1"/>
  <c r="Q103" i="7" s="1"/>
  <c r="N95" i="7"/>
  <c r="N87" i="7"/>
  <c r="N79" i="7"/>
  <c r="N71" i="7"/>
  <c r="O71" i="7" s="1"/>
  <c r="Q71" i="7" s="1"/>
  <c r="N63" i="7"/>
  <c r="N55" i="7"/>
  <c r="N47" i="7"/>
  <c r="N39" i="7"/>
  <c r="O39" i="7" s="1"/>
  <c r="Q39" i="7" s="1"/>
  <c r="N31" i="7"/>
  <c r="O31" i="7"/>
  <c r="N23" i="7"/>
  <c r="O23" i="7"/>
  <c r="N15" i="7"/>
  <c r="N7" i="7"/>
  <c r="Q195" i="7"/>
  <c r="Q131" i="7"/>
  <c r="Q67" i="7"/>
  <c r="O200" i="7"/>
  <c r="Q200" i="7" s="1"/>
  <c r="O191" i="7"/>
  <c r="O182" i="7"/>
  <c r="O173" i="7"/>
  <c r="O154" i="7"/>
  <c r="O145" i="7"/>
  <c r="O136" i="7"/>
  <c r="O127" i="7"/>
  <c r="O118" i="7"/>
  <c r="Q118" i="7" s="1"/>
  <c r="O109" i="7"/>
  <c r="O90" i="7"/>
  <c r="Q90" i="7" s="1"/>
  <c r="O80" i="7"/>
  <c r="O70" i="7"/>
  <c r="O57" i="7"/>
  <c r="O46" i="7"/>
  <c r="O34" i="7"/>
  <c r="O21" i="7"/>
  <c r="Q21" i="7" s="1"/>
  <c r="O9" i="7"/>
  <c r="Q9" i="7" s="1"/>
  <c r="P32" i="7"/>
  <c r="O24" i="7"/>
  <c r="N86" i="7"/>
  <c r="O86" i="7"/>
  <c r="Q86" i="7" s="1"/>
  <c r="N22" i="7"/>
  <c r="O22" i="7" s="1"/>
  <c r="Q22" i="7" s="1"/>
  <c r="N14" i="7"/>
  <c r="O14" i="7"/>
  <c r="Q178" i="7"/>
  <c r="Q170" i="7"/>
  <c r="Q154" i="7"/>
  <c r="Q146" i="7"/>
  <c r="Q114" i="7"/>
  <c r="Q106" i="7"/>
  <c r="Q98" i="7"/>
  <c r="Q34" i="7"/>
  <c r="Q10" i="7"/>
  <c r="O199" i="7"/>
  <c r="O190" i="7"/>
  <c r="O181" i="7"/>
  <c r="Q181" i="7" s="1"/>
  <c r="O162" i="7"/>
  <c r="Q162" i="7" s="1"/>
  <c r="O153" i="7"/>
  <c r="O144" i="7"/>
  <c r="O135" i="7"/>
  <c r="O126" i="7"/>
  <c r="O117" i="7"/>
  <c r="O98" i="7"/>
  <c r="O89" i="7"/>
  <c r="Q89" i="7" s="1"/>
  <c r="O79" i="7"/>
  <c r="O69" i="7"/>
  <c r="O56" i="7"/>
  <c r="O45" i="7"/>
  <c r="O33" i="7"/>
  <c r="O8" i="7"/>
  <c r="Q148" i="7"/>
  <c r="O128" i="7"/>
  <c r="N77" i="7"/>
  <c r="O77" i="7" s="1"/>
  <c r="Q77" i="7" s="1"/>
  <c r="N13" i="7"/>
  <c r="P13" i="7" s="1"/>
  <c r="N5" i="7"/>
  <c r="O5" i="7" s="1"/>
  <c r="Q5" i="7" s="1"/>
  <c r="Q201" i="7"/>
  <c r="Q169" i="7"/>
  <c r="Q153" i="7"/>
  <c r="Q145" i="7"/>
  <c r="Q137" i="7"/>
  <c r="Q105" i="7"/>
  <c r="Q81" i="7"/>
  <c r="Q57" i="7"/>
  <c r="Q33" i="7"/>
  <c r="O198" i="7"/>
  <c r="O189" i="7"/>
  <c r="O170" i="7"/>
  <c r="O161" i="7"/>
  <c r="Q161" i="7" s="1"/>
  <c r="O152" i="7"/>
  <c r="Q152" i="7" s="1"/>
  <c r="O143" i="7"/>
  <c r="O134" i="7"/>
  <c r="O125" i="7"/>
  <c r="O106" i="7"/>
  <c r="O88" i="7"/>
  <c r="Q88" i="7" s="1"/>
  <c r="O78" i="7"/>
  <c r="O66" i="7"/>
  <c r="Q66" i="7" s="1"/>
  <c r="O55" i="7"/>
  <c r="O30" i="7"/>
  <c r="O18" i="7"/>
  <c r="Q18" i="7" s="1"/>
  <c r="O7" i="7"/>
  <c r="N40" i="7"/>
  <c r="O40" i="7"/>
  <c r="Q40" i="7" s="1"/>
  <c r="Q156" i="7"/>
  <c r="O192" i="7"/>
  <c r="N196" i="7"/>
  <c r="N188" i="7"/>
  <c r="N180" i="7"/>
  <c r="N172" i="7"/>
  <c r="O172" i="7" s="1"/>
  <c r="Q172" i="7" s="1"/>
  <c r="N164" i="7"/>
  <c r="O164" i="7" s="1"/>
  <c r="Q164" i="7" s="1"/>
  <c r="N156" i="7"/>
  <c r="O156" i="7" s="1"/>
  <c r="N148" i="7"/>
  <c r="N140" i="7"/>
  <c r="N132" i="7"/>
  <c r="N124" i="7"/>
  <c r="O124" i="7" s="1"/>
  <c r="Q124" i="7" s="1"/>
  <c r="N116" i="7"/>
  <c r="O116" i="7" s="1"/>
  <c r="Q116" i="7" s="1"/>
  <c r="N108" i="7"/>
  <c r="O108" i="7" s="1"/>
  <c r="Q108" i="7" s="1"/>
  <c r="N100" i="7"/>
  <c r="O100" i="7" s="1"/>
  <c r="Q100" i="7" s="1"/>
  <c r="N92" i="7"/>
  <c r="O92" i="7" s="1"/>
  <c r="Q92" i="7" s="1"/>
  <c r="N84" i="7"/>
  <c r="N76" i="7"/>
  <c r="N68" i="7"/>
  <c r="O68" i="7" s="1"/>
  <c r="Q68" i="7" s="1"/>
  <c r="N60" i="7"/>
  <c r="P60" i="7" s="1"/>
  <c r="N52" i="7"/>
  <c r="N44" i="7"/>
  <c r="O44" i="7" s="1"/>
  <c r="Q44" i="7" s="1"/>
  <c r="N36" i="7"/>
  <c r="O36" i="7" s="1"/>
  <c r="Q36" i="7" s="1"/>
  <c r="N28" i="7"/>
  <c r="N20" i="7"/>
  <c r="O20" i="7" s="1"/>
  <c r="Q20" i="7" s="1"/>
  <c r="N12" i="7"/>
  <c r="N4" i="7"/>
  <c r="O4" i="7" s="1"/>
  <c r="Q4" i="7" s="1"/>
  <c r="Q192" i="7"/>
  <c r="Q160" i="7"/>
  <c r="Q144" i="7"/>
  <c r="Q136" i="7"/>
  <c r="Q128" i="7"/>
  <c r="Q80" i="7"/>
  <c r="Q64" i="7"/>
  <c r="Q56" i="7"/>
  <c r="Q32" i="7"/>
  <c r="Q24" i="7"/>
  <c r="Q16" i="7"/>
  <c r="Q8" i="7"/>
  <c r="P192" i="7"/>
  <c r="O197" i="7"/>
  <c r="O188" i="7"/>
  <c r="Q188" i="7" s="1"/>
  <c r="O178" i="7"/>
  <c r="O169" i="7"/>
  <c r="O160" i="7"/>
  <c r="O151" i="7"/>
  <c r="Q151" i="7" s="1"/>
  <c r="O142" i="7"/>
  <c r="Q142" i="7" s="1"/>
  <c r="O133" i="7"/>
  <c r="O114" i="7"/>
  <c r="O105" i="7"/>
  <c r="O96" i="7"/>
  <c r="Q96" i="7" s="1"/>
  <c r="O87" i="7"/>
  <c r="O76" i="7"/>
  <c r="Q76" i="7" s="1"/>
  <c r="O65" i="7"/>
  <c r="Q65" i="7" s="1"/>
  <c r="O54" i="7"/>
  <c r="O42" i="7"/>
  <c r="Q42" i="7" s="1"/>
  <c r="O29" i="7"/>
  <c r="O17" i="7"/>
  <c r="Q17" i="7" s="1"/>
  <c r="O6" i="7"/>
  <c r="N203" i="7"/>
  <c r="O203" i="7" s="1"/>
  <c r="Q203" i="7" s="1"/>
  <c r="N195" i="7"/>
  <c r="O195" i="7" s="1"/>
  <c r="N187" i="7"/>
  <c r="O187" i="7" s="1"/>
  <c r="Q187" i="7" s="1"/>
  <c r="N179" i="7"/>
  <c r="O179" i="7" s="1"/>
  <c r="Q179" i="7" s="1"/>
  <c r="N171" i="7"/>
  <c r="O171" i="7" s="1"/>
  <c r="Q171" i="7" s="1"/>
  <c r="N163" i="7"/>
  <c r="O163" i="7" s="1"/>
  <c r="Q163" i="7" s="1"/>
  <c r="N155" i="7"/>
  <c r="O155" i="7" s="1"/>
  <c r="Q155" i="7" s="1"/>
  <c r="N147" i="7"/>
  <c r="O147" i="7" s="1"/>
  <c r="Q147" i="7" s="1"/>
  <c r="N139" i="7"/>
  <c r="O139" i="7" s="1"/>
  <c r="Q139" i="7" s="1"/>
  <c r="N131" i="7"/>
  <c r="O131" i="7" s="1"/>
  <c r="N123" i="7"/>
  <c r="O123" i="7" s="1"/>
  <c r="Q123" i="7" s="1"/>
  <c r="N115" i="7"/>
  <c r="O115" i="7" s="1"/>
  <c r="Q115" i="7" s="1"/>
  <c r="N107" i="7"/>
  <c r="O107" i="7" s="1"/>
  <c r="Q107" i="7" s="1"/>
  <c r="N99" i="7"/>
  <c r="O99" i="7" s="1"/>
  <c r="Q99" i="7" s="1"/>
  <c r="N91" i="7"/>
  <c r="O91" i="7" s="1"/>
  <c r="Q91" i="7" s="1"/>
  <c r="N83" i="7"/>
  <c r="O83" i="7" s="1"/>
  <c r="Q83" i="7" s="1"/>
  <c r="N75" i="7"/>
  <c r="O75" i="7" s="1"/>
  <c r="Q75" i="7" s="1"/>
  <c r="N67" i="7"/>
  <c r="O67" i="7" s="1"/>
  <c r="N59" i="7"/>
  <c r="O59" i="7" s="1"/>
  <c r="Q59" i="7" s="1"/>
  <c r="N51" i="7"/>
  <c r="O51" i="7" s="1"/>
  <c r="Q51" i="7" s="1"/>
  <c r="N43" i="7"/>
  <c r="O43" i="7" s="1"/>
  <c r="Q43" i="7" s="1"/>
  <c r="N35" i="7"/>
  <c r="O35" i="7" s="1"/>
  <c r="Q35" i="7" s="1"/>
  <c r="N27" i="7"/>
  <c r="O27" i="7" s="1"/>
  <c r="Q27" i="7" s="1"/>
  <c r="N19" i="7"/>
  <c r="O19" i="7" s="1"/>
  <c r="Q19" i="7" s="1"/>
  <c r="N11" i="7"/>
  <c r="O11" i="7" s="1"/>
  <c r="Q11" i="7" s="1"/>
  <c r="Q199" i="7"/>
  <c r="Q191" i="7"/>
  <c r="Q159" i="7"/>
  <c r="Q143" i="7"/>
  <c r="Q135" i="7"/>
  <c r="Q127" i="7"/>
  <c r="Q87" i="7"/>
  <c r="Q79" i="7"/>
  <c r="Q55" i="7"/>
  <c r="Q31" i="7"/>
  <c r="Q23" i="7"/>
  <c r="Q15" i="7"/>
  <c r="Q7" i="7"/>
  <c r="P142" i="7"/>
  <c r="O196" i="7"/>
  <c r="Q196" i="7" s="1"/>
  <c r="O186" i="7"/>
  <c r="Q186" i="7" s="1"/>
  <c r="O177" i="7"/>
  <c r="Q177" i="7" s="1"/>
  <c r="O168" i="7"/>
  <c r="Q168" i="7" s="1"/>
  <c r="O159" i="7"/>
  <c r="O150" i="7"/>
  <c r="O141" i="7"/>
  <c r="O132" i="7"/>
  <c r="O122" i="7"/>
  <c r="Q122" i="7" s="1"/>
  <c r="O113" i="7"/>
  <c r="Q113" i="7" s="1"/>
  <c r="O104" i="7"/>
  <c r="Q104" i="7" s="1"/>
  <c r="O95" i="7"/>
  <c r="Q95" i="7" s="1"/>
  <c r="O85" i="7"/>
  <c r="O74" i="7"/>
  <c r="Q74" i="7" s="1"/>
  <c r="O64" i="7"/>
  <c r="O53" i="7"/>
  <c r="O28" i="7"/>
  <c r="Q28" i="7" s="1"/>
  <c r="O16" i="7"/>
  <c r="Q132" i="7"/>
  <c r="N58" i="7"/>
  <c r="O58" i="7" s="1"/>
  <c r="Q58" i="7" s="1"/>
  <c r="N50" i="7"/>
  <c r="O50" i="7" s="1"/>
  <c r="Q50" i="7" s="1"/>
  <c r="Q198" i="7"/>
  <c r="Q190" i="7"/>
  <c r="Q182" i="7"/>
  <c r="Q174" i="7"/>
  <c r="Q150" i="7"/>
  <c r="Q134" i="7"/>
  <c r="Q126" i="7"/>
  <c r="Q110" i="7"/>
  <c r="Q94" i="7"/>
  <c r="Q78" i="7"/>
  <c r="Q70" i="7"/>
  <c r="Q54" i="7"/>
  <c r="Q46" i="7"/>
  <c r="Q30" i="7"/>
  <c r="Q14" i="7"/>
  <c r="Q6" i="7"/>
  <c r="P100" i="7"/>
  <c r="O194" i="7"/>
  <c r="Q194" i="7" s="1"/>
  <c r="O176" i="7"/>
  <c r="Q176" i="7" s="1"/>
  <c r="O158" i="7"/>
  <c r="Q158" i="7" s="1"/>
  <c r="O149" i="7"/>
  <c r="O140" i="7"/>
  <c r="Q140" i="7" s="1"/>
  <c r="O130" i="7"/>
  <c r="Q130" i="7" s="1"/>
  <c r="O121" i="7"/>
  <c r="Q121" i="7" s="1"/>
  <c r="O112" i="7"/>
  <c r="Q112" i="7" s="1"/>
  <c r="O94" i="7"/>
  <c r="O84" i="7"/>
  <c r="Q84" i="7" s="1"/>
  <c r="O73" i="7"/>
  <c r="Q73" i="7" s="1"/>
  <c r="O63" i="7"/>
  <c r="Q63" i="7" s="1"/>
  <c r="O52" i="7"/>
  <c r="Q52" i="7" s="1"/>
  <c r="O38" i="7"/>
  <c r="Q38" i="7" s="1"/>
  <c r="O26" i="7"/>
  <c r="Q26" i="7" s="1"/>
  <c r="O15" i="7"/>
  <c r="N185" i="7"/>
  <c r="O185" i="7" s="1"/>
  <c r="Q185" i="7" s="1"/>
  <c r="P97" i="7"/>
  <c r="N97" i="7"/>
  <c r="O97" i="7" s="1"/>
  <c r="Q97" i="7" s="1"/>
  <c r="O49" i="7"/>
  <c r="Q49" i="7" s="1"/>
  <c r="N49" i="7"/>
  <c r="N41" i="7"/>
  <c r="O41" i="7" s="1"/>
  <c r="Q41" i="7" s="1"/>
  <c r="Q197" i="7"/>
  <c r="Q189" i="7"/>
  <c r="Q173" i="7"/>
  <c r="Q165" i="7"/>
  <c r="Q157" i="7"/>
  <c r="Q149" i="7"/>
  <c r="Q141" i="7"/>
  <c r="Q133" i="7"/>
  <c r="Q125" i="7"/>
  <c r="Q117" i="7"/>
  <c r="Q109" i="7"/>
  <c r="Q101" i="7"/>
  <c r="Q93" i="7"/>
  <c r="Q85" i="7"/>
  <c r="Q69" i="7"/>
  <c r="Q61" i="7"/>
  <c r="Q53" i="7"/>
  <c r="Q45" i="7"/>
  <c r="Q29" i="7"/>
  <c r="P72" i="7"/>
  <c r="O3" i="7"/>
  <c r="Q3" i="7" s="1"/>
  <c r="O202" i="7"/>
  <c r="Q202" i="7" s="1"/>
  <c r="O193" i="7"/>
  <c r="Q193" i="7" s="1"/>
  <c r="O184" i="7"/>
  <c r="Q184" i="7" s="1"/>
  <c r="O175" i="7"/>
  <c r="Q175" i="7" s="1"/>
  <c r="O166" i="7"/>
  <c r="Q166" i="7" s="1"/>
  <c r="O157" i="7"/>
  <c r="O148" i="7"/>
  <c r="O138" i="7"/>
  <c r="Q138" i="7" s="1"/>
  <c r="O129" i="7"/>
  <c r="Q129" i="7" s="1"/>
  <c r="O120" i="7"/>
  <c r="Q120" i="7" s="1"/>
  <c r="O111" i="7"/>
  <c r="Q111" i="7" s="1"/>
  <c r="O102" i="7"/>
  <c r="Q102" i="7" s="1"/>
  <c r="O93" i="7"/>
  <c r="O82" i="7"/>
  <c r="Q82" i="7" s="1"/>
  <c r="O72" i="7"/>
  <c r="Q72" i="7" s="1"/>
  <c r="O62" i="7"/>
  <c r="Q62" i="7" s="1"/>
  <c r="O48" i="7"/>
  <c r="Q48" i="7" s="1"/>
  <c r="O37" i="7"/>
  <c r="Q37" i="7" s="1"/>
  <c r="O25" i="7"/>
  <c r="Q25" i="7" s="1"/>
  <c r="O12" i="7"/>
  <c r="Q12" i="7" s="1"/>
  <c r="P201" i="7"/>
  <c r="P193" i="7"/>
  <c r="P177" i="7"/>
  <c r="P169" i="7"/>
  <c r="P153" i="7"/>
  <c r="P145" i="7"/>
  <c r="P137" i="7"/>
  <c r="P129" i="7"/>
  <c r="P121" i="7"/>
  <c r="P113" i="7"/>
  <c r="P105" i="7"/>
  <c r="P200" i="7"/>
  <c r="P184" i="7"/>
  <c r="P176" i="7"/>
  <c r="P168" i="7"/>
  <c r="P160" i="7"/>
  <c r="P152" i="7"/>
  <c r="P144" i="7"/>
  <c r="P128" i="7"/>
  <c r="P120" i="7"/>
  <c r="P104" i="7"/>
  <c r="P96" i="7"/>
  <c r="P88" i="7"/>
  <c r="P80" i="7"/>
  <c r="P64" i="7"/>
  <c r="P56" i="7"/>
  <c r="P48" i="7"/>
  <c r="P40" i="7"/>
  <c r="P24" i="7"/>
  <c r="P16" i="7"/>
  <c r="P8" i="7"/>
  <c r="P175" i="7"/>
  <c r="P135" i="7"/>
  <c r="P71" i="7"/>
  <c r="P198" i="7"/>
  <c r="P190" i="7"/>
  <c r="P182" i="7"/>
  <c r="P174" i="7"/>
  <c r="P166" i="7"/>
  <c r="P158" i="7"/>
  <c r="P150" i="7"/>
  <c r="P134" i="7"/>
  <c r="P126" i="7"/>
  <c r="P118" i="7"/>
  <c r="P110" i="7"/>
  <c r="P102" i="7"/>
  <c r="P94" i="7"/>
  <c r="P86" i="7"/>
  <c r="P78" i="7"/>
  <c r="P70" i="7"/>
  <c r="P62" i="7"/>
  <c r="P46" i="7"/>
  <c r="P38" i="7"/>
  <c r="P30" i="7"/>
  <c r="P14" i="7"/>
  <c r="P6" i="7"/>
  <c r="P127" i="7"/>
  <c r="P15" i="7"/>
  <c r="P197" i="7"/>
  <c r="P189" i="7"/>
  <c r="P181" i="7"/>
  <c r="P173" i="7"/>
  <c r="P165" i="7"/>
  <c r="P157" i="7"/>
  <c r="P149" i="7"/>
  <c r="P141" i="7"/>
  <c r="P133" i="7"/>
  <c r="P125" i="7"/>
  <c r="P117" i="7"/>
  <c r="P161" i="7"/>
  <c r="P112" i="7"/>
  <c r="P87" i="7"/>
  <c r="P23" i="7"/>
  <c r="P183" i="7"/>
  <c r="P143" i="7"/>
  <c r="P95" i="7"/>
  <c r="P31" i="7"/>
  <c r="P3" i="7"/>
  <c r="P196" i="7"/>
  <c r="P188" i="7"/>
  <c r="P180" i="7"/>
  <c r="P172" i="7"/>
  <c r="P164" i="7"/>
  <c r="P156" i="7"/>
  <c r="P148" i="7"/>
  <c r="P140" i="7"/>
  <c r="P132" i="7"/>
  <c r="P116" i="7"/>
  <c r="P92" i="7"/>
  <c r="P84" i="7"/>
  <c r="P76" i="7"/>
  <c r="P68" i="7"/>
  <c r="P52" i="7"/>
  <c r="P44" i="7"/>
  <c r="P36" i="7"/>
  <c r="P28" i="7"/>
  <c r="P20" i="7"/>
  <c r="P12" i="7"/>
  <c r="P54" i="7"/>
  <c r="P22" i="7"/>
  <c r="P199" i="7"/>
  <c r="P159" i="7"/>
  <c r="P119" i="7"/>
  <c r="P55" i="7"/>
  <c r="P7" i="7"/>
  <c r="P63" i="7"/>
  <c r="P203" i="7"/>
  <c r="P195" i="7"/>
  <c r="P187" i="7"/>
  <c r="P171" i="7"/>
  <c r="P163" i="7"/>
  <c r="P147" i="7"/>
  <c r="P139" i="7"/>
  <c r="P131" i="7"/>
  <c r="P123" i="7"/>
  <c r="P115" i="7"/>
  <c r="P107" i="7"/>
  <c r="P99" i="7"/>
  <c r="P83" i="7"/>
  <c r="P75" i="7"/>
  <c r="P67" i="7"/>
  <c r="P59" i="7"/>
  <c r="P51" i="7"/>
  <c r="P43" i="7"/>
  <c r="P35" i="7"/>
  <c r="P19" i="7"/>
  <c r="P11" i="7"/>
  <c r="P130" i="7"/>
  <c r="P47" i="7"/>
  <c r="P151" i="7"/>
  <c r="P111" i="7"/>
  <c r="P202" i="7"/>
  <c r="P194" i="7"/>
  <c r="P186" i="7"/>
  <c r="P178" i="7"/>
  <c r="P170" i="7"/>
  <c r="P162" i="7"/>
  <c r="P154" i="7"/>
  <c r="P146" i="7"/>
  <c r="P138" i="7"/>
  <c r="P122" i="7"/>
  <c r="P114" i="7"/>
  <c r="P98" i="7"/>
  <c r="P90" i="7"/>
  <c r="P82" i="7"/>
  <c r="P74" i="7"/>
  <c r="P66" i="7"/>
  <c r="P58" i="7"/>
  <c r="P50" i="7"/>
  <c r="P42" i="7"/>
  <c r="P34" i="7"/>
  <c r="P26" i="7"/>
  <c r="P18" i="7"/>
  <c r="P10" i="7"/>
  <c r="P179" i="7"/>
  <c r="P106" i="7"/>
  <c r="P79" i="7"/>
  <c r="P77" i="7"/>
  <c r="P37" i="7"/>
  <c r="P21" i="7"/>
  <c r="P5" i="7"/>
  <c r="P93" i="7"/>
  <c r="P29" i="7"/>
  <c r="P61" i="7"/>
  <c r="P53" i="7"/>
  <c r="P45" i="7"/>
  <c r="P85" i="7"/>
  <c r="P69" i="7"/>
  <c r="P109" i="7"/>
  <c r="P89" i="7"/>
  <c r="P81" i="7"/>
  <c r="P65" i="7"/>
  <c r="P49" i="7"/>
  <c r="P41" i="7"/>
  <c r="P33" i="7"/>
  <c r="P25" i="7"/>
  <c r="P9" i="7"/>
  <c r="P17" i="7"/>
  <c r="P101" i="7"/>
  <c r="P73" i="7"/>
  <c r="P57" i="7"/>
  <c r="P155" i="7" l="1"/>
  <c r="P4" i="7"/>
  <c r="O13" i="7"/>
  <c r="Q13" i="7" s="1"/>
  <c r="P27" i="7"/>
  <c r="P91" i="7"/>
  <c r="O60" i="7"/>
  <c r="Q60" i="7" s="1"/>
  <c r="P108" i="7"/>
  <c r="P39" i="7"/>
  <c r="P167" i="7"/>
  <c r="P124" i="7"/>
  <c r="P103" i="7"/>
  <c r="P185" i="7"/>
</calcChain>
</file>

<file path=xl/sharedStrings.xml><?xml version="1.0" encoding="utf-8"?>
<sst xmlns="http://schemas.openxmlformats.org/spreadsheetml/2006/main" count="8883" uniqueCount="1126">
  <si>
    <t>Invoice ID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</si>
  <si>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</si>
  <si>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</si>
  <si>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</si>
  <si>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</si>
  <si>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</si>
  <si>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</si>
  <si>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</si>
  <si>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</si>
  <si>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</si>
  <si>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cogs</t>
  </si>
  <si>
    <t>gross margin percentage</t>
  </si>
  <si>
    <t>Rating</t>
  </si>
  <si>
    <t>750-67-8428</t>
  </si>
  <si>
    <t>Yangon, Myanmar</t>
  </si>
  <si>
    <t>Member</t>
  </si>
  <si>
    <t>Female</t>
  </si>
  <si>
    <t>Health and beauty</t>
  </si>
  <si>
    <t>Ewallet</t>
  </si>
  <si>
    <t>226-31-3081</t>
  </si>
  <si>
    <t>Naypyitaw, Myanmar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</si>
  <si>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</si>
  <si>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</si>
  <si>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</si>
  <si>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</si>
  <si>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</si>
  <si>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</si>
  <si>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</si>
  <si>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</si>
  <si>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</si>
  <si>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</si>
  <si>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</si>
  <si>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</si>
  <si>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</si>
  <si>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</si>
  <si>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</si>
  <si>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Mandalay, Myanmar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</si>
  <si>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</si>
  <si>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</si>
  <si>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</si>
  <si>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</si>
  <si>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</si>
  <si>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</si>
  <si>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</si>
  <si>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</si>
  <si>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</si>
  <si>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</si>
  <si>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</si>
  <si>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</si>
  <si>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</si>
  <si>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</si>
  <si>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</si>
  <si>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</si>
  <si>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</si>
  <si>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</si>
  <si>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</si>
  <si>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</si>
  <si>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</si>
  <si>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</si>
  <si>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</si>
  <si>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</si>
  <si>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</si>
  <si>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</si>
  <si>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</si>
  <si>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</si>
  <si>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</si>
  <si>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</si>
  <si>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</si>
  <si>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</si>
  <si>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</si>
  <si>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</si>
  <si>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</si>
  <si>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</si>
  <si>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</si>
  <si>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</si>
  <si>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</si>
  <si>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</si>
  <si>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</si>
  <si>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</si>
  <si>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</si>
  <si>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</si>
  <si>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</si>
  <si>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</si>
  <si>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</si>
  <si>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</si>
  <si>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</si>
  <si>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</si>
  <si>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</si>
  <si>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</si>
  <si>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</si>
  <si>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</si>
  <si>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</si>
  <si>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</si>
  <si>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</si>
  <si>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</si>
  <si>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</si>
  <si>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</si>
  <si>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</si>
  <si>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</si>
  <si>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</si>
  <si>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</si>
  <si>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</si>
  <si>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</si>
  <si>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</si>
  <si>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</si>
  <si>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</si>
  <si>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</si>
  <si>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</si>
  <si>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</si>
  <si>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</si>
  <si>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</si>
  <si>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</si>
  <si>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</si>
  <si>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</si>
  <si>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</si>
  <si>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</si>
  <si>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</si>
  <si>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</si>
  <si>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</si>
  <si>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</si>
  <si>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</si>
  <si>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</si>
  <si>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</si>
  <si>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</si>
  <si>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</si>
  <si>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</si>
  <si>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</si>
  <si>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</si>
  <si>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</si>
  <si>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</si>
  <si>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</si>
  <si>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</si>
  <si>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</si>
  <si>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</si>
  <si>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</si>
  <si>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Myanmar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</si>
  <si>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</si>
  <si>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</si>
  <si>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</si>
  <si>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</si>
  <si>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</si>
  <si>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</si>
  <si>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</si>
  <si>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</si>
  <si>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</si>
  <si>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</si>
  <si>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</si>
  <si>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</si>
  <si>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</si>
  <si>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</si>
  <si>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</si>
  <si>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</si>
  <si>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</si>
  <si>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</si>
  <si>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</si>
  <si>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</si>
  <si>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</si>
  <si>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</si>
  <si>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</si>
  <si>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</si>
  <si>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</si>
  <si>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</si>
  <si>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</si>
  <si>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</si>
  <si>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</si>
  <si>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</si>
  <si>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</si>
  <si>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</si>
  <si>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</si>
  <si>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</si>
  <si>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</si>
  <si>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</si>
  <si>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</si>
  <si>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</si>
  <si>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</si>
  <si>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</si>
  <si>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</si>
  <si>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</si>
  <si>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</si>
  <si>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</si>
  <si>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</si>
  <si>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</si>
  <si>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</si>
  <si>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</si>
  <si>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</si>
  <si>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</si>
  <si>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</si>
  <si>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</si>
  <si>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</si>
  <si>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</si>
  <si>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</si>
  <si>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</si>
  <si>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</si>
  <si>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</si>
  <si>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</si>
  <si>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</si>
  <si>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BitCoin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</si>
  <si>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</si>
  <si>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</si>
  <si>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</si>
  <si>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</si>
  <si>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</si>
  <si>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</si>
  <si>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</si>
  <si>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</si>
  <si>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</si>
  <si>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</si>
  <si>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</si>
  <si>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</si>
  <si>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</si>
  <si>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</si>
  <si>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</si>
  <si>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</si>
  <si>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</si>
  <si>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</si>
  <si>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</si>
  <si>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</si>
  <si>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</si>
  <si>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</si>
  <si>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</si>
  <si>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</si>
  <si>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</si>
  <si>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</si>
  <si>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</si>
  <si>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</si>
  <si>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</si>
  <si>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</si>
  <si>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</si>
  <si>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</si>
  <si>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</si>
  <si>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</si>
  <si>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</si>
  <si>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</si>
  <si>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</si>
  <si>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</si>
  <si>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</si>
  <si>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 xml:space="preserve">EnterpriseTable_SM_Data </t>
  </si>
  <si>
    <t>lkupLocation</t>
  </si>
  <si>
    <t>InvoiceID</t>
  </si>
  <si>
    <t>varchar(25)</t>
  </si>
  <si>
    <t>Unique ID of the order (Key Value)</t>
  </si>
  <si>
    <t>Not Null</t>
  </si>
  <si>
    <t>Location</t>
  </si>
  <si>
    <t>varchar(1)</t>
  </si>
  <si>
    <t>See Lookup Table lkupLocation</t>
  </si>
  <si>
    <t>Yangon</t>
  </si>
  <si>
    <t>A</t>
  </si>
  <si>
    <t>CustomerType</t>
  </si>
  <si>
    <t>int</t>
  </si>
  <si>
    <t>0=normal, 1=member</t>
  </si>
  <si>
    <t>Mandalay</t>
  </si>
  <si>
    <t>B</t>
  </si>
  <si>
    <t>0=Male, 1=Female, 2=N/A</t>
  </si>
  <si>
    <t>Naypyitaw</t>
  </si>
  <si>
    <t>C</t>
  </si>
  <si>
    <t>ProductLine</t>
  </si>
  <si>
    <t>varchar(50)</t>
  </si>
  <si>
    <t>The product line description</t>
  </si>
  <si>
    <t>UnitPrice</t>
  </si>
  <si>
    <t>decimal</t>
  </si>
  <si>
    <t>Cost of 1 unit of product</t>
  </si>
  <si>
    <t>Number of items sold</t>
  </si>
  <si>
    <t>TaxApplied</t>
  </si>
  <si>
    <t>Tax for the item = Quanity*(.05*UnitPrice)</t>
  </si>
  <si>
    <t>TotalOrder</t>
  </si>
  <si>
    <t>Total order amount =(Quantity * Unit Price)+TaxApplied</t>
  </si>
  <si>
    <t>DateOfPurchase</t>
  </si>
  <si>
    <t>date</t>
  </si>
  <si>
    <t>date the item was purchased</t>
  </si>
  <si>
    <t>TimeOfDay</t>
  </si>
  <si>
    <t>0 - 7am to 11am, 1- 11:01am - 3pm, 2 for all other</t>
  </si>
  <si>
    <t>PaymentType</t>
  </si>
  <si>
    <t>varchar(10)</t>
  </si>
  <si>
    <t>Payment method used - valid values are Ewallet, Cash, CC (for credit card), N/A for missing values</t>
  </si>
  <si>
    <t>CostOfGoodsSold</t>
  </si>
  <si>
    <t>Cost of the product to the company</t>
  </si>
  <si>
    <t>GrossMarginPercentage</t>
  </si>
  <si>
    <t>Store as Decimal Percentage (percent/100)</t>
  </si>
  <si>
    <t>GrossIncome</t>
  </si>
  <si>
    <t>Gross Margin Percent * Total</t>
  </si>
  <si>
    <t>749-24-1565</t>
  </si>
  <si>
    <t>672-51-8681</t>
  </si>
  <si>
    <t>CC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</si>
  <si>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</si>
  <si>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</si>
  <si>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</si>
  <si>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</si>
  <si>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</si>
  <si>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</si>
  <si>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</si>
  <si>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</si>
  <si>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</si>
  <si>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</si>
  <si>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</si>
  <si>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</si>
  <si>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</si>
  <si>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</si>
  <si>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</si>
  <si>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</si>
  <si>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</si>
  <si>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</si>
  <si>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</si>
  <si>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</si>
  <si>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</si>
  <si>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</si>
  <si>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</si>
  <si>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</si>
  <si>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</si>
  <si>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</si>
  <si>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</si>
  <si>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</si>
  <si>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</si>
  <si>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</si>
  <si>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</si>
  <si>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</si>
  <si>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</si>
  <si>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</si>
  <si>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</si>
  <si>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</si>
  <si>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</si>
  <si>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</si>
  <si>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</si>
  <si>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</si>
  <si>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</si>
  <si>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</si>
  <si>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</si>
  <si>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</si>
  <si>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</si>
  <si>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</si>
  <si>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</si>
  <si>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</si>
  <si>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</si>
  <si>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</si>
  <si>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</si>
  <si>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</si>
  <si>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</si>
  <si>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</si>
  <si>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</si>
  <si>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</si>
  <si>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</si>
  <si>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</si>
  <si>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</si>
  <si>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</si>
  <si>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</si>
  <si>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</si>
  <si>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</si>
  <si>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</si>
  <si>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</si>
  <si>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</si>
  <si>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</si>
  <si>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</si>
  <si>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</si>
  <si>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</si>
  <si>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</si>
  <si>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</si>
  <si>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</si>
  <si>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</si>
  <si>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</si>
  <si>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</si>
  <si>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</si>
  <si>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</si>
  <si>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</si>
  <si>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</si>
  <si>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</si>
  <si>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</si>
  <si>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</si>
  <si>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</si>
  <si>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</si>
  <si>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</si>
  <si>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</si>
  <si>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</si>
  <si>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</si>
  <si>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</si>
  <si>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</si>
  <si>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</si>
  <si>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</si>
  <si>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</si>
  <si>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</si>
  <si>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</si>
  <si>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</si>
  <si>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</si>
  <si>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</si>
  <si>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</si>
  <si>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</si>
  <si>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</si>
  <si>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</si>
  <si>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</si>
  <si>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</si>
  <si>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</si>
  <si>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</si>
  <si>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</si>
  <si>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</si>
  <si>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</si>
  <si>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</si>
  <si>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</si>
  <si>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</si>
  <si>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</si>
  <si>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</si>
  <si>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</si>
  <si>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</si>
  <si>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</si>
  <si>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</si>
  <si>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</si>
  <si>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</si>
  <si>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</si>
  <si>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</si>
  <si>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</si>
  <si>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</si>
  <si>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</si>
  <si>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</si>
  <si>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</si>
  <si>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</si>
  <si>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</si>
  <si>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</si>
  <si>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</si>
  <si>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</si>
  <si>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</si>
  <si>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</si>
  <si>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</si>
  <si>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</si>
  <si>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</si>
  <si>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</si>
  <si>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</si>
  <si>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</si>
  <si>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</si>
  <si>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</si>
  <si>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</si>
  <si>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</si>
  <si>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</si>
  <si>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</si>
  <si>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</si>
  <si>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</si>
  <si>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</si>
  <si>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</si>
  <si>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</si>
  <si>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</si>
  <si>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</si>
  <si>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</si>
  <si>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</si>
  <si>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</si>
  <si>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</si>
  <si>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</si>
  <si>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</si>
  <si>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</si>
  <si>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</si>
  <si>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</si>
  <si>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</si>
  <si>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</si>
  <si>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</si>
  <si>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</si>
  <si>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</si>
  <si>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</si>
  <si>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</si>
  <si>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</si>
  <si>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</si>
  <si>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</si>
  <si>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</si>
  <si>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</si>
  <si>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</si>
  <si>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</si>
  <si>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</si>
  <si>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</si>
  <si>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</si>
  <si>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</si>
  <si>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</si>
  <si>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</si>
  <si>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</si>
  <si>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</si>
  <si>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</si>
  <si>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</si>
  <si>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</si>
  <si>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</si>
  <si>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</si>
  <si>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</si>
  <si>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</si>
  <si>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</si>
  <si>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</si>
  <si>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</si>
  <si>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</si>
  <si>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</si>
  <si>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</si>
  <si>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</si>
  <si>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</si>
  <si>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</si>
  <si>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</si>
  <si>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</si>
  <si>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</si>
  <si>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</si>
  <si>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</si>
  <si>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</si>
  <si>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</si>
  <si>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</si>
  <si>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</si>
  <si>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</si>
  <si>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</si>
  <si>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</si>
  <si>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</si>
  <si>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</si>
  <si>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</si>
  <si>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</si>
  <si>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</si>
  <si>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</si>
  <si>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</si>
  <si>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</si>
  <si>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</si>
  <si>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</si>
  <si>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</si>
  <si>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</si>
  <si>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</si>
  <si>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</si>
  <si>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</si>
  <si>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</si>
  <si>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</si>
  <si>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</si>
  <si>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</si>
  <si>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</si>
  <si>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</si>
  <si>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</si>
  <si>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</si>
  <si>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</si>
  <si>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</si>
  <si>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</si>
  <si>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</si>
  <si>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</si>
  <si>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</si>
  <si>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</si>
  <si>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</si>
  <si>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</si>
  <si>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</si>
  <si>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</si>
  <si>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</si>
  <si>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</si>
  <si>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</si>
  <si>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</si>
  <si>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</si>
  <si>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</si>
  <si>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</si>
  <si>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</si>
  <si>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</si>
  <si>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</si>
  <si>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</si>
  <si>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</si>
  <si>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</si>
  <si>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</si>
  <si>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</si>
  <si>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</si>
  <si>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</si>
  <si>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</si>
  <si>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</si>
  <si>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</si>
  <si>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</si>
  <si>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</si>
  <si>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</si>
  <si>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</si>
  <si>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</si>
  <si>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</si>
  <si>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</si>
  <si>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</si>
  <si>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</si>
  <si>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</si>
  <si>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</si>
  <si>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</si>
  <si>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</si>
  <si>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</si>
  <si>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</si>
  <si>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</si>
  <si>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</si>
  <si>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</si>
  <si>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</si>
  <si>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</si>
  <si>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</si>
  <si>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</si>
  <si>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</si>
  <si>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</si>
  <si>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</si>
  <si>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</si>
  <si>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</si>
  <si>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</si>
  <si>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</si>
  <si>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</si>
  <si>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</si>
  <si>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</si>
  <si>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</si>
  <si>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</si>
  <si>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</si>
  <si>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</si>
  <si>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</si>
  <si>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</si>
  <si>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</si>
  <si>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</si>
  <si>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</si>
  <si>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</si>
  <si>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</si>
  <si>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</si>
  <si>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</si>
  <si>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</si>
  <si>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</si>
  <si>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</si>
  <si>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</si>
  <si>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</si>
  <si>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</si>
  <si>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</si>
  <si>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</si>
  <si>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</si>
  <si>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</si>
  <si>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</si>
  <si>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</si>
  <si>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</si>
  <si>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</si>
  <si>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</si>
  <si>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</si>
  <si>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</si>
  <si>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</si>
  <si>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</si>
  <si>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</si>
  <si>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</si>
  <si>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</si>
  <si>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</si>
  <si>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</si>
  <si>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</si>
  <si>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</si>
  <si>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</si>
  <si>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</si>
  <si>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</si>
  <si>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</si>
  <si>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</si>
  <si>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</si>
  <si>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</si>
  <si>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</si>
  <si>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</si>
  <si>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</si>
  <si>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</si>
  <si>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</si>
  <si>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</si>
  <si>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</si>
  <si>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</si>
  <si>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</si>
  <si>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</si>
  <si>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</si>
  <si>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</si>
  <si>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</si>
  <si>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</si>
  <si>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</si>
  <si>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</si>
  <si>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</si>
  <si>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</si>
  <si>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</si>
  <si>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</si>
  <si>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</si>
  <si>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</si>
  <si>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</si>
  <si>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</si>
  <si>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</si>
  <si>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</si>
  <si>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</si>
  <si>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</si>
  <si>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</si>
  <si>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</si>
  <si>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</si>
  <si>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</si>
  <si>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</si>
  <si>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</si>
  <si>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</si>
  <si>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</si>
  <si>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</si>
  <si>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</si>
  <si>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</si>
  <si>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</si>
  <si>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</si>
  <si>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</si>
  <si>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</si>
  <si>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</si>
  <si>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</si>
  <si>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</si>
  <si>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</si>
  <si>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</si>
  <si>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</si>
  <si>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</si>
  <si>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</si>
  <si>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</si>
  <si>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</si>
  <si>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</si>
  <si>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</si>
  <si>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</si>
  <si>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</si>
  <si>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</si>
  <si>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</si>
  <si>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</si>
  <si>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</si>
  <si>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</si>
  <si>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</si>
  <si>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</si>
  <si>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</si>
  <si>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</si>
  <si>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</si>
  <si>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</si>
  <si>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</si>
  <si>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</si>
  <si>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</si>
  <si>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</si>
  <si>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</si>
  <si>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</si>
  <si>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</si>
  <si>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</si>
  <si>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</si>
  <si>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</si>
  <si>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</si>
  <si>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</si>
  <si>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</si>
  <si>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</si>
  <si>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</si>
  <si>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</si>
  <si>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</si>
  <si>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</si>
  <si>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</si>
  <si>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</si>
  <si>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</si>
  <si>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</si>
  <si>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</si>
  <si>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</si>
  <si>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</si>
  <si>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</si>
  <si>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</si>
  <si>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</si>
  <si>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</si>
  <si>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</si>
  <si>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</si>
  <si>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</si>
  <si>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</si>
  <si>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</si>
  <si>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</si>
  <si>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</si>
  <si>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</si>
  <si>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</si>
  <si>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</si>
  <si>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</si>
  <si>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</si>
  <si>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</si>
  <si>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</si>
  <si>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</si>
  <si>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</si>
  <si>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</si>
  <si>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</si>
  <si>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</si>
  <si>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</si>
  <si>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</si>
  <si>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</si>
  <si>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</si>
  <si>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</si>
  <si>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</si>
  <si>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</si>
  <si>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</si>
  <si>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</si>
  <si>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</si>
  <si>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</si>
  <si>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</si>
  <si>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</si>
  <si>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</si>
  <si>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</si>
  <si>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</si>
  <si>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</si>
  <si>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</si>
  <si>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</si>
  <si>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</si>
  <si>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</si>
  <si>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</si>
  <si>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</si>
  <si>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</si>
  <si>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</si>
  <si>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</si>
  <si>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</si>
  <si>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</si>
  <si>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</si>
  <si>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</si>
  <si>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</si>
  <si>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</si>
  <si>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</si>
  <si>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</si>
  <si>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</si>
  <si>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</si>
  <si>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</si>
  <si>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</si>
  <si>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</si>
  <si>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</si>
  <si>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</si>
  <si>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</si>
  <si>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</si>
  <si>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</si>
  <si>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</si>
  <si>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</si>
  <si>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</si>
  <si>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</si>
  <si>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</si>
  <si>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</si>
  <si>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</si>
  <si>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</si>
  <si>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</si>
  <si>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</si>
  <si>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</si>
  <si>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</si>
  <si>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</si>
  <si>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</si>
  <si>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</si>
  <si>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</si>
  <si>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</si>
  <si>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</si>
  <si>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</si>
  <si>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</si>
  <si>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</si>
  <si>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</si>
  <si>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</si>
  <si>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</si>
  <si>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</si>
  <si>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</si>
  <si>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</si>
  <si>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</si>
  <si>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</si>
  <si>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</si>
  <si>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</si>
  <si>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</si>
  <si>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</si>
  <si>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</si>
  <si>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</si>
  <si>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</si>
  <si>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</si>
  <si>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</si>
  <si>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</si>
  <si>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</si>
  <si>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</si>
  <si>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</si>
  <si>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</si>
  <si>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</si>
  <si>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</si>
  <si>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</si>
  <si>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</si>
  <si>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</si>
  <si>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</si>
  <si>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</si>
  <si>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</si>
  <si>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</si>
  <si>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</si>
  <si>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</si>
  <si>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</si>
  <si>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</si>
  <si>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</si>
  <si>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</si>
  <si>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</si>
  <si>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</si>
  <si>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</si>
  <si>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</si>
  <si>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</si>
  <si>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</si>
  <si>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</si>
  <si>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</si>
  <si>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</si>
  <si>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</si>
  <si>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</si>
  <si>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</si>
  <si>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</si>
  <si>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</si>
  <si>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</si>
  <si>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</si>
  <si>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</si>
  <si>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</si>
  <si>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</si>
  <si>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</si>
  <si>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</si>
  <si>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</si>
  <si>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</si>
  <si>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</si>
  <si>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</si>
  <si>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</si>
  <si>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</si>
  <si>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</si>
  <si>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</si>
  <si>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</si>
  <si>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</si>
  <si>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</si>
  <si>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</si>
  <si>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</si>
  <si>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</si>
  <si>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</si>
  <si>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</si>
  <si>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</si>
  <si>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</si>
  <si>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</si>
  <si>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</si>
  <si>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</si>
  <si>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</si>
  <si>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</si>
  <si>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</si>
  <si>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</si>
  <si>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</si>
  <si>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</si>
  <si>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</si>
  <si>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</si>
  <si>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</si>
  <si>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</si>
  <si>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</si>
  <si>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</si>
  <si>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</si>
  <si>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</si>
  <si>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</si>
  <si>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</si>
  <si>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</si>
  <si>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</si>
  <si>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</si>
  <si>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</si>
  <si>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</si>
  <si>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</si>
  <si>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</si>
  <si>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</si>
  <si>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</si>
  <si>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</si>
  <si>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</si>
  <si>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</si>
  <si>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</si>
  <si>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</si>
  <si>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</si>
  <si>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</si>
  <si>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</si>
  <si>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</si>
  <si>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</si>
  <si>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</si>
  <si>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</si>
  <si>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</si>
  <si>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</si>
  <si>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</si>
  <si>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</si>
  <si>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</si>
  <si>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</si>
  <si>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</si>
  <si>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</si>
  <si>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</si>
  <si>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</si>
  <si>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</si>
  <si>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</si>
  <si>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</si>
  <si>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</si>
  <si>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</si>
  <si>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</si>
  <si>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</si>
  <si>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</si>
  <si>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</si>
  <si>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</si>
  <si>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</si>
  <si>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</si>
  <si>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</si>
  <si>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</si>
  <si>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</si>
  <si>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</si>
  <si>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</si>
  <si>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</si>
  <si>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</si>
  <si>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</si>
  <si>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</si>
  <si>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</si>
  <si>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</si>
  <si>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</si>
  <si>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</si>
  <si>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</si>
  <si>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</si>
  <si>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</si>
  <si>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</si>
  <si>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</si>
  <si>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</si>
  <si>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</si>
  <si>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</si>
  <si>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</si>
  <si>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</si>
  <si>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</si>
  <si>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</si>
  <si>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</si>
  <si>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</si>
  <si>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</si>
  <si>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</si>
  <si>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</si>
  <si>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</si>
  <si>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</si>
  <si>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</si>
  <si>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</si>
  <si>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</si>
  <si>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</si>
  <si>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</si>
  <si>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</si>
  <si>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</si>
  <si>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</si>
  <si>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</si>
  <si>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</si>
  <si>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</si>
  <si>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</si>
  <si>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</si>
  <si>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</si>
  <si>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</si>
  <si>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</si>
  <si>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</si>
  <si>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</si>
  <si>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</si>
  <si>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</si>
  <si>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</si>
  <si>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</si>
  <si>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</si>
  <si>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</si>
  <si>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</si>
  <si>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</si>
  <si>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</si>
  <si>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</si>
  <si>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</si>
  <si>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</si>
  <si>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</si>
  <si>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</si>
  <si>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</si>
  <si>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</si>
  <si>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</si>
  <si>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</si>
  <si>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</si>
  <si>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</si>
  <si>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</si>
  <si>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</si>
  <si>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</si>
  <si>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</si>
  <si>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</si>
  <si>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</si>
  <si>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</si>
  <si>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</si>
  <si>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</si>
  <si>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</si>
  <si>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</si>
  <si>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</si>
  <si>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</si>
  <si>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</si>
  <si>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</si>
  <si>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</si>
  <si>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</si>
  <si>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</si>
  <si>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</si>
  <si>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</si>
  <si>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</si>
  <si>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</si>
  <si>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</si>
  <si>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</si>
  <si>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</si>
  <si>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</si>
  <si>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</si>
  <si>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</si>
  <si>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</si>
  <si>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</si>
  <si>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</si>
  <si>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</si>
  <si>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</si>
  <si>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</si>
  <si>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</si>
  <si>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</si>
  <si>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</si>
  <si>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</si>
  <si>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</si>
  <si>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</si>
  <si>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</si>
  <si>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</si>
  <si>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</si>
  <si>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</si>
  <si>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</si>
  <si>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</si>
  <si>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</si>
  <si>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</si>
  <si>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</si>
  <si>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</si>
  <si>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</si>
  <si>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</si>
  <si>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</si>
  <si>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</si>
  <si>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</si>
  <si>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</si>
  <si>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</si>
  <si>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</si>
  <si>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</si>
  <si>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</si>
  <si>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(blank)</t>
  </si>
  <si>
    <t>Grand Total</t>
  </si>
  <si>
    <t>Count of Gender</t>
  </si>
  <si>
    <t>male</t>
  </si>
  <si>
    <t>Count of Customer type</t>
  </si>
  <si>
    <t>normal</t>
  </si>
  <si>
    <t>#VALUE!</t>
  </si>
  <si>
    <t>Count of City</t>
  </si>
  <si>
    <t>Nay.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</si>
  <si>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</si>
  <si>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</si>
  <si>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</si>
  <si>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</si>
  <si>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</si>
  <si>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</si>
  <si>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</si>
  <si>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</si>
  <si>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</si>
  <si>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</si>
  <si>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&lt;1/0/1900</t>
  </si>
  <si>
    <t>Count of Time</t>
  </si>
  <si>
    <t>15+</t>
  </si>
  <si>
    <t>Time Minutes</t>
  </si>
  <si>
    <t>Hours in Time</t>
  </si>
  <si>
    <t>Count</t>
  </si>
  <si>
    <t>Sum as if TimeOfDay</t>
  </si>
  <si>
    <t>Conversion to TimeOfDay</t>
  </si>
  <si>
    <t>N/A</t>
  </si>
  <si>
    <t>min</t>
  </si>
  <si>
    <t>max</t>
  </si>
  <si>
    <t>average</t>
  </si>
  <si>
    <t>Tax Applied</t>
  </si>
  <si>
    <t>Total Order</t>
  </si>
  <si>
    <t>Calculated Attributes</t>
  </si>
  <si>
    <t>Gross Calc</t>
  </si>
  <si>
    <t>Tot Order Calc</t>
  </si>
  <si>
    <t>Income Calc</t>
  </si>
  <si>
    <t>Income v2</t>
  </si>
  <si>
    <t>Tax Calc</t>
  </si>
  <si>
    <t>GrossIncome v2</t>
  </si>
  <si>
    <t>Wayne Location</t>
  </si>
  <si>
    <t>Bruce Location</t>
  </si>
  <si>
    <t>Merged Location</t>
  </si>
  <si>
    <t>Wayne Customer</t>
  </si>
  <si>
    <t>Bruce Customer</t>
  </si>
  <si>
    <t>Merged Cust</t>
  </si>
  <si>
    <t>Wayne Gender</t>
  </si>
  <si>
    <t>Bruce Gender</t>
  </si>
  <si>
    <t>Merged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</si>
</sst>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_(&quot;$&quot;* #,##0.00000_);_(&quot;$&quot;* \(#,##0.00000\);_(&quot;$&quot;* &quot;-&quot;?????_);_(@_)"/>
  </numFmts>
  <fonts count="12"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name val="Calibri"/>
    </font>
    <font>
      <sz val="12"/>
      <name val="Calibri"/>
    </font>
    <font>
      <sz val="11"/>
      <name val="Calibri"/>
    </font>
    <font>
      <sz val="11"/>
      <color theme="1"/>
      <name val="Arial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A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  <xf numFmtId="1" fontId="4" fillId="0" borderId="0" xfId="0" applyNumberFormat="1" applyFont="1"/>
    <xf numFmtId="14" fontId="3" fillId="0" borderId="0" xfId="0" applyNumberFormat="1" applyFont="1"/>
    <xf numFmtId="20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7" fillId="0" borderId="0" xfId="0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5" fillId="2" borderId="0" xfId="0" applyFont="1" applyFill="1"/>
    <xf numFmtId="164" fontId="6" fillId="2" borderId="0" xfId="1" applyNumberFormat="1" applyFont="1" applyFill="1"/>
    <xf numFmtId="165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44" fontId="6" fillId="0" borderId="0" xfId="0" applyNumberFormat="1" applyFo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pivotButton="1" applyAlignment="1">
      <alignment horizontal="center" vertical="center"/>
    </xf>
  </cellXfs>
  <cellStyles count="2">
    <cellStyle name="Currency" xfId="1" builtinId="4"/>
    <cellStyle name="Normal" xfId="0" builtinId="0"/>
  </cellStyles>
  <dxfs count="14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 Hobbs" refreshedDate="44951.590263773149" createdVersion="7" refreshedVersion="7" minRefreshableVersion="3" recordCount="1000" xr:uid="{75A7DE7C-0D0D-43FE-9924-851AEDF63987}">
  <cacheSource type="worksheet">
    <worksheetSource ref="A1:M1048576" sheet="Supermarket Data from Wayne Ent"/>
  </cacheSource>
  <cacheFields count="14">
    <cacheField name="Invoice ID" numFmtId="0">
      <sharedItems containsBlank="1" count="206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m/>
      </sharedItems>
    </cacheField>
    <cacheField name="City" numFmtId="0">
      <sharedItems containsBlank="1" count="5">
        <s v="Yangon, Myanmar"/>
        <s v="Naypyitaw, Myanmar"/>
        <s v="Mandalay, Myanmar"/>
        <s v="Myanmar"/>
        <m/>
      </sharedItems>
    </cacheField>
    <cacheField name="Customer type" numFmtId="0">
      <sharedItems containsBlank="1" count="3">
        <s v="Member"/>
        <s v="Normal"/>
        <m/>
      </sharedItems>
    </cacheField>
    <cacheField name="Gender" numFmtId="0">
      <sharedItems containsBlank="1" count="3">
        <s v="Female"/>
        <s v="Male"/>
        <m/>
      </sharedItems>
    </cacheField>
    <cacheField name="Product line" numFmtId="0">
      <sharedItems containsBlank="1"/>
    </cacheField>
    <cacheField name="Unit price" numFmtId="0">
      <sharedItems containsString="0" containsBlank="1" containsNumber="1" minValue="-43.19" maxValue="99.96"/>
    </cacheField>
    <cacheField name="Quantity" numFmtId="0">
      <sharedItems containsString="0" containsBlank="1" containsNumber="1" containsInteger="1" minValue="1" maxValue="10"/>
    </cacheField>
    <cacheField name="Date" numFmtId="0">
      <sharedItems containsNonDate="0" containsDate="1" containsString="0" containsBlank="1" minDate="2019-01-01T00:00:00" maxDate="2019-03-31T00:00:00"/>
    </cacheField>
    <cacheField name="Time" numFmtId="0">
      <sharedItems containsNonDate="0" containsDate="1" containsString="0" containsBlank="1" minDate="1899-12-30T10:00:00" maxDate="1899-12-30T20:59:00" count="181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m/>
      </sharedItems>
      <fieldGroup par="13" base="8">
        <rangePr groupBy="minutes" startDate="1899-12-30T10:00:00" endDate="1899-12-30T20:59:00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Payment" numFmtId="0">
      <sharedItems containsBlank="1" count="5">
        <s v="Ewallet"/>
        <s v="Cash"/>
        <s v="Credit card"/>
        <s v="BitCoin"/>
        <m/>
      </sharedItems>
    </cacheField>
    <cacheField name="cogs" numFmtId="0">
      <sharedItems containsString="0" containsBlank="1" containsNumber="1" minValue="-9999" maxValue="989.8"/>
    </cacheField>
    <cacheField name="gross margin percentage" numFmtId="0">
      <sharedItems containsString="0" containsBlank="1" containsNumber="1" minValue="4.7619047620000003" maxValue="4.7619047620000003"/>
    </cacheField>
    <cacheField name="Rating" numFmtId="0">
      <sharedItems containsString="0" containsBlank="1" containsNumber="1" minValue="4" maxValue="10"/>
    </cacheField>
    <cacheField name="Hours" numFmtId="0" databaseField="0">
      <fieldGroup base="8">
        <rangePr groupBy="hours" startDate="1899-12-30T10:00:00" endDate="1899-12-30T20:59:00"/>
        <groupItems count="26">
          <s v="&lt;1/0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 Hobbs" refreshedDate="44963.874035532404" createdVersion="7" refreshedVersion="7" minRefreshableVersion="3" recordCount="996" xr:uid="{B89C680C-9D31-4A91-B197-D0645C54F262}">
  <cacheSource type="worksheet">
    <worksheetSource ref="A1:M1048576" sheet="Wayne Clean"/>
  </cacheSource>
  <cacheFields count="14">
    <cacheField name="Invoice ID" numFmtId="0">
      <sharedItems containsBlank="1"/>
    </cacheField>
    <cacheField name="City" numFmtId="0">
      <sharedItems containsBlank="1" count="4">
        <s v="A"/>
        <s v="C"/>
        <s v="B"/>
        <m/>
      </sharedItems>
    </cacheField>
    <cacheField name="Customer type" numFmtId="0">
      <sharedItems containsString="0" containsBlank="1" containsNumber="1" containsInteger="1" minValue="0" maxValue="1" count="3">
        <n v="1"/>
        <n v="0"/>
        <m/>
      </sharedItems>
    </cacheField>
    <cacheField name="Gender" numFmtId="0">
      <sharedItems containsString="0" containsBlank="1" containsNumber="1" containsInteger="1" minValue="0" maxValue="1" count="3">
        <n v="1"/>
        <n v="0"/>
        <m/>
      </sharedItems>
    </cacheField>
    <cacheField name="Product line" numFmtId="0">
      <sharedItems containsBlank="1"/>
    </cacheField>
    <cacheField name="Unit price" numFmtId="0">
      <sharedItems containsString="0" containsBlank="1" containsNumber="1" minValue="10.96" maxValue="99.96"/>
    </cacheField>
    <cacheField name="Quantity" numFmtId="0">
      <sharedItems containsString="0" containsBlank="1" containsNumber="1" containsInteger="1" minValue="1" maxValue="10"/>
    </cacheField>
    <cacheField name="Date" numFmtId="0">
      <sharedItems containsNonDate="0" containsDate="1" containsString="0" containsBlank="1" minDate="2019-01-01T00:00:00" maxDate="2019-03-31T00:00:00"/>
    </cacheField>
    <cacheField name="Time Minutes" numFmtId="0">
      <sharedItems containsString="0" containsBlank="1" containsNumber="1" containsInteger="1" minValue="600" maxValue="1259"/>
    </cacheField>
    <cacheField name="Time" numFmtId="0">
      <sharedItems containsString="0" containsBlank="1" containsNumber="1" containsInteger="1" minValue="0" maxValue="2"/>
    </cacheField>
    <cacheField name="Payment" numFmtId="0">
      <sharedItems containsBlank="1" count="6">
        <s v="Ewallet"/>
        <s v="Cash"/>
        <s v="Credit card"/>
        <s v="N/A"/>
        <m/>
        <s v="BitCoin" u="1"/>
      </sharedItems>
    </cacheField>
    <cacheField name="cogs" numFmtId="0">
      <sharedItems containsString="0" containsBlank="1" containsNumber="1" minValue="18.329999999999998" maxValue="989.8"/>
    </cacheField>
    <cacheField name="gross margin percentage" numFmtId="0">
      <sharedItems containsString="0" containsBlank="1" containsNumber="1" minValue="4.761904762E-2" maxValue="4.761904762E-2"/>
    </cacheField>
    <cacheField name="Rating" numFmtId="0">
      <sharedItems containsString="0" containsBlank="1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 Hobbs" refreshedDate="44963.901579050929" createdVersion="7" refreshedVersion="7" minRefreshableVersion="3" recordCount="1002" xr:uid="{11543069-C46C-4000-AB89-04A77F2BB620}">
  <cacheSource type="worksheet">
    <worksheetSource ref="A1:O1048576" sheet="Supermarket - Bruce Database"/>
  </cacheSource>
  <cacheFields count="15">
    <cacheField name="InvoiceID" numFmtId="0">
      <sharedItems containsBlank="1"/>
    </cacheField>
    <cacheField name="Location" numFmtId="0">
      <sharedItems containsBlank="1" count="4">
        <s v="A"/>
        <s v="C"/>
        <s v="B"/>
        <m/>
      </sharedItems>
    </cacheField>
    <cacheField name="CustomerType" numFmtId="0">
      <sharedItems containsString="0" containsBlank="1" containsNumber="1" containsInteger="1" minValue="0" maxValue="1" count="3">
        <n v="0"/>
        <n v="1"/>
        <m/>
      </sharedItems>
    </cacheField>
    <cacheField name="Gender" numFmtId="0">
      <sharedItems containsString="0" containsBlank="1" containsNumber="1" containsInteger="1" minValue="0" maxValue="1" count="3">
        <n v="1"/>
        <n v="0"/>
        <m/>
      </sharedItems>
    </cacheField>
    <cacheField name="ProductLine" numFmtId="0">
      <sharedItems containsBlank="1"/>
    </cacheField>
    <cacheField name="Unit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Applied" numFmtId="0">
      <sharedItems containsString="0" containsBlank="1" containsNumber="1" minValue="0.50849999999999995" maxValue="49.65"/>
    </cacheField>
    <cacheField name="TotalOrder" numFmtId="0">
      <sharedItems containsString="0" containsBlank="1" containsNumber="1" minValue="10.6785" maxValue="1042.6500000000001"/>
    </cacheField>
    <cacheField name="DateOfPurchase" numFmtId="0">
      <sharedItems containsNonDate="0" containsDate="1" containsString="0" containsBlank="1" minDate="2019-01-01T00:00:00" maxDate="2019-03-31T00:00:00"/>
    </cacheField>
    <cacheField name="TimeOfDay" numFmtId="0">
      <sharedItems containsString="0" containsBlank="1" containsNumber="1" containsInteger="1" minValue="0" maxValue="2"/>
    </cacheField>
    <cacheField name="PaymentType" numFmtId="0">
      <sharedItems containsBlank="1"/>
    </cacheField>
    <cacheField name="CostOfGoodsSold" numFmtId="0">
      <sharedItems containsString="0" containsBlank="1" containsNumber="1" minValue="10.17" maxValue="993"/>
    </cacheField>
    <cacheField name="GrossMarginPercentage" numFmtId="0">
      <sharedItems containsString="0" containsBlank="1" containsNumber="1" minValue="4.761904762E-2" maxValue="4.761904762E-2"/>
    </cacheField>
    <cacheField name="GrossIncome" numFmtId="0">
      <sharedItems containsString="0" containsBlank="1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 Hobbs" refreshedDate="44963.902301851849" createdVersion="7" refreshedVersion="7" minRefreshableVersion="3" recordCount="997" xr:uid="{4C0EBE39-606C-470A-9F17-35F25366DAD8}">
  <cacheSource type="worksheet">
    <worksheetSource ref="A1:O1048576" sheet="Merged Data"/>
  </cacheSource>
  <cacheFields count="15">
    <cacheField name="InvoiceID" numFmtId="0">
      <sharedItems containsBlank="1"/>
    </cacheField>
    <cacheField name="Location" numFmtId="0">
      <sharedItems containsBlank="1" count="4">
        <s v="A"/>
        <s v="C"/>
        <s v="B"/>
        <m/>
      </sharedItems>
    </cacheField>
    <cacheField name="CustomerType" numFmtId="0">
      <sharedItems containsString="0" containsBlank="1" containsNumber="1" containsInteger="1" minValue="0" maxValue="1" count="3">
        <n v="0"/>
        <n v="1"/>
        <m/>
      </sharedItems>
    </cacheField>
    <cacheField name="Gender" numFmtId="0">
      <sharedItems containsString="0" containsBlank="1" containsNumber="1" containsInteger="1" minValue="0" maxValue="1" count="3">
        <n v="1"/>
        <n v="0"/>
        <m/>
      </sharedItems>
    </cacheField>
    <cacheField name="ProductLine" numFmtId="0">
      <sharedItems containsBlank="1"/>
    </cacheField>
    <cacheField name="Unit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Applied" numFmtId="0">
      <sharedItems containsString="0" containsBlank="1" containsNumber="1" minValue="0.50849999999999995" maxValue="49.65"/>
    </cacheField>
    <cacheField name="TotalOrder" numFmtId="0">
      <sharedItems containsString="0" containsBlank="1" containsNumber="1" minValue="10.6785" maxValue="1042.6500000000001"/>
    </cacheField>
    <cacheField name="DateOfPurchase" numFmtId="0">
      <sharedItems containsString="0" containsBlank="1" containsNumber="1" containsInteger="1" minValue="43466" maxValue="43554"/>
    </cacheField>
    <cacheField name="TimeOfDay" numFmtId="0">
      <sharedItems containsString="0" containsBlank="1" containsNumber="1" containsInteger="1" minValue="0" maxValue="2"/>
    </cacheField>
    <cacheField name="PaymentType" numFmtId="0">
      <sharedItems containsBlank="1"/>
    </cacheField>
    <cacheField name="CostOfGoodsSold" numFmtId="0">
      <sharedItems containsString="0" containsBlank="1" containsNumber="1" minValue="10.17" maxValue="993"/>
    </cacheField>
    <cacheField name="GrossMarginPercentage" numFmtId="0">
      <sharedItems containsString="0" containsBlank="1" containsNumber="1" minValue="4.761904762E-2" maxValue="4.761904762E-2"/>
    </cacheField>
    <cacheField name="GrossIncome" numFmtId="0">
      <sharedItems containsString="0" containsBlank="1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Health and beauty"/>
    <n v="74.69"/>
    <n v="7"/>
    <d v="2019-01-05T00:00:00"/>
    <x v="0"/>
    <x v="0"/>
    <n v="522.83000000000004"/>
    <n v="4.7619047620000003"/>
    <n v="9.1"/>
  </r>
  <r>
    <x v="1"/>
    <x v="1"/>
    <x v="1"/>
    <x v="0"/>
    <s v="Electronic accessories"/>
    <n v="15.28"/>
    <n v="5"/>
    <d v="2019-03-08T00:00:00"/>
    <x v="1"/>
    <x v="1"/>
    <n v="76.400000000000006"/>
    <n v="4.7619047620000003"/>
    <n v="9.6"/>
  </r>
  <r>
    <x v="2"/>
    <x v="0"/>
    <x v="1"/>
    <x v="1"/>
    <s v="Home and lifestyle"/>
    <n v="46.33"/>
    <n v="7"/>
    <d v="2019-03-03T00:00:00"/>
    <x v="2"/>
    <x v="2"/>
    <n v="324.31"/>
    <n v="4.7619047620000003"/>
    <n v="7.4"/>
  </r>
  <r>
    <x v="3"/>
    <x v="0"/>
    <x v="0"/>
    <x v="1"/>
    <s v="Health and beauty"/>
    <n v="58.22"/>
    <n v="8"/>
    <d v="2019-01-27T00:00:00"/>
    <x v="3"/>
    <x v="0"/>
    <n v="465.76"/>
    <n v="4.7619047620000003"/>
    <n v="8.4"/>
  </r>
  <r>
    <x v="4"/>
    <x v="0"/>
    <x v="1"/>
    <x v="1"/>
    <s v="Sports and travel"/>
    <n v="86.31"/>
    <n v="7"/>
    <d v="2019-02-08T00:00:00"/>
    <x v="4"/>
    <x v="0"/>
    <n v="604.16999999999996"/>
    <n v="4.7619047620000003"/>
    <n v="5.3"/>
  </r>
  <r>
    <x v="5"/>
    <x v="1"/>
    <x v="1"/>
    <x v="1"/>
    <s v="Electronic accessories"/>
    <n v="85.39"/>
    <n v="7"/>
    <d v="2019-03-25T00:00:00"/>
    <x v="5"/>
    <x v="0"/>
    <n v="597.73"/>
    <n v="4.7619047620000003"/>
    <n v="4.0999999999999996"/>
  </r>
  <r>
    <x v="6"/>
    <x v="0"/>
    <x v="0"/>
    <x v="0"/>
    <s v="Electronic accessories"/>
    <n v="68.84"/>
    <n v="6"/>
    <d v="2019-02-25T00:00:00"/>
    <x v="6"/>
    <x v="0"/>
    <n v="413.04"/>
    <n v="4.7619047620000003"/>
    <n v="5.8"/>
  </r>
  <r>
    <x v="7"/>
    <x v="1"/>
    <x v="1"/>
    <x v="0"/>
    <s v="Home and lifestyle"/>
    <n v="73.56"/>
    <n v="10"/>
    <d v="2019-02-24T00:00:00"/>
    <x v="7"/>
    <x v="0"/>
    <n v="735.6"/>
    <n v="4.7619047620000003"/>
    <n v="8"/>
  </r>
  <r>
    <x v="8"/>
    <x v="0"/>
    <x v="0"/>
    <x v="0"/>
    <s v="Health and beauty"/>
    <n v="36.26"/>
    <n v="2"/>
    <d v="2019-01-10T00:00:00"/>
    <x v="8"/>
    <x v="2"/>
    <n v="72.52"/>
    <n v="4.7619047620000003"/>
    <n v="7.2"/>
  </r>
  <r>
    <x v="9"/>
    <x v="2"/>
    <x v="0"/>
    <x v="0"/>
    <s v="Food and beverages"/>
    <n v="54.84"/>
    <n v="3"/>
    <d v="2019-02-20T00:00:00"/>
    <x v="9"/>
    <x v="2"/>
    <n v="164.52"/>
    <n v="4.7619047620000003"/>
    <n v="5.9"/>
  </r>
  <r>
    <x v="10"/>
    <x v="2"/>
    <x v="0"/>
    <x v="0"/>
    <s v="Fashion accessories"/>
    <n v="14.48"/>
    <n v="4"/>
    <d v="2019-02-06T00:00:00"/>
    <x v="10"/>
    <x v="0"/>
    <n v="57.92"/>
    <n v="4.7619047620000003"/>
    <n v="4.5"/>
  </r>
  <r>
    <x v="11"/>
    <x v="2"/>
    <x v="0"/>
    <x v="1"/>
    <s v="Electronic accessories"/>
    <n v="25.51"/>
    <n v="4"/>
    <d v="2019-03-09T00:00:00"/>
    <x v="11"/>
    <x v="1"/>
    <n v="102.04"/>
    <n v="4.7619047620000003"/>
    <n v="6.8"/>
  </r>
  <r>
    <x v="12"/>
    <x v="0"/>
    <x v="1"/>
    <x v="0"/>
    <s v="Electronic accessories"/>
    <n v="46.95"/>
    <n v="5"/>
    <d v="2019-02-12T00:00:00"/>
    <x v="12"/>
    <x v="0"/>
    <n v="234.75"/>
    <n v="4.7619047620000003"/>
    <n v="7.1"/>
  </r>
  <r>
    <x v="13"/>
    <x v="0"/>
    <x v="1"/>
    <x v="1"/>
    <s v="Food and beverages"/>
    <n v="-43.19"/>
    <n v="10"/>
    <d v="2019-02-07T00:00:00"/>
    <x v="13"/>
    <x v="0"/>
    <n v="431.9"/>
    <n v="4.7619047620000003"/>
    <n v="8.1999999999999993"/>
  </r>
  <r>
    <x v="14"/>
    <x v="0"/>
    <x v="1"/>
    <x v="0"/>
    <s v="Health and beauty"/>
    <n v="71.38"/>
    <n v="10"/>
    <d v="2019-03-29T00:00:00"/>
    <x v="14"/>
    <x v="1"/>
    <n v="713.8"/>
    <n v="4.7619047620000003"/>
    <n v="5.7"/>
  </r>
  <r>
    <x v="15"/>
    <x v="2"/>
    <x v="0"/>
    <x v="0"/>
    <s v="Sports and travel"/>
    <n v="93.72"/>
    <n v="6"/>
    <d v="2019-01-15T00:00:00"/>
    <x v="15"/>
    <x v="1"/>
    <n v="562.32000000000005"/>
    <n v="4.7619047620000003"/>
    <n v="4.5"/>
  </r>
  <r>
    <x v="16"/>
    <x v="0"/>
    <x v="0"/>
    <x v="0"/>
    <s v="Health and beauty"/>
    <n v="68.930000000000007"/>
    <n v="7"/>
    <d v="2019-03-11T00:00:00"/>
    <x v="16"/>
    <x v="2"/>
    <n v="482.51"/>
    <n v="4.7619047620000003"/>
    <n v="4.5999999999999996"/>
  </r>
  <r>
    <x v="17"/>
    <x v="0"/>
    <x v="1"/>
    <x v="1"/>
    <s v="Sports and travel"/>
    <n v="72.61"/>
    <n v="6"/>
    <d v="2019-01-01T00:00:00"/>
    <x v="17"/>
    <x v="2"/>
    <n v="435.66"/>
    <n v="4.7619047620000003"/>
    <n v="6.9"/>
  </r>
  <r>
    <x v="18"/>
    <x v="0"/>
    <x v="1"/>
    <x v="1"/>
    <s v="Food and beverages"/>
    <n v="54.67"/>
    <n v="3"/>
    <d v="2019-01-21T00:00:00"/>
    <x v="18"/>
    <x v="2"/>
    <n v="164.01"/>
    <n v="4.7619047620000003"/>
    <n v="8.6"/>
  </r>
  <r>
    <x v="19"/>
    <x v="2"/>
    <x v="1"/>
    <x v="0"/>
    <s v="Home and lifestyle"/>
    <n v="40.299999999999997"/>
    <n v="2"/>
    <d v="2019-03-11T00:00:00"/>
    <x v="19"/>
    <x v="0"/>
    <n v="80.599999999999994"/>
    <n v="4.7619047620000003"/>
    <n v="4.4000000000000004"/>
  </r>
  <r>
    <x v="20"/>
    <x v="1"/>
    <x v="0"/>
    <x v="1"/>
    <s v="Electronic accessories"/>
    <n v="86.04"/>
    <n v="5"/>
    <d v="2019-02-25T00:00:00"/>
    <x v="20"/>
    <x v="0"/>
    <n v="430.2"/>
    <n v="4.7619047620000003"/>
    <n v="4.8"/>
  </r>
  <r>
    <x v="21"/>
    <x v="2"/>
    <x v="1"/>
    <x v="1"/>
    <s v="Health and beauty"/>
    <n v="87.98"/>
    <n v="3"/>
    <d v="2019-03-05T00:00:00"/>
    <x v="21"/>
    <x v="0"/>
    <n v="263.94"/>
    <n v="4.7619047620000003"/>
    <n v="5.0999999999999996"/>
  </r>
  <r>
    <x v="22"/>
    <x v="2"/>
    <x v="1"/>
    <x v="1"/>
    <s v="Home and lifestyle"/>
    <n v="33.200000000000003"/>
    <n v="2"/>
    <d v="2019-03-15T00:00:00"/>
    <x v="22"/>
    <x v="2"/>
    <n v="66.400000000000006"/>
    <n v="4.7619047620000003"/>
    <n v="4.4000000000000004"/>
  </r>
  <r>
    <x v="23"/>
    <x v="0"/>
    <x v="1"/>
    <x v="1"/>
    <s v="Electronic accessories"/>
    <n v="34.56"/>
    <n v="5"/>
    <d v="2019-02-17T00:00:00"/>
    <x v="23"/>
    <x v="0"/>
    <n v="172.8"/>
    <n v="4.7619047620000003"/>
    <n v="9.9"/>
  </r>
  <r>
    <x v="24"/>
    <x v="0"/>
    <x v="0"/>
    <x v="1"/>
    <s v="Sports and travel"/>
    <n v="88.63"/>
    <n v="3"/>
    <d v="2019-03-02T00:00:00"/>
    <x v="24"/>
    <x v="0"/>
    <n v="265.89"/>
    <n v="4.7619047620000003"/>
    <n v="6"/>
  </r>
  <r>
    <x v="25"/>
    <x v="0"/>
    <x v="0"/>
    <x v="0"/>
    <s v="Home and lifestyle"/>
    <n v="52.59"/>
    <n v="8"/>
    <d v="2019-03-22T00:00:00"/>
    <x v="25"/>
    <x v="2"/>
    <n v="420.72"/>
    <n v="4.7619047620000003"/>
    <n v="8.5"/>
  </r>
  <r>
    <x v="26"/>
    <x v="2"/>
    <x v="1"/>
    <x v="1"/>
    <s v="Fashion accessories"/>
    <n v="33.520000000000003"/>
    <n v="1"/>
    <d v="2019-02-08T00:00:00"/>
    <x v="26"/>
    <x v="1"/>
    <n v="33.520000000000003"/>
    <n v="4.7619047620000003"/>
    <n v="6.7"/>
  </r>
  <r>
    <x v="27"/>
    <x v="0"/>
    <x v="1"/>
    <x v="0"/>
    <s v="Fashion accessories"/>
    <n v="87.67"/>
    <n v="2"/>
    <d v="2019-03-10T00:00:00"/>
    <x v="27"/>
    <x v="2"/>
    <n v="175.34"/>
    <n v="4.7619047620000003"/>
    <n v="7.7"/>
  </r>
  <r>
    <x v="28"/>
    <x v="2"/>
    <x v="1"/>
    <x v="0"/>
    <s v="Food and beverages"/>
    <n v="88.36"/>
    <n v="5"/>
    <d v="2019-01-25T00:00:00"/>
    <x v="28"/>
    <x v="1"/>
    <n v="441.8"/>
    <n v="4.7619047620000003"/>
    <n v="9.6"/>
  </r>
  <r>
    <x v="29"/>
    <x v="0"/>
    <x v="1"/>
    <x v="1"/>
    <s v="Health and beauty"/>
    <n v="24.89"/>
    <n v="9"/>
    <d v="2019-03-15T00:00:00"/>
    <x v="29"/>
    <x v="1"/>
    <n v="224.01"/>
    <n v="4.7619047620000003"/>
    <n v="7.4"/>
  </r>
  <r>
    <x v="30"/>
    <x v="2"/>
    <x v="1"/>
    <x v="1"/>
    <s v="Fashion accessories"/>
    <n v="94.13"/>
    <n v="5"/>
    <d v="2019-02-25T00:00:00"/>
    <x v="30"/>
    <x v="2"/>
    <n v="470.65"/>
    <n v="4.7619047620000003"/>
    <n v="4.8"/>
  </r>
  <r>
    <x v="31"/>
    <x v="2"/>
    <x v="0"/>
    <x v="1"/>
    <s v="Sports and travel"/>
    <n v="78.069999999999993"/>
    <n v="9"/>
    <d v="2019-01-28T00:00:00"/>
    <x v="31"/>
    <x v="1"/>
    <n v="702.63"/>
    <n v="4.7619047620000003"/>
    <n v="4.5"/>
  </r>
  <r>
    <x v="32"/>
    <x v="2"/>
    <x v="1"/>
    <x v="1"/>
    <s v="Sports and travel"/>
    <n v="83.78"/>
    <n v="8"/>
    <d v="2019-01-10T00:00:00"/>
    <x v="32"/>
    <x v="1"/>
    <n v="670.24"/>
    <n v="4.7619047620000003"/>
    <n v="5.0999999999999996"/>
  </r>
  <r>
    <x v="33"/>
    <x v="0"/>
    <x v="1"/>
    <x v="1"/>
    <s v="Health and beauty"/>
    <n v="96.58"/>
    <n v="2"/>
    <d v="2019-03-15T00:00:00"/>
    <x v="33"/>
    <x v="2"/>
    <n v="193.16"/>
    <n v="4.7619047620000003"/>
    <n v="5.0999999999999996"/>
  </r>
  <r>
    <x v="34"/>
    <x v="1"/>
    <x v="0"/>
    <x v="0"/>
    <s v="Food and beverages"/>
    <n v="99.42"/>
    <n v="4"/>
    <d v="2019-02-06T00:00:00"/>
    <x v="34"/>
    <x v="0"/>
    <n v="397.68"/>
    <n v="4.7619047620000003"/>
    <n v="7.5"/>
  </r>
  <r>
    <x v="35"/>
    <x v="1"/>
    <x v="0"/>
    <x v="0"/>
    <s v="Sports and travel"/>
    <n v="68.12"/>
    <n v="1"/>
    <d v="2019-01-07T00:00:00"/>
    <x v="35"/>
    <x v="0"/>
    <n v="68.12"/>
    <n v="4.7619047620000003"/>
    <n v="6.8"/>
  </r>
  <r>
    <x v="36"/>
    <x v="0"/>
    <x v="0"/>
    <x v="1"/>
    <s v="Sports and travel"/>
    <n v="62.62"/>
    <n v="5"/>
    <d v="2019-03-10T00:00:00"/>
    <x v="36"/>
    <x v="0"/>
    <n v="313.10000000000002"/>
    <n v="4.7619047620000003"/>
    <n v="7"/>
  </r>
  <r>
    <x v="37"/>
    <x v="0"/>
    <x v="1"/>
    <x v="0"/>
    <s v="Electronic accessories"/>
    <n v="60.88"/>
    <n v="9"/>
    <d v="2019-01-15T00:00:00"/>
    <x v="37"/>
    <x v="0"/>
    <n v="547.91999999999996"/>
    <n v="4.7619047620000003"/>
    <n v="4.7"/>
  </r>
  <r>
    <x v="38"/>
    <x v="1"/>
    <x v="1"/>
    <x v="0"/>
    <s v="Health and beauty"/>
    <n v="54.92"/>
    <n v="8"/>
    <d v="2019-03-23T00:00:00"/>
    <x v="38"/>
    <x v="0"/>
    <n v="439.36"/>
    <n v="4.7619047620000003"/>
    <n v="7.6"/>
  </r>
  <r>
    <x v="39"/>
    <x v="2"/>
    <x v="0"/>
    <x v="1"/>
    <s v="Home and lifestyle"/>
    <n v="30.12"/>
    <n v="8"/>
    <d v="2019-03-03T00:00:00"/>
    <x v="39"/>
    <x v="1"/>
    <n v="240.96"/>
    <n v="4.7619047620000003"/>
    <n v="7.7"/>
  </r>
  <r>
    <x v="40"/>
    <x v="2"/>
    <x v="0"/>
    <x v="0"/>
    <s v="Home and lifestyle"/>
    <n v="86.72"/>
    <n v="1"/>
    <d v="2019-01-17T00:00:00"/>
    <x v="40"/>
    <x v="0"/>
    <n v="86.72"/>
    <n v="4.7619047620000003"/>
    <n v="7.9"/>
  </r>
  <r>
    <x v="41"/>
    <x v="1"/>
    <x v="0"/>
    <x v="1"/>
    <s v="Home and lifestyle"/>
    <n v="56.11"/>
    <n v="2"/>
    <d v="2019-02-02T00:00:00"/>
    <x v="41"/>
    <x v="1"/>
    <n v="112.22"/>
    <n v="4.7619047620000003"/>
    <n v="6.3"/>
  </r>
  <r>
    <x v="42"/>
    <x v="2"/>
    <x v="0"/>
    <x v="0"/>
    <s v="Sports and travel"/>
    <n v="69.12"/>
    <n v="6"/>
    <d v="2019-02-08T00:00:00"/>
    <x v="42"/>
    <x v="1"/>
    <n v="414.72"/>
    <n v="4.7619047620000003"/>
    <n v="5.6"/>
  </r>
  <r>
    <x v="43"/>
    <x v="1"/>
    <x v="0"/>
    <x v="0"/>
    <s v="Food and beverages"/>
    <n v="98.7"/>
    <n v="8"/>
    <d v="2019-03-04T00:00:00"/>
    <x v="43"/>
    <x v="1"/>
    <n v="789.6"/>
    <n v="4.7619047620000003"/>
    <n v="7.6"/>
  </r>
  <r>
    <x v="44"/>
    <x v="1"/>
    <x v="0"/>
    <x v="1"/>
    <s v="Health and beauty"/>
    <n v="15.37"/>
    <n v="2"/>
    <d v="2019-03-16T00:00:00"/>
    <x v="44"/>
    <x v="1"/>
    <n v="30.74"/>
    <n v="4.7619047620000003"/>
    <n v="7.2"/>
  </r>
  <r>
    <x v="45"/>
    <x v="2"/>
    <x v="0"/>
    <x v="0"/>
    <s v="Electronic accessories"/>
    <n v="93.96"/>
    <n v="4"/>
    <d v="2019-03-09T00:00:00"/>
    <x v="18"/>
    <x v="1"/>
    <n v="375.84"/>
    <n v="4.7619047620000003"/>
    <n v="9.5"/>
  </r>
  <r>
    <x v="46"/>
    <x v="2"/>
    <x v="0"/>
    <x v="1"/>
    <s v="Health and beauty"/>
    <n v="56.69"/>
    <n v="9"/>
    <d v="2019-02-27T00:00:00"/>
    <x v="45"/>
    <x v="2"/>
    <n v="510.21"/>
    <n v="4.7619047620000003"/>
    <n v="8.4"/>
  </r>
  <r>
    <x v="47"/>
    <x v="2"/>
    <x v="0"/>
    <x v="0"/>
    <s v="Food and beverages"/>
    <n v="20.010000000000002"/>
    <n v="9"/>
    <d v="2019-02-06T00:00:00"/>
    <x v="46"/>
    <x v="0"/>
    <n v="180.09"/>
    <n v="4.7619047620000003"/>
    <n v="4.0999999999999996"/>
  </r>
  <r>
    <x v="48"/>
    <x v="2"/>
    <x v="0"/>
    <x v="1"/>
    <s v="Electronic accessories"/>
    <n v="18.93"/>
    <n v="6"/>
    <d v="2019-02-10T00:00:00"/>
    <x v="47"/>
    <x v="2"/>
    <n v="113.58"/>
    <n v="4.7619047620000003"/>
    <n v="8.1"/>
  </r>
  <r>
    <x v="49"/>
    <x v="1"/>
    <x v="0"/>
    <x v="0"/>
    <s v="Fashion accessories"/>
    <n v="82.63"/>
    <n v="10"/>
    <d v="2019-03-19T00:00:00"/>
    <x v="48"/>
    <x v="0"/>
    <n v="826.3"/>
    <n v="4.7619047620000003"/>
    <n v="7.9"/>
  </r>
  <r>
    <x v="50"/>
    <x v="1"/>
    <x v="0"/>
    <x v="1"/>
    <s v="Food and beverages"/>
    <n v="91.4"/>
    <n v="7"/>
    <d v="2019-02-03T00:00:00"/>
    <x v="49"/>
    <x v="1"/>
    <n v="639.79999999999995"/>
    <n v="4.7619047620000003"/>
    <n v="9.5"/>
  </r>
  <r>
    <x v="51"/>
    <x v="0"/>
    <x v="0"/>
    <x v="0"/>
    <s v="Food and beverages"/>
    <n v="44.59"/>
    <n v="5"/>
    <d v="2019-02-10T00:00:00"/>
    <x v="50"/>
    <x v="1"/>
    <n v="222.95"/>
    <n v="4.7619047620000003"/>
    <n v="8.5"/>
  </r>
  <r>
    <x v="52"/>
    <x v="2"/>
    <x v="0"/>
    <x v="0"/>
    <s v="Fashion accessories"/>
    <n v="17.87"/>
    <n v="4"/>
    <d v="2019-03-22T00:00:00"/>
    <x v="51"/>
    <x v="0"/>
    <n v="71.48"/>
    <n v="4.7619047620000003"/>
    <n v="6.5"/>
  </r>
  <r>
    <x v="53"/>
    <x v="1"/>
    <x v="0"/>
    <x v="1"/>
    <s v="Fashion accessories"/>
    <n v="15.43"/>
    <n v="1"/>
    <m/>
    <x v="52"/>
    <x v="2"/>
    <n v="15.43"/>
    <n v="4.7619047620000003"/>
    <n v="6.1"/>
  </r>
  <r>
    <x v="54"/>
    <x v="2"/>
    <x v="1"/>
    <x v="1"/>
    <s v="Home and lifestyle"/>
    <n v="16.16"/>
    <n v="2"/>
    <d v="2019-03-07T00:00:00"/>
    <x v="53"/>
    <x v="0"/>
    <n v="32.32"/>
    <n v="4.7619047620000003"/>
    <n v="6.5"/>
  </r>
  <r>
    <x v="55"/>
    <x v="1"/>
    <x v="1"/>
    <x v="0"/>
    <s v="Electronic accessories"/>
    <n v="85.98"/>
    <n v="8"/>
    <d v="2019-02-28T00:00:00"/>
    <x v="54"/>
    <x v="1"/>
    <n v="687.84"/>
    <n v="4.7619047620000003"/>
    <n v="8.1999999999999993"/>
  </r>
  <r>
    <x v="56"/>
    <x v="0"/>
    <x v="0"/>
    <x v="1"/>
    <s v="Home and lifestyle"/>
    <n v="44.34"/>
    <n v="2"/>
    <d v="2019-03-27T00:00:00"/>
    <x v="55"/>
    <x v="1"/>
    <n v="88.68"/>
    <n v="4.7619047620000003"/>
    <n v="5.8"/>
  </r>
  <r>
    <x v="57"/>
    <x v="0"/>
    <x v="1"/>
    <x v="1"/>
    <s v="Health and beauty"/>
    <n v="89.6"/>
    <n v="8"/>
    <d v="2019-02-07T00:00:00"/>
    <x v="56"/>
    <x v="0"/>
    <n v="716.8"/>
    <n v="4.7619047620000003"/>
    <n v="6.6"/>
  </r>
  <r>
    <x v="58"/>
    <x v="0"/>
    <x v="0"/>
    <x v="0"/>
    <s v="Home and lifestyle"/>
    <n v="72.349999999999994"/>
    <n v="10"/>
    <d v="2019-01-20T00:00:00"/>
    <x v="57"/>
    <x v="1"/>
    <n v="723.5"/>
    <n v="4.7619047620000003"/>
    <n v="5.4"/>
  </r>
  <r>
    <x v="59"/>
    <x v="1"/>
    <x v="1"/>
    <x v="1"/>
    <s v="Electronic accessories"/>
    <n v="30.61"/>
    <n v="6"/>
    <d v="2019-03-12T00:00:00"/>
    <x v="58"/>
    <x v="1"/>
    <n v="183.66"/>
    <n v="4.7619047620000003"/>
    <n v="9.3000000000000007"/>
  </r>
  <r>
    <x v="60"/>
    <x v="1"/>
    <x v="0"/>
    <x v="0"/>
    <s v="Sports and travel"/>
    <n v="24.74"/>
    <n v="3"/>
    <d v="2019-02-15T00:00:00"/>
    <x v="59"/>
    <x v="2"/>
    <n v="74.22"/>
    <n v="4.7619047620000003"/>
    <n v="10"/>
  </r>
  <r>
    <x v="61"/>
    <x v="1"/>
    <x v="1"/>
    <x v="1"/>
    <s v="Home and lifestyle"/>
    <n v="55.73"/>
    <n v="6"/>
    <d v="2019-02-24T00:00:00"/>
    <x v="60"/>
    <x v="0"/>
    <n v="334.38"/>
    <n v="4.7619047620000003"/>
    <n v="7"/>
  </r>
  <r>
    <x v="62"/>
    <x v="2"/>
    <x v="0"/>
    <x v="0"/>
    <s v="Sports and travel"/>
    <n v="55.07"/>
    <n v="9"/>
    <d v="2019-02-03T00:00:00"/>
    <x v="61"/>
    <x v="0"/>
    <n v="-9999"/>
    <n v="4.7619047620000003"/>
    <n v="10"/>
  </r>
  <r>
    <x v="63"/>
    <x v="0"/>
    <x v="0"/>
    <x v="1"/>
    <s v="Sports and travel"/>
    <n v="15.81"/>
    <n v="10"/>
    <d v="2019-03-06T00:00:00"/>
    <x v="62"/>
    <x v="2"/>
    <n v="158.1"/>
    <n v="4.7619047620000003"/>
    <n v="8.6"/>
  </r>
  <r>
    <x v="64"/>
    <x v="2"/>
    <x v="0"/>
    <x v="1"/>
    <s v="Health and beauty"/>
    <n v="75.739999999999995"/>
    <n v="4"/>
    <d v="2019-02-14T00:00:00"/>
    <x v="63"/>
    <x v="1"/>
    <n v="302.95999999999998"/>
    <n v="4.7619047620000003"/>
    <n v="7.6"/>
  </r>
  <r>
    <x v="65"/>
    <x v="0"/>
    <x v="0"/>
    <x v="1"/>
    <s v="Health and beauty"/>
    <n v="15.87"/>
    <n v="10"/>
    <d v="2019-03-13T00:00:00"/>
    <x v="64"/>
    <x v="1"/>
    <n v="158.69999999999999"/>
    <n v="4.7619047620000003"/>
    <n v="5.8"/>
  </r>
  <r>
    <x v="66"/>
    <x v="1"/>
    <x v="1"/>
    <x v="0"/>
    <s v="Health and beauty"/>
    <n v="33.47"/>
    <n v="2"/>
    <d v="2019-02-10T00:00:00"/>
    <x v="65"/>
    <x v="0"/>
    <n v="66.94"/>
    <n v="4.7619047620000003"/>
    <n v="6.7"/>
  </r>
  <r>
    <x v="67"/>
    <x v="2"/>
    <x v="0"/>
    <x v="0"/>
    <s v="Fashion accessories"/>
    <n v="97.61"/>
    <n v="6"/>
    <d v="2019-01-07T00:00:00"/>
    <x v="66"/>
    <x v="0"/>
    <n v="585.66"/>
    <n v="4.7619047620000003"/>
    <n v="9.9"/>
  </r>
  <r>
    <x v="68"/>
    <x v="0"/>
    <x v="1"/>
    <x v="1"/>
    <s v="Sports and travel"/>
    <n v="78.77"/>
    <n v="10"/>
    <d v="2019-01-24T00:00:00"/>
    <x v="67"/>
    <x v="1"/>
    <n v="787.7"/>
    <n v="4.7619047620000003"/>
    <n v="6.4"/>
  </r>
  <r>
    <x v="69"/>
    <x v="0"/>
    <x v="0"/>
    <x v="0"/>
    <s v="Health and beauty"/>
    <n v="18.329999999999998"/>
    <n v="1"/>
    <d v="2019-02-02T00:00:00"/>
    <x v="68"/>
    <x v="1"/>
    <n v="18.329999999999998"/>
    <n v="4.7619047620000003"/>
    <n v="4.3"/>
  </r>
  <r>
    <x v="70"/>
    <x v="1"/>
    <x v="1"/>
    <x v="1"/>
    <s v="Food and beverages"/>
    <n v="89.48"/>
    <n v="10"/>
    <d v="2019-01-06T00:00:00"/>
    <x v="69"/>
    <x v="2"/>
    <n v="894.8"/>
    <n v="4.7619047620000003"/>
    <n v="9.6"/>
  </r>
  <r>
    <x v="71"/>
    <x v="1"/>
    <x v="1"/>
    <x v="1"/>
    <s v="Fashion accessories"/>
    <n v="62.12"/>
    <n v="10"/>
    <d v="2019-02-11T00:00:00"/>
    <x v="15"/>
    <x v="1"/>
    <n v="621.20000000000005"/>
    <n v="4.7619047620000003"/>
    <n v="5.9"/>
  </r>
  <r>
    <x v="72"/>
    <x v="2"/>
    <x v="0"/>
    <x v="0"/>
    <s v="Food and beverages"/>
    <n v="48.52"/>
    <n v="3"/>
    <d v="2019-03-05T00:00:00"/>
    <x v="70"/>
    <x v="0"/>
    <n v="145.56"/>
    <n v="4.7619047620000003"/>
    <n v="4"/>
  </r>
  <r>
    <x v="73"/>
    <x v="1"/>
    <x v="1"/>
    <x v="0"/>
    <s v="Electronic accessories"/>
    <n v="75.91"/>
    <n v="6"/>
    <d v="2019-03-09T00:00:00"/>
    <x v="71"/>
    <x v="1"/>
    <n v="455.46"/>
    <n v="4.7619047620000003"/>
    <n v="8.6999999999999993"/>
  </r>
  <r>
    <x v="74"/>
    <x v="0"/>
    <x v="1"/>
    <x v="1"/>
    <s v="Home and lifestyle"/>
    <n v="74.67"/>
    <n v="9"/>
    <d v="2019-01-22T00:00:00"/>
    <x v="60"/>
    <x v="0"/>
    <n v="672.03"/>
    <n v="4.7619047620000003"/>
    <n v="9.4"/>
  </r>
  <r>
    <x v="75"/>
    <x v="1"/>
    <x v="1"/>
    <x v="0"/>
    <s v="Electronic accessories"/>
    <n v="41.65"/>
    <n v="10"/>
    <d v="2019-01-13T00:00:00"/>
    <x v="72"/>
    <x v="2"/>
    <n v="416.5"/>
    <n v="4.7619047620000003"/>
    <n v="5.4"/>
  </r>
  <r>
    <x v="76"/>
    <x v="1"/>
    <x v="0"/>
    <x v="1"/>
    <s v="Fashion accessories"/>
    <n v="49.04"/>
    <n v="9"/>
    <d v="2019-01-09T00:00:00"/>
    <x v="73"/>
    <x v="2"/>
    <n v="441.36"/>
    <n v="4.7619047620000003"/>
    <n v="8.6"/>
  </r>
  <r>
    <x v="77"/>
    <x v="0"/>
    <x v="0"/>
    <x v="0"/>
    <s v="Fashion accessories"/>
    <n v="20.010000000000002"/>
    <n v="9"/>
    <d v="2019-01-12T00:00:00"/>
    <x v="74"/>
    <x v="2"/>
    <n v="180.09"/>
    <n v="4.7619047620000003"/>
    <n v="5.7"/>
  </r>
  <r>
    <x v="78"/>
    <x v="1"/>
    <x v="0"/>
    <x v="0"/>
    <s v="Food and beverages"/>
    <n v="78.31"/>
    <n v="10"/>
    <d v="2019-03-05T00:00:00"/>
    <x v="75"/>
    <x v="0"/>
    <n v="783.1"/>
    <n v="4.7619047620000003"/>
    <n v="6.6"/>
  </r>
  <r>
    <x v="79"/>
    <x v="1"/>
    <x v="1"/>
    <x v="0"/>
    <s v="Health and beauty"/>
    <n v="20.38"/>
    <n v="5"/>
    <d v="2019-01-22T00:00:00"/>
    <x v="76"/>
    <x v="1"/>
    <n v="101.9"/>
    <n v="4.7619047620000003"/>
    <n v="6"/>
  </r>
  <r>
    <x v="80"/>
    <x v="1"/>
    <x v="1"/>
    <x v="0"/>
    <s v="Health and beauty"/>
    <n v="99.19"/>
    <n v="6"/>
    <d v="2019-01-21T00:00:00"/>
    <x v="51"/>
    <x v="2"/>
    <n v="595.14"/>
    <n v="4.7619047620000003"/>
    <n v="5.5"/>
  </r>
  <r>
    <x v="81"/>
    <x v="2"/>
    <x v="1"/>
    <x v="0"/>
    <s v="Food and beverages"/>
    <n v="96.68"/>
    <n v="3"/>
    <d v="2019-01-26T00:00:00"/>
    <x v="77"/>
    <x v="0"/>
    <n v="290.04000000000002"/>
    <n v="4.7619047620000003"/>
    <n v="6.4"/>
  </r>
  <r>
    <x v="82"/>
    <x v="1"/>
    <x v="1"/>
    <x v="1"/>
    <s v="Food and beverages"/>
    <n v="19.25"/>
    <n v="8"/>
    <d v="2019-01-23T00:00:00"/>
    <x v="78"/>
    <x v="0"/>
    <n v="154"/>
    <n v="4.7619047620000003"/>
    <n v="6.6"/>
  </r>
  <r>
    <x v="83"/>
    <x v="1"/>
    <x v="0"/>
    <x v="0"/>
    <s v="Food and beverages"/>
    <n v="80.36"/>
    <n v="4"/>
    <d v="2019-02-23T00:00:00"/>
    <x v="40"/>
    <x v="2"/>
    <n v="321.44"/>
    <n v="4.7619047620000003"/>
    <n v="8.3000000000000007"/>
  </r>
  <r>
    <x v="84"/>
    <x v="1"/>
    <x v="0"/>
    <x v="1"/>
    <s v="Sports and travel"/>
    <n v="48.91"/>
    <n v="5"/>
    <d v="2019-03-09T00:00:00"/>
    <x v="79"/>
    <x v="1"/>
    <n v="244.55"/>
    <n v="4.7619047620000003"/>
    <n v="6.6"/>
  </r>
  <r>
    <x v="85"/>
    <x v="1"/>
    <x v="1"/>
    <x v="0"/>
    <s v="Sports and travel"/>
    <n v="83.06"/>
    <n v="7"/>
    <d v="2019-03-05T00:00:00"/>
    <x v="80"/>
    <x v="0"/>
    <n v="581.41999999999996"/>
    <n v="4.7619047620000003"/>
    <n v="4"/>
  </r>
  <r>
    <x v="86"/>
    <x v="1"/>
    <x v="1"/>
    <x v="1"/>
    <s v="Fashion accessories"/>
    <n v="76.52"/>
    <n v="5"/>
    <d v="2019-03-25T00:00:00"/>
    <x v="81"/>
    <x v="1"/>
    <n v="382.6"/>
    <n v="4.7619047620000003"/>
    <n v="9.9"/>
  </r>
  <r>
    <x v="87"/>
    <x v="0"/>
    <x v="0"/>
    <x v="1"/>
    <s v="Food and beverages"/>
    <n v="49.38"/>
    <n v="7"/>
    <d v="2019-03-27T00:00:00"/>
    <x v="82"/>
    <x v="2"/>
    <n v="345.66"/>
    <n v="4.7619047620000003"/>
    <n v="7.3"/>
  </r>
  <r>
    <x v="88"/>
    <x v="0"/>
    <x v="1"/>
    <x v="1"/>
    <s v="Sports and travel"/>
    <n v="42.47"/>
    <n v="1"/>
    <d v="2019-01-02T00:00:00"/>
    <x v="83"/>
    <x v="1"/>
    <n v="42.47"/>
    <n v="4.7619047620000003"/>
    <n v="5.7"/>
  </r>
  <r>
    <x v="89"/>
    <x v="2"/>
    <x v="1"/>
    <x v="0"/>
    <s v="Health and beauty"/>
    <n v="76.989999999999995"/>
    <n v="6"/>
    <d v="2019-02-27T00:00:00"/>
    <x v="84"/>
    <x v="1"/>
    <n v="461.94"/>
    <n v="4.7619047620000003"/>
    <n v="6.1"/>
  </r>
  <r>
    <x v="90"/>
    <x v="1"/>
    <x v="0"/>
    <x v="0"/>
    <s v="Home and lifestyle"/>
    <n v="47.38"/>
    <n v="4"/>
    <d v="2019-01-23T00:00:00"/>
    <x v="12"/>
    <x v="1"/>
    <n v="189.52"/>
    <n v="4.7619047620000003"/>
    <n v="7.1"/>
  </r>
  <r>
    <x v="91"/>
    <x v="1"/>
    <x v="1"/>
    <x v="0"/>
    <s v="Sports and travel"/>
    <n v="44.86"/>
    <n v="10"/>
    <d v="2019-01-26T00:00:00"/>
    <x v="85"/>
    <x v="0"/>
    <n v="448.6"/>
    <n v="4.7619047620000003"/>
    <n v="8.1999999999999993"/>
  </r>
  <r>
    <x v="92"/>
    <x v="0"/>
    <x v="0"/>
    <x v="0"/>
    <s v="Sports and travel"/>
    <n v="21.98"/>
    <n v="7"/>
    <d v="2019-01-10T00:00:00"/>
    <x v="86"/>
    <x v="0"/>
    <n v="153.86000000000001"/>
    <n v="4.7619047620000003"/>
    <n v="5.0999999999999996"/>
  </r>
  <r>
    <x v="93"/>
    <x v="2"/>
    <x v="0"/>
    <x v="1"/>
    <s v="Health and beauty"/>
    <n v="64.36"/>
    <n v="9"/>
    <d v="2019-03-12T00:00:00"/>
    <x v="87"/>
    <x v="2"/>
    <n v="579.24"/>
    <n v="4.7619047620000003"/>
    <n v="8.6"/>
  </r>
  <r>
    <x v="94"/>
    <x v="1"/>
    <x v="1"/>
    <x v="1"/>
    <s v="Health and beauty"/>
    <n v="89.75"/>
    <n v="1"/>
    <d v="2019-02-06T00:00:00"/>
    <x v="88"/>
    <x v="2"/>
    <n v="89.75"/>
    <n v="4.7619047620000003"/>
    <n v="6.6"/>
  </r>
  <r>
    <x v="95"/>
    <x v="0"/>
    <x v="1"/>
    <x v="1"/>
    <s v="Electronic accessories"/>
    <n v="97.16"/>
    <n v="1"/>
    <d v="2019-03-08T00:00:00"/>
    <x v="89"/>
    <x v="0"/>
    <n v="97.16"/>
    <n v="4.7619047620000003"/>
    <n v="7.2"/>
  </r>
  <r>
    <x v="96"/>
    <x v="2"/>
    <x v="1"/>
    <x v="1"/>
    <s v="Health and beauty"/>
    <n v="87.87"/>
    <n v="10"/>
    <d v="2019-03-29T00:00:00"/>
    <x v="12"/>
    <x v="0"/>
    <n v="878.7"/>
    <n v="4.7619047620000003"/>
    <n v="5.0999999999999996"/>
  </r>
  <r>
    <x v="97"/>
    <x v="1"/>
    <x v="1"/>
    <x v="0"/>
    <s v="Electronic accessories"/>
    <n v="12.45"/>
    <n v="6"/>
    <d v="2019-02-09T00:00:00"/>
    <x v="90"/>
    <x v="1"/>
    <n v="74.7"/>
    <n v="4.7619047620000003"/>
    <n v="4.0999999999999996"/>
  </r>
  <r>
    <x v="98"/>
    <x v="0"/>
    <x v="1"/>
    <x v="1"/>
    <s v="Food and beverages"/>
    <n v="52.75"/>
    <n v="3"/>
    <d v="2019-03-23T00:00:00"/>
    <x v="91"/>
    <x v="0"/>
    <n v="158.25"/>
    <n v="4.7619047620000003"/>
    <n v="9.3000000000000007"/>
  </r>
  <r>
    <x v="99"/>
    <x v="2"/>
    <x v="1"/>
    <x v="1"/>
    <s v="Home and lifestyle"/>
    <n v="82.7"/>
    <n v="6"/>
    <d v="2019-03-05T00:00:00"/>
    <x v="92"/>
    <x v="1"/>
    <n v="496.2"/>
    <n v="4.7619047620000003"/>
    <n v="7.4"/>
  </r>
  <r>
    <x v="100"/>
    <x v="1"/>
    <x v="0"/>
    <x v="1"/>
    <s v="Fashion accessories"/>
    <n v="48.71"/>
    <n v="1"/>
    <d v="2019-03-26T00:00:00"/>
    <x v="25"/>
    <x v="1"/>
    <n v="48.71"/>
    <n v="4.7619047620000003"/>
    <n v="4.0999999999999996"/>
  </r>
  <r>
    <x v="101"/>
    <x v="1"/>
    <x v="1"/>
    <x v="1"/>
    <s v="Fashion accessories"/>
    <n v="78.55"/>
    <n v="9"/>
    <d v="2019-03-01T00:00:00"/>
    <x v="93"/>
    <x v="1"/>
    <n v="706.95"/>
    <n v="4.7619047620000003"/>
    <n v="7.2"/>
  </r>
  <r>
    <x v="102"/>
    <x v="1"/>
    <x v="1"/>
    <x v="0"/>
    <s v="Electronic accessories"/>
    <n v="23.07"/>
    <n v="9"/>
    <d v="2019-02-01T00:00:00"/>
    <x v="94"/>
    <x v="1"/>
    <n v="207.63"/>
    <n v="4.7619047620000003"/>
    <n v="4.9000000000000004"/>
  </r>
  <r>
    <x v="103"/>
    <x v="0"/>
    <x v="1"/>
    <x v="1"/>
    <s v="Food and beverages"/>
    <n v="58.26"/>
    <n v="6"/>
    <d v="2019-03-28T00:00:00"/>
    <x v="95"/>
    <x v="1"/>
    <n v="349.56"/>
    <n v="4.7619047620000003"/>
    <n v="9.9"/>
  </r>
  <r>
    <x v="104"/>
    <x v="2"/>
    <x v="1"/>
    <x v="1"/>
    <s v="Health and beauty"/>
    <n v="30.35"/>
    <n v="7"/>
    <d v="2019-03-19T00:00:00"/>
    <x v="96"/>
    <x v="1"/>
    <n v="212.45"/>
    <n v="4.7619047620000003"/>
    <n v="8"/>
  </r>
  <r>
    <x v="105"/>
    <x v="3"/>
    <x v="0"/>
    <x v="1"/>
    <s v="Electronic accessories"/>
    <n v="88.67"/>
    <n v="10"/>
    <d v="2019-01-12T00:00:00"/>
    <x v="97"/>
    <x v="0"/>
    <n v="886.7"/>
    <n v="4.7619047620000003"/>
    <n v="7.3"/>
  </r>
  <r>
    <x v="106"/>
    <x v="1"/>
    <x v="1"/>
    <x v="1"/>
    <s v="Fashion accessories"/>
    <n v="27.38"/>
    <n v="6"/>
    <d v="2019-01-05T00:00:00"/>
    <x v="98"/>
    <x v="2"/>
    <n v="164.28"/>
    <n v="4.7619047620000003"/>
    <n v="7.9"/>
  </r>
  <r>
    <x v="107"/>
    <x v="0"/>
    <x v="1"/>
    <x v="1"/>
    <s v="Sports and travel"/>
    <n v="62.13"/>
    <n v="6"/>
    <d v="2019-03-22T00:00:00"/>
    <x v="99"/>
    <x v="1"/>
    <n v="372.78"/>
    <n v="4.7619047620000003"/>
    <n v="7.4"/>
  </r>
  <r>
    <x v="108"/>
    <x v="1"/>
    <x v="1"/>
    <x v="0"/>
    <s v="Food and beverages"/>
    <n v="33.979999999999997"/>
    <n v="9"/>
    <d v="2019-03-24T00:00:00"/>
    <x v="100"/>
    <x v="1"/>
    <n v="305.82"/>
    <n v="4.7619047620000003"/>
    <n v="4.2"/>
  </r>
  <r>
    <x v="109"/>
    <x v="1"/>
    <x v="0"/>
    <x v="1"/>
    <s v="Electronic accessories"/>
    <n v="81.97"/>
    <n v="10"/>
    <d v="2019-03-03T00:00:00"/>
    <x v="101"/>
    <x v="1"/>
    <n v="819.7"/>
    <n v="4.7619047620000003"/>
    <n v="9.1999999999999993"/>
  </r>
  <r>
    <x v="110"/>
    <x v="2"/>
    <x v="0"/>
    <x v="0"/>
    <s v="Sports and travel"/>
    <n v="16.489999999999998"/>
    <n v="2"/>
    <d v="2019-02-05T00:00:00"/>
    <x v="102"/>
    <x v="0"/>
    <n v="32.979999999999997"/>
    <n v="4.7619047620000003"/>
    <n v="4.5999999999999996"/>
  </r>
  <r>
    <x v="111"/>
    <x v="1"/>
    <x v="0"/>
    <x v="0"/>
    <s v="Health and beauty"/>
    <n v="98.21"/>
    <n v="3"/>
    <d v="2019-02-05T00:00:00"/>
    <x v="103"/>
    <x v="2"/>
    <n v="294.63"/>
    <n v="4.7619047620000003"/>
    <n v="7.8"/>
  </r>
  <r>
    <x v="112"/>
    <x v="2"/>
    <x v="1"/>
    <x v="0"/>
    <s v="Fashion accessories"/>
    <n v="72.84"/>
    <n v="7"/>
    <d v="2019-02-15T00:00:00"/>
    <x v="104"/>
    <x v="1"/>
    <n v="509.88"/>
    <n v="4.7619047620000003"/>
    <n v="8.4"/>
  </r>
  <r>
    <x v="113"/>
    <x v="0"/>
    <x v="0"/>
    <x v="1"/>
    <s v="Home and lifestyle"/>
    <n v="58.07"/>
    <n v="9"/>
    <d v="2019-01-19T00:00:00"/>
    <x v="105"/>
    <x v="0"/>
    <n v="522.63"/>
    <n v="4.7619047620000003"/>
    <n v="4.3"/>
  </r>
  <r>
    <x v="114"/>
    <x v="1"/>
    <x v="0"/>
    <x v="0"/>
    <s v="Home and lifestyle"/>
    <n v="80.790000000000006"/>
    <n v="9"/>
    <d v="2019-02-01T00:00:00"/>
    <x v="106"/>
    <x v="2"/>
    <n v="727.11"/>
    <n v="4.7619047620000003"/>
    <n v="9.5"/>
  </r>
  <r>
    <x v="115"/>
    <x v="1"/>
    <x v="1"/>
    <x v="0"/>
    <s v="Fashion accessories"/>
    <n v="27.02"/>
    <n v="3"/>
    <d v="2019-03-02T00:00:00"/>
    <x v="39"/>
    <x v="2"/>
    <n v="81.06"/>
    <n v="4.7619047620000003"/>
    <n v="7.1"/>
  </r>
  <r>
    <x v="116"/>
    <x v="2"/>
    <x v="0"/>
    <x v="1"/>
    <s v="Fashion accessories"/>
    <n v="21.94"/>
    <n v="5"/>
    <d v="2019-03-05T00:00:00"/>
    <x v="107"/>
    <x v="0"/>
    <n v="109.7"/>
    <n v="4.7619047620000003"/>
    <n v="5.3"/>
  </r>
  <r>
    <x v="117"/>
    <x v="2"/>
    <x v="0"/>
    <x v="1"/>
    <s v="Fashion accessories"/>
    <n v="51.36"/>
    <n v="1"/>
    <d v="2019-01-16T00:00:00"/>
    <x v="108"/>
    <x v="0"/>
    <n v="51.36"/>
    <n v="4.7619047620000003"/>
    <n v="5.2"/>
  </r>
  <r>
    <x v="118"/>
    <x v="0"/>
    <x v="1"/>
    <x v="0"/>
    <s v="Food and beverages"/>
    <n v="10.96"/>
    <n v="10"/>
    <d v="2019-02-02T00:00:00"/>
    <x v="109"/>
    <x v="0"/>
    <n v="109.6"/>
    <n v="4.7619047620000003"/>
    <n v="6"/>
  </r>
  <r>
    <x v="119"/>
    <x v="2"/>
    <x v="1"/>
    <x v="1"/>
    <s v="Home and lifestyle"/>
    <n v="53.44"/>
    <n v="2"/>
    <d v="2019-01-20T00:00:00"/>
    <x v="89"/>
    <x v="0"/>
    <n v="106.88"/>
    <n v="4.7619047620000003"/>
    <n v="4.0999999999999996"/>
  </r>
  <r>
    <x v="120"/>
    <x v="0"/>
    <x v="1"/>
    <x v="0"/>
    <s v="Electronic accessories"/>
    <n v="99.56"/>
    <n v="8"/>
    <d v="2019-02-14T00:00:00"/>
    <x v="11"/>
    <x v="2"/>
    <n v="796.48"/>
    <n v="4.7619047620000003"/>
    <n v="5.2"/>
  </r>
  <r>
    <x v="121"/>
    <x v="1"/>
    <x v="0"/>
    <x v="1"/>
    <s v="Sports and travel"/>
    <n v="57.12"/>
    <n v="7"/>
    <d v="2019-01-12T00:00:00"/>
    <x v="110"/>
    <x v="2"/>
    <n v="399.84"/>
    <n v="4.7619047620000003"/>
    <n v="6.5"/>
  </r>
  <r>
    <x v="122"/>
    <x v="2"/>
    <x v="0"/>
    <x v="1"/>
    <s v="Sports and travel"/>
    <n v="99.96"/>
    <n v="9"/>
    <d v="2019-03-09T00:00:00"/>
    <x v="111"/>
    <x v="2"/>
    <n v="899.64"/>
    <n v="4.7619047620000003"/>
    <n v="4.2"/>
  </r>
  <r>
    <x v="123"/>
    <x v="1"/>
    <x v="0"/>
    <x v="1"/>
    <s v="Home and lifestyle"/>
    <n v="63.91"/>
    <n v="8"/>
    <d v="2019-03-13T00:00:00"/>
    <x v="112"/>
    <x v="2"/>
    <n v="511.28"/>
    <n v="4.7619047620000003"/>
    <n v="4.5999999999999996"/>
  </r>
  <r>
    <x v="124"/>
    <x v="2"/>
    <x v="0"/>
    <x v="0"/>
    <s v="Fashion accessories"/>
    <n v="56.47"/>
    <n v="8"/>
    <d v="2019-03-09T00:00:00"/>
    <x v="113"/>
    <x v="0"/>
    <n v="451.76"/>
    <n v="4.7619047620000003"/>
    <n v="7.3"/>
  </r>
  <r>
    <x v="125"/>
    <x v="0"/>
    <x v="1"/>
    <x v="0"/>
    <s v="Home and lifestyle"/>
    <n v="93.69"/>
    <n v="7"/>
    <d v="2019-03-10T00:00:00"/>
    <x v="114"/>
    <x v="2"/>
    <n v="655.83"/>
    <n v="4.7619047620000003"/>
    <n v="4.5"/>
  </r>
  <r>
    <x v="126"/>
    <x v="0"/>
    <x v="1"/>
    <x v="0"/>
    <s v="Sports and travel"/>
    <n v="32.25"/>
    <n v="5"/>
    <d v="2019-01-27T00:00:00"/>
    <x v="115"/>
    <x v="1"/>
    <n v="161.25"/>
    <n v="4.7619047620000003"/>
    <n v="9"/>
  </r>
  <r>
    <x v="127"/>
    <x v="1"/>
    <x v="1"/>
    <x v="0"/>
    <s v="Fashion accessories"/>
    <n v="31.73"/>
    <n v="9"/>
    <d v="2019-01-08T00:00:00"/>
    <x v="116"/>
    <x v="2"/>
    <n v="285.57"/>
    <n v="4.7619047620000003"/>
    <n v="5.9"/>
  </r>
  <r>
    <x v="128"/>
    <x v="1"/>
    <x v="0"/>
    <x v="0"/>
    <s v="Food and beverages"/>
    <n v="68.540000000000006"/>
    <n v="8"/>
    <d v="2019-01-08T00:00:00"/>
    <x v="117"/>
    <x v="0"/>
    <n v="548.32000000000005"/>
    <n v="4.7619047620000003"/>
    <n v="8.5"/>
  </r>
  <r>
    <x v="129"/>
    <x v="2"/>
    <x v="1"/>
    <x v="0"/>
    <s v="Sports and travel"/>
    <n v="90.28"/>
    <n v="9"/>
    <d v="2019-02-08T00:00:00"/>
    <x v="23"/>
    <x v="0"/>
    <n v="812.52"/>
    <n v="4.7619047620000003"/>
    <n v="7.2"/>
  </r>
  <r>
    <x v="130"/>
    <x v="2"/>
    <x v="1"/>
    <x v="0"/>
    <s v="Fashion accessories"/>
    <n v="39.619999999999997"/>
    <n v="7"/>
    <d v="2019-01-25T00:00:00"/>
    <x v="118"/>
    <x v="1"/>
    <n v="277.33999999999997"/>
    <n v="4.7619047620000003"/>
    <n v="7.5"/>
  </r>
  <r>
    <x v="131"/>
    <x v="0"/>
    <x v="0"/>
    <x v="0"/>
    <s v="Sports and travel"/>
    <n v="92.13"/>
    <n v="6"/>
    <d v="2019-03-06T00:00:00"/>
    <x v="119"/>
    <x v="1"/>
    <n v="552.78"/>
    <n v="4.7619047620000003"/>
    <n v="8.3000000000000007"/>
  </r>
  <r>
    <x v="132"/>
    <x v="2"/>
    <x v="1"/>
    <x v="0"/>
    <s v="Sports and travel"/>
    <n v="34.840000000000003"/>
    <n v="4"/>
    <d v="2019-02-10T00:00:00"/>
    <x v="120"/>
    <x v="1"/>
    <n v="139.36000000000001"/>
    <n v="4.7619047620000003"/>
    <n v="7.4"/>
  </r>
  <r>
    <x v="133"/>
    <x v="2"/>
    <x v="0"/>
    <x v="1"/>
    <s v="Electronic accessories"/>
    <n v="87.45"/>
    <n v="6"/>
    <d v="2019-02-17T00:00:00"/>
    <x v="121"/>
    <x v="2"/>
    <n v="524.70000000000005"/>
    <n v="4.7619047620000003"/>
    <n v="8.8000000000000007"/>
  </r>
  <r>
    <x v="134"/>
    <x v="1"/>
    <x v="1"/>
    <x v="0"/>
    <s v="Health and beauty"/>
    <n v="81.3"/>
    <n v="6"/>
    <d v="2019-03-08T00:00:00"/>
    <x v="122"/>
    <x v="0"/>
    <n v="487.8"/>
    <n v="4.7619047620000003"/>
    <n v="5.3"/>
  </r>
  <r>
    <x v="135"/>
    <x v="1"/>
    <x v="1"/>
    <x v="1"/>
    <s v="Fashion accessories"/>
    <n v="90.22"/>
    <n v="3"/>
    <d v="2019-02-18T00:00:00"/>
    <x v="30"/>
    <x v="1"/>
    <n v="270.66000000000003"/>
    <n v="4.7619047620000003"/>
    <n v="6.2"/>
  </r>
  <r>
    <x v="136"/>
    <x v="0"/>
    <x v="1"/>
    <x v="0"/>
    <s v="Electronic accessories"/>
    <n v="26.31"/>
    <n v="5"/>
    <d v="2019-01-18T00:00:00"/>
    <x v="123"/>
    <x v="2"/>
    <n v="131.55000000000001"/>
    <n v="4.7619047620000003"/>
    <n v="8.8000000000000007"/>
  </r>
  <r>
    <x v="137"/>
    <x v="0"/>
    <x v="0"/>
    <x v="0"/>
    <s v="Home and lifestyle"/>
    <n v="34.42"/>
    <n v="6"/>
    <d v="2019-02-18T00:00:00"/>
    <x v="124"/>
    <x v="1"/>
    <n v="206.52"/>
    <n v="4.7619047620000003"/>
    <n v="9.8000000000000007"/>
  </r>
  <r>
    <x v="138"/>
    <x v="2"/>
    <x v="1"/>
    <x v="1"/>
    <s v="Sports and travel"/>
    <n v="51.91"/>
    <n v="10"/>
    <d v="2019-02-16T00:00:00"/>
    <x v="125"/>
    <x v="1"/>
    <n v="519.1"/>
    <n v="4.7619047620000003"/>
    <n v="8.1999999999999993"/>
  </r>
  <r>
    <x v="139"/>
    <x v="0"/>
    <x v="1"/>
    <x v="1"/>
    <s v="Sports and travel"/>
    <n v="72.5"/>
    <n v="8"/>
    <d v="2019-03-16T00:00:00"/>
    <x v="126"/>
    <x v="0"/>
    <n v="580"/>
    <n v="4.7619047620000003"/>
    <n v="9.1999999999999993"/>
  </r>
  <r>
    <x v="140"/>
    <x v="1"/>
    <x v="0"/>
    <x v="0"/>
    <s v="Sports and travel"/>
    <n v="89.8"/>
    <n v="10"/>
    <d v="2019-01-23T00:00:00"/>
    <x v="127"/>
    <x v="2"/>
    <n v="898"/>
    <n v="4.7619047620000003"/>
    <n v="5.4"/>
  </r>
  <r>
    <x v="141"/>
    <x v="1"/>
    <x v="0"/>
    <x v="1"/>
    <s v="Health and beauty"/>
    <n v="90.5"/>
    <n v="10"/>
    <d v="2019-01-25T00:00:00"/>
    <x v="128"/>
    <x v="1"/>
    <n v="905"/>
    <n v="4.7619047620000003"/>
    <n v="8.1"/>
  </r>
  <r>
    <x v="142"/>
    <x v="1"/>
    <x v="0"/>
    <x v="0"/>
    <s v="Health and beauty"/>
    <n v="68.599999999999994"/>
    <n v="10"/>
    <d v="2019-02-05T00:00:00"/>
    <x v="129"/>
    <x v="1"/>
    <n v="686"/>
    <n v="4.7619047620000003"/>
    <n v="9.1"/>
  </r>
  <r>
    <x v="143"/>
    <x v="1"/>
    <x v="0"/>
    <x v="0"/>
    <s v="Food and beverages"/>
    <n v="30.41"/>
    <n v="1"/>
    <d v="2019-02-22T00:00:00"/>
    <x v="130"/>
    <x v="2"/>
    <n v="30.41"/>
    <n v="4.7619047620000003"/>
    <n v="8.4"/>
  </r>
  <r>
    <x v="144"/>
    <x v="0"/>
    <x v="1"/>
    <x v="0"/>
    <s v="Home and lifestyle"/>
    <n v="77.95"/>
    <n v="6"/>
    <d v="2019-01-21T00:00:00"/>
    <x v="131"/>
    <x v="0"/>
    <n v="467.7"/>
    <n v="4.7619047620000003"/>
    <n v="8"/>
  </r>
  <r>
    <x v="145"/>
    <x v="1"/>
    <x v="1"/>
    <x v="0"/>
    <s v="Health and beauty"/>
    <n v="46.26"/>
    <n v="6"/>
    <d v="2019-03-08T00:00:00"/>
    <x v="132"/>
    <x v="2"/>
    <n v="277.56"/>
    <n v="4.7619047620000003"/>
    <n v="9.5"/>
  </r>
  <r>
    <x v="146"/>
    <x v="0"/>
    <x v="0"/>
    <x v="0"/>
    <s v="Fashion accessories"/>
    <n v="30.14"/>
    <n v="10"/>
    <d v="2019-02-10T00:00:00"/>
    <x v="35"/>
    <x v="0"/>
    <n v="301.39999999999998"/>
    <n v="4.7619047620000003"/>
    <n v="9.1999999999999993"/>
  </r>
  <r>
    <x v="147"/>
    <x v="1"/>
    <x v="1"/>
    <x v="1"/>
    <s v="Health and beauty"/>
    <n v="66.14"/>
    <n v="4"/>
    <d v="2019-03-19T00:00:00"/>
    <x v="69"/>
    <x v="2"/>
    <n v="264.56"/>
    <n v="4.7619047620000003"/>
    <n v="5.6"/>
  </r>
  <r>
    <x v="148"/>
    <x v="2"/>
    <x v="0"/>
    <x v="1"/>
    <s v="Home and lifestyle"/>
    <n v="71.86"/>
    <n v="8"/>
    <d v="2019-03-06T00:00:00"/>
    <x v="133"/>
    <x v="2"/>
    <n v="574.88"/>
    <n v="4.7619047620000003"/>
    <n v="6.2"/>
  </r>
  <r>
    <x v="149"/>
    <x v="0"/>
    <x v="1"/>
    <x v="1"/>
    <s v="Health and beauty"/>
    <n v="32.46"/>
    <n v="8"/>
    <d v="2019-03-27T00:00:00"/>
    <x v="128"/>
    <x v="2"/>
    <n v="259.68"/>
    <n v="4.7619047620000003"/>
    <n v="4.9000000000000004"/>
  </r>
  <r>
    <x v="150"/>
    <x v="2"/>
    <x v="0"/>
    <x v="0"/>
    <s v="Fashion accessories"/>
    <n v="91.54"/>
    <n v="4"/>
    <d v="2019-03-23T00:00:00"/>
    <x v="25"/>
    <x v="2"/>
    <n v="366.16"/>
    <n v="4.7619047620000003"/>
    <n v="4.8"/>
  </r>
  <r>
    <x v="151"/>
    <x v="1"/>
    <x v="0"/>
    <x v="1"/>
    <s v="Sports and travel"/>
    <n v="34.56"/>
    <n v="7"/>
    <d v="2019-03-11T00:00:00"/>
    <x v="134"/>
    <x v="2"/>
    <n v="241.92"/>
    <n v="4.7619047620000003"/>
    <n v="7.3"/>
  </r>
  <r>
    <x v="152"/>
    <x v="0"/>
    <x v="1"/>
    <x v="1"/>
    <s v="Fashion accessories"/>
    <n v="83.24"/>
    <n v="9"/>
    <d v="2019-01-29T00:00:00"/>
    <x v="135"/>
    <x v="2"/>
    <n v="749.16"/>
    <n v="4.7619047620000003"/>
    <n v="7.4"/>
  </r>
  <r>
    <x v="153"/>
    <x v="1"/>
    <x v="1"/>
    <x v="0"/>
    <s v="Food and beverages"/>
    <n v="16.48"/>
    <n v="6"/>
    <d v="2019-02-07T00:00:00"/>
    <x v="136"/>
    <x v="0"/>
    <n v="98.88"/>
    <n v="4.7619047620000003"/>
    <n v="9.9"/>
  </r>
  <r>
    <x v="154"/>
    <x v="1"/>
    <x v="1"/>
    <x v="0"/>
    <s v="Sports and travel"/>
    <n v="80.97"/>
    <n v="8"/>
    <d v="2019-01-28T00:00:00"/>
    <x v="137"/>
    <x v="1"/>
    <n v="647.76"/>
    <n v="4.7619047620000003"/>
    <n v="9.3000000000000007"/>
  </r>
  <r>
    <x v="155"/>
    <x v="0"/>
    <x v="0"/>
    <x v="1"/>
    <s v="Food and beverages"/>
    <n v="92.29"/>
    <n v="5"/>
    <d v="2019-02-20T00:00:00"/>
    <x v="57"/>
    <x v="2"/>
    <n v="461.45"/>
    <n v="4.7619047620000003"/>
    <n v="9"/>
  </r>
  <r>
    <x v="156"/>
    <x v="2"/>
    <x v="0"/>
    <x v="1"/>
    <s v="Electronic accessories"/>
    <n v="72.17"/>
    <n v="1"/>
    <d v="2019-01-04T00:00:00"/>
    <x v="138"/>
    <x v="1"/>
    <n v="72.17"/>
    <n v="4.7619047620000003"/>
    <n v="6.1"/>
  </r>
  <r>
    <x v="157"/>
    <x v="2"/>
    <x v="1"/>
    <x v="1"/>
    <s v="Home and lifestyle"/>
    <n v="50.28"/>
    <n v="5"/>
    <d v="2019-03-07T00:00:00"/>
    <x v="139"/>
    <x v="0"/>
    <n v="251.4"/>
    <n v="4.7619047620000003"/>
    <n v="9.6999999999999993"/>
  </r>
  <r>
    <x v="158"/>
    <x v="2"/>
    <x v="0"/>
    <x v="1"/>
    <s v="Health and beauty"/>
    <n v="97.22"/>
    <n v="9"/>
    <d v="2019-03-30T00:00:00"/>
    <x v="140"/>
    <x v="0"/>
    <n v="874.98"/>
    <n v="4.7619047620000003"/>
    <n v="6"/>
  </r>
  <r>
    <x v="159"/>
    <x v="2"/>
    <x v="1"/>
    <x v="1"/>
    <s v="Sports and travel"/>
    <n v="93.39"/>
    <n v="6"/>
    <d v="2019-03-27T00:00:00"/>
    <x v="141"/>
    <x v="0"/>
    <n v="560.34"/>
    <n v="4.7619047620000003"/>
    <n v="10"/>
  </r>
  <r>
    <x v="160"/>
    <x v="1"/>
    <x v="1"/>
    <x v="0"/>
    <s v="Food and beverages"/>
    <n v="43.18"/>
    <n v="8"/>
    <d v="2019-01-19T00:00:00"/>
    <x v="30"/>
    <x v="2"/>
    <n v="345.44"/>
    <n v="4.7619047620000003"/>
    <n v="8.3000000000000007"/>
  </r>
  <r>
    <x v="161"/>
    <x v="0"/>
    <x v="1"/>
    <x v="1"/>
    <s v="Sports and travel"/>
    <n v="63.69"/>
    <n v="1"/>
    <d v="2019-02-25T00:00:00"/>
    <x v="142"/>
    <x v="1"/>
    <n v="63.69"/>
    <n v="4.7619047620000003"/>
    <n v="6"/>
  </r>
  <r>
    <x v="162"/>
    <x v="0"/>
    <x v="1"/>
    <x v="1"/>
    <s v="Food and beverages"/>
    <n v="45.79"/>
    <n v="7"/>
    <d v="2019-03-13T00:00:00"/>
    <x v="143"/>
    <x v="2"/>
    <n v="320.52999999999997"/>
    <n v="4.7619047620000003"/>
    <n v="7"/>
  </r>
  <r>
    <x v="163"/>
    <x v="1"/>
    <x v="1"/>
    <x v="1"/>
    <s v="Sports and travel"/>
    <n v="76.400000000000006"/>
    <n v="2"/>
    <d v="2019-01-30T00:00:00"/>
    <x v="144"/>
    <x v="0"/>
    <n v="152.80000000000001"/>
    <n v="4.7619047620000003"/>
    <n v="6.5"/>
  </r>
  <r>
    <x v="164"/>
    <x v="2"/>
    <x v="1"/>
    <x v="1"/>
    <s v="Food and beverages"/>
    <n v="39.9"/>
    <n v="10"/>
    <d v="2019-02-20T00:00:00"/>
    <x v="145"/>
    <x v="2"/>
    <n v="399"/>
    <n v="4.7619047620000003"/>
    <n v="5.9"/>
  </r>
  <r>
    <x v="165"/>
    <x v="2"/>
    <x v="0"/>
    <x v="1"/>
    <s v="Health and beauty"/>
    <n v="42.57"/>
    <n v="8"/>
    <d v="2019-02-25T00:00:00"/>
    <x v="146"/>
    <x v="3"/>
    <n v="340.56"/>
    <n v="4.7619047620000003"/>
    <n v="5.6"/>
  </r>
  <r>
    <x v="166"/>
    <x v="1"/>
    <x v="1"/>
    <x v="1"/>
    <s v="Home and lifestyle"/>
    <n v="95.58"/>
    <n v="10"/>
    <d v="2019-01-16T00:00:00"/>
    <x v="147"/>
    <x v="1"/>
    <n v="955.8"/>
    <n v="4.7619047620000003"/>
    <n v="4.8"/>
  </r>
  <r>
    <x v="167"/>
    <x v="0"/>
    <x v="1"/>
    <x v="1"/>
    <s v="Fashion accessories"/>
    <n v="98.98"/>
    <n v="10"/>
    <d v="2019-02-08T00:00:00"/>
    <x v="148"/>
    <x v="2"/>
    <n v="989.8"/>
    <n v="4.7619047620000003"/>
    <n v="8.6999999999999993"/>
  </r>
  <r>
    <x v="168"/>
    <x v="0"/>
    <x v="1"/>
    <x v="1"/>
    <s v="Food and beverages"/>
    <n v="51.28"/>
    <n v="6"/>
    <d v="2019-01-19T00:00:00"/>
    <x v="149"/>
    <x v="1"/>
    <n v="307.68"/>
    <n v="4.7619047620000003"/>
    <n v="6.5"/>
  </r>
  <r>
    <x v="169"/>
    <x v="0"/>
    <x v="0"/>
    <x v="1"/>
    <s v="Sports and travel"/>
    <n v="69.52"/>
    <n v="7"/>
    <d v="2019-02-01T00:00:00"/>
    <x v="50"/>
    <x v="2"/>
    <n v="486.64"/>
    <n v="4.7619047620000003"/>
    <n v="8.5"/>
  </r>
  <r>
    <x v="170"/>
    <x v="0"/>
    <x v="1"/>
    <x v="1"/>
    <s v="Health and beauty"/>
    <n v="70.010000000000005"/>
    <n v="5"/>
    <d v="2019-01-03T00:00:00"/>
    <x v="150"/>
    <x v="0"/>
    <n v="350.05"/>
    <n v="4.7619047620000003"/>
    <n v="5.5"/>
  </r>
  <r>
    <x v="171"/>
    <x v="2"/>
    <x v="0"/>
    <x v="1"/>
    <s v="Food and beverages"/>
    <n v="80.05"/>
    <n v="5"/>
    <d v="2019-01-26T00:00:00"/>
    <x v="47"/>
    <x v="2"/>
    <n v="400.25"/>
    <n v="4.7619047620000003"/>
    <n v="9.4"/>
  </r>
  <r>
    <x v="172"/>
    <x v="1"/>
    <x v="1"/>
    <x v="1"/>
    <s v="Electronic accessories"/>
    <n v="20.85"/>
    <n v="8"/>
    <d v="2019-03-03T00:00:00"/>
    <x v="151"/>
    <x v="1"/>
    <n v="166.8"/>
    <n v="4.7619047620000003"/>
    <n v="6.3"/>
  </r>
  <r>
    <x v="173"/>
    <x v="2"/>
    <x v="0"/>
    <x v="1"/>
    <s v="Electronic accessories"/>
    <n v="52.89"/>
    <n v="6"/>
    <d v="2019-01-19T00:00:00"/>
    <x v="152"/>
    <x v="2"/>
    <n v="317.33999999999997"/>
    <n v="4.7619047620000003"/>
    <n v="9.8000000000000007"/>
  </r>
  <r>
    <x v="174"/>
    <x v="2"/>
    <x v="1"/>
    <x v="1"/>
    <s v="Food and beverages"/>
    <n v="19.79"/>
    <n v="8"/>
    <d v="2019-01-18T00:00:00"/>
    <x v="153"/>
    <x v="0"/>
    <n v="158.32"/>
    <n v="4.7619047620000003"/>
    <n v="8.6999999999999993"/>
  </r>
  <r>
    <x v="175"/>
    <x v="0"/>
    <x v="0"/>
    <x v="1"/>
    <s v="Home and lifestyle"/>
    <n v="33.840000000000003"/>
    <n v="9"/>
    <d v="2019-03-21T00:00:00"/>
    <x v="142"/>
    <x v="0"/>
    <n v="304.56"/>
    <n v="4.7619047620000003"/>
    <n v="8.8000000000000007"/>
  </r>
  <r>
    <x v="176"/>
    <x v="0"/>
    <x v="0"/>
    <x v="1"/>
    <s v="Food and beverages"/>
    <n v="22.17"/>
    <n v="8"/>
    <d v="2019-03-03T00:00:00"/>
    <x v="154"/>
    <x v="2"/>
    <n v="177.36"/>
    <n v="4.7619047620000003"/>
    <n v="9.6"/>
  </r>
  <r>
    <x v="177"/>
    <x v="1"/>
    <x v="1"/>
    <x v="0"/>
    <s v="Fashion accessories"/>
    <n v="22.51"/>
    <n v="7"/>
    <d v="2019-02-13T00:00:00"/>
    <x v="155"/>
    <x v="2"/>
    <n v="157.57"/>
    <n v="4.7619047620000003"/>
    <n v="4.8"/>
  </r>
  <r>
    <x v="178"/>
    <x v="0"/>
    <x v="1"/>
    <x v="1"/>
    <s v="Food and beverages"/>
    <n v="73.88"/>
    <n v="6"/>
    <d v="2019-03-23T00:00:00"/>
    <x v="156"/>
    <x v="0"/>
    <n v="443.28"/>
    <n v="4.7619047620000003"/>
    <n v="4.4000000000000004"/>
  </r>
  <r>
    <x v="179"/>
    <x v="1"/>
    <x v="0"/>
    <x v="1"/>
    <s v="Health and beauty"/>
    <n v="86.8"/>
    <n v="3"/>
    <d v="2019-01-28T00:00:00"/>
    <x v="157"/>
    <x v="0"/>
    <n v="260.39999999999998"/>
    <n v="4.7619047620000003"/>
    <n v="9.9"/>
  </r>
  <r>
    <x v="180"/>
    <x v="1"/>
    <x v="1"/>
    <x v="1"/>
    <s v="Fashion accessories"/>
    <n v="64.260000000000005"/>
    <n v="7"/>
    <d v="2019-02-09T00:00:00"/>
    <x v="158"/>
    <x v="1"/>
    <n v="449.82"/>
    <n v="4.7619047620000003"/>
    <n v="5.7"/>
  </r>
  <r>
    <x v="181"/>
    <x v="1"/>
    <x v="0"/>
    <x v="1"/>
    <s v="Food and beverages"/>
    <n v="38.47"/>
    <n v="8"/>
    <d v="2019-01-23T00:00:00"/>
    <x v="159"/>
    <x v="1"/>
    <n v="307.76"/>
    <n v="4.7619047620000003"/>
    <n v="7.7"/>
  </r>
  <r>
    <x v="182"/>
    <x v="0"/>
    <x v="0"/>
    <x v="1"/>
    <s v="Sports and travel"/>
    <n v="15.5"/>
    <n v="10"/>
    <d v="2019-03-23T00:00:00"/>
    <x v="60"/>
    <x v="0"/>
    <n v="155"/>
    <n v="4.7619047620000003"/>
    <n v="8"/>
  </r>
  <r>
    <x v="183"/>
    <x v="1"/>
    <x v="1"/>
    <x v="1"/>
    <s v="Health and beauty"/>
    <n v="34.31"/>
    <n v="8"/>
    <d v="2019-01-25T00:00:00"/>
    <x v="160"/>
    <x v="0"/>
    <n v="274.48"/>
    <n v="4.7619047620000003"/>
    <n v="5.7"/>
  </r>
  <r>
    <x v="184"/>
    <x v="0"/>
    <x v="1"/>
    <x v="0"/>
    <s v="Sports and travel"/>
    <n v="12.34"/>
    <n v="7"/>
    <d v="2019-03-04T00:00:00"/>
    <x v="161"/>
    <x v="2"/>
    <n v="86.38"/>
    <n v="4.7619047620000003"/>
    <n v="6.7"/>
  </r>
  <r>
    <x v="185"/>
    <x v="2"/>
    <x v="0"/>
    <x v="1"/>
    <s v="Food and beverages"/>
    <n v="18.079999999999998"/>
    <n v="3"/>
    <d v="2019-03-05T00:00:00"/>
    <x v="162"/>
    <x v="0"/>
    <n v="54.24"/>
    <n v="4.7619047620000003"/>
    <n v="8"/>
  </r>
  <r>
    <x v="186"/>
    <x v="2"/>
    <x v="0"/>
    <x v="0"/>
    <s v="Home and lifestyle"/>
    <n v="94.49"/>
    <n v="8"/>
    <d v="2019-03-03T00:00:00"/>
    <x v="163"/>
    <x v="0"/>
    <n v="755.92"/>
    <n v="4.7619047620000003"/>
    <n v="7.5"/>
  </r>
  <r>
    <x v="187"/>
    <x v="2"/>
    <x v="0"/>
    <x v="1"/>
    <s v="Home and lifestyle"/>
    <n v="46.47"/>
    <n v="4"/>
    <d v="2019-02-08T00:00:00"/>
    <x v="164"/>
    <x v="1"/>
    <n v="185.88"/>
    <n v="4.7619047620000003"/>
    <n v="7"/>
  </r>
  <r>
    <x v="188"/>
    <x v="0"/>
    <x v="1"/>
    <x v="1"/>
    <s v="Home and lifestyle"/>
    <n v="74.069999999999993"/>
    <n v="1"/>
    <d v="2019-02-10T00:00:00"/>
    <x v="165"/>
    <x v="0"/>
    <n v="74.069999999999993"/>
    <n v="4.7619047620000003"/>
    <n v="9.9"/>
  </r>
  <r>
    <x v="189"/>
    <x v="1"/>
    <x v="1"/>
    <x v="0"/>
    <s v="Home and lifestyle"/>
    <n v="69.81"/>
    <n v="4"/>
    <d v="2019-01-28T00:00:00"/>
    <x v="166"/>
    <x v="2"/>
    <n v="279.24"/>
    <n v="4.7619047620000003"/>
    <n v="5.9"/>
  </r>
  <r>
    <x v="190"/>
    <x v="2"/>
    <x v="1"/>
    <x v="0"/>
    <s v="Home and lifestyle"/>
    <n v="77.040000000000006"/>
    <n v="3"/>
    <d v="2019-02-11T00:00:00"/>
    <x v="17"/>
    <x v="2"/>
    <n v="231.12"/>
    <n v="4.7619047620000003"/>
    <n v="7.2"/>
  </r>
  <r>
    <x v="191"/>
    <x v="2"/>
    <x v="1"/>
    <x v="0"/>
    <s v="Fashion accessories"/>
    <n v="73.52"/>
    <n v="2"/>
    <d v="2019-01-15T00:00:00"/>
    <x v="167"/>
    <x v="0"/>
    <n v="147.04"/>
    <n v="4.7619047620000003"/>
    <n v="4.5999999999999996"/>
  </r>
  <r>
    <x v="192"/>
    <x v="1"/>
    <x v="1"/>
    <x v="0"/>
    <s v="Food and beverages"/>
    <n v="87.8"/>
    <n v="9"/>
    <d v="2019-03-16T00:00:00"/>
    <x v="168"/>
    <x v="1"/>
    <n v="790.2"/>
    <n v="4.7619047620000003"/>
    <n v="9.1999999999999993"/>
  </r>
  <r>
    <x v="193"/>
    <x v="2"/>
    <x v="1"/>
    <x v="1"/>
    <s v="Home and lifestyle"/>
    <n v="25.55"/>
    <n v="4"/>
    <d v="2019-01-26T00:00:00"/>
    <x v="169"/>
    <x v="0"/>
    <n v="102.2"/>
    <n v="4.7619047620000003"/>
    <n v="5.7"/>
  </r>
  <r>
    <x v="194"/>
    <x v="0"/>
    <x v="1"/>
    <x v="1"/>
    <s v="Electronic accessories"/>
    <n v="32.71"/>
    <n v="5"/>
    <d v="2019-03-19T00:00:00"/>
    <x v="170"/>
    <x v="2"/>
    <n v="163.55000000000001"/>
    <n v="4.7619047620000003"/>
    <n v="9.9"/>
  </r>
  <r>
    <x v="195"/>
    <x v="1"/>
    <x v="0"/>
    <x v="0"/>
    <s v="Fashion accessories"/>
    <n v="74.290000000000006"/>
    <n v="1"/>
    <d v="2019-01-13T00:00:00"/>
    <x v="171"/>
    <x v="1"/>
    <n v="74.290000000000006"/>
    <n v="4.7619047620000003"/>
    <n v="5"/>
  </r>
  <r>
    <x v="196"/>
    <x v="1"/>
    <x v="0"/>
    <x v="1"/>
    <s v="Health and beauty"/>
    <n v="43.7"/>
    <n v="2"/>
    <d v="2019-03-26T00:00:00"/>
    <x v="172"/>
    <x v="1"/>
    <n v="87.4"/>
    <n v="4.7619047620000003"/>
    <n v="4.9000000000000004"/>
  </r>
  <r>
    <x v="197"/>
    <x v="0"/>
    <x v="1"/>
    <x v="0"/>
    <s v="Home and lifestyle"/>
    <n v="25.29"/>
    <n v="1"/>
    <d v="2019-03-23T00:00:00"/>
    <x v="173"/>
    <x v="0"/>
    <n v="25.29"/>
    <n v="4.7619047620000003"/>
    <n v="6.1"/>
  </r>
  <r>
    <x v="198"/>
    <x v="1"/>
    <x v="1"/>
    <x v="1"/>
    <s v="Health and beauty"/>
    <n v="41.5"/>
    <n v="4"/>
    <d v="2019-03-12T00:00:00"/>
    <x v="174"/>
    <x v="2"/>
    <n v="166"/>
    <n v="4.7619047620000003"/>
    <n v="8.1999999999999993"/>
  </r>
  <r>
    <x v="199"/>
    <x v="1"/>
    <x v="0"/>
    <x v="0"/>
    <s v="Food and beverages"/>
    <n v="71.39"/>
    <n v="5"/>
    <d v="2019-02-17T00:00:00"/>
    <x v="129"/>
    <x v="2"/>
    <n v="356.95"/>
    <n v="4.7619047620000003"/>
    <n v="5.5"/>
  </r>
  <r>
    <x v="200"/>
    <x v="1"/>
    <x v="0"/>
    <x v="0"/>
    <s v="Sports and travel"/>
    <n v="19.149999999999999"/>
    <n v="6"/>
    <d v="2019-01-29T00:00:00"/>
    <x v="175"/>
    <x v="2"/>
    <n v="114.9"/>
    <n v="4.7619047620000003"/>
    <n v="6.8"/>
  </r>
  <r>
    <x v="201"/>
    <x v="2"/>
    <x v="0"/>
    <x v="0"/>
    <s v="Electronic accessories"/>
    <n v="57.49"/>
    <n v="4"/>
    <d v="2019-03-15T00:00:00"/>
    <x v="176"/>
    <x v="1"/>
    <n v="229.96"/>
    <n v="4.7619047620000003"/>
    <n v="6.6"/>
  </r>
  <r>
    <x v="202"/>
    <x v="1"/>
    <x v="1"/>
    <x v="1"/>
    <s v="Electronic accessories"/>
    <n v="61.41"/>
    <n v="7"/>
    <d v="2019-01-14T00:00:00"/>
    <x v="177"/>
    <x v="1"/>
    <n v="429.87"/>
    <n v="4.7619047620000003"/>
    <n v="9.8000000000000007"/>
  </r>
  <r>
    <x v="203"/>
    <x v="2"/>
    <x v="0"/>
    <x v="1"/>
    <s v="Health and beauty"/>
    <n v="25.9"/>
    <n v="10"/>
    <d v="2019-02-06T00:00:00"/>
    <x v="178"/>
    <x v="0"/>
    <n v="259"/>
    <n v="4.7619047620000003"/>
    <n v="8.6999999999999993"/>
  </r>
  <r>
    <x v="204"/>
    <x v="2"/>
    <x v="0"/>
    <x v="1"/>
    <s v="Home and lifestyle"/>
    <n v="17.77"/>
    <n v="5"/>
    <d v="2019-02-15T00:00:00"/>
    <x v="179"/>
    <x v="2"/>
    <n v="88.85"/>
    <n v="4.7619047620000003"/>
    <n v="5.4"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  <r>
    <x v="205"/>
    <x v="4"/>
    <x v="2"/>
    <x v="2"/>
    <m/>
    <m/>
    <m/>
    <m/>
    <x v="180"/>
    <x v="4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6">
  <r>
    <s v="750-67-8428"/>
    <x v="0"/>
    <x v="0"/>
    <x v="0"/>
    <s v="Health and beauty"/>
    <n v="74.69"/>
    <n v="7"/>
    <d v="2019-01-05T00:00:00"/>
    <n v="788"/>
    <n v="1"/>
    <x v="0"/>
    <n v="522.83000000000004"/>
    <n v="4.761904762E-2"/>
    <n v="9.1"/>
  </r>
  <r>
    <s v="226-31-3081"/>
    <x v="1"/>
    <x v="1"/>
    <x v="0"/>
    <s v="Electronic accessories"/>
    <n v="15.28"/>
    <n v="5"/>
    <d v="2019-03-08T00:00:00"/>
    <n v="629"/>
    <n v="0"/>
    <x v="1"/>
    <n v="76.400000000000006"/>
    <n v="4.761904762E-2"/>
    <n v="9.6"/>
  </r>
  <r>
    <s v="631-41-3108"/>
    <x v="0"/>
    <x v="1"/>
    <x v="1"/>
    <s v="Home and lifestyle"/>
    <n v="46.33"/>
    <n v="7"/>
    <d v="2019-03-03T00:00:00"/>
    <n v="803"/>
    <n v="1"/>
    <x v="2"/>
    <n v="324.31"/>
    <n v="4.761904762E-2"/>
    <n v="7.4"/>
  </r>
  <r>
    <s v="123-19-1176"/>
    <x v="0"/>
    <x v="0"/>
    <x v="1"/>
    <s v="Health and beauty"/>
    <n v="58.22"/>
    <n v="8"/>
    <d v="2019-01-27T00:00:00"/>
    <n v="1233"/>
    <n v="2"/>
    <x v="0"/>
    <n v="465.76"/>
    <n v="4.761904762E-2"/>
    <n v="8.4"/>
  </r>
  <r>
    <s v="373-73-7910"/>
    <x v="0"/>
    <x v="1"/>
    <x v="1"/>
    <s v="Sports and travel"/>
    <n v="86.31"/>
    <n v="7"/>
    <d v="2019-02-08T00:00:00"/>
    <n v="637"/>
    <n v="0"/>
    <x v="0"/>
    <n v="604.16999999999996"/>
    <n v="4.761904762E-2"/>
    <n v="5.3"/>
  </r>
  <r>
    <s v="699-14-3026"/>
    <x v="1"/>
    <x v="1"/>
    <x v="1"/>
    <s v="Electronic accessories"/>
    <n v="85.39"/>
    <n v="7"/>
    <d v="2019-03-25T00:00:00"/>
    <n v="1110"/>
    <n v="2"/>
    <x v="0"/>
    <n v="597.73"/>
    <n v="4.761904762E-2"/>
    <n v="4.0999999999999996"/>
  </r>
  <r>
    <s v="355-53-5943"/>
    <x v="0"/>
    <x v="0"/>
    <x v="0"/>
    <s v="Electronic accessories"/>
    <n v="68.84"/>
    <n v="6"/>
    <d v="2019-02-25T00:00:00"/>
    <n v="876"/>
    <n v="1"/>
    <x v="0"/>
    <n v="413.04"/>
    <n v="4.761904762E-2"/>
    <n v="5.8"/>
  </r>
  <r>
    <s v="315-22-5665"/>
    <x v="1"/>
    <x v="1"/>
    <x v="0"/>
    <s v="Home and lifestyle"/>
    <n v="73.56"/>
    <n v="10"/>
    <d v="2019-02-24T00:00:00"/>
    <n v="698"/>
    <n v="1"/>
    <x v="0"/>
    <n v="735.6"/>
    <n v="4.761904762E-2"/>
    <n v="8"/>
  </r>
  <r>
    <s v="665-32-9167"/>
    <x v="0"/>
    <x v="0"/>
    <x v="0"/>
    <s v="Health and beauty"/>
    <n v="36.26"/>
    <n v="2"/>
    <d v="2019-01-10T00:00:00"/>
    <n v="1035"/>
    <n v="2"/>
    <x v="2"/>
    <n v="72.52"/>
    <n v="4.761904762E-2"/>
    <n v="7.2"/>
  </r>
  <r>
    <s v="692-92-5582"/>
    <x v="2"/>
    <x v="0"/>
    <x v="0"/>
    <s v="Food and beverages"/>
    <n v="54.84"/>
    <n v="3"/>
    <d v="2019-02-20T00:00:00"/>
    <n v="807"/>
    <n v="1"/>
    <x v="2"/>
    <n v="164.52"/>
    <n v="4.761904762E-2"/>
    <n v="5.9"/>
  </r>
  <r>
    <s v="351-62-0822"/>
    <x v="2"/>
    <x v="0"/>
    <x v="0"/>
    <s v="Fashion accessories"/>
    <n v="14.48"/>
    <n v="4"/>
    <d v="2019-02-06T00:00:00"/>
    <n v="1087"/>
    <n v="2"/>
    <x v="0"/>
    <n v="57.92"/>
    <n v="4.761904762E-2"/>
    <n v="4.5"/>
  </r>
  <r>
    <s v="529-56-3974"/>
    <x v="2"/>
    <x v="0"/>
    <x v="1"/>
    <s v="Electronic accessories"/>
    <n v="25.51"/>
    <n v="4"/>
    <d v="2019-03-09T00:00:00"/>
    <n v="1023"/>
    <n v="2"/>
    <x v="1"/>
    <n v="102.04"/>
    <n v="4.761904762E-2"/>
    <n v="6.8"/>
  </r>
  <r>
    <s v="365-64-0515"/>
    <x v="0"/>
    <x v="1"/>
    <x v="0"/>
    <s v="Electronic accessories"/>
    <n v="46.95"/>
    <n v="5"/>
    <d v="2019-02-12T00:00:00"/>
    <n v="625"/>
    <n v="0"/>
    <x v="0"/>
    <n v="234.75"/>
    <n v="4.761904762E-2"/>
    <n v="7.1"/>
  </r>
  <r>
    <s v="829-34-3910"/>
    <x v="0"/>
    <x v="1"/>
    <x v="0"/>
    <s v="Health and beauty"/>
    <n v="71.38"/>
    <n v="10"/>
    <d v="2019-03-29T00:00:00"/>
    <n v="1161"/>
    <n v="2"/>
    <x v="1"/>
    <n v="713.8"/>
    <n v="4.761904762E-2"/>
    <n v="5.7"/>
  </r>
  <r>
    <s v="299-46-1805"/>
    <x v="2"/>
    <x v="0"/>
    <x v="0"/>
    <s v="Sports and travel"/>
    <n v="93.72"/>
    <n v="6"/>
    <d v="2019-01-15T00:00:00"/>
    <n v="979"/>
    <n v="2"/>
    <x v="1"/>
    <n v="562.32000000000005"/>
    <n v="4.761904762E-2"/>
    <n v="4.5"/>
  </r>
  <r>
    <s v="656-95-9349"/>
    <x v="0"/>
    <x v="0"/>
    <x v="0"/>
    <s v="Health and beauty"/>
    <n v="68.930000000000007"/>
    <n v="7"/>
    <d v="2019-03-11T00:00:00"/>
    <n v="663"/>
    <n v="1"/>
    <x v="2"/>
    <n v="482.51"/>
    <n v="4.761904762E-2"/>
    <n v="4.5999999999999996"/>
  </r>
  <r>
    <s v="765-26-6951"/>
    <x v="0"/>
    <x v="1"/>
    <x v="1"/>
    <s v="Sports and travel"/>
    <n v="72.61"/>
    <n v="6"/>
    <d v="2019-01-01T00:00:00"/>
    <n v="639"/>
    <n v="0"/>
    <x v="2"/>
    <n v="435.66"/>
    <n v="4.761904762E-2"/>
    <n v="6.9"/>
  </r>
  <r>
    <s v="329-62-1586"/>
    <x v="0"/>
    <x v="1"/>
    <x v="1"/>
    <s v="Food and beverages"/>
    <n v="54.67"/>
    <n v="3"/>
    <d v="2019-01-21T00:00:00"/>
    <n v="1080"/>
    <n v="2"/>
    <x v="2"/>
    <n v="164.01"/>
    <n v="4.761904762E-2"/>
    <n v="8.6"/>
  </r>
  <r>
    <s v="319-50-3348"/>
    <x v="2"/>
    <x v="1"/>
    <x v="0"/>
    <s v="Home and lifestyle"/>
    <n v="40.299999999999997"/>
    <n v="2"/>
    <d v="2019-03-11T00:00:00"/>
    <n v="930"/>
    <n v="2"/>
    <x v="0"/>
    <n v="80.599999999999994"/>
    <n v="4.761904762E-2"/>
    <n v="4.4000000000000004"/>
  </r>
  <r>
    <s v="300-71-4605"/>
    <x v="1"/>
    <x v="0"/>
    <x v="1"/>
    <s v="Electronic accessories"/>
    <n v="86.04"/>
    <n v="5"/>
    <d v="2019-02-25T00:00:00"/>
    <n v="684"/>
    <n v="1"/>
    <x v="0"/>
    <n v="430.2"/>
    <n v="4.761904762E-2"/>
    <n v="4.8"/>
  </r>
  <r>
    <s v="371-85-5789"/>
    <x v="2"/>
    <x v="1"/>
    <x v="1"/>
    <s v="Health and beauty"/>
    <n v="87.98"/>
    <n v="3"/>
    <d v="2019-03-05T00:00:00"/>
    <n v="640"/>
    <n v="0"/>
    <x v="0"/>
    <n v="263.94"/>
    <n v="4.761904762E-2"/>
    <n v="5.0999999999999996"/>
  </r>
  <r>
    <s v="273-16-6619"/>
    <x v="2"/>
    <x v="1"/>
    <x v="1"/>
    <s v="Home and lifestyle"/>
    <n v="33.200000000000003"/>
    <n v="2"/>
    <d v="2019-03-15T00:00:00"/>
    <n v="740"/>
    <n v="1"/>
    <x v="2"/>
    <n v="66.400000000000006"/>
    <n v="4.761904762E-2"/>
    <n v="4.4000000000000004"/>
  </r>
  <r>
    <s v="636-48-8204"/>
    <x v="0"/>
    <x v="1"/>
    <x v="1"/>
    <s v="Electronic accessories"/>
    <n v="34.56"/>
    <n v="5"/>
    <d v="2019-02-17T00:00:00"/>
    <n v="675"/>
    <n v="1"/>
    <x v="0"/>
    <n v="172.8"/>
    <n v="4.761904762E-2"/>
    <n v="9.9"/>
  </r>
  <r>
    <s v="549-59-1358"/>
    <x v="0"/>
    <x v="0"/>
    <x v="1"/>
    <s v="Sports and travel"/>
    <n v="88.63"/>
    <n v="3"/>
    <d v="2019-03-02T00:00:00"/>
    <n v="1056"/>
    <n v="2"/>
    <x v="0"/>
    <n v="265.89"/>
    <n v="4.761904762E-2"/>
    <n v="6"/>
  </r>
  <r>
    <s v="227-03-5010"/>
    <x v="0"/>
    <x v="0"/>
    <x v="0"/>
    <s v="Home and lifestyle"/>
    <n v="52.59"/>
    <n v="8"/>
    <d v="2019-03-22T00:00:00"/>
    <n v="1160"/>
    <n v="2"/>
    <x v="2"/>
    <n v="420.72"/>
    <n v="4.761904762E-2"/>
    <n v="8.5"/>
  </r>
  <r>
    <s v="649-29-6775"/>
    <x v="2"/>
    <x v="1"/>
    <x v="1"/>
    <s v="Fashion accessories"/>
    <n v="33.520000000000003"/>
    <n v="1"/>
    <d v="2019-02-08T00:00:00"/>
    <n v="931"/>
    <n v="2"/>
    <x v="1"/>
    <n v="33.520000000000003"/>
    <n v="4.761904762E-2"/>
    <n v="6.7"/>
  </r>
  <r>
    <s v="189-17-4241"/>
    <x v="0"/>
    <x v="1"/>
    <x v="0"/>
    <s v="Fashion accessories"/>
    <n v="87.67"/>
    <n v="2"/>
    <d v="2019-03-10T00:00:00"/>
    <n v="737"/>
    <n v="1"/>
    <x v="2"/>
    <n v="175.34"/>
    <n v="4.761904762E-2"/>
    <n v="7.7"/>
  </r>
  <r>
    <s v="145-94-9061"/>
    <x v="2"/>
    <x v="1"/>
    <x v="0"/>
    <s v="Food and beverages"/>
    <n v="88.36"/>
    <n v="5"/>
    <d v="2019-01-25T00:00:00"/>
    <n v="1188"/>
    <n v="2"/>
    <x v="1"/>
    <n v="441.8"/>
    <n v="4.761904762E-2"/>
    <n v="9.6"/>
  </r>
  <r>
    <s v="848-62-7243"/>
    <x v="0"/>
    <x v="1"/>
    <x v="1"/>
    <s v="Health and beauty"/>
    <n v="24.89"/>
    <n v="9"/>
    <d v="2019-03-15T00:00:00"/>
    <n v="936"/>
    <n v="2"/>
    <x v="1"/>
    <n v="224.01"/>
    <n v="4.761904762E-2"/>
    <n v="7.4"/>
  </r>
  <r>
    <s v="871-79-8483"/>
    <x v="2"/>
    <x v="1"/>
    <x v="1"/>
    <s v="Fashion accessories"/>
    <n v="94.13"/>
    <n v="5"/>
    <d v="2019-02-25T00:00:00"/>
    <n v="1179"/>
    <n v="2"/>
    <x v="2"/>
    <n v="470.65"/>
    <n v="4.761904762E-2"/>
    <n v="4.8"/>
  </r>
  <r>
    <s v="149-71-6266"/>
    <x v="2"/>
    <x v="0"/>
    <x v="1"/>
    <s v="Sports and travel"/>
    <n v="78.069999999999993"/>
    <n v="9"/>
    <d v="2019-01-28T00:00:00"/>
    <n v="763"/>
    <n v="1"/>
    <x v="1"/>
    <n v="702.63"/>
    <n v="4.761904762E-2"/>
    <n v="4.5"/>
  </r>
  <r>
    <s v="640-49-2076"/>
    <x v="2"/>
    <x v="1"/>
    <x v="1"/>
    <s v="Sports and travel"/>
    <n v="83.78"/>
    <n v="8"/>
    <d v="2019-01-10T00:00:00"/>
    <n v="889"/>
    <n v="1"/>
    <x v="1"/>
    <n v="670.24"/>
    <n v="4.761904762E-2"/>
    <n v="5.0999999999999996"/>
  </r>
  <r>
    <s v="595-11-5460"/>
    <x v="0"/>
    <x v="1"/>
    <x v="1"/>
    <s v="Health and beauty"/>
    <n v="96.58"/>
    <n v="2"/>
    <d v="2019-03-15T00:00:00"/>
    <n v="612"/>
    <n v="0"/>
    <x v="2"/>
    <n v="193.16"/>
    <n v="4.761904762E-2"/>
    <n v="5.0999999999999996"/>
  </r>
  <r>
    <s v="183-56-6882"/>
    <x v="1"/>
    <x v="0"/>
    <x v="0"/>
    <s v="Food and beverages"/>
    <n v="99.42"/>
    <n v="4"/>
    <d v="2019-02-06T00:00:00"/>
    <n v="642"/>
    <n v="0"/>
    <x v="0"/>
    <n v="397.68"/>
    <n v="4.761904762E-2"/>
    <n v="7.5"/>
  </r>
  <r>
    <s v="232-16-2483"/>
    <x v="1"/>
    <x v="0"/>
    <x v="0"/>
    <s v="Sports and travel"/>
    <n v="68.12"/>
    <n v="1"/>
    <d v="2019-01-07T00:00:00"/>
    <n v="748"/>
    <n v="1"/>
    <x v="0"/>
    <n v="68.12"/>
    <n v="4.761904762E-2"/>
    <n v="6.8"/>
  </r>
  <r>
    <s v="129-29-8530"/>
    <x v="0"/>
    <x v="0"/>
    <x v="1"/>
    <s v="Sports and travel"/>
    <n v="62.62"/>
    <n v="5"/>
    <d v="2019-03-10T00:00:00"/>
    <n v="1155"/>
    <n v="2"/>
    <x v="0"/>
    <n v="313.10000000000002"/>
    <n v="4.761904762E-2"/>
    <n v="7"/>
  </r>
  <r>
    <s v="272-65-1806"/>
    <x v="0"/>
    <x v="1"/>
    <x v="0"/>
    <s v="Electronic accessories"/>
    <n v="60.88"/>
    <n v="9"/>
    <d v="2019-01-15T00:00:00"/>
    <n v="1037"/>
    <n v="2"/>
    <x v="0"/>
    <n v="547.91999999999996"/>
    <n v="4.761904762E-2"/>
    <n v="4.7"/>
  </r>
  <r>
    <s v="333-73-7901"/>
    <x v="1"/>
    <x v="1"/>
    <x v="0"/>
    <s v="Health and beauty"/>
    <n v="54.92"/>
    <n v="8"/>
    <d v="2019-03-23T00:00:00"/>
    <n v="804"/>
    <n v="1"/>
    <x v="0"/>
    <n v="439.36"/>
    <n v="4.761904762E-2"/>
    <n v="7.6"/>
  </r>
  <r>
    <s v="777-82-7220"/>
    <x v="2"/>
    <x v="0"/>
    <x v="1"/>
    <s v="Home and lifestyle"/>
    <n v="30.12"/>
    <n v="8"/>
    <d v="2019-03-03T00:00:00"/>
    <n v="781"/>
    <n v="1"/>
    <x v="1"/>
    <n v="240.96"/>
    <n v="4.761904762E-2"/>
    <n v="7.7"/>
  </r>
  <r>
    <s v="280-35-5823"/>
    <x v="2"/>
    <x v="0"/>
    <x v="0"/>
    <s v="Home and lifestyle"/>
    <n v="86.72"/>
    <n v="1"/>
    <d v="2019-01-17T00:00:00"/>
    <n v="1125"/>
    <n v="2"/>
    <x v="0"/>
    <n v="86.72"/>
    <n v="4.761904762E-2"/>
    <n v="7.9"/>
  </r>
  <r>
    <s v="554-53-8700"/>
    <x v="1"/>
    <x v="0"/>
    <x v="1"/>
    <s v="Home and lifestyle"/>
    <n v="56.11"/>
    <n v="2"/>
    <d v="2019-02-02T00:00:00"/>
    <n v="611"/>
    <n v="0"/>
    <x v="1"/>
    <n v="112.22"/>
    <n v="4.761904762E-2"/>
    <n v="6.3"/>
  </r>
  <r>
    <s v="354-25-5821"/>
    <x v="2"/>
    <x v="0"/>
    <x v="0"/>
    <s v="Sports and travel"/>
    <n v="69.12"/>
    <n v="6"/>
    <d v="2019-02-08T00:00:00"/>
    <n v="783"/>
    <n v="1"/>
    <x v="1"/>
    <n v="414.72"/>
    <n v="4.761904762E-2"/>
    <n v="5.6"/>
  </r>
  <r>
    <s v="228-96-1411"/>
    <x v="1"/>
    <x v="0"/>
    <x v="0"/>
    <s v="Food and beverages"/>
    <n v="98.7"/>
    <n v="8"/>
    <d v="2019-03-04T00:00:00"/>
    <n v="1239"/>
    <n v="2"/>
    <x v="1"/>
    <n v="789.6"/>
    <n v="4.761904762E-2"/>
    <n v="7.6"/>
  </r>
  <r>
    <s v="617-15-4209"/>
    <x v="1"/>
    <x v="0"/>
    <x v="1"/>
    <s v="Health and beauty"/>
    <n v="15.37"/>
    <n v="2"/>
    <d v="2019-03-16T00:00:00"/>
    <n v="1187"/>
    <n v="2"/>
    <x v="1"/>
    <n v="30.74"/>
    <n v="4.761904762E-2"/>
    <n v="7.2"/>
  </r>
  <r>
    <s v="132-32-9879"/>
    <x v="2"/>
    <x v="0"/>
    <x v="0"/>
    <s v="Electronic accessories"/>
    <n v="93.96"/>
    <n v="4"/>
    <d v="2019-03-09T00:00:00"/>
    <n v="1080"/>
    <n v="2"/>
    <x v="1"/>
    <n v="375.84"/>
    <n v="4.761904762E-2"/>
    <n v="9.5"/>
  </r>
  <r>
    <s v="370-41-7321"/>
    <x v="2"/>
    <x v="0"/>
    <x v="1"/>
    <s v="Health and beauty"/>
    <n v="56.69"/>
    <n v="9"/>
    <d v="2019-02-27T00:00:00"/>
    <n v="1044"/>
    <n v="2"/>
    <x v="2"/>
    <n v="510.21"/>
    <n v="4.761904762E-2"/>
    <n v="8.4"/>
  </r>
  <r>
    <s v="727-46-3608"/>
    <x v="2"/>
    <x v="0"/>
    <x v="0"/>
    <s v="Food and beverages"/>
    <n v="20.010000000000002"/>
    <n v="9"/>
    <d v="2019-02-06T00:00:00"/>
    <n v="947"/>
    <n v="2"/>
    <x v="0"/>
    <n v="180.09"/>
    <n v="4.761904762E-2"/>
    <n v="4.0999999999999996"/>
  </r>
  <r>
    <s v="669-54-1719"/>
    <x v="2"/>
    <x v="0"/>
    <x v="1"/>
    <s v="Electronic accessories"/>
    <n v="18.93"/>
    <n v="6"/>
    <d v="2019-02-10T00:00:00"/>
    <n v="765"/>
    <n v="1"/>
    <x v="2"/>
    <n v="113.58"/>
    <n v="4.761904762E-2"/>
    <n v="8.1"/>
  </r>
  <r>
    <s v="574-22-5561"/>
    <x v="1"/>
    <x v="0"/>
    <x v="0"/>
    <s v="Fashion accessories"/>
    <n v="82.63"/>
    <n v="10"/>
    <d v="2019-03-19T00:00:00"/>
    <n v="1028"/>
    <n v="2"/>
    <x v="0"/>
    <n v="826.3"/>
    <n v="4.761904762E-2"/>
    <n v="7.9"/>
  </r>
  <r>
    <s v="326-78-5178"/>
    <x v="1"/>
    <x v="0"/>
    <x v="1"/>
    <s v="Food and beverages"/>
    <n v="91.4"/>
    <n v="7"/>
    <d v="2019-02-03T00:00:00"/>
    <n v="619"/>
    <n v="0"/>
    <x v="1"/>
    <n v="639.79999999999995"/>
    <n v="4.761904762E-2"/>
    <n v="9.5"/>
  </r>
  <r>
    <s v="162-48-8011"/>
    <x v="0"/>
    <x v="0"/>
    <x v="0"/>
    <s v="Food and beverages"/>
    <n v="44.59"/>
    <n v="5"/>
    <d v="2019-02-10T00:00:00"/>
    <n v="910"/>
    <n v="2"/>
    <x v="1"/>
    <n v="222.95"/>
    <n v="4.761904762E-2"/>
    <n v="8.5"/>
  </r>
  <r>
    <s v="616-24-2851"/>
    <x v="2"/>
    <x v="0"/>
    <x v="0"/>
    <s v="Fashion accessories"/>
    <n v="17.87"/>
    <n v="4"/>
    <d v="2019-03-22T00:00:00"/>
    <n v="882"/>
    <n v="1"/>
    <x v="0"/>
    <n v="71.48"/>
    <n v="4.761904762E-2"/>
    <n v="6.5"/>
  </r>
  <r>
    <s v="242-55-6721"/>
    <x v="2"/>
    <x v="1"/>
    <x v="1"/>
    <s v="Home and lifestyle"/>
    <n v="16.16"/>
    <n v="2"/>
    <d v="2019-03-07T00:00:00"/>
    <n v="709"/>
    <n v="1"/>
    <x v="0"/>
    <n v="32.32"/>
    <n v="4.761904762E-2"/>
    <n v="6.5"/>
  </r>
  <r>
    <s v="399-46-5918"/>
    <x v="1"/>
    <x v="1"/>
    <x v="0"/>
    <s v="Electronic accessories"/>
    <n v="85.98"/>
    <n v="8"/>
    <d v="2019-02-28T00:00:00"/>
    <n v="1141"/>
    <n v="2"/>
    <x v="1"/>
    <n v="687.84"/>
    <n v="4.761904762E-2"/>
    <n v="8.1999999999999993"/>
  </r>
  <r>
    <s v="106-35-6779"/>
    <x v="0"/>
    <x v="0"/>
    <x v="1"/>
    <s v="Home and lifestyle"/>
    <n v="44.34"/>
    <n v="2"/>
    <d v="2019-03-27T00:00:00"/>
    <n v="686"/>
    <n v="1"/>
    <x v="1"/>
    <n v="88.68"/>
    <n v="4.761904762E-2"/>
    <n v="5.8"/>
  </r>
  <r>
    <s v="635-40-6220"/>
    <x v="0"/>
    <x v="1"/>
    <x v="1"/>
    <s v="Health and beauty"/>
    <n v="89.6"/>
    <n v="8"/>
    <d v="2019-02-07T00:00:00"/>
    <n v="688"/>
    <n v="1"/>
    <x v="0"/>
    <n v="716.8"/>
    <n v="4.761904762E-2"/>
    <n v="6.6"/>
  </r>
  <r>
    <s v="817-48-8732"/>
    <x v="0"/>
    <x v="0"/>
    <x v="0"/>
    <s v="Home and lifestyle"/>
    <n v="72.349999999999994"/>
    <n v="10"/>
    <d v="2019-01-20T00:00:00"/>
    <n v="955"/>
    <n v="2"/>
    <x v="1"/>
    <n v="723.5"/>
    <n v="4.761904762E-2"/>
    <n v="5.4"/>
  </r>
  <r>
    <s v="120-06-4233"/>
    <x v="1"/>
    <x v="1"/>
    <x v="1"/>
    <s v="Electronic accessories"/>
    <n v="30.61"/>
    <n v="6"/>
    <d v="2019-03-12T00:00:00"/>
    <n v="1236"/>
    <n v="2"/>
    <x v="1"/>
    <n v="183.66"/>
    <n v="4.761904762E-2"/>
    <n v="9.3000000000000007"/>
  </r>
  <r>
    <s v="285-68-5083"/>
    <x v="1"/>
    <x v="0"/>
    <x v="0"/>
    <s v="Sports and travel"/>
    <n v="24.74"/>
    <n v="3"/>
    <d v="2019-02-15T00:00:00"/>
    <n v="1067"/>
    <n v="2"/>
    <x v="2"/>
    <n v="74.22"/>
    <n v="4.761904762E-2"/>
    <n v="10"/>
  </r>
  <r>
    <s v="803-83-5989"/>
    <x v="1"/>
    <x v="1"/>
    <x v="1"/>
    <s v="Home and lifestyle"/>
    <n v="55.73"/>
    <n v="6"/>
    <d v="2019-02-24T00:00:00"/>
    <n v="655"/>
    <n v="0"/>
    <x v="0"/>
    <n v="334.38"/>
    <n v="4.761904762E-2"/>
    <n v="7"/>
  </r>
  <r>
    <s v="199-75-8169"/>
    <x v="0"/>
    <x v="0"/>
    <x v="1"/>
    <s v="Sports and travel"/>
    <n v="15.81"/>
    <n v="10"/>
    <d v="2019-03-06T00:00:00"/>
    <n v="747"/>
    <n v="1"/>
    <x v="2"/>
    <n v="158.1"/>
    <n v="4.761904762E-2"/>
    <n v="8.6"/>
  </r>
  <r>
    <s v="853-23-2453"/>
    <x v="2"/>
    <x v="0"/>
    <x v="1"/>
    <s v="Health and beauty"/>
    <n v="75.739999999999995"/>
    <n v="4"/>
    <d v="2019-02-14T00:00:00"/>
    <n v="875"/>
    <n v="1"/>
    <x v="1"/>
    <n v="302.95999999999998"/>
    <n v="4.761904762E-2"/>
    <n v="7.6"/>
  </r>
  <r>
    <s v="877-22-3308"/>
    <x v="0"/>
    <x v="0"/>
    <x v="1"/>
    <s v="Health and beauty"/>
    <n v="15.87"/>
    <n v="10"/>
    <d v="2019-03-13T00:00:00"/>
    <n v="1000"/>
    <n v="2"/>
    <x v="1"/>
    <n v="158.69999999999999"/>
    <n v="4.761904762E-2"/>
    <n v="5.8"/>
  </r>
  <r>
    <s v="838-78-4295"/>
    <x v="1"/>
    <x v="1"/>
    <x v="0"/>
    <s v="Health and beauty"/>
    <n v="33.47"/>
    <n v="2"/>
    <d v="2019-02-10T00:00:00"/>
    <n v="943"/>
    <n v="2"/>
    <x v="0"/>
    <n v="66.94"/>
    <n v="4.761904762E-2"/>
    <n v="6.7"/>
  </r>
  <r>
    <s v="109-28-2512"/>
    <x v="2"/>
    <x v="0"/>
    <x v="0"/>
    <s v="Fashion accessories"/>
    <n v="97.61"/>
    <n v="6"/>
    <d v="2019-01-07T00:00:00"/>
    <n v="901"/>
    <n v="2"/>
    <x v="0"/>
    <n v="585.66"/>
    <n v="4.761904762E-2"/>
    <n v="9.9"/>
  </r>
  <r>
    <s v="232-11-3025"/>
    <x v="0"/>
    <x v="1"/>
    <x v="1"/>
    <s v="Sports and travel"/>
    <n v="78.77"/>
    <n v="10"/>
    <d v="2019-01-24T00:00:00"/>
    <n v="604"/>
    <n v="0"/>
    <x v="1"/>
    <n v="787.7"/>
    <n v="4.761904762E-2"/>
    <n v="6.4"/>
  </r>
  <r>
    <s v="382-03-4532"/>
    <x v="0"/>
    <x v="0"/>
    <x v="0"/>
    <s v="Health and beauty"/>
    <n v="18.329999999999998"/>
    <n v="1"/>
    <d v="2019-02-02T00:00:00"/>
    <n v="1130"/>
    <n v="2"/>
    <x v="1"/>
    <n v="18.329999999999998"/>
    <n v="4.761904762E-2"/>
    <n v="4.3"/>
  </r>
  <r>
    <s v="393-65-2792"/>
    <x v="1"/>
    <x v="1"/>
    <x v="1"/>
    <s v="Food and beverages"/>
    <n v="89.48"/>
    <n v="10"/>
    <d v="2019-01-06T00:00:00"/>
    <n v="766"/>
    <n v="1"/>
    <x v="2"/>
    <n v="894.8"/>
    <n v="4.761904762E-2"/>
    <n v="9.6"/>
  </r>
  <r>
    <s v="796-12-2025"/>
    <x v="1"/>
    <x v="1"/>
    <x v="1"/>
    <s v="Fashion accessories"/>
    <n v="62.12"/>
    <n v="10"/>
    <d v="2019-02-11T00:00:00"/>
    <n v="979"/>
    <n v="2"/>
    <x v="1"/>
    <n v="621.20000000000005"/>
    <n v="4.761904762E-2"/>
    <n v="5.9"/>
  </r>
  <r>
    <s v="510-95-6347"/>
    <x v="2"/>
    <x v="0"/>
    <x v="0"/>
    <s v="Food and beverages"/>
    <n v="48.52"/>
    <n v="3"/>
    <d v="2019-03-05T00:00:00"/>
    <n v="1097"/>
    <n v="2"/>
    <x v="0"/>
    <n v="145.56"/>
    <n v="4.761904762E-2"/>
    <n v="4"/>
  </r>
  <r>
    <s v="841-35-6630"/>
    <x v="1"/>
    <x v="1"/>
    <x v="0"/>
    <s v="Electronic accessories"/>
    <n v="75.91"/>
    <n v="6"/>
    <d v="2019-03-09T00:00:00"/>
    <n v="1101"/>
    <n v="2"/>
    <x v="1"/>
    <n v="455.46"/>
    <n v="4.761904762E-2"/>
    <n v="8.6999999999999993"/>
  </r>
  <r>
    <s v="287-21-9091"/>
    <x v="0"/>
    <x v="1"/>
    <x v="1"/>
    <s v="Home and lifestyle"/>
    <n v="74.67"/>
    <n v="9"/>
    <d v="2019-01-22T00:00:00"/>
    <n v="655"/>
    <n v="0"/>
    <x v="0"/>
    <n v="672.03"/>
    <n v="4.761904762E-2"/>
    <n v="9.4"/>
  </r>
  <r>
    <s v="732-94-0499"/>
    <x v="1"/>
    <x v="1"/>
    <x v="0"/>
    <s v="Electronic accessories"/>
    <n v="41.65"/>
    <n v="10"/>
    <d v="2019-01-13T00:00:00"/>
    <n v="1024"/>
    <n v="2"/>
    <x v="2"/>
    <n v="416.5"/>
    <n v="4.761904762E-2"/>
    <n v="5.4"/>
  </r>
  <r>
    <s v="263-10-3913"/>
    <x v="1"/>
    <x v="0"/>
    <x v="1"/>
    <s v="Fashion accessories"/>
    <n v="49.04"/>
    <n v="9"/>
    <d v="2019-01-09T00:00:00"/>
    <n v="860"/>
    <n v="1"/>
    <x v="2"/>
    <n v="441.36"/>
    <n v="4.761904762E-2"/>
    <n v="8.6"/>
  </r>
  <r>
    <s v="381-20-0914"/>
    <x v="0"/>
    <x v="0"/>
    <x v="0"/>
    <s v="Fashion accessories"/>
    <n v="20.010000000000002"/>
    <n v="9"/>
    <d v="2019-01-12T00:00:00"/>
    <n v="948"/>
    <n v="2"/>
    <x v="2"/>
    <n v="180.09"/>
    <n v="4.761904762E-2"/>
    <n v="5.7"/>
  </r>
  <r>
    <s v="829-49-1914"/>
    <x v="1"/>
    <x v="0"/>
    <x v="0"/>
    <s v="Food and beverages"/>
    <n v="78.31"/>
    <n v="10"/>
    <d v="2019-03-05T00:00:00"/>
    <n v="984"/>
    <n v="2"/>
    <x v="0"/>
    <n v="783.1"/>
    <n v="4.761904762E-2"/>
    <n v="6.6"/>
  </r>
  <r>
    <s v="756-01-7507"/>
    <x v="1"/>
    <x v="1"/>
    <x v="0"/>
    <s v="Health and beauty"/>
    <n v="20.38"/>
    <n v="5"/>
    <d v="2019-01-22T00:00:00"/>
    <n v="1136"/>
    <n v="2"/>
    <x v="1"/>
    <n v="101.9"/>
    <n v="4.761904762E-2"/>
    <n v="6"/>
  </r>
  <r>
    <s v="870-72-4431"/>
    <x v="1"/>
    <x v="1"/>
    <x v="0"/>
    <s v="Health and beauty"/>
    <n v="99.19"/>
    <n v="6"/>
    <d v="2019-01-21T00:00:00"/>
    <n v="882"/>
    <n v="1"/>
    <x v="2"/>
    <n v="595.14"/>
    <n v="4.761904762E-2"/>
    <n v="5.5"/>
  </r>
  <r>
    <s v="847-38-7188"/>
    <x v="2"/>
    <x v="1"/>
    <x v="0"/>
    <s v="Food and beverages"/>
    <n v="96.68"/>
    <n v="3"/>
    <d v="2019-01-26T00:00:00"/>
    <n v="1196"/>
    <n v="2"/>
    <x v="0"/>
    <n v="290.04000000000002"/>
    <n v="4.761904762E-2"/>
    <n v="6.4"/>
  </r>
  <r>
    <s v="480-63-2856"/>
    <x v="1"/>
    <x v="1"/>
    <x v="1"/>
    <s v="Food and beverages"/>
    <n v="19.25"/>
    <n v="8"/>
    <d v="2019-01-23T00:00:00"/>
    <n v="1117"/>
    <n v="2"/>
    <x v="0"/>
    <n v="154"/>
    <n v="4.761904762E-2"/>
    <n v="6.6"/>
  </r>
  <r>
    <s v="787-56-0757"/>
    <x v="1"/>
    <x v="0"/>
    <x v="0"/>
    <s v="Food and beverages"/>
    <n v="80.36"/>
    <n v="4"/>
    <d v="2019-02-23T00:00:00"/>
    <n v="1125"/>
    <n v="2"/>
    <x v="2"/>
    <n v="321.44"/>
    <n v="4.761904762E-2"/>
    <n v="8.3000000000000007"/>
  </r>
  <r>
    <s v="360-39-5055"/>
    <x v="1"/>
    <x v="0"/>
    <x v="1"/>
    <s v="Sports and travel"/>
    <n v="48.91"/>
    <n v="5"/>
    <d v="2019-03-09T00:00:00"/>
    <n v="617"/>
    <n v="0"/>
    <x v="1"/>
    <n v="244.55"/>
    <n v="4.761904762E-2"/>
    <n v="6.6"/>
  </r>
  <r>
    <s v="730-50-9884"/>
    <x v="1"/>
    <x v="1"/>
    <x v="0"/>
    <s v="Sports and travel"/>
    <n v="83.06"/>
    <n v="7"/>
    <d v="2019-03-05T00:00:00"/>
    <n v="871"/>
    <n v="1"/>
    <x v="0"/>
    <n v="581.41999999999996"/>
    <n v="4.761904762E-2"/>
    <n v="4"/>
  </r>
  <r>
    <s v="362-58-8315"/>
    <x v="1"/>
    <x v="1"/>
    <x v="1"/>
    <s v="Fashion accessories"/>
    <n v="76.52"/>
    <n v="5"/>
    <d v="2019-03-25T00:00:00"/>
    <n v="623"/>
    <n v="0"/>
    <x v="1"/>
    <n v="382.6"/>
    <n v="4.761904762E-2"/>
    <n v="9.9"/>
  </r>
  <r>
    <s v="633-44-8566"/>
    <x v="0"/>
    <x v="0"/>
    <x v="1"/>
    <s v="Food and beverages"/>
    <n v="49.38"/>
    <n v="7"/>
    <d v="2019-03-27T00:00:00"/>
    <n v="1235"/>
    <n v="2"/>
    <x v="2"/>
    <n v="345.66"/>
    <n v="4.761904762E-2"/>
    <n v="7.3"/>
  </r>
  <r>
    <s v="504-35-8843"/>
    <x v="0"/>
    <x v="1"/>
    <x v="1"/>
    <s v="Sports and travel"/>
    <n v="42.47"/>
    <n v="1"/>
    <d v="2019-01-02T00:00:00"/>
    <n v="1017"/>
    <n v="2"/>
    <x v="1"/>
    <n v="42.47"/>
    <n v="4.761904762E-2"/>
    <n v="5.7"/>
  </r>
  <r>
    <s v="318-68-5053"/>
    <x v="2"/>
    <x v="1"/>
    <x v="0"/>
    <s v="Health and beauty"/>
    <n v="76.989999999999995"/>
    <n v="6"/>
    <d v="2019-02-27T00:00:00"/>
    <n v="1075"/>
    <n v="2"/>
    <x v="1"/>
    <n v="461.94"/>
    <n v="4.761904762E-2"/>
    <n v="6.1"/>
  </r>
  <r>
    <s v="565-80-5980"/>
    <x v="1"/>
    <x v="0"/>
    <x v="0"/>
    <s v="Home and lifestyle"/>
    <n v="47.38"/>
    <n v="4"/>
    <d v="2019-01-23T00:00:00"/>
    <n v="625"/>
    <n v="0"/>
    <x v="1"/>
    <n v="189.52"/>
    <n v="4.761904762E-2"/>
    <n v="7.1"/>
  </r>
  <r>
    <s v="225-32-0908"/>
    <x v="1"/>
    <x v="1"/>
    <x v="0"/>
    <s v="Sports and travel"/>
    <n v="44.86"/>
    <n v="10"/>
    <d v="2019-01-26T00:00:00"/>
    <n v="1194"/>
    <n v="2"/>
    <x v="0"/>
    <n v="448.6"/>
    <n v="4.761904762E-2"/>
    <n v="8.1999999999999993"/>
  </r>
  <r>
    <s v="873-51-0671"/>
    <x v="0"/>
    <x v="0"/>
    <x v="0"/>
    <s v="Sports and travel"/>
    <n v="21.98"/>
    <n v="7"/>
    <d v="2019-01-10T00:00:00"/>
    <n v="1002"/>
    <n v="2"/>
    <x v="0"/>
    <n v="153.86000000000001"/>
    <n v="4.761904762E-2"/>
    <n v="5.0999999999999996"/>
  </r>
  <r>
    <s v="152-08-9985"/>
    <x v="2"/>
    <x v="0"/>
    <x v="1"/>
    <s v="Health and beauty"/>
    <n v="64.36"/>
    <n v="9"/>
    <d v="2019-03-12T00:00:00"/>
    <n v="729"/>
    <n v="1"/>
    <x v="2"/>
    <n v="579.24"/>
    <n v="4.761904762E-2"/>
    <n v="8.6"/>
  </r>
  <r>
    <s v="512-91-0811"/>
    <x v="1"/>
    <x v="1"/>
    <x v="1"/>
    <s v="Health and beauty"/>
    <n v="89.75"/>
    <n v="1"/>
    <d v="2019-02-06T00:00:00"/>
    <n v="1205"/>
    <n v="2"/>
    <x v="2"/>
    <n v="89.75"/>
    <n v="4.761904762E-2"/>
    <n v="6.6"/>
  </r>
  <r>
    <s v="594-34-4444"/>
    <x v="0"/>
    <x v="1"/>
    <x v="1"/>
    <s v="Electronic accessories"/>
    <n v="97.16"/>
    <n v="1"/>
    <d v="2019-03-08T00:00:00"/>
    <n v="1238"/>
    <n v="2"/>
    <x v="0"/>
    <n v="97.16"/>
    <n v="4.761904762E-2"/>
    <n v="7.2"/>
  </r>
  <r>
    <s v="766-85-7061"/>
    <x v="2"/>
    <x v="1"/>
    <x v="1"/>
    <s v="Health and beauty"/>
    <n v="87.87"/>
    <n v="10"/>
    <d v="2019-03-29T00:00:00"/>
    <n v="625"/>
    <n v="0"/>
    <x v="0"/>
    <n v="878.7"/>
    <n v="4.761904762E-2"/>
    <n v="5.0999999999999996"/>
  </r>
  <r>
    <s v="871-39-9221"/>
    <x v="1"/>
    <x v="1"/>
    <x v="0"/>
    <s v="Electronic accessories"/>
    <n v="12.45"/>
    <n v="6"/>
    <d v="2019-02-09T00:00:00"/>
    <n v="791"/>
    <n v="1"/>
    <x v="1"/>
    <n v="74.7"/>
    <n v="4.761904762E-2"/>
    <n v="4.0999999999999996"/>
  </r>
  <r>
    <s v="865-92-6136"/>
    <x v="0"/>
    <x v="1"/>
    <x v="1"/>
    <s v="Food and beverages"/>
    <n v="52.75"/>
    <n v="3"/>
    <d v="2019-03-23T00:00:00"/>
    <n v="616"/>
    <n v="0"/>
    <x v="0"/>
    <n v="158.25"/>
    <n v="4.761904762E-2"/>
    <n v="9.3000000000000007"/>
  </r>
  <r>
    <s v="733-01-9107"/>
    <x v="2"/>
    <x v="1"/>
    <x v="1"/>
    <s v="Home and lifestyle"/>
    <n v="82.7"/>
    <n v="6"/>
    <d v="2019-03-05T00:00:00"/>
    <n v="1094"/>
    <n v="2"/>
    <x v="1"/>
    <n v="496.2"/>
    <n v="4.761904762E-2"/>
    <n v="7.4"/>
  </r>
  <r>
    <s v="163-56-7055"/>
    <x v="1"/>
    <x v="0"/>
    <x v="1"/>
    <s v="Fashion accessories"/>
    <n v="48.71"/>
    <n v="1"/>
    <d v="2019-03-26T00:00:00"/>
    <n v="1160"/>
    <n v="2"/>
    <x v="1"/>
    <n v="48.71"/>
    <n v="4.761904762E-2"/>
    <n v="4.0999999999999996"/>
  </r>
  <r>
    <s v="189-98-2939"/>
    <x v="1"/>
    <x v="1"/>
    <x v="1"/>
    <s v="Fashion accessories"/>
    <n v="78.55"/>
    <n v="9"/>
    <d v="2019-03-01T00:00:00"/>
    <n v="802"/>
    <n v="1"/>
    <x v="1"/>
    <n v="706.95"/>
    <n v="4.761904762E-2"/>
    <n v="7.2"/>
  </r>
  <r>
    <s v="551-21-3069"/>
    <x v="1"/>
    <x v="1"/>
    <x v="0"/>
    <s v="Electronic accessories"/>
    <n v="23.07"/>
    <n v="9"/>
    <d v="2019-02-01T00:00:00"/>
    <n v="687"/>
    <n v="1"/>
    <x v="1"/>
    <n v="207.63"/>
    <n v="4.761904762E-2"/>
    <n v="4.9000000000000004"/>
  </r>
  <r>
    <s v="212-62-1842"/>
    <x v="0"/>
    <x v="1"/>
    <x v="1"/>
    <s v="Food and beverages"/>
    <n v="58.26"/>
    <n v="6"/>
    <d v="2019-03-28T00:00:00"/>
    <n v="1004"/>
    <n v="2"/>
    <x v="1"/>
    <n v="349.56"/>
    <n v="4.761904762E-2"/>
    <n v="9.9"/>
  </r>
  <r>
    <s v="716-39-1409"/>
    <x v="2"/>
    <x v="1"/>
    <x v="1"/>
    <s v="Health and beauty"/>
    <n v="30.35"/>
    <n v="7"/>
    <d v="2019-03-19T00:00:00"/>
    <n v="1099"/>
    <n v="2"/>
    <x v="1"/>
    <n v="212.45"/>
    <n v="4.761904762E-2"/>
    <n v="8"/>
  </r>
  <r>
    <s v="628-34-3388"/>
    <x v="1"/>
    <x v="1"/>
    <x v="1"/>
    <s v="Fashion accessories"/>
    <n v="27.38"/>
    <n v="6"/>
    <d v="2019-01-05T00:00:00"/>
    <n v="1254"/>
    <n v="2"/>
    <x v="2"/>
    <n v="164.28"/>
    <n v="4.761904762E-2"/>
    <n v="7.9"/>
  </r>
  <r>
    <s v="630-74-5166"/>
    <x v="0"/>
    <x v="1"/>
    <x v="1"/>
    <s v="Sports and travel"/>
    <n v="62.13"/>
    <n v="6"/>
    <d v="2019-03-22T00:00:00"/>
    <n v="1219"/>
    <n v="2"/>
    <x v="1"/>
    <n v="372.78"/>
    <n v="4.761904762E-2"/>
    <n v="7.4"/>
  </r>
  <r>
    <s v="588-01-7461"/>
    <x v="1"/>
    <x v="1"/>
    <x v="0"/>
    <s v="Food and beverages"/>
    <n v="33.979999999999997"/>
    <n v="9"/>
    <d v="2019-03-24T00:00:00"/>
    <n v="643"/>
    <n v="0"/>
    <x v="1"/>
    <n v="305.82"/>
    <n v="4.761904762E-2"/>
    <n v="4.2"/>
  </r>
  <r>
    <s v="861-77-0145"/>
    <x v="1"/>
    <x v="0"/>
    <x v="1"/>
    <s v="Electronic accessories"/>
    <n v="81.97"/>
    <n v="10"/>
    <d v="2019-03-03T00:00:00"/>
    <n v="870"/>
    <n v="1"/>
    <x v="1"/>
    <n v="819.7"/>
    <n v="4.761904762E-2"/>
    <n v="9.1999999999999993"/>
  </r>
  <r>
    <s v="479-26-8945"/>
    <x v="2"/>
    <x v="0"/>
    <x v="0"/>
    <s v="Sports and travel"/>
    <n v="16.489999999999998"/>
    <n v="2"/>
    <d v="2019-02-05T00:00:00"/>
    <n v="692"/>
    <n v="1"/>
    <x v="0"/>
    <n v="32.979999999999997"/>
    <n v="4.761904762E-2"/>
    <n v="4.5999999999999996"/>
  </r>
  <r>
    <s v="210-67-5886"/>
    <x v="1"/>
    <x v="0"/>
    <x v="0"/>
    <s v="Health and beauty"/>
    <n v="98.21"/>
    <n v="3"/>
    <d v="2019-02-05T00:00:00"/>
    <n v="641"/>
    <n v="0"/>
    <x v="2"/>
    <n v="294.63"/>
    <n v="4.761904762E-2"/>
    <n v="7.8"/>
  </r>
  <r>
    <s v="227-78-1148"/>
    <x v="2"/>
    <x v="1"/>
    <x v="0"/>
    <s v="Fashion accessories"/>
    <n v="72.84"/>
    <n v="7"/>
    <d v="2019-02-15T00:00:00"/>
    <n v="764"/>
    <n v="1"/>
    <x v="1"/>
    <n v="509.88"/>
    <n v="4.761904762E-2"/>
    <n v="8.4"/>
  </r>
  <r>
    <s v="645-44-1170"/>
    <x v="0"/>
    <x v="0"/>
    <x v="1"/>
    <s v="Home and lifestyle"/>
    <n v="58.07"/>
    <n v="9"/>
    <d v="2019-01-19T00:00:00"/>
    <n v="1207"/>
    <n v="2"/>
    <x v="0"/>
    <n v="522.63"/>
    <n v="4.761904762E-2"/>
    <n v="4.3"/>
  </r>
  <r>
    <s v="237-01-6122"/>
    <x v="1"/>
    <x v="0"/>
    <x v="0"/>
    <s v="Home and lifestyle"/>
    <n v="80.790000000000006"/>
    <n v="9"/>
    <d v="2019-02-01T00:00:00"/>
    <n v="1231"/>
    <n v="2"/>
    <x v="2"/>
    <n v="727.11"/>
    <n v="4.761904762E-2"/>
    <n v="9.5"/>
  </r>
  <r>
    <s v="225-98-1496"/>
    <x v="1"/>
    <x v="1"/>
    <x v="0"/>
    <s v="Fashion accessories"/>
    <n v="27.02"/>
    <n v="3"/>
    <d v="2019-03-02T00:00:00"/>
    <n v="781"/>
    <n v="1"/>
    <x v="2"/>
    <n v="81.06"/>
    <n v="4.761904762E-2"/>
    <n v="7.1"/>
  </r>
  <r>
    <s v="291-32-1427"/>
    <x v="2"/>
    <x v="0"/>
    <x v="1"/>
    <s v="Fashion accessories"/>
    <n v="21.94"/>
    <n v="5"/>
    <d v="2019-03-05T00:00:00"/>
    <n v="749"/>
    <n v="1"/>
    <x v="0"/>
    <n v="109.7"/>
    <n v="4.761904762E-2"/>
    <n v="5.3"/>
  </r>
  <r>
    <s v="659-65-8956"/>
    <x v="2"/>
    <x v="0"/>
    <x v="1"/>
    <s v="Fashion accessories"/>
    <n v="51.36"/>
    <n v="1"/>
    <d v="2019-01-16T00:00:00"/>
    <n v="926"/>
    <n v="2"/>
    <x v="0"/>
    <n v="51.36"/>
    <n v="4.761904762E-2"/>
    <n v="5.2"/>
  </r>
  <r>
    <s v="642-32-2990"/>
    <x v="0"/>
    <x v="1"/>
    <x v="0"/>
    <s v="Food and beverages"/>
    <n v="10.96"/>
    <n v="10"/>
    <d v="2019-02-02T00:00:00"/>
    <n v="1248"/>
    <n v="2"/>
    <x v="0"/>
    <n v="109.6"/>
    <n v="4.761904762E-2"/>
    <n v="6"/>
  </r>
  <r>
    <s v="378-24-2715"/>
    <x v="2"/>
    <x v="1"/>
    <x v="1"/>
    <s v="Home and lifestyle"/>
    <n v="53.44"/>
    <n v="2"/>
    <d v="2019-01-20T00:00:00"/>
    <n v="1238"/>
    <n v="2"/>
    <x v="0"/>
    <n v="106.88"/>
    <n v="4.761904762E-2"/>
    <n v="4.0999999999999996"/>
  </r>
  <r>
    <s v="638-60-7125"/>
    <x v="0"/>
    <x v="1"/>
    <x v="0"/>
    <s v="Electronic accessories"/>
    <n v="99.56"/>
    <n v="8"/>
    <d v="2019-02-14T00:00:00"/>
    <n v="1023"/>
    <n v="2"/>
    <x v="2"/>
    <n v="796.48"/>
    <n v="4.761904762E-2"/>
    <n v="5.2"/>
  </r>
  <r>
    <s v="659-36-1684"/>
    <x v="1"/>
    <x v="0"/>
    <x v="1"/>
    <s v="Sports and travel"/>
    <n v="57.12"/>
    <n v="7"/>
    <d v="2019-01-12T00:00:00"/>
    <n v="722"/>
    <n v="1"/>
    <x v="2"/>
    <n v="399.84"/>
    <n v="4.761904762E-2"/>
    <n v="6.5"/>
  </r>
  <r>
    <s v="219-22-9386"/>
    <x v="2"/>
    <x v="0"/>
    <x v="1"/>
    <s v="Sports and travel"/>
    <n v="99.96"/>
    <n v="9"/>
    <d v="2019-03-09T00:00:00"/>
    <n v="1046"/>
    <n v="2"/>
    <x v="2"/>
    <n v="899.64"/>
    <n v="4.761904762E-2"/>
    <n v="4.2"/>
  </r>
  <r>
    <s v="336-78-2147"/>
    <x v="1"/>
    <x v="0"/>
    <x v="1"/>
    <s v="Home and lifestyle"/>
    <n v="63.91"/>
    <n v="8"/>
    <d v="2019-03-13T00:00:00"/>
    <n v="1192"/>
    <n v="2"/>
    <x v="2"/>
    <n v="511.28"/>
    <n v="4.761904762E-2"/>
    <n v="4.5999999999999996"/>
  </r>
  <r>
    <s v="268-27-6179"/>
    <x v="2"/>
    <x v="0"/>
    <x v="0"/>
    <s v="Fashion accessories"/>
    <n v="56.47"/>
    <n v="8"/>
    <d v="2019-03-09T00:00:00"/>
    <n v="897"/>
    <n v="1"/>
    <x v="0"/>
    <n v="451.76"/>
    <n v="4.761904762E-2"/>
    <n v="7.3"/>
  </r>
  <r>
    <s v="668-90-8900"/>
    <x v="0"/>
    <x v="1"/>
    <x v="0"/>
    <s v="Home and lifestyle"/>
    <n v="93.69"/>
    <n v="7"/>
    <d v="2019-03-10T00:00:00"/>
    <n v="1124"/>
    <n v="2"/>
    <x v="2"/>
    <n v="655.83"/>
    <n v="4.761904762E-2"/>
    <n v="4.5"/>
  </r>
  <r>
    <s v="870-54-3162"/>
    <x v="0"/>
    <x v="1"/>
    <x v="0"/>
    <s v="Sports and travel"/>
    <n v="32.25"/>
    <n v="5"/>
    <d v="2019-01-27T00:00:00"/>
    <n v="806"/>
    <n v="1"/>
    <x v="1"/>
    <n v="161.25"/>
    <n v="4.761904762E-2"/>
    <n v="9"/>
  </r>
  <r>
    <s v="189-08-9157"/>
    <x v="1"/>
    <x v="1"/>
    <x v="0"/>
    <s v="Fashion accessories"/>
    <n v="31.73"/>
    <n v="9"/>
    <d v="2019-01-08T00:00:00"/>
    <n v="977"/>
    <n v="2"/>
    <x v="2"/>
    <n v="285.57"/>
    <n v="4.761904762E-2"/>
    <n v="5.9"/>
  </r>
  <r>
    <s v="663-86-9076"/>
    <x v="1"/>
    <x v="0"/>
    <x v="0"/>
    <s v="Food and beverages"/>
    <n v="68.540000000000006"/>
    <n v="8"/>
    <d v="2019-01-08T00:00:00"/>
    <n v="957"/>
    <n v="2"/>
    <x v="0"/>
    <n v="548.32000000000005"/>
    <n v="4.761904762E-2"/>
    <n v="8.5"/>
  </r>
  <r>
    <s v="549-84-7482"/>
    <x v="2"/>
    <x v="1"/>
    <x v="0"/>
    <s v="Sports and travel"/>
    <n v="90.28"/>
    <n v="9"/>
    <d v="2019-02-08T00:00:00"/>
    <n v="675"/>
    <n v="1"/>
    <x v="0"/>
    <n v="812.52"/>
    <n v="4.761904762E-2"/>
    <n v="7.2"/>
  </r>
  <r>
    <s v="191-10-6171"/>
    <x v="2"/>
    <x v="1"/>
    <x v="0"/>
    <s v="Fashion accessories"/>
    <n v="39.619999999999997"/>
    <n v="7"/>
    <d v="2019-01-25T00:00:00"/>
    <n v="798"/>
    <n v="1"/>
    <x v="1"/>
    <n v="277.33999999999997"/>
    <n v="4.761904762E-2"/>
    <n v="7.5"/>
  </r>
  <r>
    <s v="802-70-5316"/>
    <x v="0"/>
    <x v="0"/>
    <x v="0"/>
    <s v="Sports and travel"/>
    <n v="92.13"/>
    <n v="6"/>
    <d v="2019-03-06T00:00:00"/>
    <n v="1234"/>
    <n v="2"/>
    <x v="1"/>
    <n v="552.78"/>
    <n v="4.761904762E-2"/>
    <n v="8.3000000000000007"/>
  </r>
  <r>
    <s v="695-51-0018"/>
    <x v="2"/>
    <x v="1"/>
    <x v="0"/>
    <s v="Sports and travel"/>
    <n v="34.840000000000003"/>
    <n v="4"/>
    <d v="2019-02-10T00:00:00"/>
    <n v="1116"/>
    <n v="2"/>
    <x v="1"/>
    <n v="139.36000000000001"/>
    <n v="4.761904762E-2"/>
    <n v="7.4"/>
  </r>
  <r>
    <s v="590-83-4591"/>
    <x v="2"/>
    <x v="0"/>
    <x v="1"/>
    <s v="Electronic accessories"/>
    <n v="87.45"/>
    <n v="6"/>
    <d v="2019-02-17T00:00:00"/>
    <n v="880"/>
    <n v="1"/>
    <x v="2"/>
    <n v="524.70000000000005"/>
    <n v="4.761904762E-2"/>
    <n v="8.8000000000000007"/>
  </r>
  <r>
    <s v="483-71-1164"/>
    <x v="1"/>
    <x v="1"/>
    <x v="0"/>
    <s v="Health and beauty"/>
    <n v="81.3"/>
    <n v="6"/>
    <d v="2019-03-08T00:00:00"/>
    <n v="1003"/>
    <n v="2"/>
    <x v="0"/>
    <n v="487.8"/>
    <n v="4.761904762E-2"/>
    <n v="5.3"/>
  </r>
  <r>
    <s v="597-78-7908"/>
    <x v="1"/>
    <x v="1"/>
    <x v="1"/>
    <s v="Fashion accessories"/>
    <n v="90.22"/>
    <n v="3"/>
    <d v="2019-02-18T00:00:00"/>
    <n v="1179"/>
    <n v="2"/>
    <x v="1"/>
    <n v="270.66000000000003"/>
    <n v="4.761904762E-2"/>
    <n v="6.2"/>
  </r>
  <r>
    <s v="700-81-1757"/>
    <x v="0"/>
    <x v="1"/>
    <x v="0"/>
    <s v="Electronic accessories"/>
    <n v="26.31"/>
    <n v="5"/>
    <d v="2019-01-18T00:00:00"/>
    <n v="1259"/>
    <n v="2"/>
    <x v="2"/>
    <n v="131.55000000000001"/>
    <n v="4.761904762E-2"/>
    <n v="8.8000000000000007"/>
  </r>
  <r>
    <s v="354-39-5160"/>
    <x v="0"/>
    <x v="0"/>
    <x v="0"/>
    <s v="Home and lifestyle"/>
    <n v="34.42"/>
    <n v="6"/>
    <d v="2019-02-18T00:00:00"/>
    <n v="939"/>
    <n v="2"/>
    <x v="1"/>
    <n v="206.52"/>
    <n v="4.761904762E-2"/>
    <n v="9.8000000000000007"/>
  </r>
  <r>
    <s v="241-72-9525"/>
    <x v="2"/>
    <x v="1"/>
    <x v="1"/>
    <s v="Sports and travel"/>
    <n v="51.91"/>
    <n v="10"/>
    <d v="2019-02-16T00:00:00"/>
    <n v="741"/>
    <n v="1"/>
    <x v="1"/>
    <n v="519.1"/>
    <n v="4.761904762E-2"/>
    <n v="8.1999999999999993"/>
  </r>
  <r>
    <s v="575-30-8091"/>
    <x v="0"/>
    <x v="1"/>
    <x v="1"/>
    <s v="Sports and travel"/>
    <n v="72.5"/>
    <n v="8"/>
    <d v="2019-03-16T00:00:00"/>
    <n v="1165"/>
    <n v="2"/>
    <x v="0"/>
    <n v="580"/>
    <n v="4.761904762E-2"/>
    <n v="9.1999999999999993"/>
  </r>
  <r>
    <s v="731-81-9469"/>
    <x v="1"/>
    <x v="0"/>
    <x v="0"/>
    <s v="Sports and travel"/>
    <n v="89.8"/>
    <n v="10"/>
    <d v="2019-01-23T00:00:00"/>
    <n v="780"/>
    <n v="1"/>
    <x v="2"/>
    <n v="898"/>
    <n v="4.761904762E-2"/>
    <n v="5.4"/>
  </r>
  <r>
    <s v="280-17-4359"/>
    <x v="1"/>
    <x v="0"/>
    <x v="1"/>
    <s v="Health and beauty"/>
    <n v="90.5"/>
    <n v="10"/>
    <d v="2019-01-25T00:00:00"/>
    <n v="828"/>
    <n v="1"/>
    <x v="1"/>
    <n v="905"/>
    <n v="4.761904762E-2"/>
    <n v="8.1"/>
  </r>
  <r>
    <s v="338-65-2210"/>
    <x v="1"/>
    <x v="0"/>
    <x v="0"/>
    <s v="Health and beauty"/>
    <n v="68.599999999999994"/>
    <n v="10"/>
    <d v="2019-02-05T00:00:00"/>
    <n v="1197"/>
    <n v="2"/>
    <x v="1"/>
    <n v="686"/>
    <n v="4.761904762E-2"/>
    <n v="9.1"/>
  </r>
  <r>
    <s v="488-25-4221"/>
    <x v="1"/>
    <x v="0"/>
    <x v="0"/>
    <s v="Food and beverages"/>
    <n v="30.41"/>
    <n v="1"/>
    <d v="2019-02-22T00:00:00"/>
    <n v="636"/>
    <n v="0"/>
    <x v="2"/>
    <n v="30.41"/>
    <n v="4.761904762E-2"/>
    <n v="8.4"/>
  </r>
  <r>
    <s v="239-10-7476"/>
    <x v="0"/>
    <x v="1"/>
    <x v="0"/>
    <s v="Home and lifestyle"/>
    <n v="77.95"/>
    <n v="6"/>
    <d v="2019-01-21T00:00:00"/>
    <n v="997"/>
    <n v="2"/>
    <x v="0"/>
    <n v="467.7"/>
    <n v="4.761904762E-2"/>
    <n v="8"/>
  </r>
  <r>
    <s v="458-41-1477"/>
    <x v="1"/>
    <x v="1"/>
    <x v="0"/>
    <s v="Health and beauty"/>
    <n v="46.26"/>
    <n v="6"/>
    <d v="2019-03-08T00:00:00"/>
    <n v="1031"/>
    <n v="2"/>
    <x v="2"/>
    <n v="277.56"/>
    <n v="4.761904762E-2"/>
    <n v="9.5"/>
  </r>
  <r>
    <s v="685-64-1609"/>
    <x v="0"/>
    <x v="0"/>
    <x v="0"/>
    <s v="Fashion accessories"/>
    <n v="30.14"/>
    <n v="10"/>
    <d v="2019-02-10T00:00:00"/>
    <n v="748"/>
    <n v="1"/>
    <x v="0"/>
    <n v="301.39999999999998"/>
    <n v="4.761904762E-2"/>
    <n v="9.1999999999999993"/>
  </r>
  <r>
    <s v="568-90-5112"/>
    <x v="1"/>
    <x v="1"/>
    <x v="1"/>
    <s v="Health and beauty"/>
    <n v="66.14"/>
    <n v="4"/>
    <d v="2019-03-19T00:00:00"/>
    <n v="766"/>
    <n v="1"/>
    <x v="2"/>
    <n v="264.56"/>
    <n v="4.761904762E-2"/>
    <n v="5.6"/>
  </r>
  <r>
    <s v="262-47-2794"/>
    <x v="2"/>
    <x v="0"/>
    <x v="1"/>
    <s v="Home and lifestyle"/>
    <n v="71.86"/>
    <n v="8"/>
    <d v="2019-03-06T00:00:00"/>
    <n v="907"/>
    <n v="2"/>
    <x v="2"/>
    <n v="574.88"/>
    <n v="4.761904762E-2"/>
    <n v="6.2"/>
  </r>
  <r>
    <s v="238-49-0436"/>
    <x v="0"/>
    <x v="1"/>
    <x v="1"/>
    <s v="Health and beauty"/>
    <n v="32.46"/>
    <n v="8"/>
    <d v="2019-03-27T00:00:00"/>
    <n v="828"/>
    <n v="1"/>
    <x v="2"/>
    <n v="259.68"/>
    <n v="4.761904762E-2"/>
    <n v="4.9000000000000004"/>
  </r>
  <r>
    <s v="608-96-3517"/>
    <x v="2"/>
    <x v="0"/>
    <x v="0"/>
    <s v="Fashion accessories"/>
    <n v="91.54"/>
    <n v="4"/>
    <d v="2019-03-23T00:00:00"/>
    <n v="1160"/>
    <n v="2"/>
    <x v="2"/>
    <n v="366.16"/>
    <n v="4.761904762E-2"/>
    <n v="4.8"/>
  </r>
  <r>
    <s v="584-86-7256"/>
    <x v="1"/>
    <x v="0"/>
    <x v="1"/>
    <s v="Sports and travel"/>
    <n v="34.56"/>
    <n v="7"/>
    <d v="2019-03-11T00:00:00"/>
    <n v="967"/>
    <n v="2"/>
    <x v="2"/>
    <n v="241.92"/>
    <n v="4.761904762E-2"/>
    <n v="7.3"/>
  </r>
  <r>
    <s v="746-94-0204"/>
    <x v="0"/>
    <x v="1"/>
    <x v="1"/>
    <s v="Fashion accessories"/>
    <n v="83.24"/>
    <n v="9"/>
    <d v="2019-01-29T00:00:00"/>
    <n v="716"/>
    <n v="1"/>
    <x v="2"/>
    <n v="749.16"/>
    <n v="4.761904762E-2"/>
    <n v="7.4"/>
  </r>
  <r>
    <s v="214-17-6927"/>
    <x v="1"/>
    <x v="1"/>
    <x v="0"/>
    <s v="Food and beverages"/>
    <n v="16.48"/>
    <n v="6"/>
    <d v="2019-02-07T00:00:00"/>
    <n v="1103"/>
    <n v="2"/>
    <x v="0"/>
    <n v="98.88"/>
    <n v="4.761904762E-2"/>
    <n v="9.9"/>
  </r>
  <r>
    <s v="400-89-4171"/>
    <x v="1"/>
    <x v="1"/>
    <x v="0"/>
    <s v="Sports and travel"/>
    <n v="80.97"/>
    <n v="8"/>
    <d v="2019-01-28T00:00:00"/>
    <n v="785"/>
    <n v="1"/>
    <x v="1"/>
    <n v="647.76"/>
    <n v="4.761904762E-2"/>
    <n v="9.3000000000000007"/>
  </r>
  <r>
    <s v="782-95-9291"/>
    <x v="0"/>
    <x v="0"/>
    <x v="1"/>
    <s v="Food and beverages"/>
    <n v="92.29"/>
    <n v="5"/>
    <d v="2019-02-20T00:00:00"/>
    <n v="955"/>
    <n v="2"/>
    <x v="2"/>
    <n v="461.45"/>
    <n v="4.761904762E-2"/>
    <n v="9"/>
  </r>
  <r>
    <s v="279-74-2924"/>
    <x v="2"/>
    <x v="0"/>
    <x v="1"/>
    <s v="Electronic accessories"/>
    <n v="72.17"/>
    <n v="1"/>
    <d v="2019-01-04T00:00:00"/>
    <n v="1180"/>
    <n v="2"/>
    <x v="1"/>
    <n v="72.17"/>
    <n v="4.761904762E-2"/>
    <n v="6.1"/>
  </r>
  <r>
    <s v="307-85-2293"/>
    <x v="2"/>
    <x v="1"/>
    <x v="1"/>
    <s v="Home and lifestyle"/>
    <n v="50.28"/>
    <n v="5"/>
    <d v="2019-03-07T00:00:00"/>
    <n v="838"/>
    <n v="1"/>
    <x v="0"/>
    <n v="251.4"/>
    <n v="4.761904762E-2"/>
    <n v="9.6999999999999993"/>
  </r>
  <r>
    <s v="743-04-1105"/>
    <x v="2"/>
    <x v="0"/>
    <x v="1"/>
    <s v="Health and beauty"/>
    <n v="97.22"/>
    <n v="9"/>
    <d v="2019-03-30T00:00:00"/>
    <n v="883"/>
    <n v="1"/>
    <x v="0"/>
    <n v="874.98"/>
    <n v="4.761904762E-2"/>
    <n v="6"/>
  </r>
  <r>
    <s v="423-57-2993"/>
    <x v="2"/>
    <x v="1"/>
    <x v="1"/>
    <s v="Sports and travel"/>
    <n v="93.39"/>
    <n v="6"/>
    <d v="2019-03-27T00:00:00"/>
    <n v="1158"/>
    <n v="2"/>
    <x v="0"/>
    <n v="560.34"/>
    <n v="4.761904762E-2"/>
    <n v="10"/>
  </r>
  <r>
    <s v="894-41-5205"/>
    <x v="1"/>
    <x v="1"/>
    <x v="0"/>
    <s v="Food and beverages"/>
    <n v="43.18"/>
    <n v="8"/>
    <d v="2019-01-19T00:00:00"/>
    <n v="1179"/>
    <n v="2"/>
    <x v="2"/>
    <n v="345.44"/>
    <n v="4.761904762E-2"/>
    <n v="8.3000000000000007"/>
  </r>
  <r>
    <s v="275-28-0149"/>
    <x v="0"/>
    <x v="1"/>
    <x v="1"/>
    <s v="Sports and travel"/>
    <n v="63.69"/>
    <n v="1"/>
    <d v="2019-02-25T00:00:00"/>
    <n v="981"/>
    <n v="2"/>
    <x v="1"/>
    <n v="63.69"/>
    <n v="4.761904762E-2"/>
    <n v="6"/>
  </r>
  <r>
    <s v="101-17-6199"/>
    <x v="0"/>
    <x v="1"/>
    <x v="1"/>
    <s v="Food and beverages"/>
    <n v="45.79"/>
    <n v="7"/>
    <d v="2019-03-13T00:00:00"/>
    <n v="1184"/>
    <n v="2"/>
    <x v="2"/>
    <n v="320.52999999999997"/>
    <n v="4.761904762E-2"/>
    <n v="7"/>
  </r>
  <r>
    <s v="423-80-0988"/>
    <x v="1"/>
    <x v="1"/>
    <x v="1"/>
    <s v="Sports and travel"/>
    <n v="76.400000000000006"/>
    <n v="2"/>
    <d v="2019-01-30T00:00:00"/>
    <n v="1182"/>
    <n v="2"/>
    <x v="0"/>
    <n v="152.80000000000001"/>
    <n v="4.761904762E-2"/>
    <n v="6.5"/>
  </r>
  <r>
    <s v="548-46-9322"/>
    <x v="2"/>
    <x v="1"/>
    <x v="1"/>
    <s v="Food and beverages"/>
    <n v="39.9"/>
    <n v="10"/>
    <d v="2019-02-20T00:00:00"/>
    <n v="924"/>
    <n v="2"/>
    <x v="2"/>
    <n v="399"/>
    <n v="4.761904762E-2"/>
    <n v="5.9"/>
  </r>
  <r>
    <s v="505-02-0892"/>
    <x v="2"/>
    <x v="0"/>
    <x v="1"/>
    <s v="Health and beauty"/>
    <n v="42.57"/>
    <n v="8"/>
    <d v="2019-02-25T00:00:00"/>
    <n v="852"/>
    <n v="1"/>
    <x v="3"/>
    <n v="340.56"/>
    <n v="4.761904762E-2"/>
    <n v="5.6"/>
  </r>
  <r>
    <s v="234-65-2137"/>
    <x v="1"/>
    <x v="1"/>
    <x v="1"/>
    <s v="Home and lifestyle"/>
    <n v="95.58"/>
    <n v="10"/>
    <d v="2019-01-16T00:00:00"/>
    <n v="812"/>
    <n v="1"/>
    <x v="1"/>
    <n v="955.8"/>
    <n v="4.761904762E-2"/>
    <n v="4.8"/>
  </r>
  <r>
    <s v="687-47-8271"/>
    <x v="0"/>
    <x v="1"/>
    <x v="1"/>
    <s v="Fashion accessories"/>
    <n v="98.98"/>
    <n v="10"/>
    <d v="2019-02-08T00:00:00"/>
    <n v="980"/>
    <n v="2"/>
    <x v="2"/>
    <n v="989.8"/>
    <n v="4.761904762E-2"/>
    <n v="8.6999999999999993"/>
  </r>
  <r>
    <s v="796-32-9050"/>
    <x v="0"/>
    <x v="1"/>
    <x v="1"/>
    <s v="Food and beverages"/>
    <n v="51.28"/>
    <n v="6"/>
    <d v="2019-01-19T00:00:00"/>
    <n v="991"/>
    <n v="2"/>
    <x v="1"/>
    <n v="307.68"/>
    <n v="4.761904762E-2"/>
    <n v="6.5"/>
  </r>
  <r>
    <s v="105-31-1824"/>
    <x v="0"/>
    <x v="0"/>
    <x v="1"/>
    <s v="Sports and travel"/>
    <n v="69.52"/>
    <n v="7"/>
    <d v="2019-02-01T00:00:00"/>
    <n v="910"/>
    <n v="2"/>
    <x v="2"/>
    <n v="486.64"/>
    <n v="4.761904762E-2"/>
    <n v="8.5"/>
  </r>
  <r>
    <s v="249-42-3782"/>
    <x v="0"/>
    <x v="1"/>
    <x v="1"/>
    <s v="Health and beauty"/>
    <n v="70.010000000000005"/>
    <n v="5"/>
    <d v="2019-01-03T00:00:00"/>
    <n v="696"/>
    <n v="1"/>
    <x v="0"/>
    <n v="350.05"/>
    <n v="4.761904762E-2"/>
    <n v="5.5"/>
  </r>
  <r>
    <s v="316-55-4634"/>
    <x v="2"/>
    <x v="0"/>
    <x v="1"/>
    <s v="Food and beverages"/>
    <n v="80.05"/>
    <n v="5"/>
    <d v="2019-01-26T00:00:00"/>
    <n v="765"/>
    <n v="1"/>
    <x v="2"/>
    <n v="400.25"/>
    <n v="4.761904762E-2"/>
    <n v="9.4"/>
  </r>
  <r>
    <s v="733-33-4967"/>
    <x v="1"/>
    <x v="1"/>
    <x v="1"/>
    <s v="Electronic accessories"/>
    <n v="20.85"/>
    <n v="8"/>
    <d v="2019-03-03T00:00:00"/>
    <n v="1157"/>
    <n v="2"/>
    <x v="1"/>
    <n v="166.8"/>
    <n v="4.761904762E-2"/>
    <n v="6.3"/>
  </r>
  <r>
    <s v="608-27-6295"/>
    <x v="2"/>
    <x v="0"/>
    <x v="1"/>
    <s v="Electronic accessories"/>
    <n v="52.89"/>
    <n v="6"/>
    <d v="2019-01-19T00:00:00"/>
    <n v="1054"/>
    <n v="2"/>
    <x v="2"/>
    <n v="317.33999999999997"/>
    <n v="4.761904762E-2"/>
    <n v="9.8000000000000007"/>
  </r>
  <r>
    <s v="414-12-7047"/>
    <x v="2"/>
    <x v="1"/>
    <x v="1"/>
    <s v="Food and beverages"/>
    <n v="19.79"/>
    <n v="8"/>
    <d v="2019-01-18T00:00:00"/>
    <n v="724"/>
    <n v="1"/>
    <x v="0"/>
    <n v="158.32"/>
    <n v="4.761904762E-2"/>
    <n v="8.6999999999999993"/>
  </r>
  <r>
    <s v="827-26-2100"/>
    <x v="0"/>
    <x v="0"/>
    <x v="1"/>
    <s v="Home and lifestyle"/>
    <n v="33.840000000000003"/>
    <n v="9"/>
    <d v="2019-03-21T00:00:00"/>
    <n v="981"/>
    <n v="2"/>
    <x v="0"/>
    <n v="304.56"/>
    <n v="4.761904762E-2"/>
    <n v="8.8000000000000007"/>
  </r>
  <r>
    <s v="175-54-2529"/>
    <x v="0"/>
    <x v="0"/>
    <x v="1"/>
    <s v="Food and beverages"/>
    <n v="22.17"/>
    <n v="8"/>
    <d v="2019-03-03T00:00:00"/>
    <n v="1021"/>
    <n v="2"/>
    <x v="2"/>
    <n v="177.36"/>
    <n v="4.761904762E-2"/>
    <n v="9.6"/>
  </r>
  <r>
    <s v="139-52-2867"/>
    <x v="1"/>
    <x v="1"/>
    <x v="0"/>
    <s v="Fashion accessories"/>
    <n v="22.51"/>
    <n v="7"/>
    <d v="2019-02-13T00:00:00"/>
    <n v="650"/>
    <n v="0"/>
    <x v="2"/>
    <n v="157.57"/>
    <n v="4.761904762E-2"/>
    <n v="4.8"/>
  </r>
  <r>
    <s v="407-63-8975"/>
    <x v="0"/>
    <x v="1"/>
    <x v="1"/>
    <s v="Food and beverages"/>
    <n v="73.88"/>
    <n v="6"/>
    <d v="2019-03-23T00:00:00"/>
    <n v="1156"/>
    <n v="2"/>
    <x v="0"/>
    <n v="443.28"/>
    <n v="4.761904762E-2"/>
    <n v="4.4000000000000004"/>
  </r>
  <r>
    <s v="342-65-4817"/>
    <x v="1"/>
    <x v="0"/>
    <x v="1"/>
    <s v="Health and beauty"/>
    <n v="86.8"/>
    <n v="3"/>
    <d v="2019-01-28T00:00:00"/>
    <n v="1007"/>
    <n v="2"/>
    <x v="0"/>
    <n v="260.39999999999998"/>
    <n v="4.761904762E-2"/>
    <n v="9.9"/>
  </r>
  <r>
    <s v="130-98-8941"/>
    <x v="1"/>
    <x v="1"/>
    <x v="1"/>
    <s v="Fashion accessories"/>
    <n v="64.260000000000005"/>
    <n v="7"/>
    <d v="2019-02-09T00:00:00"/>
    <n v="600"/>
    <n v="0"/>
    <x v="1"/>
    <n v="449.82"/>
    <n v="4.761904762E-2"/>
    <n v="5.7"/>
  </r>
  <r>
    <s v="434-83-9547"/>
    <x v="1"/>
    <x v="0"/>
    <x v="1"/>
    <s v="Food and beverages"/>
    <n v="38.47"/>
    <n v="8"/>
    <d v="2019-01-23T00:00:00"/>
    <n v="711"/>
    <n v="1"/>
    <x v="1"/>
    <n v="307.76"/>
    <n v="4.761904762E-2"/>
    <n v="7.7"/>
  </r>
  <r>
    <s v="851-28-6367"/>
    <x v="0"/>
    <x v="0"/>
    <x v="1"/>
    <s v="Sports and travel"/>
    <n v="15.5"/>
    <n v="10"/>
    <d v="2019-03-23T00:00:00"/>
    <n v="655"/>
    <n v="0"/>
    <x v="0"/>
    <n v="155"/>
    <n v="4.761904762E-2"/>
    <n v="8"/>
  </r>
  <r>
    <s v="824-88-3614"/>
    <x v="1"/>
    <x v="1"/>
    <x v="1"/>
    <s v="Health and beauty"/>
    <n v="34.31"/>
    <n v="8"/>
    <d v="2019-01-25T00:00:00"/>
    <n v="900"/>
    <n v="1"/>
    <x v="0"/>
    <n v="274.48"/>
    <n v="4.761904762E-2"/>
    <n v="5.7"/>
  </r>
  <r>
    <s v="586-25-0848"/>
    <x v="0"/>
    <x v="1"/>
    <x v="0"/>
    <s v="Sports and travel"/>
    <n v="12.34"/>
    <n v="7"/>
    <d v="2019-03-04T00:00:00"/>
    <n v="679"/>
    <n v="1"/>
    <x v="2"/>
    <n v="86.38"/>
    <n v="4.761904762E-2"/>
    <n v="6.7"/>
  </r>
  <r>
    <s v="895-66-0685"/>
    <x v="2"/>
    <x v="0"/>
    <x v="1"/>
    <s v="Food and beverages"/>
    <n v="18.079999999999998"/>
    <n v="3"/>
    <d v="2019-03-05T00:00:00"/>
    <n v="1186"/>
    <n v="2"/>
    <x v="0"/>
    <n v="54.24"/>
    <n v="4.761904762E-2"/>
    <n v="8"/>
  </r>
  <r>
    <s v="305-14-0245"/>
    <x v="2"/>
    <x v="0"/>
    <x v="0"/>
    <s v="Home and lifestyle"/>
    <n v="94.49"/>
    <n v="8"/>
    <d v="2019-03-03T00:00:00"/>
    <n v="1140"/>
    <n v="2"/>
    <x v="0"/>
    <n v="755.92"/>
    <n v="4.761904762E-2"/>
    <n v="7.5"/>
  </r>
  <r>
    <s v="732-04-5373"/>
    <x v="2"/>
    <x v="0"/>
    <x v="1"/>
    <s v="Home and lifestyle"/>
    <n v="46.47"/>
    <n v="4"/>
    <d v="2019-02-08T00:00:00"/>
    <n v="653"/>
    <n v="0"/>
    <x v="1"/>
    <n v="185.88"/>
    <n v="4.761904762E-2"/>
    <n v="7"/>
  </r>
  <r>
    <s v="400-60-7251"/>
    <x v="0"/>
    <x v="1"/>
    <x v="1"/>
    <s v="Home and lifestyle"/>
    <n v="74.069999999999993"/>
    <n v="1"/>
    <d v="2019-02-10T00:00:00"/>
    <n v="770"/>
    <n v="1"/>
    <x v="0"/>
    <n v="74.069999999999993"/>
    <n v="4.761904762E-2"/>
    <n v="9.9"/>
  </r>
  <r>
    <s v="593-65-1552"/>
    <x v="1"/>
    <x v="1"/>
    <x v="0"/>
    <s v="Home and lifestyle"/>
    <n v="69.81"/>
    <n v="4"/>
    <d v="2019-01-28T00:00:00"/>
    <n v="1250"/>
    <n v="2"/>
    <x v="2"/>
    <n v="279.24"/>
    <n v="4.761904762E-2"/>
    <n v="5.9"/>
  </r>
  <r>
    <s v="284-34-9626"/>
    <x v="2"/>
    <x v="1"/>
    <x v="0"/>
    <s v="Home and lifestyle"/>
    <n v="77.040000000000006"/>
    <n v="3"/>
    <d v="2019-02-11T00:00:00"/>
    <n v="639"/>
    <n v="0"/>
    <x v="2"/>
    <n v="231.12"/>
    <n v="4.761904762E-2"/>
    <n v="7.2"/>
  </r>
  <r>
    <s v="437-58-8131"/>
    <x v="2"/>
    <x v="1"/>
    <x v="0"/>
    <s v="Fashion accessories"/>
    <n v="73.52"/>
    <n v="2"/>
    <d v="2019-01-15T00:00:00"/>
    <n v="821"/>
    <n v="1"/>
    <x v="0"/>
    <n v="147.04"/>
    <n v="4.761904762E-2"/>
    <n v="4.5999999999999996"/>
  </r>
  <r>
    <s v="286-43-6208"/>
    <x v="1"/>
    <x v="1"/>
    <x v="0"/>
    <s v="Food and beverages"/>
    <n v="87.8"/>
    <n v="9"/>
    <d v="2019-03-16T00:00:00"/>
    <n v="1148"/>
    <n v="2"/>
    <x v="1"/>
    <n v="790.2"/>
    <n v="4.761904762E-2"/>
    <n v="9.1999999999999993"/>
  </r>
  <r>
    <s v="641-43-2399"/>
    <x v="2"/>
    <x v="1"/>
    <x v="1"/>
    <s v="Home and lifestyle"/>
    <n v="25.55"/>
    <n v="4"/>
    <d v="2019-01-26T00:00:00"/>
    <n v="1223"/>
    <n v="2"/>
    <x v="0"/>
    <n v="102.2"/>
    <n v="4.761904762E-2"/>
    <n v="5.7"/>
  </r>
  <r>
    <s v="831-07-6050"/>
    <x v="0"/>
    <x v="1"/>
    <x v="1"/>
    <s v="Electronic accessories"/>
    <n v="32.71"/>
    <n v="5"/>
    <d v="2019-03-19T00:00:00"/>
    <n v="690"/>
    <n v="1"/>
    <x v="2"/>
    <n v="163.55000000000001"/>
    <n v="4.761904762E-2"/>
    <n v="9.9"/>
  </r>
  <r>
    <s v="556-86-3144"/>
    <x v="1"/>
    <x v="0"/>
    <x v="0"/>
    <s v="Fashion accessories"/>
    <n v="74.290000000000006"/>
    <n v="1"/>
    <d v="2019-01-13T00:00:00"/>
    <n v="1170"/>
    <n v="2"/>
    <x v="1"/>
    <n v="74.290000000000006"/>
    <n v="4.761904762E-2"/>
    <n v="5"/>
  </r>
  <r>
    <s v="848-24-9445"/>
    <x v="1"/>
    <x v="0"/>
    <x v="1"/>
    <s v="Health and beauty"/>
    <n v="43.7"/>
    <n v="2"/>
    <d v="2019-03-26T00:00:00"/>
    <n v="1083"/>
    <n v="2"/>
    <x v="1"/>
    <n v="87.4"/>
    <n v="4.761904762E-2"/>
    <n v="4.9000000000000004"/>
  </r>
  <r>
    <s v="856-22-8149"/>
    <x v="0"/>
    <x v="1"/>
    <x v="0"/>
    <s v="Home and lifestyle"/>
    <n v="25.29"/>
    <n v="1"/>
    <d v="2019-03-23T00:00:00"/>
    <n v="613"/>
    <n v="0"/>
    <x v="0"/>
    <n v="25.29"/>
    <n v="4.761904762E-2"/>
    <n v="6.1"/>
  </r>
  <r>
    <s v="699-01-4164"/>
    <x v="1"/>
    <x v="1"/>
    <x v="1"/>
    <s v="Health and beauty"/>
    <n v="41.5"/>
    <n v="4"/>
    <d v="2019-03-12T00:00:00"/>
    <n v="1198"/>
    <n v="2"/>
    <x v="2"/>
    <n v="166"/>
    <n v="4.761904762E-2"/>
    <n v="8.1999999999999993"/>
  </r>
  <r>
    <s v="420-11-4919"/>
    <x v="1"/>
    <x v="0"/>
    <x v="0"/>
    <s v="Food and beverages"/>
    <n v="71.39"/>
    <n v="5"/>
    <d v="2019-02-17T00:00:00"/>
    <n v="1197"/>
    <n v="2"/>
    <x v="2"/>
    <n v="356.95"/>
    <n v="4.761904762E-2"/>
    <n v="5.5"/>
  </r>
  <r>
    <s v="606-80-4905"/>
    <x v="1"/>
    <x v="0"/>
    <x v="0"/>
    <s v="Sports and travel"/>
    <n v="19.149999999999999"/>
    <n v="6"/>
    <d v="2019-01-29T00:00:00"/>
    <n v="601"/>
    <n v="0"/>
    <x v="2"/>
    <n v="114.9"/>
    <n v="4.761904762E-2"/>
    <n v="6.8"/>
  </r>
  <r>
    <s v="542-41-0513"/>
    <x v="2"/>
    <x v="0"/>
    <x v="0"/>
    <s v="Electronic accessories"/>
    <n v="57.49"/>
    <n v="4"/>
    <d v="2019-03-15T00:00:00"/>
    <n v="717"/>
    <n v="1"/>
    <x v="1"/>
    <n v="229.96"/>
    <n v="4.761904762E-2"/>
    <n v="6.6"/>
  </r>
  <r>
    <s v="426-39-2418"/>
    <x v="1"/>
    <x v="1"/>
    <x v="1"/>
    <s v="Electronic accessories"/>
    <n v="61.41"/>
    <n v="7"/>
    <d v="2019-01-14T00:00:00"/>
    <n v="602"/>
    <n v="0"/>
    <x v="1"/>
    <n v="429.87"/>
    <n v="4.761904762E-2"/>
    <n v="9.8000000000000007"/>
  </r>
  <r>
    <s v="875-46-5808"/>
    <x v="2"/>
    <x v="0"/>
    <x v="1"/>
    <s v="Health and beauty"/>
    <n v="25.9"/>
    <n v="10"/>
    <d v="2019-02-06T00:00:00"/>
    <n v="891"/>
    <n v="1"/>
    <x v="0"/>
    <n v="259"/>
    <n v="4.761904762E-2"/>
    <n v="8.6999999999999993"/>
  </r>
  <r>
    <s v="394-43-4238"/>
    <x v="2"/>
    <x v="0"/>
    <x v="1"/>
    <s v="Home and lifestyle"/>
    <n v="17.77"/>
    <n v="5"/>
    <d v="2019-02-15T00:00:00"/>
    <n v="762"/>
    <n v="1"/>
    <x v="2"/>
    <n v="88.85"/>
    <n v="4.761904762E-2"/>
    <n v="5.4"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  <r>
    <m/>
    <x v="3"/>
    <x v="2"/>
    <x v="2"/>
    <m/>
    <m/>
    <m/>
    <m/>
    <m/>
    <m/>
    <x v="4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749-24-1565"/>
    <x v="0"/>
    <x v="0"/>
    <x v="0"/>
    <s v="Health and beauty"/>
    <n v="23.03"/>
    <n v="9"/>
    <n v="10.3635"/>
    <n v="217.6335"/>
    <d v="2019-01-03T00:00:00"/>
    <n v="1"/>
    <s v="Ewallet"/>
    <n v="207.27"/>
    <n v="4.761904762E-2"/>
    <n v="10.3635"/>
  </r>
  <r>
    <s v="672-51-8681"/>
    <x v="1"/>
    <x v="1"/>
    <x v="0"/>
    <s v="Electronic accessories"/>
    <n v="66.650000000000006"/>
    <n v="9"/>
    <n v="29.9925"/>
    <n v="629.84249999999997"/>
    <d v="2019-01-04T00:00:00"/>
    <n v="2"/>
    <s v="CC"/>
    <n v="599.85"/>
    <n v="4.761904762E-2"/>
    <n v="29.9925"/>
  </r>
  <r>
    <s v="263-87-5680"/>
    <x v="1"/>
    <x v="1"/>
    <x v="0"/>
    <s v="Home and lifestyle"/>
    <n v="28.53"/>
    <n v="10"/>
    <n v="14.265000000000001"/>
    <n v="299.565"/>
    <d v="2019-03-18T00:00:00"/>
    <n v="2"/>
    <s v="Ewallet"/>
    <n v="285.3"/>
    <n v="4.761904762E-2"/>
    <n v="14.265000000000001"/>
  </r>
  <r>
    <s v="573-58-9734"/>
    <x v="2"/>
    <x v="0"/>
    <x v="0"/>
    <s v="Fashion accessories"/>
    <n v="30.37"/>
    <n v="3"/>
    <n v="4.5555000000000003"/>
    <n v="95.665499999999994"/>
    <d v="2019-03-28T00:00:00"/>
    <n v="1"/>
    <s v="Ewallet"/>
    <n v="91.11"/>
    <n v="4.761904762E-2"/>
    <n v="4.5555000000000003"/>
  </r>
  <r>
    <s v="817-69-8206"/>
    <x v="2"/>
    <x v="0"/>
    <x v="0"/>
    <s v="Electronic accessories"/>
    <n v="99.73"/>
    <n v="9"/>
    <n v="44.878500000000003"/>
    <n v="942.44849999999997"/>
    <d v="2019-03-02T00:00:00"/>
    <n v="2"/>
    <s v="CC"/>
    <n v="897.57"/>
    <n v="4.761904762E-2"/>
    <n v="44.878500000000003"/>
  </r>
  <r>
    <s v="888-02-0338"/>
    <x v="0"/>
    <x v="0"/>
    <x v="1"/>
    <s v="Electronic accessories"/>
    <n v="26.23"/>
    <n v="9"/>
    <n v="11.8035"/>
    <n v="247.87350000000001"/>
    <d v="2019-01-25T00:00:00"/>
    <n v="2"/>
    <s v="Ewallet"/>
    <n v="236.07"/>
    <n v="4.761904762E-2"/>
    <n v="11.8035"/>
  </r>
  <r>
    <s v="677-11-0152"/>
    <x v="1"/>
    <x v="0"/>
    <x v="0"/>
    <s v="Food and beverages"/>
    <n v="93.26"/>
    <n v="9"/>
    <n v="41.966999999999999"/>
    <n v="881.30700000000002"/>
    <d v="2019-01-16T00:00:00"/>
    <n v="2"/>
    <s v="Cash"/>
    <n v="839.34"/>
    <n v="4.761904762E-2"/>
    <n v="41.966999999999999"/>
  </r>
  <r>
    <s v="142-63-6033"/>
    <x v="2"/>
    <x v="0"/>
    <x v="1"/>
    <s v="Home and lifestyle"/>
    <n v="92.36"/>
    <n v="5"/>
    <n v="23.09"/>
    <n v="484.89"/>
    <d v="2019-03-20T00:00:00"/>
    <n v="2"/>
    <s v="Ewallet"/>
    <n v="461.8"/>
    <n v="4.761904762E-2"/>
    <n v="23.09"/>
  </r>
  <r>
    <s v="656-16-1063"/>
    <x v="2"/>
    <x v="0"/>
    <x v="1"/>
    <s v="Sports and travel"/>
    <n v="46.42"/>
    <n v="3"/>
    <n v="6.9630000000000001"/>
    <n v="146.22300000000001"/>
    <d v="2019-01-04T00:00:00"/>
    <n v="1"/>
    <s v="CC"/>
    <n v="139.26"/>
    <n v="4.761904762E-2"/>
    <n v="6.9630000000000001"/>
  </r>
  <r>
    <s v="891-58-8335"/>
    <x v="2"/>
    <x v="1"/>
    <x v="0"/>
    <s v="Sports and travel"/>
    <n v="29.61"/>
    <n v="7"/>
    <n v="10.3635"/>
    <n v="217.6335"/>
    <d v="2019-03-11T00:00:00"/>
    <n v="2"/>
    <s v="Cash"/>
    <n v="207.27"/>
    <n v="4.761904762E-2"/>
    <n v="10.3635"/>
  </r>
  <r>
    <s v="802-43-8934"/>
    <x v="0"/>
    <x v="0"/>
    <x v="1"/>
    <s v="Home and lifestyle"/>
    <n v="18.28"/>
    <n v="1"/>
    <n v="0.91400000000000003"/>
    <n v="19.193999999999999"/>
    <d v="2019-03-22T00:00:00"/>
    <n v="2"/>
    <s v="CC"/>
    <n v="18.28"/>
    <n v="4.761904762E-2"/>
    <n v="0.91400000000000003"/>
  </r>
  <r>
    <s v="560-30-5617"/>
    <x v="2"/>
    <x v="0"/>
    <x v="0"/>
    <s v="Sports and travel"/>
    <n v="24.77"/>
    <n v="5"/>
    <n v="6.1924999999999999"/>
    <n v="130.04249999999999"/>
    <d v="2019-03-24T00:00:00"/>
    <n v="2"/>
    <s v="Cash"/>
    <n v="123.85"/>
    <n v="4.761904762E-2"/>
    <n v="6.1924999999999999"/>
  </r>
  <r>
    <s v="319-74-2561"/>
    <x v="0"/>
    <x v="1"/>
    <x v="0"/>
    <s v="Electronic accessories"/>
    <n v="94.64"/>
    <n v="3"/>
    <n v="14.196"/>
    <n v="298.11599999999999"/>
    <d v="2019-02-21T00:00:00"/>
    <n v="2"/>
    <s v="Cash"/>
    <n v="283.92"/>
    <n v="4.761904762E-2"/>
    <n v="14.196"/>
  </r>
  <r>
    <s v="549-03-9315"/>
    <x v="2"/>
    <x v="0"/>
    <x v="1"/>
    <s v="Fashion accessories"/>
    <n v="94.87"/>
    <n v="8"/>
    <n v="37.948"/>
    <n v="796.90800000000002"/>
    <d v="2019-02-12T00:00:00"/>
    <n v="1"/>
    <s v="Ewallet"/>
    <n v="758.96"/>
    <n v="4.761904762E-2"/>
    <n v="37.948"/>
  </r>
  <r>
    <s v="790-29-1172"/>
    <x v="2"/>
    <x v="0"/>
    <x v="0"/>
    <s v="Food and beverages"/>
    <n v="57.34"/>
    <n v="3"/>
    <n v="8.6010000000000009"/>
    <n v="180.62100000000001"/>
    <d v="2019-03-10T00:00:00"/>
    <n v="2"/>
    <s v="CC"/>
    <n v="172.02"/>
    <n v="4.761904762E-2"/>
    <n v="8.6010000000000009"/>
  </r>
  <r>
    <s v="239-36-3640"/>
    <x v="2"/>
    <x v="0"/>
    <x v="1"/>
    <s v="Electronic accessories"/>
    <n v="45.35"/>
    <n v="6"/>
    <n v="13.605"/>
    <n v="285.70499999999998"/>
    <d v="2019-01-31T00:00:00"/>
    <n v="1"/>
    <s v="Ewallet"/>
    <n v="272.10000000000002"/>
    <n v="4.761904762E-2"/>
    <n v="13.605"/>
  </r>
  <r>
    <s v="468-01-2051"/>
    <x v="2"/>
    <x v="0"/>
    <x v="1"/>
    <s v="Food and beverages"/>
    <n v="62.08"/>
    <n v="7"/>
    <n v="21.728000000000002"/>
    <n v="456.28800000000001"/>
    <d v="2019-03-06T00:00:00"/>
    <n v="1"/>
    <s v="Ewallet"/>
    <n v="434.56"/>
    <n v="4.761904762E-2"/>
    <n v="21.728000000000002"/>
  </r>
  <r>
    <s v="389-25-3394"/>
    <x v="1"/>
    <x v="0"/>
    <x v="1"/>
    <s v="Electronic accessories"/>
    <n v="11.81"/>
    <n v="5"/>
    <n v="2.9525000000000001"/>
    <n v="62.002499999999998"/>
    <d v="2019-02-17T00:00:00"/>
    <n v="2"/>
    <s v="Cash"/>
    <n v="59.05"/>
    <n v="4.761904762E-2"/>
    <n v="2.9525000000000001"/>
  </r>
  <r>
    <s v="279-62-1445"/>
    <x v="1"/>
    <x v="1"/>
    <x v="0"/>
    <s v="Fashion accessories"/>
    <n v="12.54"/>
    <n v="1"/>
    <n v="0.627"/>
    <n v="13.167"/>
    <d v="2019-02-21T00:00:00"/>
    <n v="1"/>
    <s v="Cash"/>
    <n v="12.54"/>
    <n v="4.761904762E-2"/>
    <n v="0.627"/>
  </r>
  <r>
    <s v="213-72-6612"/>
    <x v="0"/>
    <x v="0"/>
    <x v="1"/>
    <s v="Food and beverages"/>
    <n v="43.25"/>
    <n v="2"/>
    <n v="4.3250000000000002"/>
    <n v="90.825000000000003"/>
    <d v="2019-03-20T00:00:00"/>
    <n v="2"/>
    <s v="Cash"/>
    <n v="86.5"/>
    <n v="4.761904762E-2"/>
    <n v="4.3250000000000002"/>
  </r>
  <r>
    <s v="746-68-6593"/>
    <x v="1"/>
    <x v="1"/>
    <x v="0"/>
    <s v="Sports and travel"/>
    <n v="87.16"/>
    <n v="2"/>
    <n v="8.7159999999999993"/>
    <n v="183.036"/>
    <d v="2019-01-11T00:00:00"/>
    <n v="1"/>
    <s v="CC"/>
    <n v="174.32"/>
    <n v="4.761904762E-2"/>
    <n v="8.7159999999999993"/>
  </r>
  <r>
    <s v="836-82-5858"/>
    <x v="2"/>
    <x v="1"/>
    <x v="1"/>
    <s v="Health and beauty"/>
    <n v="69.37"/>
    <n v="9"/>
    <n v="31.2165"/>
    <n v="655.54650000000004"/>
    <d v="2019-01-26T00:00:00"/>
    <n v="2"/>
    <s v="Ewallet"/>
    <n v="624.33000000000004"/>
    <n v="4.761904762E-2"/>
    <n v="31.2165"/>
  </r>
  <r>
    <s v="583-72-1480"/>
    <x v="1"/>
    <x v="1"/>
    <x v="1"/>
    <s v="Electronic accessories"/>
    <n v="37.06"/>
    <n v="4"/>
    <n v="7.4119999999999999"/>
    <n v="155.65199999999999"/>
    <d v="2019-01-31T00:00:00"/>
    <n v="2"/>
    <s v="Ewallet"/>
    <n v="148.24"/>
    <n v="4.761904762E-2"/>
    <n v="7.4119999999999999"/>
  </r>
  <r>
    <s v="466-61-5506"/>
    <x v="2"/>
    <x v="1"/>
    <x v="0"/>
    <s v="Electronic accessories"/>
    <n v="90.7"/>
    <n v="6"/>
    <n v="27.21"/>
    <n v="571.41"/>
    <d v="2019-02-26T00:00:00"/>
    <n v="0"/>
    <s v="Cash"/>
    <n v="544.20000000000005"/>
    <n v="4.761904762E-2"/>
    <n v="27.21"/>
  </r>
  <r>
    <s v="721-86-6247"/>
    <x v="0"/>
    <x v="0"/>
    <x v="0"/>
    <s v="Home and lifestyle"/>
    <n v="63.42"/>
    <n v="8"/>
    <n v="25.367999999999999"/>
    <n v="532.72799999999995"/>
    <d v="2019-03-11T00:00:00"/>
    <n v="1"/>
    <s v="Ewallet"/>
    <n v="507.36"/>
    <n v="4.761904762E-2"/>
    <n v="25.367999999999999"/>
  </r>
  <r>
    <s v="289-65-5721"/>
    <x v="2"/>
    <x v="0"/>
    <x v="0"/>
    <s v="Fashion accessories"/>
    <n v="81.37"/>
    <n v="2"/>
    <n v="8.1370000000000005"/>
    <n v="170.87700000000001"/>
    <d v="2019-01-26T00:00:00"/>
    <n v="2"/>
    <s v="Cash"/>
    <n v="162.74"/>
    <n v="4.761904762E-2"/>
    <n v="8.1370000000000005"/>
  </r>
  <r>
    <s v="545-46-3100"/>
    <x v="2"/>
    <x v="1"/>
    <x v="0"/>
    <s v="Electronic accessories"/>
    <n v="10.59"/>
    <n v="3"/>
    <n v="1.5885"/>
    <n v="33.358499999999999"/>
    <d v="2019-03-12T00:00:00"/>
    <n v="1"/>
    <s v="CC"/>
    <n v="31.77"/>
    <n v="4.761904762E-2"/>
    <n v="1.5885"/>
  </r>
  <r>
    <s v="418-02-5978"/>
    <x v="2"/>
    <x v="0"/>
    <x v="0"/>
    <s v="Health and beauty"/>
    <n v="84.09"/>
    <n v="9"/>
    <n v="37.840499999999999"/>
    <n v="794.65049999999997"/>
    <d v="2019-02-11T00:00:00"/>
    <n v="0"/>
    <s v="Cash"/>
    <n v="756.81"/>
    <n v="4.761904762E-2"/>
    <n v="37.840499999999999"/>
  </r>
  <r>
    <s v="269-04-5750"/>
    <x v="2"/>
    <x v="1"/>
    <x v="1"/>
    <s v="Fashion accessories"/>
    <n v="73.819999999999993"/>
    <n v="4"/>
    <n v="14.763999999999999"/>
    <n v="310.04399999999998"/>
    <d v="2019-02-21T00:00:00"/>
    <n v="2"/>
    <s v="Cash"/>
    <n v="295.27999999999997"/>
    <n v="4.761904762E-2"/>
    <n v="14.763999999999999"/>
  </r>
  <r>
    <s v="157-13-5295"/>
    <x v="0"/>
    <x v="1"/>
    <x v="1"/>
    <s v="Health and beauty"/>
    <n v="51.94"/>
    <n v="10"/>
    <n v="25.97"/>
    <n v="545.37"/>
    <d v="2019-03-09T00:00:00"/>
    <n v="2"/>
    <s v="Ewallet"/>
    <n v="519.4"/>
    <n v="4.761904762E-2"/>
    <n v="25.97"/>
  </r>
  <r>
    <s v="645-78-8093"/>
    <x v="0"/>
    <x v="0"/>
    <x v="0"/>
    <s v="Sports and travel"/>
    <n v="93.14"/>
    <n v="2"/>
    <n v="9.3140000000000001"/>
    <n v="195.59399999999999"/>
    <d v="2019-01-20T00:00:00"/>
    <n v="2"/>
    <s v="Ewallet"/>
    <n v="186.28"/>
    <n v="4.761904762E-2"/>
    <n v="9.3140000000000001"/>
  </r>
  <r>
    <s v="211-30-9270"/>
    <x v="1"/>
    <x v="0"/>
    <x v="1"/>
    <s v="Health and beauty"/>
    <n v="17.41"/>
    <n v="5"/>
    <n v="4.3525"/>
    <n v="91.402500000000003"/>
    <d v="2019-01-28T00:00:00"/>
    <n v="2"/>
    <s v="CC"/>
    <n v="87.05"/>
    <n v="4.761904762E-2"/>
    <n v="4.3525"/>
  </r>
  <r>
    <s v="755-12-3214"/>
    <x v="1"/>
    <x v="1"/>
    <x v="0"/>
    <s v="Fashion accessories"/>
    <n v="44.22"/>
    <n v="5"/>
    <n v="11.055"/>
    <n v="232.155"/>
    <d v="2019-03-05T00:00:00"/>
    <n v="2"/>
    <s v="CC"/>
    <n v="221.1"/>
    <n v="4.761904762E-2"/>
    <n v="11.055"/>
  </r>
  <r>
    <s v="346-84-3103"/>
    <x v="2"/>
    <x v="1"/>
    <x v="0"/>
    <s v="Electronic accessories"/>
    <n v="13.22"/>
    <n v="5"/>
    <n v="3.3050000000000002"/>
    <n v="69.405000000000001"/>
    <d v="2019-03-02T00:00:00"/>
    <n v="2"/>
    <s v="Cash"/>
    <n v="66.099999999999994"/>
    <n v="4.761904762E-2"/>
    <n v="3.3050000000000002"/>
  </r>
  <r>
    <s v="478-06-7835"/>
    <x v="0"/>
    <x v="0"/>
    <x v="1"/>
    <s v="Fashion accessories"/>
    <n v="89.69"/>
    <n v="1"/>
    <n v="4.4844999999999997"/>
    <n v="94.174499999999995"/>
    <d v="2019-01-11T00:00:00"/>
    <n v="1"/>
    <s v="Ewallet"/>
    <n v="89.69"/>
    <n v="4.761904762E-2"/>
    <n v="4.4844999999999997"/>
  </r>
  <r>
    <s v="540-11-4336"/>
    <x v="0"/>
    <x v="0"/>
    <x v="1"/>
    <s v="Food and beverages"/>
    <n v="24.94"/>
    <n v="9"/>
    <n v="11.223000000000001"/>
    <n v="235.68299999999999"/>
    <d v="2019-01-11T00:00:00"/>
    <n v="2"/>
    <s v="CC"/>
    <n v="224.46"/>
    <n v="4.761904762E-2"/>
    <n v="11.223000000000001"/>
  </r>
  <r>
    <s v="448-81-5016"/>
    <x v="0"/>
    <x v="0"/>
    <x v="1"/>
    <s v="Health and beauty"/>
    <n v="59.77"/>
    <n v="2"/>
    <n v="5.9770000000000003"/>
    <n v="125.517"/>
    <d v="2019-03-11T00:00:00"/>
    <n v="1"/>
    <s v="CC"/>
    <n v="119.54"/>
    <n v="4.761904762E-2"/>
    <n v="5.9770000000000003"/>
  </r>
  <r>
    <s v="142-72-4741"/>
    <x v="1"/>
    <x v="1"/>
    <x v="1"/>
    <s v="Fashion accessories"/>
    <n v="93.2"/>
    <n v="2"/>
    <n v="9.32"/>
    <n v="195.72"/>
    <d v="2019-02-28T00:00:00"/>
    <n v="2"/>
    <s v="CC"/>
    <n v="186.4"/>
    <n v="4.761904762E-2"/>
    <n v="9.32"/>
  </r>
  <r>
    <s v="217-58-1179"/>
    <x v="0"/>
    <x v="1"/>
    <x v="1"/>
    <s v="Home and lifestyle"/>
    <n v="62.65"/>
    <n v="4"/>
    <n v="12.53"/>
    <n v="263.13"/>
    <d v="2019-01-05T00:00:00"/>
    <n v="1"/>
    <s v="Cash"/>
    <n v="250.6"/>
    <n v="4.761904762E-2"/>
    <n v="12.53"/>
  </r>
  <r>
    <s v="376-02-8238"/>
    <x v="2"/>
    <x v="0"/>
    <x v="1"/>
    <s v="Home and lifestyle"/>
    <n v="93.87"/>
    <n v="8"/>
    <n v="37.548000000000002"/>
    <n v="788.50800000000004"/>
    <d v="2019-02-02T00:00:00"/>
    <n v="2"/>
    <s v="CC"/>
    <n v="750.96"/>
    <n v="4.761904762E-2"/>
    <n v="37.548000000000002"/>
  </r>
  <r>
    <s v="530-90-9855"/>
    <x v="0"/>
    <x v="1"/>
    <x v="1"/>
    <s v="Home and lifestyle"/>
    <n v="47.59"/>
    <n v="8"/>
    <n v="19.036000000000001"/>
    <n v="399.75599999999997"/>
    <d v="2019-01-01T00:00:00"/>
    <n v="1"/>
    <s v="Cash"/>
    <n v="380.72"/>
    <n v="4.761904762E-2"/>
    <n v="19.036000000000001"/>
  </r>
  <r>
    <s v="866-05-7563"/>
    <x v="2"/>
    <x v="1"/>
    <x v="0"/>
    <s v="Electronic accessories"/>
    <n v="81.400000000000006"/>
    <n v="3"/>
    <n v="12.21"/>
    <n v="256.41000000000003"/>
    <d v="2019-02-09T00:00:00"/>
    <n v="2"/>
    <s v="Cash"/>
    <n v="244.2"/>
    <n v="4.761904762E-2"/>
    <n v="12.21"/>
  </r>
  <r>
    <s v="604-70-6476"/>
    <x v="0"/>
    <x v="1"/>
    <x v="1"/>
    <s v="Fashion accessories"/>
    <n v="17.940000000000001"/>
    <n v="5"/>
    <n v="4.4850000000000003"/>
    <n v="94.185000000000002"/>
    <d v="2019-01-23T00:00:00"/>
    <n v="1"/>
    <s v="Ewallet"/>
    <n v="89.7"/>
    <n v="4.761904762E-2"/>
    <n v="4.4850000000000003"/>
  </r>
  <r>
    <s v="799-71-1548"/>
    <x v="0"/>
    <x v="1"/>
    <x v="1"/>
    <s v="Electronic accessories"/>
    <n v="77.72"/>
    <n v="4"/>
    <n v="15.544"/>
    <n v="326.42399999999998"/>
    <d v="2019-01-07T00:00:00"/>
    <n v="2"/>
    <s v="CC"/>
    <n v="310.88"/>
    <n v="4.761904762E-2"/>
    <n v="15.544"/>
  </r>
  <r>
    <s v="785-13-7708"/>
    <x v="2"/>
    <x v="0"/>
    <x v="1"/>
    <s v="Food and beverages"/>
    <n v="73.06"/>
    <n v="7"/>
    <n v="25.571000000000002"/>
    <n v="536.99099999999999"/>
    <d v="2019-01-14T00:00:00"/>
    <n v="2"/>
    <s v="CC"/>
    <n v="511.42"/>
    <n v="4.761904762E-2"/>
    <n v="25.571000000000002"/>
  </r>
  <r>
    <s v="845-51-0542"/>
    <x v="2"/>
    <x v="1"/>
    <x v="1"/>
    <s v="Food and beverages"/>
    <n v="46.55"/>
    <n v="9"/>
    <n v="20.947500000000002"/>
    <n v="439.89749999999998"/>
    <d v="2019-02-02T00:00:00"/>
    <n v="2"/>
    <s v="Ewallet"/>
    <n v="418.95"/>
    <n v="4.761904762E-2"/>
    <n v="20.947500000000002"/>
  </r>
  <r>
    <s v="662-47-5456"/>
    <x v="1"/>
    <x v="1"/>
    <x v="1"/>
    <s v="Fashion accessories"/>
    <n v="35.19"/>
    <n v="10"/>
    <n v="17.594999999999999"/>
    <n v="369.495"/>
    <d v="2019-03-17T00:00:00"/>
    <n v="2"/>
    <s v="CC"/>
    <n v="351.9"/>
    <n v="4.761904762E-2"/>
    <n v="17.594999999999999"/>
  </r>
  <r>
    <s v="883-17-4236"/>
    <x v="1"/>
    <x v="0"/>
    <x v="0"/>
    <s v="Sports and travel"/>
    <n v="14.39"/>
    <n v="2"/>
    <n v="1.4390000000000001"/>
    <n v="30.219000000000001"/>
    <d v="2019-03-02T00:00:00"/>
    <n v="2"/>
    <s v="CC"/>
    <n v="28.78"/>
    <n v="4.761904762E-2"/>
    <n v="1.4390000000000001"/>
  </r>
  <r>
    <s v="290-68-2984"/>
    <x v="0"/>
    <x v="0"/>
    <x v="1"/>
    <s v="Home and lifestyle"/>
    <n v="23.75"/>
    <n v="4"/>
    <n v="4.75"/>
    <n v="99.75"/>
    <d v="2019-03-16T00:00:00"/>
    <n v="1"/>
    <s v="Cash"/>
    <n v="95"/>
    <n v="4.761904762E-2"/>
    <n v="4.75"/>
  </r>
  <r>
    <s v="704-11-6354"/>
    <x v="0"/>
    <x v="1"/>
    <x v="1"/>
    <s v="Home and lifestyle"/>
    <n v="58.9"/>
    <n v="8"/>
    <n v="23.56"/>
    <n v="494.76"/>
    <d v="2019-01-06T00:00:00"/>
    <n v="1"/>
    <s v="Cash"/>
    <n v="471.2"/>
    <n v="4.761904762E-2"/>
    <n v="23.56"/>
  </r>
  <r>
    <s v="110-48-7033"/>
    <x v="2"/>
    <x v="1"/>
    <x v="1"/>
    <s v="Fashion accessories"/>
    <n v="32.619999999999997"/>
    <n v="4"/>
    <n v="6.524"/>
    <n v="137.00399999999999"/>
    <d v="2019-01-29T00:00:00"/>
    <n v="1"/>
    <s v="Cash"/>
    <n v="130.47999999999999"/>
    <n v="4.761904762E-2"/>
    <n v="6.524"/>
  </r>
  <r>
    <s v="366-93-0948"/>
    <x v="0"/>
    <x v="1"/>
    <x v="1"/>
    <s v="Electronic accessories"/>
    <n v="66.349999999999994"/>
    <n v="1"/>
    <n v="3.3174999999999999"/>
    <n v="69.667500000000004"/>
    <d v="2019-01-31T00:00:00"/>
    <n v="0"/>
    <s v="CC"/>
    <n v="66.349999999999994"/>
    <n v="4.761904762E-2"/>
    <n v="3.3174999999999999"/>
  </r>
  <r>
    <s v="729-09-9681"/>
    <x v="0"/>
    <x v="1"/>
    <x v="1"/>
    <s v="Home and lifestyle"/>
    <n v="25.91"/>
    <n v="6"/>
    <n v="7.7729999999999997"/>
    <n v="163.233"/>
    <d v="2019-02-05T00:00:00"/>
    <n v="0"/>
    <s v="Ewallet"/>
    <n v="155.46"/>
    <n v="4.761904762E-2"/>
    <n v="7.7729999999999997"/>
  </r>
  <r>
    <s v="151-16-1484"/>
    <x v="0"/>
    <x v="1"/>
    <x v="1"/>
    <s v="Electronic accessories"/>
    <n v="32.25"/>
    <n v="4"/>
    <n v="6.45"/>
    <n v="135.44999999999999"/>
    <d v="2019-02-13T00:00:00"/>
    <n v="1"/>
    <s v="Ewallet"/>
    <n v="129"/>
    <n v="4.761904762E-2"/>
    <n v="6.45"/>
  </r>
  <r>
    <s v="380-94-4661"/>
    <x v="1"/>
    <x v="1"/>
    <x v="1"/>
    <s v="Electronic accessories"/>
    <n v="65.94"/>
    <n v="4"/>
    <n v="13.188000000000001"/>
    <n v="276.94799999999998"/>
    <d v="2019-02-07T00:00:00"/>
    <n v="1"/>
    <s v="CC"/>
    <n v="263.76"/>
    <n v="4.761904762E-2"/>
    <n v="13.188000000000001"/>
  </r>
  <r>
    <s v="850-41-9669"/>
    <x v="0"/>
    <x v="0"/>
    <x v="0"/>
    <s v="Electronic accessories"/>
    <n v="75.06"/>
    <n v="9"/>
    <n v="33.777000000000001"/>
    <n v="709.31700000000001"/>
    <d v="2019-03-19T00:00:00"/>
    <n v="1"/>
    <s v="Ewallet"/>
    <n v="675.54"/>
    <n v="4.761904762E-2"/>
    <n v="33.777000000000001"/>
  </r>
  <r>
    <s v="821-07-3596"/>
    <x v="1"/>
    <x v="0"/>
    <x v="0"/>
    <s v="Fashion accessories"/>
    <n v="16.45"/>
    <n v="4"/>
    <n v="3.29"/>
    <n v="69.09"/>
    <d v="2019-03-07T00:00:00"/>
    <n v="1"/>
    <s v="Ewallet"/>
    <n v="65.8"/>
    <n v="4.761904762E-2"/>
    <n v="3.29"/>
  </r>
  <r>
    <s v="655-85-5130"/>
    <x v="2"/>
    <x v="1"/>
    <x v="0"/>
    <s v="Fashion accessories"/>
    <n v="38.299999999999997"/>
    <n v="4"/>
    <n v="7.66"/>
    <n v="160.86000000000001"/>
    <d v="2019-03-13T00:00:00"/>
    <n v="2"/>
    <s v="Cash"/>
    <n v="153.19999999999999"/>
    <n v="4.761904762E-2"/>
    <n v="7.66"/>
  </r>
  <r>
    <s v="447-15-7839"/>
    <x v="0"/>
    <x v="1"/>
    <x v="0"/>
    <s v="Sports and travel"/>
    <n v="22.24"/>
    <n v="10"/>
    <n v="11.12"/>
    <n v="233.52"/>
    <d v="2019-02-09T00:00:00"/>
    <n v="2"/>
    <s v="Cash"/>
    <n v="222.4"/>
    <n v="4.761904762E-2"/>
    <n v="11.12"/>
  </r>
  <r>
    <s v="154-74-7179"/>
    <x v="2"/>
    <x v="0"/>
    <x v="1"/>
    <s v="Sports and travel"/>
    <n v="54.45"/>
    <n v="1"/>
    <n v="2.7225000000000001"/>
    <n v="57.172499999999999"/>
    <d v="2019-02-26T00:00:00"/>
    <n v="2"/>
    <s v="Ewallet"/>
    <n v="54.45"/>
    <n v="4.761904762E-2"/>
    <n v="2.7225000000000001"/>
  </r>
  <r>
    <s v="253-12-6086"/>
    <x v="0"/>
    <x v="1"/>
    <x v="0"/>
    <s v="Sports and travel"/>
    <n v="98.4"/>
    <n v="7"/>
    <n v="34.44"/>
    <n v="723.24"/>
    <d v="2019-03-12T00:00:00"/>
    <n v="1"/>
    <s v="CC"/>
    <n v="688.8"/>
    <n v="4.761904762E-2"/>
    <n v="34.44"/>
  </r>
  <r>
    <s v="808-65-0703"/>
    <x v="1"/>
    <x v="0"/>
    <x v="1"/>
    <s v="Home and lifestyle"/>
    <n v="35.47"/>
    <n v="4"/>
    <n v="7.0940000000000003"/>
    <n v="148.97399999999999"/>
    <d v="2019-03-14T00:00:00"/>
    <n v="2"/>
    <s v="CC"/>
    <n v="141.88"/>
    <n v="4.761904762E-2"/>
    <n v="7.0940000000000003"/>
  </r>
  <r>
    <s v="571-94-0759"/>
    <x v="2"/>
    <x v="1"/>
    <x v="0"/>
    <s v="Food and beverages"/>
    <n v="74.599999999999994"/>
    <n v="10"/>
    <n v="37.299999999999997"/>
    <n v="783.3"/>
    <d v="2019-01-08T00:00:00"/>
    <n v="2"/>
    <s v="Cash"/>
    <n v="746"/>
    <n v="4.761904762E-2"/>
    <n v="37.299999999999997"/>
  </r>
  <r>
    <s v="144-51-6085"/>
    <x v="0"/>
    <x v="1"/>
    <x v="1"/>
    <s v="Home and lifestyle"/>
    <n v="70.739999999999995"/>
    <n v="4"/>
    <n v="14.148"/>
    <n v="297.108"/>
    <d v="2019-01-05T00:00:00"/>
    <n v="2"/>
    <s v="CC"/>
    <n v="282.95999999999998"/>
    <n v="4.761904762E-2"/>
    <n v="14.148"/>
  </r>
  <r>
    <s v="731-14-2199"/>
    <x v="0"/>
    <x v="1"/>
    <x v="0"/>
    <s v="Home and lifestyle"/>
    <n v="35.54"/>
    <n v="10"/>
    <n v="17.77"/>
    <n v="373.17"/>
    <d v="2019-01-04T00:00:00"/>
    <n v="1"/>
    <s v="Ewallet"/>
    <n v="355.4"/>
    <n v="4.761904762E-2"/>
    <n v="17.77"/>
  </r>
  <r>
    <s v="783-09-1637"/>
    <x v="2"/>
    <x v="0"/>
    <x v="0"/>
    <s v="Sports and travel"/>
    <n v="67.430000000000007"/>
    <n v="5"/>
    <n v="16.857500000000002"/>
    <n v="354.00749999999999"/>
    <d v="2019-03-06T00:00:00"/>
    <n v="2"/>
    <s v="Ewallet"/>
    <n v="337.15"/>
    <n v="4.761904762E-2"/>
    <n v="16.857500000000002"/>
  </r>
  <r>
    <s v="687-15-1097"/>
    <x v="1"/>
    <x v="1"/>
    <x v="0"/>
    <s v="Health and beauty"/>
    <n v="21.12"/>
    <n v="2"/>
    <n v="2.1120000000000001"/>
    <n v="44.351999999999997"/>
    <d v="2019-01-03T00:00:00"/>
    <n v="2"/>
    <s v="Cash"/>
    <n v="42.24"/>
    <n v="4.761904762E-2"/>
    <n v="2.1120000000000001"/>
  </r>
  <r>
    <s v="126-54-1082"/>
    <x v="0"/>
    <x v="1"/>
    <x v="0"/>
    <s v="Home and lifestyle"/>
    <n v="21.54"/>
    <n v="9"/>
    <n v="9.6929999999999996"/>
    <n v="203.553"/>
    <d v="2019-01-07T00:00:00"/>
    <n v="1"/>
    <s v="CC"/>
    <n v="193.86"/>
    <n v="4.761904762E-2"/>
    <n v="9.6929999999999996"/>
  </r>
  <r>
    <s v="633-91-1052"/>
    <x v="0"/>
    <x v="0"/>
    <x v="0"/>
    <s v="Home and lifestyle"/>
    <n v="12.03"/>
    <n v="2"/>
    <n v="1.2030000000000001"/>
    <n v="25.263000000000002"/>
    <d v="2019-01-27T00:00:00"/>
    <n v="2"/>
    <s v="Cash"/>
    <n v="24.06"/>
    <n v="4.761904762E-2"/>
    <n v="1.2030000000000001"/>
  </r>
  <r>
    <s v="477-24-6490"/>
    <x v="2"/>
    <x v="0"/>
    <x v="0"/>
    <s v="Health and beauty"/>
    <n v="99.71"/>
    <n v="6"/>
    <n v="29.913"/>
    <n v="628.173"/>
    <d v="2019-02-26T00:00:00"/>
    <n v="2"/>
    <s v="Ewallet"/>
    <n v="598.26"/>
    <n v="4.761904762E-2"/>
    <n v="29.913"/>
  </r>
  <r>
    <s v="566-19-5475"/>
    <x v="2"/>
    <x v="0"/>
    <x v="1"/>
    <s v="Fashion accessories"/>
    <n v="47.97"/>
    <n v="7"/>
    <n v="16.7895"/>
    <n v="352.5795"/>
    <d v="2019-01-07T00:00:00"/>
    <n v="2"/>
    <s v="Cash"/>
    <n v="335.79"/>
    <n v="4.761904762E-2"/>
    <n v="16.7895"/>
  </r>
  <r>
    <s v="526-86-8552"/>
    <x v="1"/>
    <x v="1"/>
    <x v="0"/>
    <s v="Home and lifestyle"/>
    <n v="21.82"/>
    <n v="10"/>
    <n v="10.91"/>
    <n v="229.11"/>
    <d v="2019-01-07T00:00:00"/>
    <n v="2"/>
    <s v="Cash"/>
    <n v="218.2"/>
    <n v="4.761904762E-2"/>
    <n v="10.91"/>
  </r>
  <r>
    <s v="376-56-3573"/>
    <x v="1"/>
    <x v="0"/>
    <x v="0"/>
    <s v="Fashion accessories"/>
    <n v="95.42"/>
    <n v="4"/>
    <n v="19.084"/>
    <n v="400.76400000000001"/>
    <d v="2019-02-02T00:00:00"/>
    <n v="1"/>
    <s v="Ewallet"/>
    <n v="381.68"/>
    <n v="4.761904762E-2"/>
    <n v="19.084"/>
  </r>
  <r>
    <s v="537-72-0426"/>
    <x v="1"/>
    <x v="1"/>
    <x v="1"/>
    <s v="Fashion accessories"/>
    <n v="70.989999999999995"/>
    <n v="10"/>
    <n v="35.494999999999997"/>
    <n v="745.39499999999998"/>
    <d v="2019-03-20T00:00:00"/>
    <n v="2"/>
    <s v="Cash"/>
    <n v="709.9"/>
    <n v="4.761904762E-2"/>
    <n v="35.494999999999997"/>
  </r>
  <r>
    <s v="828-61-5674"/>
    <x v="0"/>
    <x v="1"/>
    <x v="1"/>
    <s v="Sports and travel"/>
    <n v="44.02"/>
    <n v="10"/>
    <n v="22.01"/>
    <n v="462.21"/>
    <d v="2019-03-20T00:00:00"/>
    <n v="2"/>
    <s v="CC"/>
    <n v="440.2"/>
    <n v="4.761904762E-2"/>
    <n v="22.01"/>
  </r>
  <r>
    <s v="136-08-6195"/>
    <x v="0"/>
    <x v="0"/>
    <x v="0"/>
    <s v="Home and lifestyle"/>
    <n v="69.959999999999994"/>
    <n v="8"/>
    <n v="27.984000000000002"/>
    <n v="587.66399999999999"/>
    <d v="2019-02-15T00:00:00"/>
    <n v="2"/>
    <s v="CC"/>
    <n v="559.67999999999995"/>
    <n v="4.761904762E-2"/>
    <n v="27.984000000000002"/>
  </r>
  <r>
    <s v="523-38-0215"/>
    <x v="1"/>
    <x v="0"/>
    <x v="1"/>
    <s v="Home and lifestyle"/>
    <n v="37"/>
    <n v="1"/>
    <n v="1.85"/>
    <n v="38.85"/>
    <d v="2019-03-06T00:00:00"/>
    <n v="1"/>
    <s v="CC"/>
    <n v="37"/>
    <n v="4.761904762E-2"/>
    <n v="1.85"/>
  </r>
  <r>
    <s v="490-29-1201"/>
    <x v="0"/>
    <x v="0"/>
    <x v="0"/>
    <s v="Sports and travel"/>
    <n v="15.34"/>
    <n v="1"/>
    <n v="0.76700000000000002"/>
    <n v="16.106999999999999"/>
    <d v="2019-01-06T00:00:00"/>
    <n v="1"/>
    <s v="Cash"/>
    <n v="15.34"/>
    <n v="4.761904762E-2"/>
    <n v="0.76700000000000002"/>
  </r>
  <r>
    <s v="667-92-0055"/>
    <x v="0"/>
    <x v="1"/>
    <x v="1"/>
    <s v="Health and beauty"/>
    <n v="99.83"/>
    <n v="6"/>
    <n v="29.949000000000002"/>
    <n v="628.92899999999997"/>
    <d v="2019-03-04T00:00:00"/>
    <n v="2"/>
    <s v="Ewallet"/>
    <n v="598.98"/>
    <n v="4.761904762E-2"/>
    <n v="29.949000000000002"/>
  </r>
  <r>
    <s v="565-17-3836"/>
    <x v="0"/>
    <x v="1"/>
    <x v="0"/>
    <s v="Health and beauty"/>
    <n v="47.67"/>
    <n v="4"/>
    <n v="9.5340000000000007"/>
    <n v="200.214"/>
    <d v="2019-03-12T00:00:00"/>
    <n v="1"/>
    <s v="Cash"/>
    <n v="190.68"/>
    <n v="4.761904762E-2"/>
    <n v="9.5340000000000007"/>
  </r>
  <r>
    <s v="498-41-1961"/>
    <x v="2"/>
    <x v="0"/>
    <x v="1"/>
    <s v="Health and beauty"/>
    <n v="66.680000000000007"/>
    <n v="5"/>
    <n v="16.670000000000002"/>
    <n v="350.07"/>
    <d v="2019-02-20T00:00:00"/>
    <n v="2"/>
    <s v="Cash"/>
    <n v="333.4"/>
    <n v="4.761904762E-2"/>
    <n v="16.670000000000002"/>
  </r>
  <r>
    <s v="593-95-4461"/>
    <x v="1"/>
    <x v="1"/>
    <x v="1"/>
    <s v="Home and lifestyle"/>
    <n v="74.86"/>
    <n v="1"/>
    <n v="3.7429999999999999"/>
    <n v="78.602999999999994"/>
    <d v="2019-03-24T00:00:00"/>
    <n v="1"/>
    <s v="Cash"/>
    <n v="74.86"/>
    <n v="4.761904762E-2"/>
    <n v="3.7429999999999999"/>
  </r>
  <r>
    <s v="226-71-3580"/>
    <x v="1"/>
    <x v="0"/>
    <x v="0"/>
    <s v="Sports and travel"/>
    <n v="23.75"/>
    <n v="9"/>
    <n v="10.6875"/>
    <n v="224.4375"/>
    <d v="2019-01-31T00:00:00"/>
    <n v="1"/>
    <s v="Cash"/>
    <n v="213.75"/>
    <n v="4.761904762E-2"/>
    <n v="10.6875"/>
  </r>
  <r>
    <s v="283-79-9594"/>
    <x v="2"/>
    <x v="0"/>
    <x v="0"/>
    <s v="Food and beverages"/>
    <n v="48.51"/>
    <n v="7"/>
    <n v="16.9785"/>
    <n v="356.54849999999999"/>
    <d v="2019-01-25T00:00:00"/>
    <n v="1"/>
    <s v="CC"/>
    <n v="339.57"/>
    <n v="4.761904762E-2"/>
    <n v="16.9785"/>
  </r>
  <r>
    <s v="430-60-3493"/>
    <x v="0"/>
    <x v="1"/>
    <x v="0"/>
    <s v="Home and lifestyle"/>
    <n v="94.88"/>
    <n v="7"/>
    <n v="33.207999999999998"/>
    <n v="697.36800000000005"/>
    <d v="2019-02-03T00:00:00"/>
    <n v="1"/>
    <s v="Cash"/>
    <n v="664.16"/>
    <n v="4.761904762E-2"/>
    <n v="33.207999999999998"/>
  </r>
  <r>
    <s v="139-20-0155"/>
    <x v="2"/>
    <x v="1"/>
    <x v="1"/>
    <s v="Electronic accessories"/>
    <n v="40.299999999999997"/>
    <n v="10"/>
    <n v="20.149999999999999"/>
    <n v="423.15"/>
    <d v="2019-01-24T00:00:00"/>
    <n v="2"/>
    <s v="CC"/>
    <n v="403"/>
    <n v="4.761904762E-2"/>
    <n v="20.149999999999999"/>
  </r>
  <r>
    <s v="558-80-4082"/>
    <x v="1"/>
    <x v="0"/>
    <x v="1"/>
    <s v="Electronic accessories"/>
    <n v="27.85"/>
    <n v="7"/>
    <n v="9.7475000000000005"/>
    <n v="204.69749999999999"/>
    <d v="2019-03-14T00:00:00"/>
    <n v="2"/>
    <s v="Ewallet"/>
    <n v="194.95"/>
    <n v="4.761904762E-2"/>
    <n v="9.7475000000000005"/>
  </r>
  <r>
    <s v="278-97-7759"/>
    <x v="0"/>
    <x v="1"/>
    <x v="0"/>
    <s v="Electronic accessories"/>
    <n v="62.48"/>
    <n v="1"/>
    <n v="3.1240000000000001"/>
    <n v="65.603999999999999"/>
    <d v="2019-02-18T00:00:00"/>
    <n v="2"/>
    <s v="Cash"/>
    <n v="62.48"/>
    <n v="4.761904762E-2"/>
    <n v="3.1240000000000001"/>
  </r>
  <r>
    <s v="316-68-6352"/>
    <x v="0"/>
    <x v="1"/>
    <x v="0"/>
    <s v="Food and beverages"/>
    <n v="36.36"/>
    <n v="2"/>
    <n v="3.6360000000000001"/>
    <n v="76.355999999999995"/>
    <d v="2019-01-21T00:00:00"/>
    <n v="0"/>
    <s v="Cash"/>
    <n v="72.72"/>
    <n v="4.761904762E-2"/>
    <n v="3.6360000000000001"/>
  </r>
  <r>
    <s v="585-03-5943"/>
    <x v="2"/>
    <x v="0"/>
    <x v="1"/>
    <s v="Health and beauty"/>
    <n v="18.11"/>
    <n v="10"/>
    <n v="9.0549999999999997"/>
    <n v="190.155"/>
    <d v="2019-03-13T00:00:00"/>
    <n v="1"/>
    <s v="Ewallet"/>
    <n v="181.1"/>
    <n v="4.761904762E-2"/>
    <n v="9.0549999999999997"/>
  </r>
  <r>
    <s v="211-05-0490"/>
    <x v="1"/>
    <x v="1"/>
    <x v="0"/>
    <s v="Electronic accessories"/>
    <n v="51.92"/>
    <n v="5"/>
    <n v="12.98"/>
    <n v="272.58"/>
    <d v="2019-03-03T00:00:00"/>
    <n v="1"/>
    <s v="Cash"/>
    <n v="259.60000000000002"/>
    <n v="4.761904762E-2"/>
    <n v="12.98"/>
  </r>
  <r>
    <s v="727-75-6477"/>
    <x v="1"/>
    <x v="0"/>
    <x v="1"/>
    <s v="Electronic accessories"/>
    <n v="28.84"/>
    <n v="4"/>
    <n v="5.7679999999999998"/>
    <n v="121.128"/>
    <d v="2019-03-29T00:00:00"/>
    <n v="1"/>
    <s v="Cash"/>
    <n v="115.36"/>
    <n v="4.761904762E-2"/>
    <n v="5.7679999999999998"/>
  </r>
  <r>
    <s v="744-02-5987"/>
    <x v="0"/>
    <x v="1"/>
    <x v="1"/>
    <s v="Home and lifestyle"/>
    <n v="78.38"/>
    <n v="6"/>
    <n v="23.513999999999999"/>
    <n v="493.79399999999998"/>
    <d v="2019-01-10T00:00:00"/>
    <n v="1"/>
    <s v="Ewallet"/>
    <n v="470.28"/>
    <n v="4.761904762E-2"/>
    <n v="23.513999999999999"/>
  </r>
  <r>
    <s v="307-83-9164"/>
    <x v="0"/>
    <x v="1"/>
    <x v="1"/>
    <s v="Home and lifestyle"/>
    <n v="60.01"/>
    <n v="4"/>
    <n v="12.002000000000001"/>
    <n v="252.042"/>
    <d v="2019-01-25T00:00:00"/>
    <n v="2"/>
    <s v="Cash"/>
    <n v="240.04"/>
    <n v="4.761904762E-2"/>
    <n v="12.002000000000001"/>
  </r>
  <r>
    <s v="779-06-0012"/>
    <x v="1"/>
    <x v="1"/>
    <x v="0"/>
    <s v="Home and lifestyle"/>
    <n v="88.61"/>
    <n v="1"/>
    <n v="4.4305000000000003"/>
    <n v="93.040499999999994"/>
    <d v="2019-01-19T00:00:00"/>
    <n v="0"/>
    <s v="Cash"/>
    <n v="88.61"/>
    <n v="4.761904762E-2"/>
    <n v="4.4305000000000003"/>
  </r>
  <r>
    <s v="446-47-6729"/>
    <x v="1"/>
    <x v="0"/>
    <x v="1"/>
    <s v="Fashion accessories"/>
    <n v="99.82"/>
    <n v="2"/>
    <n v="9.9819999999999993"/>
    <n v="209.62200000000001"/>
    <d v="2019-01-02T00:00:00"/>
    <n v="2"/>
    <s v="CC"/>
    <n v="199.64"/>
    <n v="4.761904762E-2"/>
    <n v="9.9819999999999993"/>
  </r>
  <r>
    <s v="573-10-3877"/>
    <x v="2"/>
    <x v="1"/>
    <x v="1"/>
    <s v="Health and beauty"/>
    <n v="39.01"/>
    <n v="1"/>
    <n v="1.9504999999999999"/>
    <n v="40.960500000000003"/>
    <d v="2019-03-12T00:00:00"/>
    <n v="2"/>
    <s v="CC"/>
    <n v="39.01"/>
    <n v="4.761904762E-2"/>
    <n v="1.9504999999999999"/>
  </r>
  <r>
    <s v="735-06-4124"/>
    <x v="1"/>
    <x v="0"/>
    <x v="1"/>
    <s v="Food and beverages"/>
    <n v="48.61"/>
    <n v="1"/>
    <n v="2.4304999999999999"/>
    <n v="51.040500000000002"/>
    <d v="2019-02-25T00:00:00"/>
    <n v="2"/>
    <s v="Cash"/>
    <n v="48.61"/>
    <n v="4.761904762E-2"/>
    <n v="2.4304999999999999"/>
  </r>
  <r>
    <s v="439-54-7422"/>
    <x v="0"/>
    <x v="0"/>
    <x v="0"/>
    <s v="Electronic accessories"/>
    <n v="51.19"/>
    <n v="4"/>
    <n v="10.238"/>
    <n v="214.99799999999999"/>
    <d v="2019-03-18T00:00:00"/>
    <n v="2"/>
    <s v="CC"/>
    <n v="204.76"/>
    <n v="4.761904762E-2"/>
    <n v="10.238"/>
  </r>
  <r>
    <s v="396-90-2219"/>
    <x v="2"/>
    <x v="0"/>
    <x v="0"/>
    <s v="Electronic accessories"/>
    <n v="14.96"/>
    <n v="8"/>
    <n v="5.984"/>
    <n v="125.664"/>
    <d v="2019-02-23T00:00:00"/>
    <n v="1"/>
    <s v="Cash"/>
    <n v="119.68"/>
    <n v="4.761904762E-2"/>
    <n v="5.984"/>
  </r>
  <r>
    <s v="411-77-0180"/>
    <x v="0"/>
    <x v="1"/>
    <x v="1"/>
    <s v="Electronic accessories"/>
    <n v="72.2"/>
    <n v="7"/>
    <n v="25.27"/>
    <n v="530.66999999999996"/>
    <d v="2019-03-26T00:00:00"/>
    <n v="2"/>
    <s v="Ewallet"/>
    <n v="505.4"/>
    <n v="4.761904762E-2"/>
    <n v="25.27"/>
  </r>
  <r>
    <s v="286-01-5402"/>
    <x v="0"/>
    <x v="0"/>
    <x v="0"/>
    <s v="Sports and travel"/>
    <n v="40.229999999999997"/>
    <n v="7"/>
    <n v="14.080500000000001"/>
    <n v="295.69049999999999"/>
    <d v="2019-03-30T00:00:00"/>
    <n v="1"/>
    <s v="Cash"/>
    <n v="281.61"/>
    <n v="4.761904762E-2"/>
    <n v="14.080500000000001"/>
  </r>
  <r>
    <s v="803-17-8013"/>
    <x v="0"/>
    <x v="1"/>
    <x v="0"/>
    <s v="Home and lifestyle"/>
    <n v="88.79"/>
    <n v="8"/>
    <n v="35.515999999999998"/>
    <n v="745.83600000000001"/>
    <d v="2019-02-17T00:00:00"/>
    <n v="2"/>
    <s v="Cash"/>
    <n v="710.32"/>
    <n v="4.761904762E-2"/>
    <n v="35.515999999999998"/>
  </r>
  <r>
    <s v="512-98-1403"/>
    <x v="0"/>
    <x v="1"/>
    <x v="0"/>
    <s v="Electronic accessories"/>
    <n v="26.48"/>
    <n v="3"/>
    <n v="3.972"/>
    <n v="83.412000000000006"/>
    <d v="2019-03-21T00:00:00"/>
    <n v="0"/>
    <s v="Ewallet"/>
    <n v="79.44"/>
    <n v="4.761904762E-2"/>
    <n v="3.972"/>
  </r>
  <r>
    <s v="848-42-2560"/>
    <x v="0"/>
    <x v="0"/>
    <x v="0"/>
    <s v="Fashion accessories"/>
    <n v="81.91"/>
    <n v="2"/>
    <n v="8.1910000000000007"/>
    <n v="172.011"/>
    <d v="2019-03-05T00:00:00"/>
    <n v="2"/>
    <s v="Cash"/>
    <n v="163.82"/>
    <n v="4.761904762E-2"/>
    <n v="8.1910000000000007"/>
  </r>
  <r>
    <s v="532-59-7201"/>
    <x v="2"/>
    <x v="1"/>
    <x v="1"/>
    <s v="Sports and travel"/>
    <n v="79.930000000000007"/>
    <n v="6"/>
    <n v="23.978999999999999"/>
    <n v="503.55900000000003"/>
    <d v="2019-01-31T00:00:00"/>
    <n v="1"/>
    <s v="Cash"/>
    <n v="479.58"/>
    <n v="4.761904762E-2"/>
    <n v="23.978999999999999"/>
  </r>
  <r>
    <s v="181-94-6432"/>
    <x v="1"/>
    <x v="1"/>
    <x v="1"/>
    <s v="Fashion accessories"/>
    <n v="69.33"/>
    <n v="2"/>
    <n v="6.9329999999999998"/>
    <n v="145.59299999999999"/>
    <d v="2019-02-05T00:00:00"/>
    <n v="2"/>
    <s v="Ewallet"/>
    <n v="138.66"/>
    <n v="4.761904762E-2"/>
    <n v="6.9329999999999998"/>
  </r>
  <r>
    <s v="870-76-1733"/>
    <x v="0"/>
    <x v="1"/>
    <x v="0"/>
    <s v="Food and beverages"/>
    <n v="14.23"/>
    <n v="5"/>
    <n v="3.5575000000000001"/>
    <n v="74.707499999999996"/>
    <d v="2019-02-01T00:00:00"/>
    <n v="0"/>
    <s v="CC"/>
    <n v="71.150000000000006"/>
    <n v="4.761904762E-2"/>
    <n v="3.5575000000000001"/>
  </r>
  <r>
    <s v="423-64-4619"/>
    <x v="0"/>
    <x v="1"/>
    <x v="0"/>
    <s v="Health and beauty"/>
    <n v="15.55"/>
    <n v="9"/>
    <n v="6.9974999999999996"/>
    <n v="146.94749999999999"/>
    <d v="2019-03-07T00:00:00"/>
    <n v="1"/>
    <s v="Cash"/>
    <n v="139.94999999999999"/>
    <n v="4.761904762E-2"/>
    <n v="6.9974999999999996"/>
  </r>
  <r>
    <s v="227-07-4446"/>
    <x v="1"/>
    <x v="1"/>
    <x v="0"/>
    <s v="Electronic accessories"/>
    <n v="78.13"/>
    <n v="10"/>
    <n v="39.064999999999998"/>
    <n v="820.36500000000001"/>
    <d v="2019-02-10T00:00:00"/>
    <n v="2"/>
    <s v="Cash"/>
    <n v="781.3"/>
    <n v="4.761904762E-2"/>
    <n v="39.064999999999998"/>
  </r>
  <r>
    <s v="174-36-3675"/>
    <x v="1"/>
    <x v="1"/>
    <x v="1"/>
    <s v="Food and beverages"/>
    <n v="99.37"/>
    <n v="2"/>
    <n v="9.9369999999999994"/>
    <n v="208.67699999999999"/>
    <d v="2019-02-14T00:00:00"/>
    <n v="2"/>
    <s v="Cash"/>
    <n v="198.74"/>
    <n v="4.761904762E-2"/>
    <n v="9.9369999999999994"/>
  </r>
  <r>
    <s v="428-83-5800"/>
    <x v="1"/>
    <x v="1"/>
    <x v="0"/>
    <s v="Food and beverages"/>
    <n v="21.08"/>
    <n v="3"/>
    <n v="3.1619999999999999"/>
    <n v="66.402000000000001"/>
    <d v="2019-02-09T00:00:00"/>
    <n v="0"/>
    <s v="Cash"/>
    <n v="63.24"/>
    <n v="4.761904762E-2"/>
    <n v="3.1619999999999999"/>
  </r>
  <r>
    <s v="603-07-0961"/>
    <x v="1"/>
    <x v="1"/>
    <x v="1"/>
    <s v="Electronic accessories"/>
    <n v="74.790000000000006"/>
    <n v="5"/>
    <n v="18.697500000000002"/>
    <n v="392.64749999999998"/>
    <d v="2019-01-10T00:00:00"/>
    <n v="1"/>
    <s v="Cash"/>
    <n v="373.95"/>
    <n v="4.761904762E-2"/>
    <n v="18.697500000000002"/>
  </r>
  <r>
    <s v="704-20-4138"/>
    <x v="1"/>
    <x v="1"/>
    <x v="0"/>
    <s v="Health and beauty"/>
    <n v="29.67"/>
    <n v="7"/>
    <n v="10.384499999999999"/>
    <n v="218.0745"/>
    <d v="2019-03-11T00:00:00"/>
    <n v="2"/>
    <s v="CC"/>
    <n v="207.69"/>
    <n v="4.761904762E-2"/>
    <n v="10.384499999999999"/>
  </r>
  <r>
    <s v="787-15-1757"/>
    <x v="1"/>
    <x v="1"/>
    <x v="1"/>
    <s v="Health and beauty"/>
    <n v="44.07"/>
    <n v="4"/>
    <n v="8.8140000000000001"/>
    <n v="185.09399999999999"/>
    <d v="2019-02-18T00:00:00"/>
    <n v="2"/>
    <s v="Ewallet"/>
    <n v="176.28"/>
    <n v="4.761904762E-2"/>
    <n v="8.8140000000000001"/>
  </r>
  <r>
    <s v="649-11-3678"/>
    <x v="1"/>
    <x v="0"/>
    <x v="0"/>
    <s v="Food and beverages"/>
    <n v="22.93"/>
    <n v="9"/>
    <n v="10.3185"/>
    <n v="216.6885"/>
    <d v="2019-02-26T00:00:00"/>
    <n v="2"/>
    <s v="Cash"/>
    <n v="206.37"/>
    <n v="4.761904762E-2"/>
    <n v="10.3185"/>
  </r>
  <r>
    <s v="622-20-1945"/>
    <x v="1"/>
    <x v="0"/>
    <x v="0"/>
    <s v="Health and beauty"/>
    <n v="39.42"/>
    <n v="1"/>
    <n v="1.9710000000000001"/>
    <n v="41.390999999999998"/>
    <d v="2019-01-18T00:00:00"/>
    <n v="2"/>
    <s v="Cash"/>
    <n v="39.42"/>
    <n v="4.761904762E-2"/>
    <n v="1.9710000000000001"/>
  </r>
  <r>
    <s v="372-94-8041"/>
    <x v="0"/>
    <x v="0"/>
    <x v="1"/>
    <s v="Health and beauty"/>
    <n v="15.26"/>
    <n v="6"/>
    <n v="4.5780000000000003"/>
    <n v="96.138000000000005"/>
    <d v="2019-02-15T00:00:00"/>
    <n v="2"/>
    <s v="Ewallet"/>
    <n v="91.56"/>
    <n v="4.761904762E-2"/>
    <n v="4.5780000000000003"/>
  </r>
  <r>
    <s v="563-91-7120"/>
    <x v="0"/>
    <x v="0"/>
    <x v="0"/>
    <s v="Fashion accessories"/>
    <n v="61.77"/>
    <n v="5"/>
    <n v="15.442500000000001"/>
    <n v="324.29250000000002"/>
    <d v="2019-03-08T00:00:00"/>
    <n v="1"/>
    <s v="Cash"/>
    <n v="308.85000000000002"/>
    <n v="4.761904762E-2"/>
    <n v="15.442500000000001"/>
  </r>
  <r>
    <s v="746-54-5508"/>
    <x v="0"/>
    <x v="0"/>
    <x v="1"/>
    <s v="Home and lifestyle"/>
    <n v="21.52"/>
    <n v="6"/>
    <n v="6.4560000000000004"/>
    <n v="135.57599999999999"/>
    <d v="2019-01-17T00:00:00"/>
    <n v="1"/>
    <s v="CC"/>
    <n v="129.12"/>
    <n v="4.761904762E-2"/>
    <n v="6.4560000000000004"/>
  </r>
  <r>
    <s v="276-54-0879"/>
    <x v="2"/>
    <x v="0"/>
    <x v="1"/>
    <s v="Sports and travel"/>
    <n v="97.74"/>
    <n v="4"/>
    <n v="19.547999999999998"/>
    <n v="410.50799999999998"/>
    <d v="2019-03-12T00:00:00"/>
    <n v="2"/>
    <s v="Ewallet"/>
    <n v="390.96"/>
    <n v="4.761904762E-2"/>
    <n v="19.547999999999998"/>
  </r>
  <r>
    <s v="815-11-1168"/>
    <x v="0"/>
    <x v="1"/>
    <x v="1"/>
    <s v="Food and beverages"/>
    <n v="99.78"/>
    <n v="5"/>
    <n v="24.945"/>
    <n v="523.84500000000003"/>
    <d v="2019-03-09T00:00:00"/>
    <n v="2"/>
    <s v="Cash"/>
    <n v="498.9"/>
    <n v="4.761904762E-2"/>
    <n v="24.945"/>
  </r>
  <r>
    <s v="719-76-3868"/>
    <x v="1"/>
    <x v="1"/>
    <x v="1"/>
    <s v="Food and beverages"/>
    <n v="94.26"/>
    <n v="4"/>
    <n v="18.852"/>
    <n v="395.892"/>
    <d v="2019-03-12T00:00:00"/>
    <n v="2"/>
    <s v="Cash"/>
    <n v="377.04"/>
    <n v="4.761904762E-2"/>
    <n v="18.852"/>
  </r>
  <r>
    <s v="730-61-8757"/>
    <x v="2"/>
    <x v="1"/>
    <x v="1"/>
    <s v="Health and beauty"/>
    <n v="51.13"/>
    <n v="4"/>
    <n v="10.226000000000001"/>
    <n v="214.74600000000001"/>
    <d v="2019-01-25T00:00:00"/>
    <n v="0"/>
    <s v="CC"/>
    <n v="204.52"/>
    <n v="4.761904762E-2"/>
    <n v="10.226000000000001"/>
  </r>
  <r>
    <s v="340-66-0321"/>
    <x v="0"/>
    <x v="1"/>
    <x v="1"/>
    <s v="Electronic accessories"/>
    <n v="36.36"/>
    <n v="4"/>
    <n v="7.2720000000000002"/>
    <n v="152.71199999999999"/>
    <d v="2019-03-25T00:00:00"/>
    <n v="1"/>
    <s v="Cash"/>
    <n v="145.44"/>
    <n v="4.761904762E-2"/>
    <n v="7.2720000000000002"/>
  </r>
  <r>
    <s v="868-81-1752"/>
    <x v="2"/>
    <x v="0"/>
    <x v="1"/>
    <s v="Home and lifestyle"/>
    <n v="22.02"/>
    <n v="9"/>
    <n v="9.9090000000000007"/>
    <n v="208.089"/>
    <d v="2019-02-07T00:00:00"/>
    <n v="2"/>
    <s v="Cash"/>
    <n v="198.18"/>
    <n v="4.761904762E-2"/>
    <n v="9.9090000000000007"/>
  </r>
  <r>
    <s v="634-97-8956"/>
    <x v="0"/>
    <x v="0"/>
    <x v="1"/>
    <s v="Food and beverages"/>
    <n v="32.9"/>
    <n v="3"/>
    <n v="4.9349999999999996"/>
    <n v="103.63500000000001"/>
    <d v="2019-02-17T00:00:00"/>
    <n v="2"/>
    <s v="CC"/>
    <n v="98.7"/>
    <n v="4.761904762E-2"/>
    <n v="4.9349999999999996"/>
  </r>
  <r>
    <s v="566-71-1091"/>
    <x v="0"/>
    <x v="0"/>
    <x v="1"/>
    <s v="Fashion accessories"/>
    <n v="77.02"/>
    <n v="5"/>
    <n v="19.254999999999999"/>
    <n v="404.35500000000002"/>
    <d v="2019-02-03T00:00:00"/>
    <n v="2"/>
    <s v="Cash"/>
    <n v="385.1"/>
    <n v="4.761904762E-2"/>
    <n v="19.254999999999999"/>
  </r>
  <r>
    <s v="442-48-3607"/>
    <x v="0"/>
    <x v="1"/>
    <x v="1"/>
    <s v="Food and beverages"/>
    <n v="23.48"/>
    <n v="2"/>
    <n v="2.3479999999999999"/>
    <n v="49.308"/>
    <d v="2019-03-14T00:00:00"/>
    <n v="1"/>
    <s v="CC"/>
    <n v="46.96"/>
    <n v="4.761904762E-2"/>
    <n v="2.3479999999999999"/>
  </r>
  <r>
    <s v="835-16-0096"/>
    <x v="1"/>
    <x v="1"/>
    <x v="1"/>
    <s v="Sports and travel"/>
    <n v="14.7"/>
    <n v="5"/>
    <n v="3.6749999999999998"/>
    <n v="77.174999999999997"/>
    <d v="2019-03-24T00:00:00"/>
    <n v="1"/>
    <s v="Ewallet"/>
    <n v="73.5"/>
    <n v="4.761904762E-2"/>
    <n v="3.6749999999999998"/>
  </r>
  <r>
    <s v="527-09-6272"/>
    <x v="0"/>
    <x v="1"/>
    <x v="0"/>
    <s v="Electronic accessories"/>
    <n v="28.45"/>
    <n v="5"/>
    <n v="7.1124999999999998"/>
    <n v="149.36250000000001"/>
    <d v="2019-03-21T00:00:00"/>
    <n v="0"/>
    <s v="CC"/>
    <n v="142.25"/>
    <n v="4.761904762E-2"/>
    <n v="7.1124999999999998"/>
  </r>
  <r>
    <s v="898-04-2717"/>
    <x v="0"/>
    <x v="0"/>
    <x v="1"/>
    <s v="Fashion accessories"/>
    <n v="76.400000000000006"/>
    <n v="9"/>
    <n v="34.380000000000003"/>
    <n v="721.98"/>
    <d v="2019-03-19T00:00:00"/>
    <n v="2"/>
    <s v="Ewallet"/>
    <n v="687.6"/>
    <n v="4.761904762E-2"/>
    <n v="34.380000000000003"/>
  </r>
  <r>
    <s v="692-27-8933"/>
    <x v="2"/>
    <x v="0"/>
    <x v="0"/>
    <s v="Sports and travel"/>
    <n v="57.95"/>
    <n v="6"/>
    <n v="17.385000000000002"/>
    <n v="365.08499999999998"/>
    <d v="2019-02-24T00:00:00"/>
    <n v="1"/>
    <s v="Cash"/>
    <n v="347.7"/>
    <n v="4.761904762E-2"/>
    <n v="17.385000000000002"/>
  </r>
  <r>
    <s v="633-09-3463"/>
    <x v="1"/>
    <x v="0"/>
    <x v="0"/>
    <s v="Electronic accessories"/>
    <n v="47.65"/>
    <n v="3"/>
    <n v="7.1475"/>
    <n v="150.0975"/>
    <d v="2019-03-28T00:00:00"/>
    <n v="1"/>
    <s v="CC"/>
    <n v="142.94999999999999"/>
    <n v="4.761904762E-2"/>
    <n v="7.1475"/>
  </r>
  <r>
    <s v="374-17-3652"/>
    <x v="2"/>
    <x v="1"/>
    <x v="0"/>
    <s v="Food and beverages"/>
    <n v="42.82"/>
    <n v="9"/>
    <n v="19.268999999999998"/>
    <n v="404.649"/>
    <d v="2019-02-05T00:00:00"/>
    <n v="2"/>
    <s v="CC"/>
    <n v="385.38"/>
    <n v="4.761904762E-2"/>
    <n v="19.268999999999998"/>
  </r>
  <r>
    <s v="378-07-7001"/>
    <x v="2"/>
    <x v="1"/>
    <x v="1"/>
    <s v="Electronic accessories"/>
    <n v="48.09"/>
    <n v="3"/>
    <n v="7.2134999999999998"/>
    <n v="151.48349999999999"/>
    <d v="2019-02-10T00:00:00"/>
    <n v="2"/>
    <s v="CC"/>
    <n v="144.27000000000001"/>
    <n v="4.761904762E-2"/>
    <n v="7.2134999999999998"/>
  </r>
  <r>
    <s v="433-75-6987"/>
    <x v="2"/>
    <x v="1"/>
    <x v="0"/>
    <s v="Health and beauty"/>
    <n v="55.97"/>
    <n v="7"/>
    <n v="19.589500000000001"/>
    <n v="411.37950000000001"/>
    <d v="2019-03-05T00:00:00"/>
    <n v="2"/>
    <s v="Ewallet"/>
    <n v="391.79"/>
    <n v="4.761904762E-2"/>
    <n v="19.589500000000001"/>
  </r>
  <r>
    <s v="873-95-4984"/>
    <x v="2"/>
    <x v="1"/>
    <x v="0"/>
    <s v="Health and beauty"/>
    <n v="76.900000000000006"/>
    <n v="7"/>
    <n v="26.914999999999999"/>
    <n v="565.21500000000003"/>
    <d v="2019-02-15T00:00:00"/>
    <n v="2"/>
    <s v="Cash"/>
    <n v="538.29999999999995"/>
    <n v="4.761904762E-2"/>
    <n v="26.914999999999999"/>
  </r>
  <r>
    <s v="416-13-5917"/>
    <x v="1"/>
    <x v="0"/>
    <x v="0"/>
    <s v="Food and beverages"/>
    <n v="97.03"/>
    <n v="5"/>
    <n v="24.2575"/>
    <n v="509.40750000000003"/>
    <d v="2019-01-30T00:00:00"/>
    <n v="2"/>
    <s v="Ewallet"/>
    <n v="485.15"/>
    <n v="4.761904762E-2"/>
    <n v="24.2575"/>
  </r>
  <r>
    <s v="150-89-8043"/>
    <x v="0"/>
    <x v="0"/>
    <x v="1"/>
    <s v="Sports and travel"/>
    <n v="44.65"/>
    <n v="3"/>
    <n v="6.6974999999999998"/>
    <n v="140.64750000000001"/>
    <d v="2019-02-14T00:00:00"/>
    <n v="2"/>
    <s v="Cash"/>
    <n v="133.94999999999999"/>
    <n v="4.761904762E-2"/>
    <n v="6.6974999999999998"/>
  </r>
  <r>
    <s v="135-84-8019"/>
    <x v="0"/>
    <x v="0"/>
    <x v="0"/>
    <s v="Fashion accessories"/>
    <n v="77.930000000000007"/>
    <n v="9"/>
    <n v="35.0685"/>
    <n v="736.43849999999998"/>
    <d v="2019-02-27T00:00:00"/>
    <n v="2"/>
    <s v="Ewallet"/>
    <n v="701.37"/>
    <n v="4.761904762E-2"/>
    <n v="35.0685"/>
  </r>
  <r>
    <s v="441-94-7118"/>
    <x v="0"/>
    <x v="1"/>
    <x v="1"/>
    <s v="Electronic accessories"/>
    <n v="71.95"/>
    <n v="1"/>
    <n v="3.5975000000000001"/>
    <n v="75.547499999999999"/>
    <d v="2019-02-04T00:00:00"/>
    <n v="1"/>
    <s v="Cash"/>
    <n v="71.95"/>
    <n v="4.761904762E-2"/>
    <n v="3.5975000000000001"/>
  </r>
  <r>
    <s v="725-96-3778"/>
    <x v="1"/>
    <x v="1"/>
    <x v="0"/>
    <s v="Home and lifestyle"/>
    <n v="89.25"/>
    <n v="8"/>
    <n v="35.700000000000003"/>
    <n v="749.7"/>
    <d v="2019-01-20T00:00:00"/>
    <n v="0"/>
    <s v="Cash"/>
    <n v="714"/>
    <n v="4.761904762E-2"/>
    <n v="35.700000000000003"/>
  </r>
  <r>
    <s v="531-80-1784"/>
    <x v="0"/>
    <x v="0"/>
    <x v="1"/>
    <s v="Electronic accessories"/>
    <n v="26.02"/>
    <n v="7"/>
    <n v="9.1069999999999993"/>
    <n v="191.24700000000001"/>
    <d v="2019-03-28T00:00:00"/>
    <n v="2"/>
    <s v="Cash"/>
    <n v="182.14"/>
    <n v="4.761904762E-2"/>
    <n v="9.1069999999999993"/>
  </r>
  <r>
    <s v="400-45-1220"/>
    <x v="2"/>
    <x v="0"/>
    <x v="0"/>
    <s v="Health and beauty"/>
    <n v="13.5"/>
    <n v="10"/>
    <n v="6.75"/>
    <n v="141.75"/>
    <d v="2019-02-27T00:00:00"/>
    <n v="1"/>
    <s v="CC"/>
    <n v="135"/>
    <n v="4.761904762E-2"/>
    <n v="6.75"/>
  </r>
  <r>
    <s v="860-79-0874"/>
    <x v="1"/>
    <x v="1"/>
    <x v="0"/>
    <s v="Fashion accessories"/>
    <n v="99.3"/>
    <n v="10"/>
    <n v="49.65"/>
    <n v="1042.6500000000001"/>
    <d v="2019-02-15T00:00:00"/>
    <n v="1"/>
    <s v="CC"/>
    <n v="993"/>
    <n v="4.761904762E-2"/>
    <n v="49.65"/>
  </r>
  <r>
    <s v="834-61-8124"/>
    <x v="0"/>
    <x v="0"/>
    <x v="1"/>
    <s v="Electronic accessories"/>
    <n v="51.69"/>
    <n v="7"/>
    <n v="18.0915"/>
    <n v="379.92149999999998"/>
    <d v="2019-01-26T00:00:00"/>
    <n v="2"/>
    <s v="Cash"/>
    <n v="361.83"/>
    <n v="4.761904762E-2"/>
    <n v="18.0915"/>
  </r>
  <r>
    <s v="115-99-4379"/>
    <x v="2"/>
    <x v="1"/>
    <x v="0"/>
    <s v="Fashion accessories"/>
    <n v="54.73"/>
    <n v="7"/>
    <n v="19.1555"/>
    <n v="402.26549999999997"/>
    <d v="2019-03-14T00:00:00"/>
    <n v="2"/>
    <s v="CC"/>
    <n v="383.11"/>
    <n v="4.761904762E-2"/>
    <n v="19.1555"/>
  </r>
  <r>
    <s v="565-67-6697"/>
    <x v="2"/>
    <x v="1"/>
    <x v="1"/>
    <s v="Home and lifestyle"/>
    <n v="27"/>
    <n v="9"/>
    <n v="12.15"/>
    <n v="255.15"/>
    <d v="2019-03-02T00:00:00"/>
    <n v="1"/>
    <s v="Cash"/>
    <n v="243"/>
    <n v="4.761904762E-2"/>
    <n v="12.15"/>
  </r>
  <r>
    <s v="320-49-6392"/>
    <x v="1"/>
    <x v="0"/>
    <x v="0"/>
    <s v="Electronic accessories"/>
    <n v="30.24"/>
    <n v="1"/>
    <n v="1.512"/>
    <n v="31.751999999999999"/>
    <d v="2019-03-04T00:00:00"/>
    <n v="2"/>
    <s v="Cash"/>
    <n v="30.24"/>
    <n v="4.761904762E-2"/>
    <n v="1.512"/>
  </r>
  <r>
    <s v="889-04-9723"/>
    <x v="2"/>
    <x v="1"/>
    <x v="0"/>
    <s v="Food and beverages"/>
    <n v="89.14"/>
    <n v="4"/>
    <n v="17.827999999999999"/>
    <n v="374.38799999999998"/>
    <d v="2019-01-07T00:00:00"/>
    <n v="1"/>
    <s v="CC"/>
    <n v="356.56"/>
    <n v="4.761904762E-2"/>
    <n v="17.827999999999999"/>
  </r>
  <r>
    <s v="632-90-0281"/>
    <x v="1"/>
    <x v="0"/>
    <x v="0"/>
    <s v="Fashion accessories"/>
    <n v="37.549999999999997"/>
    <n v="10"/>
    <n v="18.774999999999999"/>
    <n v="394.27499999999998"/>
    <d v="2019-03-08T00:00:00"/>
    <n v="2"/>
    <s v="CC"/>
    <n v="375.5"/>
    <n v="4.761904762E-2"/>
    <n v="18.774999999999999"/>
  </r>
  <r>
    <s v="554-42-2417"/>
    <x v="1"/>
    <x v="0"/>
    <x v="0"/>
    <s v="Sports and travel"/>
    <n v="95.44"/>
    <n v="10"/>
    <n v="47.72"/>
    <n v="1002.12"/>
    <d v="2019-01-09T00:00:00"/>
    <n v="1"/>
    <s v="Cash"/>
    <n v="954.4"/>
    <n v="4.761904762E-2"/>
    <n v="47.72"/>
  </r>
  <r>
    <s v="453-63-6187"/>
    <x v="2"/>
    <x v="0"/>
    <x v="1"/>
    <s v="Electronic accessories"/>
    <n v="27.5"/>
    <n v="3"/>
    <n v="4.125"/>
    <n v="86.625"/>
    <d v="2019-03-01T00:00:00"/>
    <n v="2"/>
    <s v="Ewallet"/>
    <n v="82.5"/>
    <n v="4.761904762E-2"/>
    <n v="4.125"/>
  </r>
  <r>
    <s v="578-80-7669"/>
    <x v="2"/>
    <x v="0"/>
    <x v="1"/>
    <s v="Sports and travel"/>
    <n v="74.97"/>
    <n v="1"/>
    <n v="3.7484999999999999"/>
    <n v="78.718500000000006"/>
    <d v="2019-03-16T00:00:00"/>
    <n v="2"/>
    <s v="Cash"/>
    <n v="74.97"/>
    <n v="4.761904762E-2"/>
    <n v="3.7484999999999999"/>
  </r>
  <r>
    <s v="612-36-5536"/>
    <x v="0"/>
    <x v="1"/>
    <x v="1"/>
    <s v="Food and beverages"/>
    <n v="80.959999999999994"/>
    <n v="8"/>
    <n v="32.384"/>
    <n v="680.06399999999996"/>
    <d v="2019-02-17T00:00:00"/>
    <n v="1"/>
    <s v="CC"/>
    <n v="647.67999999999995"/>
    <n v="4.761904762E-2"/>
    <n v="32.384"/>
  </r>
  <r>
    <s v="605-72-4132"/>
    <x v="1"/>
    <x v="0"/>
    <x v="0"/>
    <s v="Food and beverages"/>
    <n v="94.47"/>
    <n v="8"/>
    <n v="37.787999999999997"/>
    <n v="793.548"/>
    <d v="2019-02-27T00:00:00"/>
    <n v="2"/>
    <s v="Cash"/>
    <n v="755.76"/>
    <n v="4.761904762E-2"/>
    <n v="37.787999999999997"/>
  </r>
  <r>
    <s v="471-41-2823"/>
    <x v="1"/>
    <x v="0"/>
    <x v="1"/>
    <s v="Food and beverages"/>
    <n v="99.79"/>
    <n v="2"/>
    <n v="9.9789999999999992"/>
    <n v="209.559"/>
    <d v="2019-03-07T00:00:00"/>
    <n v="2"/>
    <s v="Ewallet"/>
    <n v="199.58"/>
    <n v="4.761904762E-2"/>
    <n v="9.9789999999999992"/>
  </r>
  <r>
    <s v="462-67-9126"/>
    <x v="0"/>
    <x v="0"/>
    <x v="1"/>
    <s v="Home and lifestyle"/>
    <n v="73.22"/>
    <n v="6"/>
    <n v="21.966000000000001"/>
    <n v="461.286"/>
    <d v="2019-01-21T00:00:00"/>
    <n v="2"/>
    <s v="Cash"/>
    <n v="439.32"/>
    <n v="4.761904762E-2"/>
    <n v="21.966000000000001"/>
  </r>
  <r>
    <s v="272-27-9238"/>
    <x v="1"/>
    <x v="0"/>
    <x v="0"/>
    <s v="Food and beverages"/>
    <n v="41.24"/>
    <n v="4"/>
    <n v="8.2479999999999993"/>
    <n v="173.208"/>
    <d v="2019-02-19T00:00:00"/>
    <n v="2"/>
    <s v="Cash"/>
    <n v="164.96"/>
    <n v="4.761904762E-2"/>
    <n v="8.2479999999999993"/>
  </r>
  <r>
    <s v="834-25-9262"/>
    <x v="1"/>
    <x v="0"/>
    <x v="0"/>
    <s v="Fashion accessories"/>
    <n v="81.680000000000007"/>
    <n v="4"/>
    <n v="16.335999999999999"/>
    <n v="343.05599999999998"/>
    <d v="2019-01-06T00:00:00"/>
    <n v="1"/>
    <s v="Cash"/>
    <n v="326.72000000000003"/>
    <n v="4.761904762E-2"/>
    <n v="16.335999999999999"/>
  </r>
  <r>
    <s v="122-61-9553"/>
    <x v="1"/>
    <x v="0"/>
    <x v="0"/>
    <s v="Electronic accessories"/>
    <n v="51.32"/>
    <n v="9"/>
    <n v="23.094000000000001"/>
    <n v="484.97399999999999"/>
    <d v="2019-03-14T00:00:00"/>
    <n v="2"/>
    <s v="Cash"/>
    <n v="461.88"/>
    <n v="4.761904762E-2"/>
    <n v="23.094000000000001"/>
  </r>
  <r>
    <s v="468-88-0009"/>
    <x v="0"/>
    <x v="1"/>
    <x v="1"/>
    <s v="Home and lifestyle"/>
    <n v="65.94"/>
    <n v="4"/>
    <n v="13.188000000000001"/>
    <n v="276.94799999999998"/>
    <d v="2019-03-24T00:00:00"/>
    <n v="0"/>
    <s v="Cash"/>
    <n v="263.76"/>
    <n v="4.761904762E-2"/>
    <n v="13.188000000000001"/>
  </r>
  <r>
    <s v="613-59-9758"/>
    <x v="1"/>
    <x v="0"/>
    <x v="0"/>
    <s v="Sports and travel"/>
    <n v="14.36"/>
    <n v="10"/>
    <n v="7.18"/>
    <n v="150.78"/>
    <d v="2019-01-27T00:00:00"/>
    <n v="1"/>
    <s v="Cash"/>
    <n v="143.6"/>
    <n v="4.761904762E-2"/>
    <n v="7.18"/>
  </r>
  <r>
    <s v="254-31-0042"/>
    <x v="0"/>
    <x v="1"/>
    <x v="1"/>
    <s v="Electronic accessories"/>
    <n v="21.5"/>
    <n v="9"/>
    <n v="9.6750000000000007"/>
    <n v="203.17500000000001"/>
    <d v="2019-03-06T00:00:00"/>
    <n v="1"/>
    <s v="CC"/>
    <n v="193.5"/>
    <n v="4.761904762E-2"/>
    <n v="9.6750000000000007"/>
  </r>
  <r>
    <s v="201-86-2184"/>
    <x v="2"/>
    <x v="1"/>
    <x v="0"/>
    <s v="Electronic accessories"/>
    <n v="26.26"/>
    <n v="7"/>
    <n v="9.1910000000000007"/>
    <n v="193.011"/>
    <d v="2019-02-02T00:00:00"/>
    <n v="2"/>
    <s v="Cash"/>
    <n v="183.82"/>
    <n v="4.761904762E-2"/>
    <n v="9.1910000000000007"/>
  </r>
  <r>
    <s v="261-12-8671"/>
    <x v="2"/>
    <x v="0"/>
    <x v="0"/>
    <s v="Fashion accessories"/>
    <n v="60.96"/>
    <n v="2"/>
    <n v="6.0960000000000001"/>
    <n v="128.01599999999999"/>
    <d v="2019-01-25T00:00:00"/>
    <n v="2"/>
    <s v="CC"/>
    <n v="121.92"/>
    <n v="4.761904762E-2"/>
    <n v="6.0960000000000001"/>
  </r>
  <r>
    <s v="730-70-9830"/>
    <x v="1"/>
    <x v="0"/>
    <x v="0"/>
    <s v="Home and lifestyle"/>
    <n v="70.11"/>
    <n v="6"/>
    <n v="21.033000000000001"/>
    <n v="441.69299999999998"/>
    <d v="2019-03-14T00:00:00"/>
    <n v="2"/>
    <s v="Ewallet"/>
    <n v="420.66"/>
    <n v="4.761904762E-2"/>
    <n v="21.033000000000001"/>
  </r>
  <r>
    <s v="382-25-8917"/>
    <x v="1"/>
    <x v="0"/>
    <x v="1"/>
    <s v="Fashion accessories"/>
    <n v="42.08"/>
    <n v="6"/>
    <n v="12.624000000000001"/>
    <n v="265.10399999999998"/>
    <d v="2019-01-29T00:00:00"/>
    <n v="1"/>
    <s v="Cash"/>
    <n v="252.48"/>
    <n v="4.761904762E-2"/>
    <n v="12.624000000000001"/>
  </r>
  <r>
    <s v="422-29-8786"/>
    <x v="0"/>
    <x v="0"/>
    <x v="0"/>
    <s v="Home and lifestyle"/>
    <n v="67.09"/>
    <n v="5"/>
    <n v="16.772500000000001"/>
    <n v="352.22250000000003"/>
    <d v="2019-01-03T00:00:00"/>
    <n v="2"/>
    <s v="CC"/>
    <n v="335.45"/>
    <n v="4.761904762E-2"/>
    <n v="16.772500000000001"/>
  </r>
  <r>
    <s v="667-23-5919"/>
    <x v="0"/>
    <x v="1"/>
    <x v="0"/>
    <s v="Fashion accessories"/>
    <n v="96.7"/>
    <n v="5"/>
    <n v="24.175000000000001"/>
    <n v="507.67500000000001"/>
    <d v="2019-01-14T00:00:00"/>
    <n v="1"/>
    <s v="Ewallet"/>
    <n v="483.5"/>
    <n v="4.761904762E-2"/>
    <n v="24.175000000000001"/>
  </r>
  <r>
    <s v="843-01-4703"/>
    <x v="2"/>
    <x v="1"/>
    <x v="0"/>
    <s v="Home and lifestyle"/>
    <n v="35.380000000000003"/>
    <n v="9"/>
    <n v="15.920999999999999"/>
    <n v="334.34100000000001"/>
    <d v="2019-01-05T00:00:00"/>
    <n v="2"/>
    <s v="CC"/>
    <n v="318.42"/>
    <n v="4.761904762E-2"/>
    <n v="15.920999999999999"/>
  </r>
  <r>
    <s v="743-88-1662"/>
    <x v="1"/>
    <x v="0"/>
    <x v="1"/>
    <s v="Sports and travel"/>
    <n v="95.49"/>
    <n v="7"/>
    <n v="33.421500000000002"/>
    <n v="701.85149999999999"/>
    <d v="2019-02-22T00:00:00"/>
    <n v="2"/>
    <s v="Ewallet"/>
    <n v="668.43"/>
    <n v="4.761904762E-2"/>
    <n v="33.421500000000002"/>
  </r>
  <r>
    <s v="595-86-2894"/>
    <x v="1"/>
    <x v="1"/>
    <x v="1"/>
    <s v="Fashion accessories"/>
    <n v="96.98"/>
    <n v="4"/>
    <n v="19.396000000000001"/>
    <n v="407.31599999999997"/>
    <d v="2019-02-06T00:00:00"/>
    <n v="2"/>
    <s v="Ewallet"/>
    <n v="387.92"/>
    <n v="4.761904762E-2"/>
    <n v="19.396000000000001"/>
  </r>
  <r>
    <s v="182-69-8360"/>
    <x v="2"/>
    <x v="0"/>
    <x v="0"/>
    <s v="Electronic accessories"/>
    <n v="23.65"/>
    <n v="4"/>
    <n v="4.7300000000000004"/>
    <n v="99.33"/>
    <d v="2019-01-30T00:00:00"/>
    <n v="1"/>
    <s v="CC"/>
    <n v="94.6"/>
    <n v="4.761904762E-2"/>
    <n v="4.7300000000000004"/>
  </r>
  <r>
    <s v="289-15-7034"/>
    <x v="0"/>
    <x v="1"/>
    <x v="1"/>
    <s v="Sports and travel"/>
    <n v="82.33"/>
    <n v="4"/>
    <n v="16.466000000000001"/>
    <n v="345.786"/>
    <d v="2019-01-11T00:00:00"/>
    <n v="0"/>
    <s v="CC"/>
    <n v="329.32"/>
    <n v="4.761904762E-2"/>
    <n v="16.466000000000001"/>
  </r>
  <r>
    <s v="462-78-5240"/>
    <x v="1"/>
    <x v="0"/>
    <x v="0"/>
    <s v="Electronic accessories"/>
    <n v="26.61"/>
    <n v="2"/>
    <n v="2.661"/>
    <n v="55.881"/>
    <d v="2019-03-19T00:00:00"/>
    <n v="1"/>
    <s v="Cash"/>
    <n v="53.22"/>
    <n v="4.761904762E-2"/>
    <n v="2.661"/>
  </r>
  <r>
    <s v="868-52-7573"/>
    <x v="2"/>
    <x v="0"/>
    <x v="0"/>
    <s v="Food and beverages"/>
    <n v="99.69"/>
    <n v="5"/>
    <n v="24.922499999999999"/>
    <n v="523.37249999999995"/>
    <d v="2019-01-14T00:00:00"/>
    <n v="1"/>
    <s v="Cash"/>
    <n v="498.45"/>
    <n v="4.761904762E-2"/>
    <n v="24.922499999999999"/>
  </r>
  <r>
    <s v="153-58-4872"/>
    <x v="1"/>
    <x v="1"/>
    <x v="0"/>
    <s v="Food and beverages"/>
    <n v="74.89"/>
    <n v="4"/>
    <n v="14.978"/>
    <n v="314.53800000000001"/>
    <d v="2019-03-01T00:00:00"/>
    <n v="2"/>
    <s v="Ewallet"/>
    <n v="299.56"/>
    <n v="4.761904762E-2"/>
    <n v="14.978"/>
  </r>
  <r>
    <s v="662-72-2873"/>
    <x v="0"/>
    <x v="0"/>
    <x v="0"/>
    <s v="Food and beverages"/>
    <n v="40.94"/>
    <n v="5"/>
    <n v="10.234999999999999"/>
    <n v="214.935"/>
    <d v="2019-01-06T00:00:00"/>
    <n v="1"/>
    <s v="Ewallet"/>
    <n v="204.7"/>
    <n v="4.761904762E-2"/>
    <n v="10.234999999999999"/>
  </r>
  <r>
    <s v="525-88-7307"/>
    <x v="2"/>
    <x v="1"/>
    <x v="1"/>
    <s v="Sports and travel"/>
    <n v="75.819999999999993"/>
    <n v="1"/>
    <n v="3.7909999999999999"/>
    <n v="79.611000000000004"/>
    <d v="2019-01-31T00:00:00"/>
    <n v="1"/>
    <s v="Cash"/>
    <n v="75.819999999999993"/>
    <n v="4.761904762E-2"/>
    <n v="3.7909999999999999"/>
  </r>
  <r>
    <s v="689-16-9784"/>
    <x v="1"/>
    <x v="0"/>
    <x v="1"/>
    <s v="Food and beverages"/>
    <n v="46.77"/>
    <n v="6"/>
    <n v="14.031000000000001"/>
    <n v="294.65100000000001"/>
    <d v="2019-03-11T00:00:00"/>
    <n v="1"/>
    <s v="Cash"/>
    <n v="280.62"/>
    <n v="4.761904762E-2"/>
    <n v="14.031000000000001"/>
  </r>
  <r>
    <s v="725-56-0833"/>
    <x v="0"/>
    <x v="0"/>
    <x v="0"/>
    <s v="Health and beauty"/>
    <n v="32.32"/>
    <n v="10"/>
    <n v="16.16"/>
    <n v="339.36"/>
    <d v="2019-02-20T00:00:00"/>
    <n v="2"/>
    <s v="CC"/>
    <n v="323.2"/>
    <n v="4.761904762E-2"/>
    <n v="16.16"/>
  </r>
  <r>
    <s v="394-41-0748"/>
    <x v="1"/>
    <x v="1"/>
    <x v="0"/>
    <s v="Fashion accessories"/>
    <n v="54.07"/>
    <n v="9"/>
    <n v="24.331499999999998"/>
    <n v="510.9615"/>
    <d v="2019-01-27T00:00:00"/>
    <n v="1"/>
    <s v="Ewallet"/>
    <n v="486.63"/>
    <n v="4.761904762E-2"/>
    <n v="24.331499999999998"/>
  </r>
  <r>
    <s v="596-42-3999"/>
    <x v="2"/>
    <x v="0"/>
    <x v="1"/>
    <s v="Food and beverages"/>
    <n v="18.22"/>
    <n v="7"/>
    <n v="6.3769999999999998"/>
    <n v="133.917"/>
    <d v="2019-03-10T00:00:00"/>
    <n v="1"/>
    <s v="CC"/>
    <n v="127.54"/>
    <n v="4.761904762E-2"/>
    <n v="6.3769999999999998"/>
  </r>
  <r>
    <s v="541-89-9860"/>
    <x v="1"/>
    <x v="1"/>
    <x v="0"/>
    <s v="Fashion accessories"/>
    <n v="80.48"/>
    <n v="3"/>
    <n v="12.071999999999999"/>
    <n v="253.512"/>
    <d v="2019-02-15T00:00:00"/>
    <n v="1"/>
    <s v="Cash"/>
    <n v="241.44"/>
    <n v="4.761904762E-2"/>
    <n v="12.071999999999999"/>
  </r>
  <r>
    <s v="173-82-9529"/>
    <x v="2"/>
    <x v="0"/>
    <x v="0"/>
    <s v="Fashion accessories"/>
    <n v="37.950000000000003"/>
    <n v="10"/>
    <n v="18.975000000000001"/>
    <n v="398.47500000000002"/>
    <d v="2019-01-26T00:00:00"/>
    <n v="1"/>
    <s v="Cash"/>
    <n v="379.5"/>
    <n v="4.761904762E-2"/>
    <n v="18.975000000000001"/>
  </r>
  <r>
    <s v="563-36-9814"/>
    <x v="0"/>
    <x v="1"/>
    <x v="1"/>
    <s v="Electronic accessories"/>
    <n v="76.819999999999993"/>
    <n v="1"/>
    <n v="3.8410000000000002"/>
    <n v="80.661000000000001"/>
    <d v="2019-02-13T00:00:00"/>
    <n v="2"/>
    <s v="Ewallet"/>
    <n v="76.819999999999993"/>
    <n v="4.761904762E-2"/>
    <n v="3.8410000000000002"/>
  </r>
  <r>
    <s v="308-47-4913"/>
    <x v="0"/>
    <x v="1"/>
    <x v="0"/>
    <s v="Sports and travel"/>
    <n v="52.26"/>
    <n v="10"/>
    <n v="26.13"/>
    <n v="548.73"/>
    <d v="2019-03-09T00:00:00"/>
    <n v="1"/>
    <s v="CC"/>
    <n v="522.6"/>
    <n v="4.761904762E-2"/>
    <n v="26.13"/>
  </r>
  <r>
    <s v="885-17-6250"/>
    <x v="0"/>
    <x v="0"/>
    <x v="0"/>
    <s v="Health and beauty"/>
    <n v="79.739999999999995"/>
    <n v="1"/>
    <n v="3.9870000000000001"/>
    <n v="83.727000000000004"/>
    <d v="2019-03-06T00:00:00"/>
    <n v="0"/>
    <s v="Ewallet"/>
    <n v="79.739999999999995"/>
    <n v="4.761904762E-2"/>
    <n v="3.9870000000000001"/>
  </r>
  <r>
    <s v="726-27-2396"/>
    <x v="0"/>
    <x v="0"/>
    <x v="0"/>
    <s v="Health and beauty"/>
    <n v="77.5"/>
    <n v="5"/>
    <n v="19.375"/>
    <n v="406.875"/>
    <d v="2019-01-24T00:00:00"/>
    <n v="2"/>
    <s v="Ewallet"/>
    <n v="387.5"/>
    <n v="4.761904762E-2"/>
    <n v="19.375"/>
  </r>
  <r>
    <s v="316-01-3952"/>
    <x v="0"/>
    <x v="0"/>
    <x v="0"/>
    <s v="Food and beverages"/>
    <n v="54.27"/>
    <n v="5"/>
    <n v="13.567500000000001"/>
    <n v="284.91750000000002"/>
    <d v="2019-03-13T00:00:00"/>
    <n v="1"/>
    <s v="Ewallet"/>
    <n v="271.35000000000002"/>
    <n v="4.761904762E-2"/>
    <n v="13.567500000000001"/>
  </r>
  <r>
    <s v="760-54-1821"/>
    <x v="2"/>
    <x v="0"/>
    <x v="1"/>
    <s v="Home and lifestyle"/>
    <n v="13.59"/>
    <n v="9"/>
    <n v="6.1154999999999999"/>
    <n v="128.4255"/>
    <d v="2019-03-15T00:00:00"/>
    <n v="0"/>
    <s v="Cash"/>
    <n v="122.31"/>
    <n v="4.761904762E-2"/>
    <n v="6.1154999999999999"/>
  </r>
  <r>
    <s v="793-10-3222"/>
    <x v="2"/>
    <x v="1"/>
    <x v="0"/>
    <s v="Health and beauty"/>
    <n v="41.06"/>
    <n v="6"/>
    <n v="12.318"/>
    <n v="258.678"/>
    <d v="2019-03-05T00:00:00"/>
    <n v="1"/>
    <s v="CC"/>
    <n v="246.36"/>
    <n v="4.761904762E-2"/>
    <n v="12.318"/>
  </r>
  <r>
    <s v="346-12-3257"/>
    <x v="2"/>
    <x v="1"/>
    <x v="1"/>
    <s v="Electronic accessories"/>
    <n v="19.239999999999998"/>
    <n v="9"/>
    <n v="8.6579999999999995"/>
    <n v="181.81800000000001"/>
    <d v="2019-03-04T00:00:00"/>
    <n v="2"/>
    <s v="Cash"/>
    <n v="173.16"/>
    <n v="4.761904762E-2"/>
    <n v="8.6579999999999995"/>
  </r>
  <r>
    <s v="110-05-6330"/>
    <x v="1"/>
    <x v="0"/>
    <x v="0"/>
    <s v="Food and beverages"/>
    <n v="39.43"/>
    <n v="6"/>
    <n v="11.829000000000001"/>
    <n v="248.40899999999999"/>
    <d v="2019-03-25T00:00:00"/>
    <n v="2"/>
    <s v="CC"/>
    <n v="236.58"/>
    <n v="4.761904762E-2"/>
    <n v="11.829000000000001"/>
  </r>
  <r>
    <s v="651-61-0874"/>
    <x v="1"/>
    <x v="0"/>
    <x v="1"/>
    <s v="Home and lifestyle"/>
    <n v="46.22"/>
    <n v="4"/>
    <n v="9.2439999999999998"/>
    <n v="194.124"/>
    <d v="2019-03-12T00:00:00"/>
    <n v="2"/>
    <s v="CC"/>
    <n v="184.88"/>
    <n v="4.761904762E-2"/>
    <n v="9.2439999999999998"/>
  </r>
  <r>
    <s v="236-86-3015"/>
    <x v="1"/>
    <x v="1"/>
    <x v="1"/>
    <s v="Home and lifestyle"/>
    <n v="13.98"/>
    <n v="1"/>
    <n v="0.69899999999999995"/>
    <n v="14.679"/>
    <d v="2019-02-04T00:00:00"/>
    <n v="1"/>
    <s v="Ewallet"/>
    <n v="13.98"/>
    <n v="4.761904762E-2"/>
    <n v="0.69899999999999995"/>
  </r>
  <r>
    <s v="831-64-0259"/>
    <x v="2"/>
    <x v="0"/>
    <x v="0"/>
    <s v="Fashion accessories"/>
    <n v="39.75"/>
    <n v="5"/>
    <n v="9.9375"/>
    <n v="208.6875"/>
    <d v="2019-02-22T00:00:00"/>
    <n v="0"/>
    <s v="Ewallet"/>
    <n v="198.75"/>
    <n v="4.761904762E-2"/>
    <n v="9.9375"/>
  </r>
  <r>
    <s v="587-03-7455"/>
    <x v="1"/>
    <x v="1"/>
    <x v="0"/>
    <s v="Fashion accessories"/>
    <n v="97.79"/>
    <n v="7"/>
    <n v="34.226500000000001"/>
    <n v="718.75649999999996"/>
    <d v="2019-02-16T00:00:00"/>
    <n v="2"/>
    <s v="Ewallet"/>
    <n v="684.53"/>
    <n v="4.761904762E-2"/>
    <n v="34.226500000000001"/>
  </r>
  <r>
    <s v="882-40-4577"/>
    <x v="0"/>
    <x v="1"/>
    <x v="1"/>
    <s v="Sports and travel"/>
    <n v="67.260000000000005"/>
    <n v="4"/>
    <n v="13.452"/>
    <n v="282.49200000000002"/>
    <d v="2019-01-19T00:00:00"/>
    <n v="2"/>
    <s v="CC"/>
    <n v="269.04000000000002"/>
    <n v="4.761904762E-2"/>
    <n v="13.452"/>
  </r>
  <r>
    <s v="732-67-5346"/>
    <x v="0"/>
    <x v="0"/>
    <x v="1"/>
    <s v="Food and beverages"/>
    <n v="13.79"/>
    <n v="5"/>
    <n v="3.4474999999999998"/>
    <n v="72.397499999999994"/>
    <d v="2019-01-11T00:00:00"/>
    <n v="2"/>
    <s v="CC"/>
    <n v="68.95"/>
    <n v="4.761904762E-2"/>
    <n v="3.4474999999999998"/>
  </r>
  <r>
    <s v="725-32-9708"/>
    <x v="2"/>
    <x v="1"/>
    <x v="0"/>
    <s v="Fashion accessories"/>
    <n v="68.709999999999994"/>
    <n v="4"/>
    <n v="13.742000000000001"/>
    <n v="288.58199999999999"/>
    <d v="2019-01-04T00:00:00"/>
    <n v="2"/>
    <s v="Cash"/>
    <n v="274.83999999999997"/>
    <n v="4.761904762E-2"/>
    <n v="13.742000000000001"/>
  </r>
  <r>
    <s v="256-08-8343"/>
    <x v="0"/>
    <x v="0"/>
    <x v="0"/>
    <s v="Home and lifestyle"/>
    <n v="56.53"/>
    <n v="4"/>
    <n v="11.305999999999999"/>
    <n v="237.42599999999999"/>
    <d v="2019-03-04T00:00:00"/>
    <n v="2"/>
    <s v="Ewallet"/>
    <n v="226.12"/>
    <n v="4.761904762E-2"/>
    <n v="11.305999999999999"/>
  </r>
  <r>
    <s v="372-26-1506"/>
    <x v="1"/>
    <x v="0"/>
    <x v="0"/>
    <s v="Fashion accessories"/>
    <n v="23.82"/>
    <n v="5"/>
    <n v="5.9550000000000001"/>
    <n v="125.05500000000001"/>
    <d v="2019-01-28T00:00:00"/>
    <n v="2"/>
    <s v="Ewallet"/>
    <n v="119.1"/>
    <n v="4.761904762E-2"/>
    <n v="5.9550000000000001"/>
  </r>
  <r>
    <s v="244-08-0162"/>
    <x v="2"/>
    <x v="0"/>
    <x v="0"/>
    <s v="Health and beauty"/>
    <n v="34.21"/>
    <n v="10"/>
    <n v="17.105"/>
    <n v="359.20499999999998"/>
    <d v="2019-01-02T00:00:00"/>
    <n v="1"/>
    <s v="Cash"/>
    <n v="342.1"/>
    <n v="4.761904762E-2"/>
    <n v="17.105"/>
  </r>
  <r>
    <s v="569-71-4390"/>
    <x v="2"/>
    <x v="0"/>
    <x v="1"/>
    <s v="Sports and travel"/>
    <n v="21.87"/>
    <n v="2"/>
    <n v="2.1869999999999998"/>
    <n v="45.927"/>
    <d v="2019-01-25T00:00:00"/>
    <n v="1"/>
    <s v="Ewallet"/>
    <n v="43.74"/>
    <n v="4.761904762E-2"/>
    <n v="2.1869999999999998"/>
  </r>
  <r>
    <s v="132-23-6451"/>
    <x v="0"/>
    <x v="1"/>
    <x v="1"/>
    <s v="Health and beauty"/>
    <n v="20.97"/>
    <n v="5"/>
    <n v="5.2424999999999997"/>
    <n v="110.0925"/>
    <d v="2019-01-04T00:00:00"/>
    <n v="1"/>
    <s v="Cash"/>
    <n v="104.85"/>
    <n v="4.761904762E-2"/>
    <n v="5.2424999999999997"/>
  </r>
  <r>
    <s v="696-90-2548"/>
    <x v="0"/>
    <x v="0"/>
    <x v="1"/>
    <s v="Sports and travel"/>
    <n v="25.84"/>
    <n v="3"/>
    <n v="3.8759999999999999"/>
    <n v="81.396000000000001"/>
    <d v="2019-03-10T00:00:00"/>
    <n v="2"/>
    <s v="Ewallet"/>
    <n v="77.52"/>
    <n v="4.761904762E-2"/>
    <n v="3.8759999999999999"/>
  </r>
  <r>
    <s v="472-15-9636"/>
    <x v="0"/>
    <x v="0"/>
    <x v="1"/>
    <s v="Home and lifestyle"/>
    <n v="50.93"/>
    <n v="8"/>
    <n v="20.372"/>
    <n v="427.81200000000001"/>
    <d v="2019-03-22T00:00:00"/>
    <n v="2"/>
    <s v="Ewallet"/>
    <n v="407.44"/>
    <n v="4.761904762E-2"/>
    <n v="20.372"/>
  </r>
  <r>
    <s v="268-03-6164"/>
    <x v="2"/>
    <x v="0"/>
    <x v="1"/>
    <s v="Health and beauty"/>
    <n v="96.11"/>
    <n v="1"/>
    <n v="4.8055000000000003"/>
    <n v="100.91549999999999"/>
    <d v="2019-01-25T00:00:00"/>
    <n v="2"/>
    <s v="Ewallet"/>
    <n v="96.11"/>
    <n v="4.761904762E-2"/>
    <n v="4.8055000000000003"/>
  </r>
  <r>
    <s v="750-57-9686"/>
    <x v="1"/>
    <x v="0"/>
    <x v="0"/>
    <s v="Home and lifestyle"/>
    <n v="45.38"/>
    <n v="4"/>
    <n v="9.0760000000000005"/>
    <n v="190.596"/>
    <d v="2019-01-08T00:00:00"/>
    <n v="1"/>
    <s v="CC"/>
    <n v="181.52"/>
    <n v="4.761904762E-2"/>
    <n v="9.0760000000000005"/>
  </r>
  <r>
    <s v="186-09-3669"/>
    <x v="1"/>
    <x v="1"/>
    <x v="0"/>
    <s v="Health and beauty"/>
    <n v="81.510000000000005"/>
    <n v="1"/>
    <n v="4.0754999999999999"/>
    <n v="85.585499999999996"/>
    <d v="2019-01-22T00:00:00"/>
    <n v="0"/>
    <s v="Ewallet"/>
    <n v="81.510000000000005"/>
    <n v="4.761904762E-2"/>
    <n v="4.0754999999999999"/>
  </r>
  <r>
    <s v="848-07-1692"/>
    <x v="2"/>
    <x v="0"/>
    <x v="0"/>
    <s v="Health and beauty"/>
    <n v="57.22"/>
    <n v="2"/>
    <n v="5.7220000000000004"/>
    <n v="120.16200000000001"/>
    <d v="2019-01-12T00:00:00"/>
    <n v="2"/>
    <s v="Ewallet"/>
    <n v="114.44"/>
    <n v="4.761904762E-2"/>
    <n v="5.7220000000000004"/>
  </r>
  <r>
    <s v="745-71-3520"/>
    <x v="0"/>
    <x v="1"/>
    <x v="0"/>
    <s v="Electronic accessories"/>
    <n v="25.22"/>
    <n v="7"/>
    <n v="8.827"/>
    <n v="185.36699999999999"/>
    <d v="2019-02-04T00:00:00"/>
    <n v="0"/>
    <s v="Cash"/>
    <n v="176.54"/>
    <n v="4.761904762E-2"/>
    <n v="8.827"/>
  </r>
  <r>
    <s v="266-76-6436"/>
    <x v="1"/>
    <x v="1"/>
    <x v="0"/>
    <s v="Food and beverages"/>
    <n v="38.6"/>
    <n v="3"/>
    <n v="5.79"/>
    <n v="121.59"/>
    <d v="2019-03-28T00:00:00"/>
    <n v="1"/>
    <s v="Ewallet"/>
    <n v="115.8"/>
    <n v="4.761904762E-2"/>
    <n v="5.79"/>
  </r>
  <r>
    <s v="740-22-2500"/>
    <x v="1"/>
    <x v="0"/>
    <x v="0"/>
    <s v="Electronic accessories"/>
    <n v="84.05"/>
    <n v="3"/>
    <n v="12.6075"/>
    <n v="264.75749999999999"/>
    <d v="2019-01-23T00:00:00"/>
    <n v="1"/>
    <s v="Cash"/>
    <n v="252.15"/>
    <n v="4.761904762E-2"/>
    <n v="12.6075"/>
  </r>
  <r>
    <s v="271-88-8734"/>
    <x v="1"/>
    <x v="1"/>
    <x v="0"/>
    <s v="Fashion accessories"/>
    <n v="97.21"/>
    <n v="10"/>
    <n v="48.604999999999997"/>
    <n v="1020.705"/>
    <d v="2019-02-08T00:00:00"/>
    <n v="1"/>
    <s v="CC"/>
    <n v="972.1"/>
    <n v="4.761904762E-2"/>
    <n v="48.604999999999997"/>
  </r>
  <r>
    <s v="301-81-8610"/>
    <x v="2"/>
    <x v="1"/>
    <x v="1"/>
    <s v="Fashion accessories"/>
    <n v="25.42"/>
    <n v="8"/>
    <n v="10.167999999999999"/>
    <n v="213.52799999999999"/>
    <d v="2019-03-19T00:00:00"/>
    <n v="2"/>
    <s v="CC"/>
    <n v="203.36"/>
    <n v="4.761904762E-2"/>
    <n v="10.167999999999999"/>
  </r>
  <r>
    <s v="489-64-4354"/>
    <x v="1"/>
    <x v="0"/>
    <x v="1"/>
    <s v="Fashion accessories"/>
    <n v="16.28"/>
    <n v="1"/>
    <n v="0.81399999999999995"/>
    <n v="17.094000000000001"/>
    <d v="2019-03-09T00:00:00"/>
    <n v="2"/>
    <s v="Cash"/>
    <n v="16.28"/>
    <n v="4.761904762E-2"/>
    <n v="0.81399999999999995"/>
  </r>
  <r>
    <s v="198-84-7132"/>
    <x v="2"/>
    <x v="1"/>
    <x v="1"/>
    <s v="Fashion accessories"/>
    <n v="40.61"/>
    <n v="9"/>
    <n v="18.2745"/>
    <n v="383.7645"/>
    <d v="2019-01-02T00:00:00"/>
    <n v="1"/>
    <s v="Cash"/>
    <n v="365.49"/>
    <n v="4.761904762E-2"/>
    <n v="18.2745"/>
  </r>
  <r>
    <s v="269-10-8440"/>
    <x v="0"/>
    <x v="1"/>
    <x v="1"/>
    <s v="Health and beauty"/>
    <n v="53.17"/>
    <n v="7"/>
    <n v="18.609500000000001"/>
    <n v="390.79950000000002"/>
    <d v="2019-01-21T00:00:00"/>
    <n v="2"/>
    <s v="Cash"/>
    <n v="372.19"/>
    <n v="4.761904762E-2"/>
    <n v="18.609500000000001"/>
  </r>
  <r>
    <s v="650-98-6268"/>
    <x v="2"/>
    <x v="1"/>
    <x v="0"/>
    <s v="Food and beverages"/>
    <n v="20.87"/>
    <n v="3"/>
    <n v="3.1305000000000001"/>
    <n v="65.740499999999997"/>
    <d v="2019-03-20T00:00:00"/>
    <n v="1"/>
    <s v="CC"/>
    <n v="62.61"/>
    <n v="4.761904762E-2"/>
    <n v="3.1305000000000001"/>
  </r>
  <r>
    <s v="741-73-3559"/>
    <x v="2"/>
    <x v="0"/>
    <x v="1"/>
    <s v="Sports and travel"/>
    <n v="67.27"/>
    <n v="5"/>
    <n v="16.817499999999999"/>
    <n v="353.16750000000002"/>
    <d v="2019-02-27T00:00:00"/>
    <n v="2"/>
    <s v="Cash"/>
    <n v="336.35"/>
    <n v="4.761904762E-2"/>
    <n v="16.817499999999999"/>
  </r>
  <r>
    <s v="325-77-6186"/>
    <x v="0"/>
    <x v="1"/>
    <x v="0"/>
    <s v="Home and lifestyle"/>
    <n v="90.65"/>
    <n v="10"/>
    <n v="45.325000000000003"/>
    <n v="951.82500000000005"/>
    <d v="2019-03-08T00:00:00"/>
    <n v="0"/>
    <s v="Ewallet"/>
    <n v="906.5"/>
    <n v="4.761904762E-2"/>
    <n v="45.325000000000003"/>
  </r>
  <r>
    <s v="286-75-7818"/>
    <x v="2"/>
    <x v="0"/>
    <x v="1"/>
    <s v="Fashion accessories"/>
    <n v="69.08"/>
    <n v="2"/>
    <n v="6.9080000000000004"/>
    <n v="145.06800000000001"/>
    <d v="2019-01-31T00:00:00"/>
    <n v="2"/>
    <s v="CC"/>
    <n v="138.16"/>
    <n v="4.761904762E-2"/>
    <n v="6.9080000000000004"/>
  </r>
  <r>
    <s v="574-57-9721"/>
    <x v="1"/>
    <x v="0"/>
    <x v="1"/>
    <s v="Food and beverages"/>
    <n v="43.27"/>
    <n v="2"/>
    <n v="4.327"/>
    <n v="90.867000000000004"/>
    <d v="2019-03-08T00:00:00"/>
    <n v="2"/>
    <s v="Ewallet"/>
    <n v="86.54"/>
    <n v="4.761904762E-2"/>
    <n v="4.327"/>
  </r>
  <r>
    <s v="459-50-7686"/>
    <x v="0"/>
    <x v="0"/>
    <x v="0"/>
    <s v="Electronic accessories"/>
    <n v="23.46"/>
    <n v="6"/>
    <n v="7.0380000000000003"/>
    <n v="147.798"/>
    <d v="2019-01-13T00:00:00"/>
    <n v="2"/>
    <s v="Ewallet"/>
    <n v="140.76"/>
    <n v="4.761904762E-2"/>
    <n v="7.0380000000000003"/>
  </r>
  <r>
    <s v="616-87-0016"/>
    <x v="2"/>
    <x v="0"/>
    <x v="1"/>
    <s v="Fashion accessories"/>
    <n v="95.54"/>
    <n v="7"/>
    <n v="33.439"/>
    <n v="702.21900000000005"/>
    <d v="2019-03-09T00:00:00"/>
    <n v="1"/>
    <s v="CC"/>
    <n v="668.78"/>
    <n v="4.761904762E-2"/>
    <n v="33.439"/>
  </r>
  <r>
    <s v="837-55-7229"/>
    <x v="2"/>
    <x v="0"/>
    <x v="0"/>
    <s v="Fashion accessories"/>
    <n v="47.44"/>
    <n v="1"/>
    <n v="2.3719999999999999"/>
    <n v="49.811999999999998"/>
    <d v="2019-02-22T00:00:00"/>
    <n v="2"/>
    <s v="CC"/>
    <n v="47.44"/>
    <n v="4.761904762E-2"/>
    <n v="2.3719999999999999"/>
  </r>
  <r>
    <s v="751-69-0068"/>
    <x v="1"/>
    <x v="0"/>
    <x v="1"/>
    <s v="Sports and travel"/>
    <n v="99.24"/>
    <n v="9"/>
    <n v="44.658000000000001"/>
    <n v="937.81799999999998"/>
    <d v="2019-03-19T00:00:00"/>
    <n v="2"/>
    <s v="Ewallet"/>
    <n v="893.16"/>
    <n v="4.761904762E-2"/>
    <n v="44.658000000000001"/>
  </r>
  <r>
    <s v="257-73-1380"/>
    <x v="1"/>
    <x v="1"/>
    <x v="1"/>
    <s v="Sports and travel"/>
    <n v="82.93"/>
    <n v="4"/>
    <n v="16.585999999999999"/>
    <n v="348.30599999999998"/>
    <d v="2019-01-20T00:00:00"/>
    <n v="2"/>
    <s v="Ewallet"/>
    <n v="331.72"/>
    <n v="4.761904762E-2"/>
    <n v="16.585999999999999"/>
  </r>
  <r>
    <s v="345-08-4992"/>
    <x v="0"/>
    <x v="0"/>
    <x v="1"/>
    <s v="Home and lifestyle"/>
    <n v="33.99"/>
    <n v="6"/>
    <n v="10.196999999999999"/>
    <n v="214.137"/>
    <d v="2019-03-08T00:00:00"/>
    <n v="2"/>
    <s v="CC"/>
    <n v="203.94"/>
    <n v="4.761904762E-2"/>
    <n v="10.196999999999999"/>
  </r>
  <r>
    <s v="549-96-4200"/>
    <x v="1"/>
    <x v="1"/>
    <x v="1"/>
    <s v="Food and beverages"/>
    <n v="17.04"/>
    <n v="4"/>
    <n v="3.4079999999999999"/>
    <n v="71.567999999999998"/>
    <d v="2019-03-08T00:00:00"/>
    <n v="2"/>
    <s v="Ewallet"/>
    <n v="68.16"/>
    <n v="4.761904762E-2"/>
    <n v="3.4079999999999999"/>
  </r>
  <r>
    <s v="810-60-6344"/>
    <x v="1"/>
    <x v="0"/>
    <x v="0"/>
    <s v="Electronic accessories"/>
    <n v="40.86"/>
    <n v="8"/>
    <n v="16.344000000000001"/>
    <n v="343.22399999999999"/>
    <d v="2019-02-07T00:00:00"/>
    <n v="1"/>
    <s v="CC"/>
    <n v="326.88"/>
    <n v="4.761904762E-2"/>
    <n v="16.344000000000001"/>
  </r>
  <r>
    <s v="450-28-2866"/>
    <x v="1"/>
    <x v="1"/>
    <x v="1"/>
    <s v="Food and beverages"/>
    <n v="17.440000000000001"/>
    <n v="5"/>
    <n v="4.3600000000000003"/>
    <n v="91.56"/>
    <d v="2019-01-15T00:00:00"/>
    <n v="2"/>
    <s v="Cash"/>
    <n v="87.2"/>
    <n v="4.761904762E-2"/>
    <n v="4.3600000000000003"/>
  </r>
  <r>
    <s v="394-30-3170"/>
    <x v="2"/>
    <x v="1"/>
    <x v="0"/>
    <s v="Sports and travel"/>
    <n v="88.43"/>
    <n v="8"/>
    <n v="35.372"/>
    <n v="742.81200000000001"/>
    <d v="2019-03-22T00:00:00"/>
    <n v="2"/>
    <s v="CC"/>
    <n v="707.44"/>
    <n v="4.761904762E-2"/>
    <n v="35.372"/>
  </r>
  <r>
    <s v="138-17-5109"/>
    <x v="0"/>
    <x v="1"/>
    <x v="0"/>
    <s v="Home and lifestyle"/>
    <n v="89.21"/>
    <n v="9"/>
    <n v="40.144500000000001"/>
    <n v="843.03449999999998"/>
    <d v="2019-01-15T00:00:00"/>
    <n v="2"/>
    <s v="CC"/>
    <n v="802.89"/>
    <n v="4.761904762E-2"/>
    <n v="40.144500000000001"/>
  </r>
  <r>
    <s v="192-98-7397"/>
    <x v="1"/>
    <x v="0"/>
    <x v="1"/>
    <s v="Fashion accessories"/>
    <n v="12.78"/>
    <n v="1"/>
    <n v="0.63900000000000001"/>
    <n v="13.419"/>
    <d v="2019-01-08T00:00:00"/>
    <n v="1"/>
    <s v="Ewallet"/>
    <n v="12.78"/>
    <n v="4.761904762E-2"/>
    <n v="0.63900000000000001"/>
  </r>
  <r>
    <s v="301-11-9629"/>
    <x v="0"/>
    <x v="0"/>
    <x v="0"/>
    <s v="Sports and travel"/>
    <n v="19.100000000000001"/>
    <n v="7"/>
    <n v="6.6849999999999996"/>
    <n v="140.38499999999999"/>
    <d v="2019-01-15T00:00:00"/>
    <n v="0"/>
    <s v="Cash"/>
    <n v="133.69999999999999"/>
    <n v="4.761904762E-2"/>
    <n v="6.6849999999999996"/>
  </r>
  <r>
    <s v="390-80-5128"/>
    <x v="2"/>
    <x v="1"/>
    <x v="0"/>
    <s v="Health and beauty"/>
    <n v="19.149999999999999"/>
    <n v="1"/>
    <n v="0.95750000000000002"/>
    <n v="20.107500000000002"/>
    <d v="2019-01-28T00:00:00"/>
    <n v="2"/>
    <s v="CC"/>
    <n v="19.149999999999999"/>
    <n v="4.761904762E-2"/>
    <n v="0.95750000000000002"/>
  </r>
  <r>
    <s v="235-46-8343"/>
    <x v="1"/>
    <x v="1"/>
    <x v="1"/>
    <s v="Food and beverages"/>
    <n v="27.66"/>
    <n v="10"/>
    <n v="13.83"/>
    <n v="290.43"/>
    <d v="2019-02-14T00:00:00"/>
    <n v="1"/>
    <s v="CC"/>
    <n v="276.60000000000002"/>
    <n v="4.761904762E-2"/>
    <n v="13.83"/>
  </r>
  <r>
    <s v="453-12-7053"/>
    <x v="1"/>
    <x v="0"/>
    <x v="1"/>
    <s v="Fashion accessories"/>
    <n v="45.74"/>
    <n v="3"/>
    <n v="6.8609999999999998"/>
    <n v="144.08099999999999"/>
    <d v="2019-03-10T00:00:00"/>
    <n v="2"/>
    <s v="CC"/>
    <n v="137.22"/>
    <n v="4.761904762E-2"/>
    <n v="6.8609999999999998"/>
  </r>
  <r>
    <s v="296-11-7041"/>
    <x v="2"/>
    <x v="1"/>
    <x v="0"/>
    <s v="Health and beauty"/>
    <n v="27.07"/>
    <n v="1"/>
    <n v="1.3534999999999999"/>
    <n v="28.423500000000001"/>
    <d v="2019-01-12T00:00:00"/>
    <n v="2"/>
    <s v="CC"/>
    <n v="27.07"/>
    <n v="4.761904762E-2"/>
    <n v="1.3534999999999999"/>
  </r>
  <r>
    <s v="449-27-2918"/>
    <x v="2"/>
    <x v="1"/>
    <x v="0"/>
    <s v="Sports and travel"/>
    <n v="39.119999999999997"/>
    <n v="1"/>
    <n v="1.956"/>
    <n v="41.076000000000001"/>
    <d v="2019-03-26T00:00:00"/>
    <n v="1"/>
    <s v="CC"/>
    <n v="39.119999999999997"/>
    <n v="4.761904762E-2"/>
    <n v="1.956"/>
  </r>
  <r>
    <s v="891-01-7034"/>
    <x v="2"/>
    <x v="0"/>
    <x v="0"/>
    <s v="Electronic accessories"/>
    <n v="74.709999999999994"/>
    <n v="6"/>
    <n v="22.413"/>
    <n v="470.673"/>
    <d v="2019-01-01T00:00:00"/>
    <n v="2"/>
    <s v="Cash"/>
    <n v="448.26"/>
    <n v="4.761904762E-2"/>
    <n v="22.413"/>
  </r>
  <r>
    <s v="744-09-5786"/>
    <x v="2"/>
    <x v="0"/>
    <x v="1"/>
    <s v="Electronic accessories"/>
    <n v="22.01"/>
    <n v="6"/>
    <n v="6.6029999999999998"/>
    <n v="138.66300000000001"/>
    <d v="2019-01-02T00:00:00"/>
    <n v="2"/>
    <s v="Cash"/>
    <n v="132.06"/>
    <n v="4.761904762E-2"/>
    <n v="6.6029999999999998"/>
  </r>
  <r>
    <s v="727-17-0390"/>
    <x v="0"/>
    <x v="0"/>
    <x v="0"/>
    <s v="Food and beverages"/>
    <n v="63.61"/>
    <n v="5"/>
    <n v="15.9025"/>
    <n v="333.95249999999999"/>
    <d v="2019-03-16T00:00:00"/>
    <n v="1"/>
    <s v="Ewallet"/>
    <n v="318.05"/>
    <n v="4.761904762E-2"/>
    <n v="15.9025"/>
  </r>
  <r>
    <s v="568-88-3448"/>
    <x v="0"/>
    <x v="0"/>
    <x v="1"/>
    <s v="Health and beauty"/>
    <n v="25"/>
    <n v="1"/>
    <n v="1.25"/>
    <n v="26.25"/>
    <d v="2019-03-03T00:00:00"/>
    <n v="2"/>
    <s v="Ewallet"/>
    <n v="25"/>
    <n v="4.761904762E-2"/>
    <n v="1.25"/>
  </r>
  <r>
    <s v="187-83-5490"/>
    <x v="0"/>
    <x v="1"/>
    <x v="1"/>
    <s v="Electronic accessories"/>
    <n v="20.77"/>
    <n v="4"/>
    <n v="4.1539999999999999"/>
    <n v="87.233999999999995"/>
    <d v="2019-01-31T00:00:00"/>
    <n v="1"/>
    <s v="Cash"/>
    <n v="83.08"/>
    <n v="4.761904762E-2"/>
    <n v="4.1539999999999999"/>
  </r>
  <r>
    <s v="767-54-1907"/>
    <x v="2"/>
    <x v="1"/>
    <x v="0"/>
    <s v="Fashion accessories"/>
    <n v="29.56"/>
    <n v="5"/>
    <n v="7.39"/>
    <n v="155.19"/>
    <d v="2019-02-13T00:00:00"/>
    <n v="2"/>
    <s v="Cash"/>
    <n v="147.80000000000001"/>
    <n v="4.761904762E-2"/>
    <n v="7.39"/>
  </r>
  <r>
    <s v="710-46-4433"/>
    <x v="2"/>
    <x v="1"/>
    <x v="0"/>
    <s v="Food and beverages"/>
    <n v="77.400000000000006"/>
    <n v="9"/>
    <n v="34.83"/>
    <n v="731.43"/>
    <d v="2019-02-15T00:00:00"/>
    <n v="1"/>
    <s v="CC"/>
    <n v="696.6"/>
    <n v="4.761904762E-2"/>
    <n v="34.83"/>
  </r>
  <r>
    <s v="533-33-5337"/>
    <x v="2"/>
    <x v="0"/>
    <x v="1"/>
    <s v="Electronic accessories"/>
    <n v="79.39"/>
    <n v="10"/>
    <n v="39.695"/>
    <n v="833.59500000000003"/>
    <d v="2019-02-07T00:00:00"/>
    <n v="2"/>
    <s v="Cash"/>
    <n v="793.9"/>
    <n v="4.761904762E-2"/>
    <n v="39.695"/>
  </r>
  <r>
    <s v="325-90-8763"/>
    <x v="1"/>
    <x v="1"/>
    <x v="0"/>
    <s v="Electronic accessories"/>
    <n v="46.57"/>
    <n v="10"/>
    <n v="23.285"/>
    <n v="488.98500000000001"/>
    <d v="2019-01-27T00:00:00"/>
    <n v="1"/>
    <s v="Cash"/>
    <n v="465.7"/>
    <n v="4.761904762E-2"/>
    <n v="23.285"/>
  </r>
  <r>
    <s v="729-46-7422"/>
    <x v="1"/>
    <x v="0"/>
    <x v="1"/>
    <s v="Food and beverages"/>
    <n v="35.89"/>
    <n v="1"/>
    <n v="1.7945"/>
    <n v="37.6845"/>
    <d v="2019-02-23T00:00:00"/>
    <n v="2"/>
    <s v="CC"/>
    <n v="35.89"/>
    <n v="4.761904762E-2"/>
    <n v="1.7945"/>
  </r>
  <r>
    <s v="639-76-1242"/>
    <x v="1"/>
    <x v="0"/>
    <x v="1"/>
    <s v="Food and beverages"/>
    <n v="40.520000000000003"/>
    <n v="5"/>
    <n v="10.130000000000001"/>
    <n v="212.73"/>
    <d v="2019-02-03T00:00:00"/>
    <n v="2"/>
    <s v="Cash"/>
    <n v="202.6"/>
    <n v="4.761904762E-2"/>
    <n v="10.130000000000001"/>
  </r>
  <r>
    <s v="234-03-4040"/>
    <x v="2"/>
    <x v="1"/>
    <x v="0"/>
    <s v="Food and beverages"/>
    <n v="73.05"/>
    <n v="10"/>
    <n v="36.524999999999999"/>
    <n v="767.02499999999998"/>
    <d v="2019-03-03T00:00:00"/>
    <n v="1"/>
    <s v="CC"/>
    <n v="730.5"/>
    <n v="4.761904762E-2"/>
    <n v="36.524999999999999"/>
  </r>
  <r>
    <s v="326-71-2155"/>
    <x v="1"/>
    <x v="0"/>
    <x v="0"/>
    <s v="Sports and travel"/>
    <n v="73.95"/>
    <n v="4"/>
    <n v="14.79"/>
    <n v="310.58999999999997"/>
    <d v="2019-02-03T00:00:00"/>
    <n v="0"/>
    <s v="Cash"/>
    <n v="295.8"/>
    <n v="4.761904762E-2"/>
    <n v="14.79"/>
  </r>
  <r>
    <s v="320-32-8842"/>
    <x v="1"/>
    <x v="1"/>
    <x v="0"/>
    <s v="Food and beverages"/>
    <n v="22.62"/>
    <n v="1"/>
    <n v="1.131"/>
    <n v="23.751000000000001"/>
    <d v="2019-03-17T00:00:00"/>
    <n v="2"/>
    <s v="Cash"/>
    <n v="22.62"/>
    <n v="4.761904762E-2"/>
    <n v="1.131"/>
  </r>
  <r>
    <s v="470-32-9057"/>
    <x v="0"/>
    <x v="1"/>
    <x v="1"/>
    <s v="Food and beverages"/>
    <n v="51.34"/>
    <n v="5"/>
    <n v="12.835000000000001"/>
    <n v="269.53500000000003"/>
    <d v="2019-03-28T00:00:00"/>
    <n v="2"/>
    <s v="CC"/>
    <n v="256.7"/>
    <n v="4.761904762E-2"/>
    <n v="12.835000000000001"/>
  </r>
  <r>
    <s v="878-30-2331"/>
    <x v="1"/>
    <x v="1"/>
    <x v="0"/>
    <s v="Sports and travel"/>
    <n v="54.55"/>
    <n v="10"/>
    <n v="27.274999999999999"/>
    <n v="572.77499999999998"/>
    <d v="2019-03-02T00:00:00"/>
    <n v="1"/>
    <s v="CC"/>
    <n v="545.5"/>
    <n v="4.761904762E-2"/>
    <n v="27.274999999999999"/>
  </r>
  <r>
    <s v="440-59-5691"/>
    <x v="1"/>
    <x v="1"/>
    <x v="0"/>
    <s v="Health and beauty"/>
    <n v="37.15"/>
    <n v="7"/>
    <n v="13.0025"/>
    <n v="273.05250000000001"/>
    <d v="2019-02-08T00:00:00"/>
    <n v="1"/>
    <s v="CC"/>
    <n v="260.05"/>
    <n v="4.761904762E-2"/>
    <n v="13.0025"/>
  </r>
  <r>
    <s v="554-53-3790"/>
    <x v="2"/>
    <x v="0"/>
    <x v="1"/>
    <s v="Sports and travel"/>
    <n v="37.020000000000003"/>
    <n v="6"/>
    <n v="11.106"/>
    <n v="233.226"/>
    <d v="2019-03-22T00:00:00"/>
    <n v="2"/>
    <s v="Cash"/>
    <n v="222.12"/>
    <n v="4.761904762E-2"/>
    <n v="11.106"/>
  </r>
  <r>
    <s v="746-19-0921"/>
    <x v="1"/>
    <x v="0"/>
    <x v="1"/>
    <s v="Food and beverages"/>
    <n v="21.58"/>
    <n v="1"/>
    <n v="1.079"/>
    <n v="22.658999999999999"/>
    <d v="2019-02-09T00:00:00"/>
    <n v="0"/>
    <s v="Ewallet"/>
    <n v="21.58"/>
    <n v="4.761904762E-2"/>
    <n v="1.079"/>
  </r>
  <r>
    <s v="233-34-0817"/>
    <x v="1"/>
    <x v="1"/>
    <x v="0"/>
    <s v="Electronic accessories"/>
    <n v="98.84"/>
    <n v="1"/>
    <n v="4.9420000000000002"/>
    <n v="103.782"/>
    <d v="2019-02-15T00:00:00"/>
    <n v="1"/>
    <s v="Cash"/>
    <n v="98.84"/>
    <n v="4.761904762E-2"/>
    <n v="4.9420000000000002"/>
  </r>
  <r>
    <s v="767-05-1286"/>
    <x v="1"/>
    <x v="1"/>
    <x v="0"/>
    <s v="Home and lifestyle"/>
    <n v="83.77"/>
    <n v="6"/>
    <n v="25.131"/>
    <n v="527.75099999999998"/>
    <d v="2019-01-23T00:00:00"/>
    <n v="1"/>
    <s v="Ewallet"/>
    <n v="502.62"/>
    <n v="4.761904762E-2"/>
    <n v="25.131"/>
  </r>
  <r>
    <s v="340-21-9136"/>
    <x v="0"/>
    <x v="1"/>
    <x v="0"/>
    <s v="Sports and travel"/>
    <n v="40.049999999999997"/>
    <n v="4"/>
    <n v="8.01"/>
    <n v="168.21"/>
    <d v="2019-01-25T00:00:00"/>
    <n v="1"/>
    <s v="Cash"/>
    <n v="160.19999999999999"/>
    <n v="4.761904762E-2"/>
    <n v="8.01"/>
  </r>
  <r>
    <s v="405-31-3305"/>
    <x v="0"/>
    <x v="1"/>
    <x v="1"/>
    <s v="Fashion accessories"/>
    <n v="43.13"/>
    <n v="10"/>
    <n v="21.565000000000001"/>
    <n v="452.86500000000001"/>
    <d v="2019-02-02T00:00:00"/>
    <n v="2"/>
    <s v="CC"/>
    <n v="431.3"/>
    <n v="4.761904762E-2"/>
    <n v="21.565000000000001"/>
  </r>
  <r>
    <s v="731-59-7531"/>
    <x v="2"/>
    <x v="1"/>
    <x v="1"/>
    <s v="Health and beauty"/>
    <n v="72.569999999999993"/>
    <n v="8"/>
    <n v="29.027999999999999"/>
    <n v="609.58799999999997"/>
    <d v="2019-03-30T00:00:00"/>
    <n v="2"/>
    <s v="Cash"/>
    <n v="580.55999999999995"/>
    <n v="4.761904762E-2"/>
    <n v="29.027999999999999"/>
  </r>
  <r>
    <s v="676-39-6028"/>
    <x v="0"/>
    <x v="1"/>
    <x v="0"/>
    <s v="Electronic accessories"/>
    <n v="64.44"/>
    <n v="5"/>
    <n v="16.11"/>
    <n v="338.31"/>
    <d v="2019-03-30T00:00:00"/>
    <n v="2"/>
    <s v="Cash"/>
    <n v="322.2"/>
    <n v="4.761904762E-2"/>
    <n v="16.11"/>
  </r>
  <r>
    <s v="502-05-1910"/>
    <x v="0"/>
    <x v="0"/>
    <x v="1"/>
    <s v="Health and beauty"/>
    <n v="65.180000000000007"/>
    <n v="3"/>
    <n v="9.7769999999999992"/>
    <n v="205.31700000000001"/>
    <d v="2019-02-25T00:00:00"/>
    <n v="2"/>
    <s v="CC"/>
    <n v="195.54"/>
    <n v="4.761904762E-2"/>
    <n v="9.7769999999999992"/>
  </r>
  <r>
    <s v="485-30-8700"/>
    <x v="0"/>
    <x v="0"/>
    <x v="0"/>
    <s v="Sports and travel"/>
    <n v="33.26"/>
    <n v="5"/>
    <n v="8.3149999999999995"/>
    <n v="174.61500000000001"/>
    <d v="2019-03-18T00:00:00"/>
    <n v="2"/>
    <s v="CC"/>
    <n v="166.3"/>
    <n v="4.761904762E-2"/>
    <n v="8.3149999999999995"/>
  </r>
  <r>
    <s v="598-47-9715"/>
    <x v="1"/>
    <x v="0"/>
    <x v="1"/>
    <s v="Electronic accessories"/>
    <n v="84.07"/>
    <n v="4"/>
    <n v="16.814"/>
    <n v="353.09399999999999"/>
    <d v="2019-03-07T00:00:00"/>
    <n v="2"/>
    <s v="Ewallet"/>
    <n v="336.28"/>
    <n v="4.761904762E-2"/>
    <n v="16.814"/>
  </r>
  <r>
    <s v="701-69-8742"/>
    <x v="2"/>
    <x v="0"/>
    <x v="1"/>
    <s v="Sports and travel"/>
    <n v="34.369999999999997"/>
    <n v="10"/>
    <n v="17.184999999999999"/>
    <n v="360.88499999999999"/>
    <d v="2019-03-16T00:00:00"/>
    <n v="0"/>
    <s v="Ewallet"/>
    <n v="343.7"/>
    <n v="4.761904762E-2"/>
    <n v="17.184999999999999"/>
  </r>
  <r>
    <s v="575-67-1508"/>
    <x v="0"/>
    <x v="0"/>
    <x v="1"/>
    <s v="Electronic accessories"/>
    <n v="38.6"/>
    <n v="1"/>
    <n v="1.93"/>
    <n v="40.53"/>
    <d v="2019-01-29T00:00:00"/>
    <n v="1"/>
    <s v="Ewallet"/>
    <n v="38.6"/>
    <n v="4.761904762E-2"/>
    <n v="1.93"/>
  </r>
  <r>
    <s v="541-08-3113"/>
    <x v="1"/>
    <x v="0"/>
    <x v="1"/>
    <s v="Food and beverages"/>
    <n v="65.97"/>
    <n v="8"/>
    <n v="26.388000000000002"/>
    <n v="554.14800000000002"/>
    <d v="2019-02-02T00:00:00"/>
    <n v="2"/>
    <s v="Cash"/>
    <n v="527.76"/>
    <n v="4.761904762E-2"/>
    <n v="26.388000000000002"/>
  </r>
  <r>
    <s v="246-11-3901"/>
    <x v="1"/>
    <x v="0"/>
    <x v="0"/>
    <s v="Electronic accessories"/>
    <n v="32.799999999999997"/>
    <n v="10"/>
    <n v="16.399999999999999"/>
    <n v="344.4"/>
    <d v="2019-02-15T00:00:00"/>
    <n v="1"/>
    <s v="Cash"/>
    <n v="328"/>
    <n v="4.761904762E-2"/>
    <n v="16.399999999999999"/>
  </r>
  <r>
    <s v="674-15-9296"/>
    <x v="0"/>
    <x v="0"/>
    <x v="1"/>
    <s v="Sports and travel"/>
    <n v="37.14"/>
    <n v="5"/>
    <n v="9.2850000000000001"/>
    <n v="194.98500000000001"/>
    <d v="2019-01-08T00:00:00"/>
    <n v="1"/>
    <s v="Ewallet"/>
    <n v="185.7"/>
    <n v="4.761904762E-2"/>
    <n v="9.2850000000000001"/>
  </r>
  <r>
    <s v="305-18-3552"/>
    <x v="2"/>
    <x v="1"/>
    <x v="1"/>
    <s v="Home and lifestyle"/>
    <n v="60.38"/>
    <n v="10"/>
    <n v="30.19"/>
    <n v="633.99"/>
    <d v="2019-02-12T00:00:00"/>
    <n v="2"/>
    <s v="Cash"/>
    <n v="603.79999999999995"/>
    <n v="4.761904762E-2"/>
    <n v="30.19"/>
  </r>
  <r>
    <s v="493-65-6248"/>
    <x v="1"/>
    <x v="1"/>
    <x v="0"/>
    <s v="Sports and travel"/>
    <n v="36.979999999999997"/>
    <n v="10"/>
    <n v="18.489999999999998"/>
    <n v="388.29"/>
    <d v="2019-01-01T00:00:00"/>
    <n v="2"/>
    <s v="CC"/>
    <n v="369.8"/>
    <n v="4.761904762E-2"/>
    <n v="18.489999999999998"/>
  </r>
  <r>
    <s v="438-01-4015"/>
    <x v="2"/>
    <x v="1"/>
    <x v="0"/>
    <s v="Sports and travel"/>
    <n v="49.49"/>
    <n v="4"/>
    <n v="9.8979999999999997"/>
    <n v="207.858"/>
    <d v="2019-03-21T00:00:00"/>
    <n v="2"/>
    <s v="Ewallet"/>
    <n v="197.96"/>
    <n v="4.761904762E-2"/>
    <n v="9.8979999999999997"/>
  </r>
  <r>
    <s v="709-58-4068"/>
    <x v="2"/>
    <x v="0"/>
    <x v="0"/>
    <s v="Fashion accessories"/>
    <n v="41.09"/>
    <n v="10"/>
    <n v="20.545000000000002"/>
    <n v="431.44499999999999"/>
    <d v="2019-02-28T00:00:00"/>
    <n v="1"/>
    <s v="Cash"/>
    <n v="410.9"/>
    <n v="4.761904762E-2"/>
    <n v="20.545000000000002"/>
  </r>
  <r>
    <s v="795-49-7276"/>
    <x v="0"/>
    <x v="0"/>
    <x v="1"/>
    <s v="Fashion accessories"/>
    <n v="37.15"/>
    <n v="4"/>
    <n v="7.43"/>
    <n v="156.03"/>
    <d v="2019-03-23T00:00:00"/>
    <n v="2"/>
    <s v="Ewallet"/>
    <n v="148.6"/>
    <n v="4.761904762E-2"/>
    <n v="7.43"/>
  </r>
  <r>
    <s v="556-72-8512"/>
    <x v="1"/>
    <x v="0"/>
    <x v="1"/>
    <s v="Home and lifestyle"/>
    <n v="22.96"/>
    <n v="1"/>
    <n v="1.1479999999999999"/>
    <n v="24.108000000000001"/>
    <d v="2019-01-30T00:00:00"/>
    <n v="2"/>
    <s v="Cash"/>
    <n v="22.96"/>
    <n v="4.761904762E-2"/>
    <n v="1.1479999999999999"/>
  </r>
  <r>
    <s v="627-95-3243"/>
    <x v="2"/>
    <x v="1"/>
    <x v="0"/>
    <s v="Home and lifestyle"/>
    <n v="77.680000000000007"/>
    <n v="9"/>
    <n v="34.956000000000003"/>
    <n v="734.07600000000002"/>
    <d v="2019-02-04T00:00:00"/>
    <n v="1"/>
    <s v="Ewallet"/>
    <n v="699.12"/>
    <n v="4.761904762E-2"/>
    <n v="34.956000000000003"/>
  </r>
  <r>
    <s v="686-41-0932"/>
    <x v="2"/>
    <x v="0"/>
    <x v="0"/>
    <s v="Fashion accessories"/>
    <n v="34.700000000000003"/>
    <n v="2"/>
    <n v="3.47"/>
    <n v="72.87"/>
    <d v="2019-03-13T00:00:00"/>
    <n v="2"/>
    <s v="Ewallet"/>
    <n v="69.400000000000006"/>
    <n v="4.761904762E-2"/>
    <n v="3.47"/>
  </r>
  <r>
    <s v="510-09-5628"/>
    <x v="0"/>
    <x v="1"/>
    <x v="0"/>
    <s v="Fashion accessories"/>
    <n v="19.66"/>
    <n v="10"/>
    <n v="9.83"/>
    <n v="206.43"/>
    <d v="2019-03-15T00:00:00"/>
    <n v="2"/>
    <s v="CC"/>
    <n v="196.6"/>
    <n v="4.761904762E-2"/>
    <n v="9.83"/>
  </r>
  <r>
    <s v="608-04-3797"/>
    <x v="2"/>
    <x v="1"/>
    <x v="0"/>
    <s v="Health and beauty"/>
    <n v="25.32"/>
    <n v="8"/>
    <n v="10.128"/>
    <n v="212.68799999999999"/>
    <d v="2019-03-05T00:00:00"/>
    <n v="2"/>
    <s v="Ewallet"/>
    <n v="202.56"/>
    <n v="4.761904762E-2"/>
    <n v="10.128"/>
  </r>
  <r>
    <s v="148-82-2527"/>
    <x v="1"/>
    <x v="1"/>
    <x v="0"/>
    <s v="Home and lifestyle"/>
    <n v="12.12"/>
    <n v="10"/>
    <n v="6.06"/>
    <n v="127.26"/>
    <d v="2019-03-05T00:00:00"/>
    <n v="1"/>
    <s v="CC"/>
    <n v="121.2"/>
    <n v="4.761904762E-2"/>
    <n v="6.06"/>
  </r>
  <r>
    <s v="437-53-3084"/>
    <x v="2"/>
    <x v="0"/>
    <x v="1"/>
    <s v="Fashion accessories"/>
    <n v="99.89"/>
    <n v="2"/>
    <n v="9.9890000000000008"/>
    <n v="209.76900000000001"/>
    <d v="2019-02-26T00:00:00"/>
    <n v="1"/>
    <s v="Ewallet"/>
    <n v="199.78"/>
    <n v="4.761904762E-2"/>
    <n v="9.9890000000000008"/>
  </r>
  <r>
    <s v="632-32-4574"/>
    <x v="2"/>
    <x v="0"/>
    <x v="1"/>
    <s v="Sports and travel"/>
    <n v="75.92"/>
    <n v="8"/>
    <n v="30.367999999999999"/>
    <n v="637.72799999999995"/>
    <d v="2019-03-20T00:00:00"/>
    <n v="1"/>
    <s v="Cash"/>
    <n v="607.36"/>
    <n v="4.761904762E-2"/>
    <n v="30.367999999999999"/>
  </r>
  <r>
    <s v="556-97-7101"/>
    <x v="1"/>
    <x v="0"/>
    <x v="0"/>
    <s v="Electronic accessories"/>
    <n v="63.22"/>
    <n v="2"/>
    <n v="6.3220000000000001"/>
    <n v="132.762"/>
    <d v="2019-01-01T00:00:00"/>
    <n v="2"/>
    <s v="Cash"/>
    <n v="126.44"/>
    <n v="4.761904762E-2"/>
    <n v="6.3220000000000001"/>
  </r>
  <r>
    <s v="862-59-8517"/>
    <x v="1"/>
    <x v="0"/>
    <x v="0"/>
    <s v="Food and beverages"/>
    <n v="90.24"/>
    <n v="6"/>
    <n v="27.071999999999999"/>
    <n v="568.51199999999994"/>
    <d v="2019-01-27T00:00:00"/>
    <n v="1"/>
    <s v="Cash"/>
    <n v="541.44000000000005"/>
    <n v="4.761904762E-2"/>
    <n v="27.071999999999999"/>
  </r>
  <r>
    <s v="401-18-8016"/>
    <x v="2"/>
    <x v="1"/>
    <x v="0"/>
    <s v="Sports and travel"/>
    <n v="98.13"/>
    <n v="1"/>
    <n v="4.9065000000000003"/>
    <n v="103.0365"/>
    <d v="2019-01-21T00:00:00"/>
    <n v="2"/>
    <s v="Cash"/>
    <n v="98.13"/>
    <n v="4.761904762E-2"/>
    <n v="4.9065000000000003"/>
  </r>
  <r>
    <s v="420-18-8989"/>
    <x v="0"/>
    <x v="1"/>
    <x v="0"/>
    <s v="Sports and travel"/>
    <n v="51.52"/>
    <n v="8"/>
    <n v="20.608000000000001"/>
    <n v="432.76799999999997"/>
    <d v="2019-02-02T00:00:00"/>
    <n v="2"/>
    <s v="Cash"/>
    <n v="412.16"/>
    <n v="4.761904762E-2"/>
    <n v="20.608000000000001"/>
  </r>
  <r>
    <s v="277-63-2961"/>
    <x v="2"/>
    <x v="1"/>
    <x v="1"/>
    <s v="Sports and travel"/>
    <n v="73.97"/>
    <n v="1"/>
    <n v="3.6985000000000001"/>
    <n v="77.668499999999995"/>
    <d v="2019-02-03T00:00:00"/>
    <n v="2"/>
    <s v="CC"/>
    <n v="73.97"/>
    <n v="4.761904762E-2"/>
    <n v="3.6985000000000001"/>
  </r>
  <r>
    <s v="573-98-8548"/>
    <x v="1"/>
    <x v="1"/>
    <x v="0"/>
    <s v="Fashion accessories"/>
    <n v="31.9"/>
    <n v="1"/>
    <n v="1.595"/>
    <n v="33.494999999999997"/>
    <d v="2019-01-05T00:00:00"/>
    <n v="1"/>
    <s v="Ewallet"/>
    <n v="31.9"/>
    <n v="4.761904762E-2"/>
    <n v="1.595"/>
  </r>
  <r>
    <s v="620-02-2046"/>
    <x v="1"/>
    <x v="0"/>
    <x v="1"/>
    <s v="Home and lifestyle"/>
    <n v="69.400000000000006"/>
    <n v="2"/>
    <n v="6.94"/>
    <n v="145.74"/>
    <d v="2019-01-27T00:00:00"/>
    <n v="2"/>
    <s v="Ewallet"/>
    <n v="138.80000000000001"/>
    <n v="4.761904762E-2"/>
    <n v="6.94"/>
  </r>
  <r>
    <s v="282-35-2475"/>
    <x v="2"/>
    <x v="0"/>
    <x v="0"/>
    <s v="Sports and travel"/>
    <n v="93.31"/>
    <n v="2"/>
    <n v="9.3309999999999995"/>
    <n v="195.95099999999999"/>
    <d v="2019-03-25T00:00:00"/>
    <n v="2"/>
    <s v="Cash"/>
    <n v="186.62"/>
    <n v="4.761904762E-2"/>
    <n v="9.3309999999999995"/>
  </r>
  <r>
    <s v="511-54-3087"/>
    <x v="2"/>
    <x v="0"/>
    <x v="1"/>
    <s v="Sports and travel"/>
    <n v="88.45"/>
    <n v="1"/>
    <n v="4.4225000000000003"/>
    <n v="92.872500000000002"/>
    <d v="2019-02-25T00:00:00"/>
    <n v="2"/>
    <s v="CC"/>
    <n v="88.45"/>
    <n v="4.761904762E-2"/>
    <n v="4.4225000000000003"/>
  </r>
  <r>
    <s v="726-29-6793"/>
    <x v="0"/>
    <x v="1"/>
    <x v="1"/>
    <s v="Electronic accessories"/>
    <n v="24.18"/>
    <n v="8"/>
    <n v="9.6720000000000006"/>
    <n v="203.11199999999999"/>
    <d v="2019-01-28T00:00:00"/>
    <n v="2"/>
    <s v="Ewallet"/>
    <n v="193.44"/>
    <n v="4.761904762E-2"/>
    <n v="9.6720000000000006"/>
  </r>
  <r>
    <s v="387-49-4215"/>
    <x v="2"/>
    <x v="1"/>
    <x v="0"/>
    <s v="Sports and travel"/>
    <n v="48.5"/>
    <n v="3"/>
    <n v="7.2750000000000004"/>
    <n v="152.77500000000001"/>
    <d v="2019-01-08T00:00:00"/>
    <n v="1"/>
    <s v="Cash"/>
    <n v="145.5"/>
    <n v="4.761904762E-2"/>
    <n v="7.2750000000000004"/>
  </r>
  <r>
    <s v="862-17-9201"/>
    <x v="2"/>
    <x v="0"/>
    <x v="0"/>
    <s v="Food and beverages"/>
    <n v="84.05"/>
    <n v="6"/>
    <n v="25.215"/>
    <n v="529.51499999999999"/>
    <d v="2019-01-29T00:00:00"/>
    <n v="0"/>
    <s v="CC"/>
    <n v="504.3"/>
    <n v="4.761904762E-2"/>
    <n v="25.215"/>
  </r>
  <r>
    <s v="291-21-5991"/>
    <x v="2"/>
    <x v="1"/>
    <x v="1"/>
    <s v="Health and beauty"/>
    <n v="61.29"/>
    <n v="5"/>
    <n v="15.3225"/>
    <n v="321.77249999999998"/>
    <d v="2019-03-29T00:00:00"/>
    <n v="1"/>
    <s v="Cash"/>
    <n v="306.45"/>
    <n v="4.761904762E-2"/>
    <n v="15.3225"/>
  </r>
  <r>
    <s v="602-80-9671"/>
    <x v="1"/>
    <x v="1"/>
    <x v="0"/>
    <s v="Home and lifestyle"/>
    <n v="15.95"/>
    <n v="6"/>
    <n v="4.7850000000000001"/>
    <n v="100.485"/>
    <d v="2019-02-09T00:00:00"/>
    <n v="2"/>
    <s v="CC"/>
    <n v="95.7"/>
    <n v="4.761904762E-2"/>
    <n v="4.7850000000000001"/>
  </r>
  <r>
    <s v="347-72-6115"/>
    <x v="2"/>
    <x v="1"/>
    <x v="0"/>
    <s v="Sports and travel"/>
    <n v="90.74"/>
    <n v="7"/>
    <n v="31.759"/>
    <n v="666.93899999999996"/>
    <d v="2019-01-16T00:00:00"/>
    <n v="2"/>
    <s v="CC"/>
    <n v="635.17999999999995"/>
    <n v="4.761904762E-2"/>
    <n v="31.759"/>
  </r>
  <r>
    <s v="209-61-0206"/>
    <x v="0"/>
    <x v="0"/>
    <x v="0"/>
    <s v="Home and lifestyle"/>
    <n v="42.91"/>
    <n v="5"/>
    <n v="10.727499999999999"/>
    <n v="225.2775"/>
    <d v="2019-01-05T00:00:00"/>
    <n v="2"/>
    <s v="Ewallet"/>
    <n v="214.55"/>
    <n v="4.761904762E-2"/>
    <n v="10.727499999999999"/>
  </r>
  <r>
    <s v="595-27-4851"/>
    <x v="0"/>
    <x v="0"/>
    <x v="0"/>
    <s v="Fashion accessories"/>
    <n v="54.28"/>
    <n v="7"/>
    <n v="18.998000000000001"/>
    <n v="398.95800000000003"/>
    <d v="2019-01-27T00:00:00"/>
    <n v="2"/>
    <s v="Ewallet"/>
    <n v="379.96"/>
    <n v="4.761904762E-2"/>
    <n v="18.998000000000001"/>
  </r>
  <r>
    <s v="189-52-0236"/>
    <x v="0"/>
    <x v="0"/>
    <x v="1"/>
    <s v="Electronic accessories"/>
    <n v="99.55"/>
    <n v="7"/>
    <n v="34.842500000000001"/>
    <n v="731.6925"/>
    <d v="2019-03-14T00:00:00"/>
    <n v="1"/>
    <s v="Cash"/>
    <n v="696.85"/>
    <n v="4.761904762E-2"/>
    <n v="34.842500000000001"/>
  </r>
  <r>
    <s v="503-07-0930"/>
    <x v="1"/>
    <x v="1"/>
    <x v="1"/>
    <s v="Sports and travel"/>
    <n v="58.39"/>
    <n v="7"/>
    <n v="20.436499999999999"/>
    <n v="429.16649999999998"/>
    <d v="2019-02-23T00:00:00"/>
    <n v="2"/>
    <s v="CC"/>
    <n v="408.73"/>
    <n v="4.761904762E-2"/>
    <n v="20.436499999999999"/>
  </r>
  <r>
    <s v="413-20-6708"/>
    <x v="1"/>
    <x v="1"/>
    <x v="0"/>
    <s v="Fashion accessories"/>
    <n v="51.47"/>
    <n v="1"/>
    <n v="2.5735000000000001"/>
    <n v="54.043500000000002"/>
    <d v="2019-03-18T00:00:00"/>
    <n v="2"/>
    <s v="Ewallet"/>
    <n v="51.47"/>
    <n v="4.761904762E-2"/>
    <n v="2.5735000000000001"/>
  </r>
  <r>
    <s v="425-85-2085"/>
    <x v="2"/>
    <x v="1"/>
    <x v="1"/>
    <s v="Health and beauty"/>
    <n v="54.86"/>
    <n v="5"/>
    <n v="13.715"/>
    <n v="288.01499999999999"/>
    <d v="2019-03-29T00:00:00"/>
    <n v="2"/>
    <s v="Ewallet"/>
    <n v="274.3"/>
    <n v="4.761904762E-2"/>
    <n v="13.715"/>
  </r>
  <r>
    <s v="521-18-7827"/>
    <x v="1"/>
    <x v="1"/>
    <x v="1"/>
    <s v="Home and lifestyle"/>
    <n v="39.39"/>
    <n v="5"/>
    <n v="9.8475000000000001"/>
    <n v="206.79750000000001"/>
    <d v="2019-01-22T00:00:00"/>
    <n v="2"/>
    <s v="CC"/>
    <n v="196.95"/>
    <n v="4.761904762E-2"/>
    <n v="9.8475000000000001"/>
  </r>
  <r>
    <s v="220-28-1851"/>
    <x v="0"/>
    <x v="0"/>
    <x v="1"/>
    <s v="Home and lifestyle"/>
    <n v="34.729999999999997"/>
    <n v="2"/>
    <n v="3.4729999999999999"/>
    <n v="72.933000000000007"/>
    <d v="2019-03-01T00:00:00"/>
    <n v="2"/>
    <s v="Ewallet"/>
    <n v="69.459999999999994"/>
    <n v="4.761904762E-2"/>
    <n v="3.4729999999999999"/>
  </r>
  <r>
    <s v="600-38-9738"/>
    <x v="1"/>
    <x v="1"/>
    <x v="1"/>
    <s v="Sports and travel"/>
    <n v="71.92"/>
    <n v="5"/>
    <n v="17.98"/>
    <n v="377.58"/>
    <d v="2019-01-17T00:00:00"/>
    <n v="2"/>
    <s v="CC"/>
    <n v="359.6"/>
    <n v="4.761904762E-2"/>
    <n v="17.98"/>
  </r>
  <r>
    <s v="734-91-1155"/>
    <x v="2"/>
    <x v="0"/>
    <x v="0"/>
    <s v="Electronic accessories"/>
    <n v="45.71"/>
    <n v="3"/>
    <n v="6.8564999999999996"/>
    <n v="143.98650000000001"/>
    <d v="2019-03-26T00:00:00"/>
    <n v="0"/>
    <s v="CC"/>
    <n v="137.13"/>
    <n v="4.761904762E-2"/>
    <n v="6.8564999999999996"/>
  </r>
  <r>
    <s v="451-28-5717"/>
    <x v="1"/>
    <x v="1"/>
    <x v="0"/>
    <s v="Home and lifestyle"/>
    <n v="83.17"/>
    <n v="6"/>
    <n v="24.951000000000001"/>
    <n v="523.971"/>
    <d v="2019-03-20T00:00:00"/>
    <n v="1"/>
    <s v="Cash"/>
    <n v="499.02"/>
    <n v="4.761904762E-2"/>
    <n v="24.951000000000001"/>
  </r>
  <r>
    <s v="609-81-8548"/>
    <x v="0"/>
    <x v="1"/>
    <x v="0"/>
    <s v="Home and lifestyle"/>
    <n v="37.44"/>
    <n v="6"/>
    <n v="11.231999999999999"/>
    <n v="235.87200000000001"/>
    <d v="2019-02-06T00:00:00"/>
    <n v="1"/>
    <s v="CC"/>
    <n v="224.64"/>
    <n v="4.761904762E-2"/>
    <n v="11.231999999999999"/>
  </r>
  <r>
    <s v="133-14-7229"/>
    <x v="1"/>
    <x v="0"/>
    <x v="1"/>
    <s v="Health and beauty"/>
    <n v="62.87"/>
    <n v="2"/>
    <n v="6.2869999999999999"/>
    <n v="132.02699999999999"/>
    <d v="2019-01-01T00:00:00"/>
    <n v="1"/>
    <s v="Cash"/>
    <n v="125.74"/>
    <n v="4.761904762E-2"/>
    <n v="6.2869999999999999"/>
  </r>
  <r>
    <s v="534-01-4457"/>
    <x v="0"/>
    <x v="0"/>
    <x v="1"/>
    <s v="Food and beverages"/>
    <n v="81.709999999999994"/>
    <n v="6"/>
    <n v="24.513000000000002"/>
    <n v="514.77300000000002"/>
    <d v="2019-01-27T00:00:00"/>
    <n v="1"/>
    <s v="CC"/>
    <n v="490.26"/>
    <n v="4.761904762E-2"/>
    <n v="24.513000000000002"/>
  </r>
  <r>
    <s v="719-89-8991"/>
    <x v="0"/>
    <x v="1"/>
    <x v="0"/>
    <s v="Sports and travel"/>
    <n v="91.41"/>
    <n v="5"/>
    <n v="22.852499999999999"/>
    <n v="479.90249999999997"/>
    <d v="2019-02-25T00:00:00"/>
    <n v="2"/>
    <s v="Ewallet"/>
    <n v="457.05"/>
    <n v="4.761904762E-2"/>
    <n v="22.852499999999999"/>
  </r>
  <r>
    <s v="286-62-6248"/>
    <x v="2"/>
    <x v="0"/>
    <x v="1"/>
    <s v="Fashion accessories"/>
    <n v="39.21"/>
    <n v="4"/>
    <n v="7.8419999999999996"/>
    <n v="164.68199999999999"/>
    <d v="2019-01-16T00:00:00"/>
    <n v="2"/>
    <s v="CC"/>
    <n v="156.84"/>
    <n v="4.761904762E-2"/>
    <n v="7.8419999999999996"/>
  </r>
  <r>
    <s v="339-38-9982"/>
    <x v="2"/>
    <x v="1"/>
    <x v="1"/>
    <s v="Fashion accessories"/>
    <n v="59.86"/>
    <n v="2"/>
    <n v="5.9859999999999998"/>
    <n v="125.706"/>
    <d v="2019-01-13T00:00:00"/>
    <n v="1"/>
    <s v="Ewallet"/>
    <n v="119.72"/>
    <n v="4.761904762E-2"/>
    <n v="5.9859999999999998"/>
  </r>
  <r>
    <s v="827-44-5872"/>
    <x v="2"/>
    <x v="1"/>
    <x v="0"/>
    <s v="Food and beverages"/>
    <n v="54.36"/>
    <n v="10"/>
    <n v="27.18"/>
    <n v="570.78"/>
    <d v="2019-02-07T00:00:00"/>
    <n v="1"/>
    <s v="CC"/>
    <n v="543.6"/>
    <n v="4.761904762E-2"/>
    <n v="27.18"/>
  </r>
  <r>
    <s v="827-77-7633"/>
    <x v="0"/>
    <x v="0"/>
    <x v="1"/>
    <s v="Sports and travel"/>
    <n v="98.09"/>
    <n v="9"/>
    <n v="44.140500000000003"/>
    <n v="926.95050000000003"/>
    <d v="2019-02-17T00:00:00"/>
    <n v="2"/>
    <s v="Cash"/>
    <n v="882.81"/>
    <n v="4.761904762E-2"/>
    <n v="44.140500000000003"/>
  </r>
  <r>
    <s v="287-83-1405"/>
    <x v="0"/>
    <x v="0"/>
    <x v="1"/>
    <s v="Health and beauty"/>
    <n v="25.43"/>
    <n v="6"/>
    <n v="7.6289999999999996"/>
    <n v="160.209"/>
    <d v="2019-02-12T00:00:00"/>
    <n v="2"/>
    <s v="Ewallet"/>
    <n v="152.58000000000001"/>
    <n v="4.761904762E-2"/>
    <n v="7.6289999999999996"/>
  </r>
  <r>
    <s v="435-13-4908"/>
    <x v="0"/>
    <x v="1"/>
    <x v="1"/>
    <s v="Fashion accessories"/>
    <n v="86.68"/>
    <n v="8"/>
    <n v="34.671999999999997"/>
    <n v="728.11199999999997"/>
    <d v="2019-01-24T00:00:00"/>
    <n v="2"/>
    <s v="CC"/>
    <n v="693.44"/>
    <n v="4.761904762E-2"/>
    <n v="34.671999999999997"/>
  </r>
  <r>
    <s v="857-67-9057"/>
    <x v="2"/>
    <x v="0"/>
    <x v="1"/>
    <s v="Electronic accessories"/>
    <n v="22.95"/>
    <n v="10"/>
    <n v="11.475"/>
    <n v="240.97499999999999"/>
    <d v="2019-02-06T00:00:00"/>
    <n v="2"/>
    <s v="Ewallet"/>
    <n v="229.5"/>
    <n v="4.761904762E-2"/>
    <n v="11.475"/>
  </r>
  <r>
    <s v="236-27-1144"/>
    <x v="1"/>
    <x v="0"/>
    <x v="0"/>
    <s v="Food and beverages"/>
    <n v="16.309999999999999"/>
    <n v="9"/>
    <n v="7.3395000000000001"/>
    <n v="154.12950000000001"/>
    <d v="2019-03-26T00:00:00"/>
    <n v="0"/>
    <s v="Ewallet"/>
    <n v="146.79"/>
    <n v="4.761904762E-2"/>
    <n v="7.3395000000000001"/>
  </r>
  <r>
    <s v="892-05-6689"/>
    <x v="0"/>
    <x v="0"/>
    <x v="0"/>
    <s v="Home and lifestyle"/>
    <n v="28.32"/>
    <n v="5"/>
    <n v="7.08"/>
    <n v="148.68"/>
    <d v="2019-03-11T00:00:00"/>
    <n v="1"/>
    <s v="Ewallet"/>
    <n v="141.6"/>
    <n v="4.761904762E-2"/>
    <n v="7.08"/>
  </r>
  <r>
    <s v="583-41-4548"/>
    <x v="1"/>
    <x v="0"/>
    <x v="1"/>
    <s v="Home and lifestyle"/>
    <n v="16.670000000000002"/>
    <n v="7"/>
    <n v="5.8345000000000002"/>
    <n v="122.5245"/>
    <d v="2019-02-07T00:00:00"/>
    <n v="1"/>
    <s v="Ewallet"/>
    <n v="116.69"/>
    <n v="4.761904762E-2"/>
    <n v="5.8345000000000002"/>
  </r>
  <r>
    <s v="339-12-4827"/>
    <x v="2"/>
    <x v="1"/>
    <x v="0"/>
    <s v="Fashion accessories"/>
    <n v="73.959999999999994"/>
    <n v="1"/>
    <n v="3.698"/>
    <n v="77.658000000000001"/>
    <d v="2019-01-05T00:00:00"/>
    <n v="1"/>
    <s v="CC"/>
    <n v="73.959999999999994"/>
    <n v="4.761904762E-2"/>
    <n v="3.698"/>
  </r>
  <r>
    <s v="643-38-7867"/>
    <x v="0"/>
    <x v="0"/>
    <x v="1"/>
    <s v="Home and lifestyle"/>
    <n v="97.94"/>
    <n v="1"/>
    <n v="4.8970000000000002"/>
    <n v="102.837"/>
    <d v="2019-03-07T00:00:00"/>
    <n v="1"/>
    <s v="Ewallet"/>
    <n v="97.94"/>
    <n v="4.761904762E-2"/>
    <n v="4.8970000000000002"/>
  </r>
  <r>
    <s v="308-81-0538"/>
    <x v="0"/>
    <x v="0"/>
    <x v="0"/>
    <s v="Fashion accessories"/>
    <n v="73.05"/>
    <n v="4"/>
    <n v="14.61"/>
    <n v="306.81"/>
    <d v="2019-02-25T00:00:00"/>
    <n v="2"/>
    <s v="CC"/>
    <n v="292.2"/>
    <n v="4.761904762E-2"/>
    <n v="14.61"/>
  </r>
  <r>
    <s v="358-88-9262"/>
    <x v="1"/>
    <x v="1"/>
    <x v="0"/>
    <s v="Food and beverages"/>
    <n v="87.48"/>
    <n v="6"/>
    <n v="26.244"/>
    <n v="551.12400000000002"/>
    <d v="2019-02-01T00:00:00"/>
    <n v="2"/>
    <s v="Ewallet"/>
    <n v="524.88"/>
    <n v="4.761904762E-2"/>
    <n v="26.244"/>
  </r>
  <r>
    <s v="460-35-4390"/>
    <x v="0"/>
    <x v="0"/>
    <x v="1"/>
    <s v="Home and lifestyle"/>
    <n v="30.68"/>
    <n v="3"/>
    <n v="4.6020000000000003"/>
    <n v="96.641999999999996"/>
    <d v="2019-01-22T00:00:00"/>
    <n v="2"/>
    <s v="Ewallet"/>
    <n v="92.04"/>
    <n v="4.761904762E-2"/>
    <n v="4.6020000000000003"/>
  </r>
  <r>
    <s v="343-87-0864"/>
    <x v="1"/>
    <x v="1"/>
    <x v="1"/>
    <s v="Health and beauty"/>
    <n v="75.88"/>
    <n v="1"/>
    <n v="3.794"/>
    <n v="79.674000000000007"/>
    <d v="2019-01-03T00:00:00"/>
    <n v="0"/>
    <s v="CC"/>
    <n v="75.88"/>
    <n v="4.761904762E-2"/>
    <n v="3.794"/>
  </r>
  <r>
    <s v="173-50-1108"/>
    <x v="2"/>
    <x v="1"/>
    <x v="0"/>
    <s v="Sports and travel"/>
    <n v="20.18"/>
    <n v="4"/>
    <n v="4.0359999999999996"/>
    <n v="84.756"/>
    <d v="2019-02-13T00:00:00"/>
    <n v="1"/>
    <s v="CC"/>
    <n v="80.72"/>
    <n v="4.761904762E-2"/>
    <n v="4.0359999999999996"/>
  </r>
  <r>
    <s v="243-47-2663"/>
    <x v="1"/>
    <x v="1"/>
    <x v="1"/>
    <s v="Electronic accessories"/>
    <n v="18.77"/>
    <n v="6"/>
    <n v="5.6310000000000002"/>
    <n v="118.251"/>
    <d v="2019-01-28T00:00:00"/>
    <n v="2"/>
    <s v="CC"/>
    <n v="112.62"/>
    <n v="4.761904762E-2"/>
    <n v="5.6310000000000002"/>
  </r>
  <r>
    <s v="841-18-8232"/>
    <x v="2"/>
    <x v="0"/>
    <x v="0"/>
    <s v="Food and beverages"/>
    <n v="71.2"/>
    <n v="1"/>
    <n v="3.56"/>
    <n v="74.760000000000005"/>
    <d v="2019-01-05T00:00:00"/>
    <n v="2"/>
    <s v="CC"/>
    <n v="71.2"/>
    <n v="4.761904762E-2"/>
    <n v="3.56"/>
  </r>
  <r>
    <s v="701-23-5550"/>
    <x v="2"/>
    <x v="1"/>
    <x v="1"/>
    <s v="Home and lifestyle"/>
    <n v="38.81"/>
    <n v="4"/>
    <n v="7.7619999999999996"/>
    <n v="163.00200000000001"/>
    <d v="2019-03-19T00:00:00"/>
    <n v="1"/>
    <s v="Ewallet"/>
    <n v="155.24"/>
    <n v="4.761904762E-2"/>
    <n v="7.7619999999999996"/>
  </r>
  <r>
    <s v="647-50-1224"/>
    <x v="0"/>
    <x v="0"/>
    <x v="0"/>
    <s v="Fashion accessories"/>
    <n v="29.42"/>
    <n v="10"/>
    <n v="14.71"/>
    <n v="308.91000000000003"/>
    <d v="2019-01-12T00:00:00"/>
    <n v="2"/>
    <s v="Ewallet"/>
    <n v="294.2"/>
    <n v="4.761904762E-2"/>
    <n v="14.71"/>
  </r>
  <r>
    <s v="541-48-8554"/>
    <x v="0"/>
    <x v="0"/>
    <x v="1"/>
    <s v="Sports and travel"/>
    <n v="60.95"/>
    <n v="9"/>
    <n v="27.427499999999998"/>
    <n v="575.97749999999996"/>
    <d v="2019-01-07T00:00:00"/>
    <n v="1"/>
    <s v="CC"/>
    <n v="548.54999999999995"/>
    <n v="4.761904762E-2"/>
    <n v="27.427499999999998"/>
  </r>
  <r>
    <s v="539-21-7227"/>
    <x v="2"/>
    <x v="0"/>
    <x v="0"/>
    <s v="Sports and travel"/>
    <n v="51.54"/>
    <n v="5"/>
    <n v="12.885"/>
    <n v="270.58499999999998"/>
    <d v="2019-01-26T00:00:00"/>
    <n v="2"/>
    <s v="Cash"/>
    <n v="257.7"/>
    <n v="4.761904762E-2"/>
    <n v="12.885"/>
  </r>
  <r>
    <s v="213-32-1216"/>
    <x v="0"/>
    <x v="0"/>
    <x v="0"/>
    <s v="Electronic accessories"/>
    <n v="66.06"/>
    <n v="6"/>
    <n v="19.818000000000001"/>
    <n v="416.178"/>
    <d v="2019-01-23T00:00:00"/>
    <n v="0"/>
    <s v="Cash"/>
    <n v="396.36"/>
    <n v="4.761904762E-2"/>
    <n v="19.818000000000001"/>
  </r>
  <r>
    <s v="747-58-7183"/>
    <x v="2"/>
    <x v="0"/>
    <x v="1"/>
    <s v="Fashion accessories"/>
    <n v="57.27"/>
    <n v="3"/>
    <n v="8.5905000000000005"/>
    <n v="180.40049999999999"/>
    <d v="2019-02-09T00:00:00"/>
    <n v="2"/>
    <s v="Ewallet"/>
    <n v="171.81"/>
    <n v="4.761904762E-2"/>
    <n v="8.5905000000000005"/>
  </r>
  <r>
    <s v="582-52-8065"/>
    <x v="2"/>
    <x v="0"/>
    <x v="0"/>
    <s v="Fashion accessories"/>
    <n v="54.31"/>
    <n v="9"/>
    <n v="24.439499999999999"/>
    <n v="513.22950000000003"/>
    <d v="2019-02-22T00:00:00"/>
    <n v="0"/>
    <s v="Cash"/>
    <n v="488.79"/>
    <n v="4.761904762E-2"/>
    <n v="24.439499999999999"/>
  </r>
  <r>
    <s v="210-57-1719"/>
    <x v="2"/>
    <x v="0"/>
    <x v="0"/>
    <s v="Health and beauty"/>
    <n v="58.24"/>
    <n v="9"/>
    <n v="26.207999999999998"/>
    <n v="550.36800000000005"/>
    <d v="2019-02-05T00:00:00"/>
    <n v="1"/>
    <s v="Cash"/>
    <n v="524.16"/>
    <n v="4.761904762E-2"/>
    <n v="26.207999999999998"/>
  </r>
  <r>
    <s v="399-69-4630"/>
    <x v="1"/>
    <x v="0"/>
    <x v="1"/>
    <s v="Electronic accessories"/>
    <n v="22.21"/>
    <n v="6"/>
    <n v="6.6630000000000003"/>
    <n v="139.923"/>
    <d v="2019-03-07T00:00:00"/>
    <n v="0"/>
    <s v="CC"/>
    <n v="133.26"/>
    <n v="4.761904762E-2"/>
    <n v="6.6630000000000003"/>
  </r>
  <r>
    <s v="134-75-2619"/>
    <x v="0"/>
    <x v="1"/>
    <x v="1"/>
    <s v="Electronic accessories"/>
    <n v="19.32"/>
    <n v="7"/>
    <n v="6.7619999999999996"/>
    <n v="142.00200000000001"/>
    <d v="2019-03-25T00:00:00"/>
    <n v="2"/>
    <s v="Cash"/>
    <n v="135.24"/>
    <n v="4.761904762E-2"/>
    <n v="6.7619999999999996"/>
  </r>
  <r>
    <s v="356-44-8813"/>
    <x v="2"/>
    <x v="0"/>
    <x v="1"/>
    <s v="Home and lifestyle"/>
    <n v="37.479999999999997"/>
    <n v="3"/>
    <n v="5.6219999999999999"/>
    <n v="118.062"/>
    <d v="2019-01-20T00:00:00"/>
    <n v="1"/>
    <s v="CC"/>
    <n v="112.44"/>
    <n v="4.761904762E-2"/>
    <n v="5.6219999999999999"/>
  </r>
  <r>
    <s v="198-66-9832"/>
    <x v="2"/>
    <x v="1"/>
    <x v="0"/>
    <s v="Fashion accessories"/>
    <n v="72.040000000000006"/>
    <n v="2"/>
    <n v="7.2039999999999997"/>
    <n v="151.28399999999999"/>
    <d v="2019-02-04T00:00:00"/>
    <n v="2"/>
    <s v="Cash"/>
    <n v="144.08000000000001"/>
    <n v="4.761904762E-2"/>
    <n v="7.2039999999999997"/>
  </r>
  <r>
    <s v="283-26-5248"/>
    <x v="1"/>
    <x v="1"/>
    <x v="0"/>
    <s v="Food and beverages"/>
    <n v="98.52"/>
    <n v="10"/>
    <n v="49.26"/>
    <n v="1034.46"/>
    <d v="2019-01-30T00:00:00"/>
    <n v="2"/>
    <s v="Ewallet"/>
    <n v="985.2"/>
    <n v="4.761904762E-2"/>
    <n v="49.26"/>
  </r>
  <r>
    <s v="712-39-0363"/>
    <x v="0"/>
    <x v="1"/>
    <x v="1"/>
    <s v="Food and beverages"/>
    <n v="41.66"/>
    <n v="6"/>
    <n v="12.497999999999999"/>
    <n v="262.45800000000003"/>
    <d v="2019-01-02T00:00:00"/>
    <n v="2"/>
    <s v="Ewallet"/>
    <n v="249.96"/>
    <n v="4.761904762E-2"/>
    <n v="12.497999999999999"/>
  </r>
  <r>
    <s v="218-59-9410"/>
    <x v="0"/>
    <x v="1"/>
    <x v="0"/>
    <s v="Home and lifestyle"/>
    <n v="72.42"/>
    <n v="3"/>
    <n v="10.863"/>
    <n v="228.12299999999999"/>
    <d v="2019-03-29T00:00:00"/>
    <n v="2"/>
    <s v="Ewallet"/>
    <n v="217.26"/>
    <n v="4.761904762E-2"/>
    <n v="10.863"/>
  </r>
  <r>
    <s v="174-75-0888"/>
    <x v="2"/>
    <x v="0"/>
    <x v="1"/>
    <s v="Electronic accessories"/>
    <n v="21.58"/>
    <n v="9"/>
    <n v="9.7110000000000003"/>
    <n v="203.93100000000001"/>
    <d v="2019-03-14T00:00:00"/>
    <n v="1"/>
    <s v="Cash"/>
    <n v="194.22"/>
    <n v="4.761904762E-2"/>
    <n v="9.7110000000000003"/>
  </r>
  <r>
    <s v="866-99-7614"/>
    <x v="1"/>
    <x v="0"/>
    <x v="1"/>
    <s v="Food and beverages"/>
    <n v="89.2"/>
    <n v="10"/>
    <n v="44.6"/>
    <n v="936.6"/>
    <d v="2019-02-11T00:00:00"/>
    <n v="2"/>
    <s v="CC"/>
    <n v="892"/>
    <n v="4.761904762E-2"/>
    <n v="44.6"/>
  </r>
  <r>
    <s v="134-54-4720"/>
    <x v="2"/>
    <x v="0"/>
    <x v="0"/>
    <s v="Electronic accessories"/>
    <n v="42.42"/>
    <n v="8"/>
    <n v="16.968"/>
    <n v="356.32799999999997"/>
    <d v="2019-01-30T00:00:00"/>
    <n v="1"/>
    <s v="Ewallet"/>
    <n v="339.36"/>
    <n v="4.761904762E-2"/>
    <n v="16.968"/>
  </r>
  <r>
    <s v="760-90-2357"/>
    <x v="0"/>
    <x v="1"/>
    <x v="1"/>
    <s v="Electronic accessories"/>
    <n v="74.510000000000005"/>
    <n v="6"/>
    <n v="22.353000000000002"/>
    <n v="469.41300000000001"/>
    <d v="2019-03-20T00:00:00"/>
    <n v="2"/>
    <s v="Ewallet"/>
    <n v="447.06"/>
    <n v="4.761904762E-2"/>
    <n v="22.353000000000002"/>
  </r>
  <r>
    <s v="514-37-2845"/>
    <x v="2"/>
    <x v="0"/>
    <x v="1"/>
    <s v="Fashion accessories"/>
    <n v="99.25"/>
    <n v="2"/>
    <n v="9.9250000000000007"/>
    <n v="208.42500000000001"/>
    <d v="2019-03-20T00:00:00"/>
    <n v="1"/>
    <s v="Cash"/>
    <n v="198.5"/>
    <n v="4.761904762E-2"/>
    <n v="9.9250000000000007"/>
  </r>
  <r>
    <s v="698-98-5964"/>
    <x v="0"/>
    <x v="0"/>
    <x v="0"/>
    <s v="Food and beverages"/>
    <n v="81.209999999999994"/>
    <n v="10"/>
    <n v="40.604999999999997"/>
    <n v="852.70500000000004"/>
    <d v="2019-01-17T00:00:00"/>
    <n v="1"/>
    <s v="CC"/>
    <n v="812.1"/>
    <n v="4.761904762E-2"/>
    <n v="40.604999999999997"/>
  </r>
  <r>
    <s v="718-57-9773"/>
    <x v="1"/>
    <x v="0"/>
    <x v="0"/>
    <s v="Sports and travel"/>
    <n v="49.33"/>
    <n v="10"/>
    <n v="24.664999999999999"/>
    <n v="517.96500000000003"/>
    <d v="2019-02-03T00:00:00"/>
    <n v="2"/>
    <s v="CC"/>
    <n v="493.3"/>
    <n v="4.761904762E-2"/>
    <n v="24.664999999999999"/>
  </r>
  <r>
    <s v="651-88-7328"/>
    <x v="0"/>
    <x v="0"/>
    <x v="0"/>
    <s v="Fashion accessories"/>
    <n v="65.739999999999995"/>
    <n v="9"/>
    <n v="29.582999999999998"/>
    <n v="621.24300000000005"/>
    <d v="2019-01-01T00:00:00"/>
    <n v="1"/>
    <s v="Cash"/>
    <n v="591.66"/>
    <n v="4.761904762E-2"/>
    <n v="29.582999999999998"/>
  </r>
  <r>
    <s v="241-11-2261"/>
    <x v="2"/>
    <x v="0"/>
    <x v="0"/>
    <s v="Fashion accessories"/>
    <n v="79.86"/>
    <n v="7"/>
    <n v="27.951000000000001"/>
    <n v="586.971"/>
    <d v="2019-01-10T00:00:00"/>
    <n v="0"/>
    <s v="CC"/>
    <n v="559.02"/>
    <n v="4.761904762E-2"/>
    <n v="27.951000000000001"/>
  </r>
  <r>
    <s v="408-26-9866"/>
    <x v="1"/>
    <x v="0"/>
    <x v="0"/>
    <s v="Sports and travel"/>
    <n v="73.98"/>
    <n v="7"/>
    <n v="25.893000000000001"/>
    <n v="543.75300000000004"/>
    <d v="2019-03-02T00:00:00"/>
    <n v="2"/>
    <s v="Ewallet"/>
    <n v="517.86"/>
    <n v="4.761904762E-2"/>
    <n v="25.893000000000001"/>
  </r>
  <r>
    <s v="834-83-1826"/>
    <x v="2"/>
    <x v="1"/>
    <x v="0"/>
    <s v="Home and lifestyle"/>
    <n v="82.04"/>
    <n v="5"/>
    <n v="20.51"/>
    <n v="430.71"/>
    <d v="2019-02-25T00:00:00"/>
    <n v="2"/>
    <s v="CC"/>
    <n v="410.2"/>
    <n v="4.761904762E-2"/>
    <n v="20.51"/>
  </r>
  <r>
    <s v="343-61-3544"/>
    <x v="2"/>
    <x v="1"/>
    <x v="1"/>
    <s v="Sports and travel"/>
    <n v="26.67"/>
    <n v="10"/>
    <n v="13.335000000000001"/>
    <n v="280.03500000000003"/>
    <d v="2019-01-29T00:00:00"/>
    <n v="1"/>
    <s v="Cash"/>
    <n v="266.7"/>
    <n v="4.761904762E-2"/>
    <n v="13.335000000000001"/>
  </r>
  <r>
    <s v="239-48-4278"/>
    <x v="0"/>
    <x v="1"/>
    <x v="1"/>
    <s v="Food and beverages"/>
    <n v="10.130000000000001"/>
    <n v="7"/>
    <n v="3.5455000000000001"/>
    <n v="74.455500000000001"/>
    <d v="2019-03-10T00:00:00"/>
    <n v="2"/>
    <s v="Ewallet"/>
    <n v="70.91"/>
    <n v="4.761904762E-2"/>
    <n v="3.5455000000000001"/>
  </r>
  <r>
    <s v="355-34-6244"/>
    <x v="2"/>
    <x v="0"/>
    <x v="1"/>
    <s v="Food and beverages"/>
    <n v="72.39"/>
    <n v="2"/>
    <n v="7.2389999999999999"/>
    <n v="152.01900000000001"/>
    <d v="2019-01-13T00:00:00"/>
    <n v="2"/>
    <s v="CC"/>
    <n v="144.78"/>
    <n v="4.761904762E-2"/>
    <n v="7.2389999999999999"/>
  </r>
  <r>
    <s v="550-84-8664"/>
    <x v="0"/>
    <x v="0"/>
    <x v="1"/>
    <s v="Sports and travel"/>
    <n v="85.91"/>
    <n v="5"/>
    <n v="21.477499999999999"/>
    <n v="451.02749999999997"/>
    <d v="2019-03-22T00:00:00"/>
    <n v="1"/>
    <s v="CC"/>
    <n v="429.55"/>
    <n v="4.761904762E-2"/>
    <n v="21.477499999999999"/>
  </r>
  <r>
    <s v="339-96-8318"/>
    <x v="2"/>
    <x v="1"/>
    <x v="1"/>
    <s v="Fashion accessories"/>
    <n v="81.31"/>
    <n v="7"/>
    <n v="28.458500000000001"/>
    <n v="597.62850000000003"/>
    <d v="2019-03-01T00:00:00"/>
    <n v="2"/>
    <s v="Ewallet"/>
    <n v="569.16999999999996"/>
    <n v="4.761904762E-2"/>
    <n v="28.458500000000001"/>
  </r>
  <r>
    <s v="458-61-0011"/>
    <x v="2"/>
    <x v="0"/>
    <x v="1"/>
    <s v="Food and beverages"/>
    <n v="60.3"/>
    <n v="4"/>
    <n v="12.06"/>
    <n v="253.26"/>
    <d v="2019-02-20T00:00:00"/>
    <n v="2"/>
    <s v="Cash"/>
    <n v="241.2"/>
    <n v="4.761904762E-2"/>
    <n v="12.06"/>
  </r>
  <r>
    <s v="592-34-6155"/>
    <x v="1"/>
    <x v="0"/>
    <x v="1"/>
    <s v="Food and beverages"/>
    <n v="31.77"/>
    <n v="4"/>
    <n v="6.3540000000000001"/>
    <n v="133.434"/>
    <d v="2019-01-14T00:00:00"/>
    <n v="1"/>
    <s v="Ewallet"/>
    <n v="127.08"/>
    <n v="4.761904762E-2"/>
    <n v="6.3540000000000001"/>
  </r>
  <r>
    <s v="797-88-0493"/>
    <x v="0"/>
    <x v="0"/>
    <x v="0"/>
    <s v="Health and beauty"/>
    <n v="64.27"/>
    <n v="4"/>
    <n v="12.853999999999999"/>
    <n v="269.93400000000003"/>
    <d v="2019-03-26T00:00:00"/>
    <n v="1"/>
    <s v="Cash"/>
    <n v="257.08"/>
    <n v="4.761904762E-2"/>
    <n v="12.853999999999999"/>
  </r>
  <r>
    <s v="207-73-1363"/>
    <x v="2"/>
    <x v="0"/>
    <x v="1"/>
    <s v="Health and beauty"/>
    <n v="69.510000000000005"/>
    <n v="2"/>
    <n v="6.9509999999999996"/>
    <n v="145.971"/>
    <d v="2019-03-01T00:00:00"/>
    <n v="1"/>
    <s v="Ewallet"/>
    <n v="139.02000000000001"/>
    <n v="4.761904762E-2"/>
    <n v="6.9509999999999996"/>
  </r>
  <r>
    <s v="390-31-6381"/>
    <x v="1"/>
    <x v="0"/>
    <x v="1"/>
    <s v="Food and beverages"/>
    <n v="27.22"/>
    <n v="3"/>
    <n v="4.0830000000000002"/>
    <n v="85.742999999999995"/>
    <d v="2019-01-07T00:00:00"/>
    <n v="1"/>
    <s v="Cash"/>
    <n v="81.66"/>
    <n v="4.761904762E-2"/>
    <n v="4.0830000000000002"/>
  </r>
  <r>
    <s v="443-82-0585"/>
    <x v="0"/>
    <x v="1"/>
    <x v="0"/>
    <s v="Health and beauty"/>
    <n v="77.680000000000007"/>
    <n v="4"/>
    <n v="15.536"/>
    <n v="326.25599999999997"/>
    <d v="2019-02-01T00:00:00"/>
    <n v="2"/>
    <s v="Cash"/>
    <n v="310.72000000000003"/>
    <n v="4.761904762E-2"/>
    <n v="15.536"/>
  </r>
  <r>
    <s v="339-18-7061"/>
    <x v="1"/>
    <x v="1"/>
    <x v="0"/>
    <s v="Fashion accessories"/>
    <n v="92.98"/>
    <n v="2"/>
    <n v="9.298"/>
    <n v="195.25800000000001"/>
    <d v="2019-02-13T00:00:00"/>
    <n v="2"/>
    <s v="CC"/>
    <n v="185.96"/>
    <n v="4.761904762E-2"/>
    <n v="9.298"/>
  </r>
  <r>
    <s v="359-90-3665"/>
    <x v="2"/>
    <x v="1"/>
    <x v="0"/>
    <s v="Fashion accessories"/>
    <n v="18.079999999999998"/>
    <n v="4"/>
    <n v="3.6160000000000001"/>
    <n v="75.936000000000007"/>
    <d v="2019-01-14T00:00:00"/>
    <n v="2"/>
    <s v="CC"/>
    <n v="72.319999999999993"/>
    <n v="4.761904762E-2"/>
    <n v="3.6160000000000001"/>
  </r>
  <r>
    <s v="375-72-3056"/>
    <x v="2"/>
    <x v="0"/>
    <x v="1"/>
    <s v="Sports and travel"/>
    <n v="63.06"/>
    <n v="3"/>
    <n v="9.4589999999999996"/>
    <n v="198.63900000000001"/>
    <d v="2019-01-19T00:00:00"/>
    <n v="2"/>
    <s v="Ewallet"/>
    <n v="189.18"/>
    <n v="4.761904762E-2"/>
    <n v="9.4589999999999996"/>
  </r>
  <r>
    <s v="127-47-6963"/>
    <x v="0"/>
    <x v="0"/>
    <x v="1"/>
    <s v="Health and beauty"/>
    <n v="51.71"/>
    <n v="4"/>
    <n v="10.342000000000001"/>
    <n v="217.18199999999999"/>
    <d v="2019-03-09T00:00:00"/>
    <n v="1"/>
    <s v="CC"/>
    <n v="206.84"/>
    <n v="4.761904762E-2"/>
    <n v="10.342000000000001"/>
  </r>
  <r>
    <s v="278-86-2735"/>
    <x v="0"/>
    <x v="0"/>
    <x v="0"/>
    <s v="Food and beverages"/>
    <n v="52.34"/>
    <n v="3"/>
    <n v="7.851"/>
    <n v="164.87100000000001"/>
    <d v="2019-03-27T00:00:00"/>
    <n v="1"/>
    <s v="Cash"/>
    <n v="157.02000000000001"/>
    <n v="4.761904762E-2"/>
    <n v="7.851"/>
  </r>
  <r>
    <s v="695-28-6250"/>
    <x v="0"/>
    <x v="0"/>
    <x v="0"/>
    <s v="Sports and travel"/>
    <n v="43.06"/>
    <n v="5"/>
    <n v="10.765000000000001"/>
    <n v="226.065"/>
    <d v="2019-02-04T00:00:00"/>
    <n v="2"/>
    <s v="Ewallet"/>
    <n v="215.3"/>
    <n v="4.761904762E-2"/>
    <n v="10.765000000000001"/>
  </r>
  <r>
    <s v="379-17-6588"/>
    <x v="1"/>
    <x v="0"/>
    <x v="1"/>
    <s v="Fashion accessories"/>
    <n v="59.61"/>
    <n v="10"/>
    <n v="29.805"/>
    <n v="625.90499999999997"/>
    <d v="2019-03-14T00:00:00"/>
    <n v="1"/>
    <s v="Cash"/>
    <n v="596.1"/>
    <n v="4.761904762E-2"/>
    <n v="29.805"/>
  </r>
  <r>
    <s v="227-50-3718"/>
    <x v="0"/>
    <x v="0"/>
    <x v="1"/>
    <s v="Health and beauty"/>
    <n v="14.62"/>
    <n v="5"/>
    <n v="3.6549999999999998"/>
    <n v="76.754999999999995"/>
    <d v="2019-03-04T00:00:00"/>
    <n v="1"/>
    <s v="Cash"/>
    <n v="73.099999999999994"/>
    <n v="4.761904762E-2"/>
    <n v="3.6549999999999998"/>
  </r>
  <r>
    <s v="302-15-2162"/>
    <x v="1"/>
    <x v="1"/>
    <x v="1"/>
    <s v="Health and beauty"/>
    <n v="46.53"/>
    <n v="6"/>
    <n v="13.959"/>
    <n v="293.13900000000001"/>
    <d v="2019-03-03T00:00:00"/>
    <n v="0"/>
    <s v="CC"/>
    <n v="279.18"/>
    <n v="4.761904762E-2"/>
    <n v="13.959"/>
  </r>
  <r>
    <s v="788-07-8452"/>
    <x v="1"/>
    <x v="1"/>
    <x v="0"/>
    <s v="Home and lifestyle"/>
    <n v="24.24"/>
    <n v="7"/>
    <n v="8.484"/>
    <n v="178.16399999999999"/>
    <d v="2019-01-27T00:00:00"/>
    <n v="2"/>
    <s v="Ewallet"/>
    <n v="169.68"/>
    <n v="4.761904762E-2"/>
    <n v="8.484"/>
  </r>
  <r>
    <s v="560-49-6611"/>
    <x v="0"/>
    <x v="1"/>
    <x v="0"/>
    <s v="Sports and travel"/>
    <n v="45.58"/>
    <n v="1"/>
    <n v="2.2789999999999999"/>
    <n v="47.859000000000002"/>
    <d v="2019-02-07T00:00:00"/>
    <n v="1"/>
    <s v="Cash"/>
    <n v="45.58"/>
    <n v="4.761904762E-2"/>
    <n v="2.2789999999999999"/>
  </r>
  <r>
    <s v="880-35-0356"/>
    <x v="0"/>
    <x v="1"/>
    <x v="0"/>
    <s v="Sports and travel"/>
    <n v="75.2"/>
    <n v="3"/>
    <n v="11.28"/>
    <n v="236.88"/>
    <d v="2019-02-05T00:00:00"/>
    <n v="1"/>
    <s v="Ewallet"/>
    <n v="225.6"/>
    <n v="4.761904762E-2"/>
    <n v="11.28"/>
  </r>
  <r>
    <s v="585-11-6748"/>
    <x v="2"/>
    <x v="1"/>
    <x v="1"/>
    <s v="Sports and travel"/>
    <n v="96.8"/>
    <n v="3"/>
    <n v="14.52"/>
    <n v="304.92"/>
    <d v="2019-03-15T00:00:00"/>
    <n v="1"/>
    <s v="Cash"/>
    <n v="290.39999999999998"/>
    <n v="4.761904762E-2"/>
    <n v="14.52"/>
  </r>
  <r>
    <s v="470-31-3286"/>
    <x v="2"/>
    <x v="0"/>
    <x v="1"/>
    <s v="Health and beauty"/>
    <n v="14.82"/>
    <n v="3"/>
    <n v="2.2229999999999999"/>
    <n v="46.683"/>
    <d v="2019-03-01T00:00:00"/>
    <n v="1"/>
    <s v="CC"/>
    <n v="44.46"/>
    <n v="4.761904762E-2"/>
    <n v="2.2229999999999999"/>
  </r>
  <r>
    <s v="152-68-2907"/>
    <x v="0"/>
    <x v="0"/>
    <x v="1"/>
    <s v="Food and beverages"/>
    <n v="52.2"/>
    <n v="3"/>
    <n v="7.83"/>
    <n v="164.43"/>
    <d v="2019-02-15T00:00:00"/>
    <n v="1"/>
    <s v="CC"/>
    <n v="156.6"/>
    <n v="4.761904762E-2"/>
    <n v="7.83"/>
  </r>
  <r>
    <s v="123-35-4896"/>
    <x v="1"/>
    <x v="0"/>
    <x v="0"/>
    <s v="Sports and travel"/>
    <n v="46.66"/>
    <n v="9"/>
    <n v="20.997"/>
    <n v="440.93700000000001"/>
    <d v="2019-02-17T00:00:00"/>
    <n v="2"/>
    <s v="Ewallet"/>
    <n v="419.94"/>
    <n v="4.761904762E-2"/>
    <n v="20.997"/>
  </r>
  <r>
    <s v="258-69-7810"/>
    <x v="1"/>
    <x v="0"/>
    <x v="0"/>
    <s v="Fashion accessories"/>
    <n v="36.85"/>
    <n v="5"/>
    <n v="9.2125000000000004"/>
    <n v="193.46250000000001"/>
    <d v="2019-01-26T00:00:00"/>
    <n v="2"/>
    <s v="Cash"/>
    <n v="184.25"/>
    <n v="4.761904762E-2"/>
    <n v="9.2125000000000004"/>
  </r>
  <r>
    <s v="334-64-2006"/>
    <x v="0"/>
    <x v="1"/>
    <x v="0"/>
    <s v="Home and lifestyle"/>
    <n v="70.319999999999993"/>
    <n v="2"/>
    <n v="7.032"/>
    <n v="147.672"/>
    <d v="2019-03-24T00:00:00"/>
    <n v="1"/>
    <s v="Ewallet"/>
    <n v="140.63999999999999"/>
    <n v="4.761904762E-2"/>
    <n v="7.032"/>
  </r>
  <r>
    <s v="219-61-4139"/>
    <x v="1"/>
    <x v="0"/>
    <x v="1"/>
    <s v="Electronic accessories"/>
    <n v="83.08"/>
    <n v="1"/>
    <n v="4.1539999999999999"/>
    <n v="87.233999999999995"/>
    <d v="2019-01-23T00:00:00"/>
    <n v="2"/>
    <s v="Ewallet"/>
    <n v="83.08"/>
    <n v="4.761904762E-2"/>
    <n v="4.1539999999999999"/>
  </r>
  <r>
    <s v="881-41-7302"/>
    <x v="1"/>
    <x v="0"/>
    <x v="0"/>
    <s v="Fashion accessories"/>
    <n v="64.989999999999995"/>
    <n v="1"/>
    <n v="3.2494999999999998"/>
    <n v="68.239500000000007"/>
    <d v="2019-01-26T00:00:00"/>
    <n v="0"/>
    <s v="CC"/>
    <n v="64.989999999999995"/>
    <n v="4.761904762E-2"/>
    <n v="3.2494999999999998"/>
  </r>
  <r>
    <s v="373-09-4567"/>
    <x v="1"/>
    <x v="0"/>
    <x v="1"/>
    <s v="Food and beverages"/>
    <n v="77.56"/>
    <n v="10"/>
    <n v="38.78"/>
    <n v="814.38"/>
    <d v="2019-03-14T00:00:00"/>
    <n v="2"/>
    <s v="Ewallet"/>
    <n v="775.6"/>
    <n v="4.761904762E-2"/>
    <n v="38.78"/>
  </r>
  <r>
    <s v="642-30-6693"/>
    <x v="2"/>
    <x v="0"/>
    <x v="0"/>
    <s v="Sports and travel"/>
    <n v="54.51"/>
    <n v="6"/>
    <n v="16.353000000000002"/>
    <n v="343.41300000000001"/>
    <d v="2019-03-17T00:00:00"/>
    <n v="1"/>
    <s v="Ewallet"/>
    <n v="327.06"/>
    <n v="4.761904762E-2"/>
    <n v="16.353000000000002"/>
  </r>
  <r>
    <s v="484-22-8230"/>
    <x v="1"/>
    <x v="1"/>
    <x v="0"/>
    <s v="Fashion accessories"/>
    <n v="51.89"/>
    <n v="7"/>
    <n v="18.1615"/>
    <n v="381.39150000000001"/>
    <d v="2019-01-08T00:00:00"/>
    <n v="2"/>
    <s v="Cash"/>
    <n v="363.23"/>
    <n v="4.761904762E-2"/>
    <n v="18.1615"/>
  </r>
  <r>
    <s v="830-58-2383"/>
    <x v="2"/>
    <x v="0"/>
    <x v="1"/>
    <s v="Home and lifestyle"/>
    <n v="31.75"/>
    <n v="4"/>
    <n v="6.35"/>
    <n v="133.35"/>
    <d v="2019-02-08T00:00:00"/>
    <n v="2"/>
    <s v="Cash"/>
    <n v="127"/>
    <n v="4.761904762E-2"/>
    <n v="6.35"/>
  </r>
  <r>
    <s v="559-98-9873"/>
    <x v="0"/>
    <x v="1"/>
    <x v="0"/>
    <s v="Fashion accessories"/>
    <n v="53.65"/>
    <n v="7"/>
    <n v="18.7775"/>
    <n v="394.32749999999999"/>
    <d v="2019-02-10T00:00:00"/>
    <n v="1"/>
    <s v="Ewallet"/>
    <n v="375.55"/>
    <n v="4.761904762E-2"/>
    <n v="18.7775"/>
  </r>
  <r>
    <s v="544-32-5024"/>
    <x v="1"/>
    <x v="1"/>
    <x v="0"/>
    <s v="Food and beverages"/>
    <n v="49.79"/>
    <n v="4"/>
    <n v="9.9580000000000002"/>
    <n v="209.11799999999999"/>
    <d v="2019-03-28T00:00:00"/>
    <n v="2"/>
    <s v="CC"/>
    <n v="199.16"/>
    <n v="4.761904762E-2"/>
    <n v="9.9580000000000002"/>
  </r>
  <r>
    <s v="318-12-0304"/>
    <x v="0"/>
    <x v="0"/>
    <x v="1"/>
    <s v="Fashion accessories"/>
    <n v="30.61"/>
    <n v="1"/>
    <n v="1.5305"/>
    <n v="32.140500000000003"/>
    <d v="2019-01-23T00:00:00"/>
    <n v="1"/>
    <s v="Ewallet"/>
    <n v="30.61"/>
    <n v="4.761904762E-2"/>
    <n v="1.5305"/>
  </r>
  <r>
    <s v="349-97-8902"/>
    <x v="2"/>
    <x v="1"/>
    <x v="1"/>
    <s v="Food and beverages"/>
    <n v="57.89"/>
    <n v="2"/>
    <n v="5.7889999999999997"/>
    <n v="121.569"/>
    <d v="2019-01-17T00:00:00"/>
    <n v="0"/>
    <s v="Ewallet"/>
    <n v="115.78"/>
    <n v="4.761904762E-2"/>
    <n v="5.7889999999999997"/>
  </r>
  <r>
    <s v="421-95-9805"/>
    <x v="0"/>
    <x v="0"/>
    <x v="0"/>
    <s v="Electronic accessories"/>
    <n v="28.96"/>
    <n v="1"/>
    <n v="1.448"/>
    <n v="30.408000000000001"/>
    <d v="2019-02-07T00:00:00"/>
    <n v="0"/>
    <s v="CC"/>
    <n v="28.96"/>
    <n v="4.761904762E-2"/>
    <n v="1.448"/>
  </r>
  <r>
    <s v="277-35-5865"/>
    <x v="1"/>
    <x v="1"/>
    <x v="0"/>
    <s v="Food and beverages"/>
    <n v="98.97"/>
    <n v="9"/>
    <n v="44.536499999999997"/>
    <n v="935.26649999999995"/>
    <d v="2019-03-09T00:00:00"/>
    <n v="1"/>
    <s v="Cash"/>
    <n v="890.73"/>
    <n v="4.761904762E-2"/>
    <n v="44.536499999999997"/>
  </r>
  <r>
    <s v="789-23-8625"/>
    <x v="2"/>
    <x v="1"/>
    <x v="1"/>
    <s v="Fashion accessories"/>
    <n v="93.22"/>
    <n v="3"/>
    <n v="13.983000000000001"/>
    <n v="293.64299999999997"/>
    <d v="2019-01-24T00:00:00"/>
    <n v="1"/>
    <s v="Cash"/>
    <n v="279.66000000000003"/>
    <n v="4.761904762E-2"/>
    <n v="13.983000000000001"/>
  </r>
  <r>
    <s v="284-54-4231"/>
    <x v="1"/>
    <x v="1"/>
    <x v="1"/>
    <s v="Sports and travel"/>
    <n v="80.930000000000007"/>
    <n v="1"/>
    <n v="4.0465"/>
    <n v="84.976500000000001"/>
    <d v="2019-01-19T00:00:00"/>
    <n v="2"/>
    <s v="CC"/>
    <n v="80.930000000000007"/>
    <n v="4.761904762E-2"/>
    <n v="4.0465"/>
  </r>
  <r>
    <s v="443-59-0061"/>
    <x v="0"/>
    <x v="1"/>
    <x v="1"/>
    <s v="Food and beverages"/>
    <n v="67.45"/>
    <n v="10"/>
    <n v="33.725000000000001"/>
    <n v="708.22500000000002"/>
    <d v="2019-02-03T00:00:00"/>
    <n v="1"/>
    <s v="Ewallet"/>
    <n v="674.5"/>
    <n v="4.761904762E-2"/>
    <n v="33.725000000000001"/>
  </r>
  <r>
    <s v="509-29-3912"/>
    <x v="0"/>
    <x v="1"/>
    <x v="0"/>
    <s v="Sports and travel"/>
    <n v="38.72"/>
    <n v="9"/>
    <n v="17.423999999999999"/>
    <n v="365.904"/>
    <d v="2019-03-20T00:00:00"/>
    <n v="1"/>
    <s v="Ewallet"/>
    <n v="348.48"/>
    <n v="4.761904762E-2"/>
    <n v="17.423999999999999"/>
  </r>
  <r>
    <s v="327-40-9673"/>
    <x v="2"/>
    <x v="1"/>
    <x v="1"/>
    <s v="Sports and travel"/>
    <n v="72.599999999999994"/>
    <n v="6"/>
    <n v="21.78"/>
    <n v="457.38"/>
    <d v="2019-01-13T00:00:00"/>
    <n v="2"/>
    <s v="Cash"/>
    <n v="435.6"/>
    <n v="4.761904762E-2"/>
    <n v="21.78"/>
  </r>
  <r>
    <s v="840-19-2096"/>
    <x v="1"/>
    <x v="1"/>
    <x v="1"/>
    <s v="Electronic accessories"/>
    <n v="87.91"/>
    <n v="5"/>
    <n v="21.977499999999999"/>
    <n v="461.52749999999997"/>
    <d v="2019-03-14T00:00:00"/>
    <n v="2"/>
    <s v="Ewallet"/>
    <n v="439.55"/>
    <n v="4.761904762E-2"/>
    <n v="21.977499999999999"/>
  </r>
  <r>
    <s v="828-46-6863"/>
    <x v="0"/>
    <x v="1"/>
    <x v="1"/>
    <s v="Food and beverages"/>
    <n v="98.53"/>
    <n v="6"/>
    <n v="29.559000000000001"/>
    <n v="620.73900000000003"/>
    <d v="2019-01-23T00:00:00"/>
    <n v="1"/>
    <s v="CC"/>
    <n v="591.17999999999995"/>
    <n v="4.761904762E-2"/>
    <n v="29.559000000000001"/>
  </r>
  <r>
    <s v="641-96-3695"/>
    <x v="1"/>
    <x v="1"/>
    <x v="0"/>
    <s v="Fashion accessories"/>
    <n v="43.46"/>
    <n v="6"/>
    <n v="13.038"/>
    <n v="273.798"/>
    <d v="2019-02-07T00:00:00"/>
    <n v="2"/>
    <s v="Ewallet"/>
    <n v="260.76"/>
    <n v="4.761904762E-2"/>
    <n v="13.038"/>
  </r>
  <r>
    <s v="420-97-3340"/>
    <x v="0"/>
    <x v="0"/>
    <x v="0"/>
    <s v="Food and beverages"/>
    <n v="71.680000000000007"/>
    <n v="3"/>
    <n v="10.752000000000001"/>
    <n v="225.792"/>
    <d v="2019-03-28T00:00:00"/>
    <n v="2"/>
    <s v="CC"/>
    <n v="215.04"/>
    <n v="4.761904762E-2"/>
    <n v="10.752000000000001"/>
  </r>
  <r>
    <s v="436-54-4512"/>
    <x v="0"/>
    <x v="1"/>
    <x v="0"/>
    <s v="Food and beverages"/>
    <n v="91.61"/>
    <n v="1"/>
    <n v="4.5804999999999998"/>
    <n v="96.1905"/>
    <d v="2019-03-20T00:00:00"/>
    <n v="2"/>
    <s v="Cash"/>
    <n v="91.61"/>
    <n v="4.761904762E-2"/>
    <n v="4.5804999999999998"/>
  </r>
  <r>
    <s v="670-79-6321"/>
    <x v="2"/>
    <x v="1"/>
    <x v="0"/>
    <s v="Home and lifestyle"/>
    <n v="94.59"/>
    <n v="7"/>
    <n v="33.106499999999997"/>
    <n v="695.23649999999998"/>
    <d v="2019-01-17T00:00:00"/>
    <n v="2"/>
    <s v="CC"/>
    <n v="662.13"/>
    <n v="4.761904762E-2"/>
    <n v="33.106499999999997"/>
  </r>
  <r>
    <s v="852-62-7105"/>
    <x v="2"/>
    <x v="0"/>
    <x v="0"/>
    <s v="Fashion accessories"/>
    <n v="83.25"/>
    <n v="10"/>
    <n v="41.625"/>
    <n v="874.125"/>
    <d v="2019-01-12T00:00:00"/>
    <n v="1"/>
    <s v="CC"/>
    <n v="832.5"/>
    <n v="4.761904762E-2"/>
    <n v="41.625"/>
  </r>
  <r>
    <s v="598-06-7312"/>
    <x v="2"/>
    <x v="1"/>
    <x v="1"/>
    <s v="Fashion accessories"/>
    <n v="91.35"/>
    <n v="1"/>
    <n v="4.5674999999999999"/>
    <n v="95.917500000000004"/>
    <d v="2019-02-16T00:00:00"/>
    <n v="2"/>
    <s v="Cash"/>
    <n v="91.35"/>
    <n v="4.761904762E-2"/>
    <n v="4.5674999999999999"/>
  </r>
  <r>
    <s v="135-13-8269"/>
    <x v="2"/>
    <x v="1"/>
    <x v="0"/>
    <s v="Food and beverages"/>
    <n v="78.88"/>
    <n v="2"/>
    <n v="7.8879999999999999"/>
    <n v="165.648"/>
    <d v="2019-01-26T00:00:00"/>
    <n v="2"/>
    <s v="Cash"/>
    <n v="157.76"/>
    <n v="4.761904762E-2"/>
    <n v="7.8879999999999999"/>
  </r>
  <r>
    <s v="816-57-2053"/>
    <x v="0"/>
    <x v="0"/>
    <x v="1"/>
    <s v="Sports and travel"/>
    <n v="60.87"/>
    <n v="2"/>
    <n v="6.0869999999999997"/>
    <n v="127.827"/>
    <d v="2019-03-09T00:00:00"/>
    <n v="1"/>
    <s v="Ewallet"/>
    <n v="121.74"/>
    <n v="4.761904762E-2"/>
    <n v="6.0869999999999997"/>
  </r>
  <r>
    <s v="628-90-8624"/>
    <x v="2"/>
    <x v="1"/>
    <x v="1"/>
    <s v="Health and beauty"/>
    <n v="82.58"/>
    <n v="10"/>
    <n v="41.29"/>
    <n v="867.09"/>
    <d v="2019-03-14T00:00:00"/>
    <n v="1"/>
    <s v="Cash"/>
    <n v="825.8"/>
    <n v="4.761904762E-2"/>
    <n v="41.29"/>
  </r>
  <r>
    <s v="856-66-2701"/>
    <x v="0"/>
    <x v="1"/>
    <x v="1"/>
    <s v="Home and lifestyle"/>
    <n v="53.3"/>
    <n v="3"/>
    <n v="7.9950000000000001"/>
    <n v="167.89500000000001"/>
    <d v="2019-01-25T00:00:00"/>
    <n v="1"/>
    <s v="Ewallet"/>
    <n v="159.9"/>
    <n v="4.761904762E-2"/>
    <n v="7.9950000000000001"/>
  </r>
  <r>
    <s v="308-39-1707"/>
    <x v="0"/>
    <x v="0"/>
    <x v="0"/>
    <s v="Fashion accessories"/>
    <n v="12.09"/>
    <n v="1"/>
    <n v="0.60450000000000004"/>
    <n v="12.6945"/>
    <d v="2019-01-26T00:00:00"/>
    <n v="2"/>
    <s v="CC"/>
    <n v="12.09"/>
    <n v="4.761904762E-2"/>
    <n v="0.60450000000000004"/>
  </r>
  <r>
    <s v="149-61-1929"/>
    <x v="0"/>
    <x v="0"/>
    <x v="1"/>
    <s v="Sports and travel"/>
    <n v="64.19"/>
    <n v="10"/>
    <n v="32.094999999999999"/>
    <n v="673.995"/>
    <d v="2019-01-19T00:00:00"/>
    <n v="1"/>
    <s v="CC"/>
    <n v="641.9"/>
    <n v="4.761904762E-2"/>
    <n v="32.094999999999999"/>
  </r>
  <r>
    <s v="655-07-2265"/>
    <x v="0"/>
    <x v="0"/>
    <x v="1"/>
    <s v="Electronic accessories"/>
    <n v="78.31"/>
    <n v="3"/>
    <n v="11.746499999999999"/>
    <n v="246.6765"/>
    <d v="2019-03-05T00:00:00"/>
    <n v="2"/>
    <s v="Ewallet"/>
    <n v="234.93"/>
    <n v="4.761904762E-2"/>
    <n v="11.746499999999999"/>
  </r>
  <r>
    <s v="589-02-8023"/>
    <x v="0"/>
    <x v="1"/>
    <x v="1"/>
    <s v="Food and beverages"/>
    <n v="83.77"/>
    <n v="2"/>
    <n v="8.3770000000000007"/>
    <n v="175.917"/>
    <d v="2019-01-15T00:00:00"/>
    <n v="0"/>
    <s v="CC"/>
    <n v="167.54"/>
    <n v="4.761904762E-2"/>
    <n v="8.3770000000000007"/>
  </r>
  <r>
    <s v="420-04-7590"/>
    <x v="2"/>
    <x v="0"/>
    <x v="1"/>
    <s v="Home and lifestyle"/>
    <n v="99.7"/>
    <n v="3"/>
    <n v="14.955"/>
    <n v="314.05500000000001"/>
    <d v="2019-03-18T00:00:00"/>
    <n v="1"/>
    <s v="Ewallet"/>
    <n v="299.10000000000002"/>
    <n v="4.761904762E-2"/>
    <n v="14.955"/>
  </r>
  <r>
    <s v="182-88-2763"/>
    <x v="2"/>
    <x v="1"/>
    <x v="1"/>
    <s v="Food and beverages"/>
    <n v="79.91"/>
    <n v="3"/>
    <n v="11.986499999999999"/>
    <n v="251.7165"/>
    <d v="2019-03-20T00:00:00"/>
    <n v="2"/>
    <s v="CC"/>
    <n v="239.73"/>
    <n v="4.761904762E-2"/>
    <n v="11.986499999999999"/>
  </r>
  <r>
    <s v="188-55-0967"/>
    <x v="2"/>
    <x v="1"/>
    <x v="1"/>
    <s v="Health and beauty"/>
    <n v="66.47"/>
    <n v="10"/>
    <n v="33.234999999999999"/>
    <n v="697.93499999999995"/>
    <d v="2019-01-15T00:00:00"/>
    <n v="2"/>
    <s v="CC"/>
    <n v="664.7"/>
    <n v="4.761904762E-2"/>
    <n v="33.234999999999999"/>
  </r>
  <r>
    <s v="610-46-4100"/>
    <x v="0"/>
    <x v="0"/>
    <x v="1"/>
    <s v="Health and beauty"/>
    <n v="28.95"/>
    <n v="7"/>
    <n v="10.1325"/>
    <n v="212.7825"/>
    <d v="2019-03-03T00:00:00"/>
    <n v="2"/>
    <s v="CC"/>
    <n v="202.65"/>
    <n v="4.761904762E-2"/>
    <n v="10.1325"/>
  </r>
  <r>
    <s v="318-81-2368"/>
    <x v="1"/>
    <x v="0"/>
    <x v="0"/>
    <s v="Electronic accessories"/>
    <n v="46.2"/>
    <n v="1"/>
    <n v="2.31"/>
    <n v="48.51"/>
    <d v="2019-03-19T00:00:00"/>
    <n v="1"/>
    <s v="Cash"/>
    <n v="46.2"/>
    <n v="4.761904762E-2"/>
    <n v="2.31"/>
  </r>
  <r>
    <s v="364-33-8584"/>
    <x v="2"/>
    <x v="1"/>
    <x v="0"/>
    <s v="Food and beverages"/>
    <n v="17.63"/>
    <n v="5"/>
    <n v="4.4074999999999998"/>
    <n v="92.557500000000005"/>
    <d v="2019-03-08T00:00:00"/>
    <n v="2"/>
    <s v="Cash"/>
    <n v="88.15"/>
    <n v="4.761904762E-2"/>
    <n v="4.4074999999999998"/>
  </r>
  <r>
    <s v="665-63-9737"/>
    <x v="2"/>
    <x v="0"/>
    <x v="1"/>
    <s v="Fashion accessories"/>
    <n v="52.42"/>
    <n v="3"/>
    <n v="7.8630000000000004"/>
    <n v="165.12299999999999"/>
    <d v="2019-02-27T00:00:00"/>
    <n v="2"/>
    <s v="Ewallet"/>
    <n v="157.26"/>
    <n v="4.761904762E-2"/>
    <n v="7.8630000000000004"/>
  </r>
  <r>
    <s v="695-09-5146"/>
    <x v="2"/>
    <x v="1"/>
    <x v="0"/>
    <s v="Food and beverages"/>
    <n v="98.79"/>
    <n v="3"/>
    <n v="14.8185"/>
    <n v="311.18849999999998"/>
    <d v="2019-02-23T00:00:00"/>
    <n v="2"/>
    <s v="Ewallet"/>
    <n v="296.37"/>
    <n v="4.761904762E-2"/>
    <n v="14.8185"/>
  </r>
  <r>
    <s v="155-45-3814"/>
    <x v="1"/>
    <x v="1"/>
    <x v="0"/>
    <s v="Electronic accessories"/>
    <n v="88.55"/>
    <n v="8"/>
    <n v="35.42"/>
    <n v="743.82"/>
    <d v="2019-03-19T00:00:00"/>
    <n v="2"/>
    <s v="Ewallet"/>
    <n v="708.4"/>
    <n v="4.761904762E-2"/>
    <n v="35.42"/>
  </r>
  <r>
    <s v="794-32-2436"/>
    <x v="2"/>
    <x v="1"/>
    <x v="1"/>
    <s v="Electronic accessories"/>
    <n v="55.67"/>
    <n v="2"/>
    <n v="5.5670000000000002"/>
    <n v="116.907"/>
    <d v="2019-03-27T00:00:00"/>
    <n v="2"/>
    <s v="Ewallet"/>
    <n v="111.34"/>
    <n v="4.761904762E-2"/>
    <n v="5.5670000000000002"/>
  </r>
  <r>
    <s v="131-15-8856"/>
    <x v="1"/>
    <x v="1"/>
    <x v="0"/>
    <s v="Food and beverages"/>
    <n v="72.52"/>
    <n v="8"/>
    <n v="29.007999999999999"/>
    <n v="609.16800000000001"/>
    <d v="2019-03-30T00:00:00"/>
    <n v="2"/>
    <s v="CC"/>
    <n v="580.16"/>
    <n v="4.761904762E-2"/>
    <n v="29.007999999999999"/>
  </r>
  <r>
    <s v="273-84-2164"/>
    <x v="1"/>
    <x v="1"/>
    <x v="1"/>
    <s v="Electronic accessories"/>
    <n v="12.05"/>
    <n v="5"/>
    <n v="3.0125000000000002"/>
    <n v="63.262500000000003"/>
    <d v="2019-02-16T00:00:00"/>
    <n v="2"/>
    <s v="Ewallet"/>
    <n v="60.25"/>
    <n v="4.761904762E-2"/>
    <n v="3.0125000000000002"/>
  </r>
  <r>
    <s v="706-36-6154"/>
    <x v="0"/>
    <x v="1"/>
    <x v="1"/>
    <s v="Home and lifestyle"/>
    <n v="19.36"/>
    <n v="9"/>
    <n v="8.7119999999999997"/>
    <n v="182.952"/>
    <d v="2019-01-18T00:00:00"/>
    <n v="2"/>
    <s v="Ewallet"/>
    <n v="174.24"/>
    <n v="4.761904762E-2"/>
    <n v="8.7119999999999997"/>
  </r>
  <r>
    <s v="778-89-7974"/>
    <x v="1"/>
    <x v="0"/>
    <x v="1"/>
    <s v="Health and beauty"/>
    <n v="70.209999999999994"/>
    <n v="6"/>
    <n v="21.062999999999999"/>
    <n v="442.32299999999998"/>
    <d v="2019-03-30T00:00:00"/>
    <n v="1"/>
    <s v="Cash"/>
    <n v="421.26"/>
    <n v="4.761904762E-2"/>
    <n v="21.062999999999999"/>
  </r>
  <r>
    <s v="574-31-8277"/>
    <x v="2"/>
    <x v="1"/>
    <x v="1"/>
    <s v="Fashion accessories"/>
    <n v="33.630000000000003"/>
    <n v="1"/>
    <n v="1.6815"/>
    <n v="35.311500000000002"/>
    <d v="2019-03-20T00:00:00"/>
    <n v="2"/>
    <s v="Cash"/>
    <n v="33.630000000000003"/>
    <n v="4.761904762E-2"/>
    <n v="1.6815"/>
  </r>
  <r>
    <s v="859-71-0933"/>
    <x v="1"/>
    <x v="1"/>
    <x v="0"/>
    <s v="Sports and travel"/>
    <n v="15.49"/>
    <n v="2"/>
    <n v="1.5489999999999999"/>
    <n v="32.529000000000003"/>
    <d v="2019-01-16T00:00:00"/>
    <n v="2"/>
    <s v="Cash"/>
    <n v="30.98"/>
    <n v="4.761904762E-2"/>
    <n v="1.5489999999999999"/>
  </r>
  <r>
    <s v="740-11-5257"/>
    <x v="1"/>
    <x v="0"/>
    <x v="1"/>
    <s v="Electronic accessories"/>
    <n v="24.74"/>
    <n v="10"/>
    <n v="12.37"/>
    <n v="259.77"/>
    <d v="2019-02-24T00:00:00"/>
    <n v="2"/>
    <s v="Cash"/>
    <n v="247.4"/>
    <n v="4.761904762E-2"/>
    <n v="12.37"/>
  </r>
  <r>
    <s v="369-82-2676"/>
    <x v="2"/>
    <x v="0"/>
    <x v="1"/>
    <s v="Electronic accessories"/>
    <n v="75.66"/>
    <n v="5"/>
    <n v="18.914999999999999"/>
    <n v="397.21499999999997"/>
    <d v="2019-01-15T00:00:00"/>
    <n v="2"/>
    <s v="Ewallet"/>
    <n v="378.3"/>
    <n v="4.761904762E-2"/>
    <n v="18.914999999999999"/>
  </r>
  <r>
    <s v="563-47-4072"/>
    <x v="2"/>
    <x v="0"/>
    <x v="0"/>
    <s v="Health and beauty"/>
    <n v="55.81"/>
    <n v="6"/>
    <n v="16.742999999999999"/>
    <n v="351.60300000000001"/>
    <d v="2019-01-22T00:00:00"/>
    <n v="1"/>
    <s v="Cash"/>
    <n v="334.86"/>
    <n v="4.761904762E-2"/>
    <n v="16.742999999999999"/>
  </r>
  <r>
    <s v="742-04-5161"/>
    <x v="0"/>
    <x v="1"/>
    <x v="1"/>
    <s v="Home and lifestyle"/>
    <n v="72.78"/>
    <n v="10"/>
    <n v="36.39"/>
    <n v="764.19"/>
    <d v="2019-02-03T00:00:00"/>
    <n v="2"/>
    <s v="Cash"/>
    <n v="727.8"/>
    <n v="4.761904762E-2"/>
    <n v="36.39"/>
  </r>
  <r>
    <s v="149-15-7606"/>
    <x v="2"/>
    <x v="1"/>
    <x v="1"/>
    <s v="Sports and travel"/>
    <n v="37.32"/>
    <n v="9"/>
    <n v="16.794"/>
    <n v="352.67399999999998"/>
    <d v="2019-03-06T00:00:00"/>
    <n v="2"/>
    <s v="Ewallet"/>
    <n v="335.88"/>
    <n v="4.761904762E-2"/>
    <n v="16.794"/>
  </r>
  <r>
    <s v="133-77-3154"/>
    <x v="2"/>
    <x v="1"/>
    <x v="1"/>
    <s v="Fashion accessories"/>
    <n v="60.18"/>
    <n v="4"/>
    <n v="12.036"/>
    <n v="252.756"/>
    <d v="2019-02-16T00:00:00"/>
    <n v="2"/>
    <s v="CC"/>
    <n v="240.72"/>
    <n v="4.761904762E-2"/>
    <n v="12.036"/>
  </r>
  <r>
    <s v="169-52-4504"/>
    <x v="0"/>
    <x v="0"/>
    <x v="0"/>
    <s v="Electronic accessories"/>
    <n v="15.69"/>
    <n v="3"/>
    <n v="2.3534999999999999"/>
    <n v="49.423499999999997"/>
    <d v="2019-03-14T00:00:00"/>
    <n v="1"/>
    <s v="CC"/>
    <n v="47.07"/>
    <n v="4.761904762E-2"/>
    <n v="2.3534999999999999"/>
  </r>
  <r>
    <s v="250-81-7186"/>
    <x v="1"/>
    <x v="0"/>
    <x v="0"/>
    <s v="Electronic accessories"/>
    <n v="99.69"/>
    <n v="1"/>
    <n v="4.9844999999999997"/>
    <n v="104.67449999999999"/>
    <d v="2019-02-27T00:00:00"/>
    <n v="0"/>
    <s v="CC"/>
    <n v="99.69"/>
    <n v="4.761904762E-2"/>
    <n v="4.9844999999999997"/>
  </r>
  <r>
    <s v="562-12-5430"/>
    <x v="0"/>
    <x v="1"/>
    <x v="0"/>
    <s v="Fashion accessories"/>
    <n v="88.15"/>
    <n v="3"/>
    <n v="13.2225"/>
    <n v="277.67250000000001"/>
    <d v="2019-01-18T00:00:00"/>
    <n v="0"/>
    <s v="Ewallet"/>
    <n v="264.45"/>
    <n v="4.761904762E-2"/>
    <n v="13.2225"/>
  </r>
  <r>
    <s v="816-72-8853"/>
    <x v="0"/>
    <x v="1"/>
    <x v="0"/>
    <s v="Sports and travel"/>
    <n v="27.93"/>
    <n v="5"/>
    <n v="6.9824999999999999"/>
    <n v="146.63249999999999"/>
    <d v="2019-01-29T00:00:00"/>
    <n v="2"/>
    <s v="Cash"/>
    <n v="139.65"/>
    <n v="4.761904762E-2"/>
    <n v="6.9824999999999999"/>
  </r>
  <r>
    <s v="491-38-3499"/>
    <x v="0"/>
    <x v="1"/>
    <x v="1"/>
    <s v="Fashion accessories"/>
    <n v="55.45"/>
    <n v="1"/>
    <n v="2.7725"/>
    <n v="58.222499999999997"/>
    <d v="2019-02-26T00:00:00"/>
    <n v="2"/>
    <s v="CC"/>
    <n v="55.45"/>
    <n v="4.761904762E-2"/>
    <n v="2.7725"/>
  </r>
  <r>
    <s v="322-02-2271"/>
    <x v="2"/>
    <x v="0"/>
    <x v="0"/>
    <s v="Sports and travel"/>
    <n v="42.97"/>
    <n v="3"/>
    <n v="6.4455"/>
    <n v="135.35550000000001"/>
    <d v="2019-02-03T00:00:00"/>
    <n v="1"/>
    <s v="Cash"/>
    <n v="128.91"/>
    <n v="4.761904762E-2"/>
    <n v="6.4455"/>
  </r>
  <r>
    <s v="842-29-4695"/>
    <x v="1"/>
    <x v="1"/>
    <x v="1"/>
    <s v="Sports and travel"/>
    <n v="17.14"/>
    <n v="7"/>
    <n v="5.9989999999999997"/>
    <n v="125.979"/>
    <d v="2019-01-16T00:00:00"/>
    <n v="1"/>
    <s v="CC"/>
    <n v="119.98"/>
    <n v="4.761904762E-2"/>
    <n v="5.9989999999999997"/>
  </r>
  <r>
    <s v="725-67-2480"/>
    <x v="2"/>
    <x v="1"/>
    <x v="0"/>
    <s v="Fashion accessories"/>
    <n v="58.75"/>
    <n v="6"/>
    <n v="17.625"/>
    <n v="370.125"/>
    <d v="2019-03-24T00:00:00"/>
    <n v="2"/>
    <s v="CC"/>
    <n v="352.5"/>
    <n v="4.761904762E-2"/>
    <n v="17.625"/>
  </r>
  <r>
    <s v="641-51-2661"/>
    <x v="1"/>
    <x v="1"/>
    <x v="0"/>
    <s v="Food and beverages"/>
    <n v="87.1"/>
    <n v="10"/>
    <n v="43.55"/>
    <n v="914.55"/>
    <d v="2019-02-12T00:00:00"/>
    <n v="1"/>
    <s v="CC"/>
    <n v="871"/>
    <n v="4.761904762E-2"/>
    <n v="43.55"/>
  </r>
  <r>
    <s v="714-02-3114"/>
    <x v="1"/>
    <x v="0"/>
    <x v="0"/>
    <s v="Sports and travel"/>
    <n v="98.8"/>
    <n v="2"/>
    <n v="9.8800000000000008"/>
    <n v="207.48"/>
    <d v="2019-02-21T00:00:00"/>
    <n v="1"/>
    <s v="Cash"/>
    <n v="197.6"/>
    <n v="4.761904762E-2"/>
    <n v="9.8800000000000008"/>
  </r>
  <r>
    <s v="518-17-2983"/>
    <x v="0"/>
    <x v="0"/>
    <x v="0"/>
    <s v="Fashion accessories"/>
    <n v="48.63"/>
    <n v="4"/>
    <n v="9.7260000000000009"/>
    <n v="204.24600000000001"/>
    <d v="2019-02-04T00:00:00"/>
    <n v="2"/>
    <s v="Ewallet"/>
    <n v="194.52"/>
    <n v="4.761904762E-2"/>
    <n v="9.7260000000000009"/>
  </r>
  <r>
    <s v="779-42-2410"/>
    <x v="2"/>
    <x v="1"/>
    <x v="1"/>
    <s v="Food and beverages"/>
    <n v="57.74"/>
    <n v="3"/>
    <n v="8.6609999999999996"/>
    <n v="181.881"/>
    <d v="2019-02-20T00:00:00"/>
    <n v="1"/>
    <s v="Ewallet"/>
    <n v="173.22"/>
    <n v="4.761904762E-2"/>
    <n v="8.6609999999999996"/>
  </r>
  <r>
    <s v="190-14-3147"/>
    <x v="2"/>
    <x v="0"/>
    <x v="0"/>
    <s v="Health and beauty"/>
    <n v="17.97"/>
    <n v="4"/>
    <n v="3.5939999999999999"/>
    <n v="75.474000000000004"/>
    <d v="2019-02-23T00:00:00"/>
    <n v="2"/>
    <s v="Ewallet"/>
    <n v="71.88"/>
    <n v="4.761904762E-2"/>
    <n v="3.5939999999999999"/>
  </r>
  <r>
    <s v="408-66-6712"/>
    <x v="1"/>
    <x v="1"/>
    <x v="0"/>
    <s v="Health and beauty"/>
    <n v="47.71"/>
    <n v="6"/>
    <n v="14.313000000000001"/>
    <n v="300.57299999999998"/>
    <d v="2019-02-16T00:00:00"/>
    <n v="1"/>
    <s v="Ewallet"/>
    <n v="286.26"/>
    <n v="4.761904762E-2"/>
    <n v="14.313000000000001"/>
  </r>
  <r>
    <s v="679-22-6530"/>
    <x v="2"/>
    <x v="0"/>
    <x v="0"/>
    <s v="Sports and travel"/>
    <n v="40.619999999999997"/>
    <n v="2"/>
    <n v="4.0620000000000003"/>
    <n v="85.302000000000007"/>
    <d v="2019-01-17T00:00:00"/>
    <n v="0"/>
    <s v="CC"/>
    <n v="81.239999999999995"/>
    <n v="4.761904762E-2"/>
    <n v="4.0620000000000003"/>
  </r>
  <r>
    <s v="588-47-8641"/>
    <x v="0"/>
    <x v="1"/>
    <x v="1"/>
    <s v="Fashion accessories"/>
    <n v="56.04"/>
    <n v="10"/>
    <n v="28.02"/>
    <n v="588.41999999999996"/>
    <d v="2019-01-14T00:00:00"/>
    <n v="2"/>
    <s v="Ewallet"/>
    <n v="560.4"/>
    <n v="4.761904762E-2"/>
    <n v="28.02"/>
  </r>
  <r>
    <s v="642-61-4706"/>
    <x v="2"/>
    <x v="1"/>
    <x v="1"/>
    <s v="Food and beverages"/>
    <n v="93.4"/>
    <n v="2"/>
    <n v="9.34"/>
    <n v="196.14"/>
    <d v="2019-03-30T00:00:00"/>
    <n v="2"/>
    <s v="Cash"/>
    <n v="186.8"/>
    <n v="4.761904762E-2"/>
    <n v="9.34"/>
  </r>
  <r>
    <s v="576-31-4774"/>
    <x v="2"/>
    <x v="0"/>
    <x v="0"/>
    <s v="Health and beauty"/>
    <n v="73.41"/>
    <n v="3"/>
    <n v="11.0115"/>
    <n v="231.2415"/>
    <d v="2019-03-02T00:00:00"/>
    <n v="1"/>
    <s v="Ewallet"/>
    <n v="220.23"/>
    <n v="4.761904762E-2"/>
    <n v="11.0115"/>
  </r>
  <r>
    <s v="556-41-6224"/>
    <x v="1"/>
    <x v="0"/>
    <x v="1"/>
    <s v="Health and beauty"/>
    <n v="33.64"/>
    <n v="8"/>
    <n v="13.456"/>
    <n v="282.57600000000002"/>
    <d v="2019-02-15T00:00:00"/>
    <n v="2"/>
    <s v="CC"/>
    <n v="269.12"/>
    <n v="4.761904762E-2"/>
    <n v="13.456"/>
  </r>
  <r>
    <s v="811-03-8790"/>
    <x v="0"/>
    <x v="0"/>
    <x v="0"/>
    <s v="Electronic accessories"/>
    <n v="45.48"/>
    <n v="10"/>
    <n v="22.74"/>
    <n v="477.54"/>
    <d v="2019-03-01T00:00:00"/>
    <n v="0"/>
    <s v="CC"/>
    <n v="454.8"/>
    <n v="4.761904762E-2"/>
    <n v="22.74"/>
  </r>
  <r>
    <s v="242-11-3142"/>
    <x v="2"/>
    <x v="1"/>
    <x v="1"/>
    <s v="Fashion accessories"/>
    <n v="83.77"/>
    <n v="2"/>
    <n v="8.3770000000000007"/>
    <n v="175.917"/>
    <d v="2019-02-24T00:00:00"/>
    <n v="2"/>
    <s v="Cash"/>
    <n v="167.54"/>
    <n v="4.761904762E-2"/>
    <n v="8.3770000000000007"/>
  </r>
  <r>
    <s v="752-23-3760"/>
    <x v="2"/>
    <x v="1"/>
    <x v="0"/>
    <s v="Sports and travel"/>
    <n v="64.08"/>
    <n v="7"/>
    <n v="22.428000000000001"/>
    <n v="470.988"/>
    <d v="2019-02-19T00:00:00"/>
    <n v="2"/>
    <s v="CC"/>
    <n v="448.56"/>
    <n v="4.761904762E-2"/>
    <n v="22.428000000000001"/>
  </r>
  <r>
    <s v="274-05-5470"/>
    <x v="0"/>
    <x v="1"/>
    <x v="0"/>
    <s v="Food and beverages"/>
    <n v="73.47"/>
    <n v="4"/>
    <n v="14.694000000000001"/>
    <n v="308.57400000000001"/>
    <d v="2019-02-23T00:00:00"/>
    <n v="2"/>
    <s v="Cash"/>
    <n v="293.88"/>
    <n v="4.761904762E-2"/>
    <n v="14.694000000000001"/>
  </r>
  <r>
    <s v="648-94-3045"/>
    <x v="1"/>
    <x v="0"/>
    <x v="1"/>
    <s v="Health and beauty"/>
    <n v="58.95"/>
    <n v="10"/>
    <n v="29.475000000000001"/>
    <n v="618.97500000000002"/>
    <d v="2019-02-07T00:00:00"/>
    <n v="1"/>
    <s v="Ewallet"/>
    <n v="589.5"/>
    <n v="4.761904762E-2"/>
    <n v="29.475000000000001"/>
  </r>
  <r>
    <s v="130-67-4723"/>
    <x v="0"/>
    <x v="1"/>
    <x v="1"/>
    <s v="Food and beverages"/>
    <n v="48.5"/>
    <n v="6"/>
    <n v="14.55"/>
    <n v="305.55"/>
    <d v="2019-01-11T00:00:00"/>
    <n v="1"/>
    <s v="Ewallet"/>
    <n v="291"/>
    <n v="4.761904762E-2"/>
    <n v="14.55"/>
  </r>
  <r>
    <s v="528-87-5606"/>
    <x v="2"/>
    <x v="1"/>
    <x v="0"/>
    <s v="Electronic accessories"/>
    <n v="39.479999999999997"/>
    <n v="1"/>
    <n v="1.974"/>
    <n v="41.454000000000001"/>
    <d v="2019-02-12T00:00:00"/>
    <n v="2"/>
    <s v="Cash"/>
    <n v="39.479999999999997"/>
    <n v="4.761904762E-2"/>
    <n v="1.974"/>
  </r>
  <r>
    <s v="320-85-2052"/>
    <x v="2"/>
    <x v="0"/>
    <x v="0"/>
    <s v="Sports and travel"/>
    <n v="34.81"/>
    <n v="1"/>
    <n v="1.7404999999999999"/>
    <n v="36.5505"/>
    <d v="2019-01-14T00:00:00"/>
    <n v="0"/>
    <s v="CC"/>
    <n v="34.81"/>
    <n v="4.761904762E-2"/>
    <n v="1.7404999999999999"/>
  </r>
  <r>
    <s v="370-96-0655"/>
    <x v="1"/>
    <x v="0"/>
    <x v="0"/>
    <s v="Fashion accessories"/>
    <n v="49.32"/>
    <n v="6"/>
    <n v="14.795999999999999"/>
    <n v="310.71600000000001"/>
    <d v="2019-01-09T00:00:00"/>
    <n v="1"/>
    <s v="Ewallet"/>
    <n v="295.92"/>
    <n v="4.761904762E-2"/>
    <n v="14.795999999999999"/>
  </r>
  <r>
    <s v="105-10-6182"/>
    <x v="0"/>
    <x v="1"/>
    <x v="1"/>
    <s v="Fashion accessories"/>
    <n v="21.48"/>
    <n v="2"/>
    <n v="2.1480000000000001"/>
    <n v="45.107999999999997"/>
    <d v="2019-02-27T00:00:00"/>
    <n v="1"/>
    <s v="Ewallet"/>
    <n v="42.96"/>
    <n v="4.761904762E-2"/>
    <n v="2.1480000000000001"/>
  </r>
  <r>
    <s v="510-79-0415"/>
    <x v="2"/>
    <x v="1"/>
    <x v="0"/>
    <s v="Sports and travel"/>
    <n v="23.08"/>
    <n v="6"/>
    <n v="6.9240000000000004"/>
    <n v="145.404"/>
    <d v="2019-01-24T00:00:00"/>
    <n v="2"/>
    <s v="Ewallet"/>
    <n v="138.47999999999999"/>
    <n v="4.761904762E-2"/>
    <n v="6.9240000000000004"/>
  </r>
  <r>
    <s v="241-96-5076"/>
    <x v="2"/>
    <x v="1"/>
    <x v="0"/>
    <s v="Home and lifestyle"/>
    <n v="49.1"/>
    <n v="2"/>
    <n v="4.91"/>
    <n v="103.11"/>
    <d v="2019-01-08T00:00:00"/>
    <n v="1"/>
    <s v="CC"/>
    <n v="98.2"/>
    <n v="4.761904762E-2"/>
    <n v="4.91"/>
  </r>
  <r>
    <s v="767-97-4650"/>
    <x v="2"/>
    <x v="1"/>
    <x v="0"/>
    <s v="Sports and travel"/>
    <n v="64.83"/>
    <n v="2"/>
    <n v="6.4829999999999997"/>
    <n v="136.143"/>
    <d v="2019-01-08T00:00:00"/>
    <n v="1"/>
    <s v="CC"/>
    <n v="129.66"/>
    <n v="4.761904762E-2"/>
    <n v="6.4829999999999997"/>
  </r>
  <r>
    <s v="648-83-1321"/>
    <x v="0"/>
    <x v="1"/>
    <x v="1"/>
    <s v="Home and lifestyle"/>
    <n v="63.56"/>
    <n v="10"/>
    <n v="31.78"/>
    <n v="667.38"/>
    <d v="2019-01-16T00:00:00"/>
    <n v="2"/>
    <s v="Cash"/>
    <n v="635.6"/>
    <n v="4.761904762E-2"/>
    <n v="31.78"/>
  </r>
  <r>
    <s v="173-57-2300"/>
    <x v="1"/>
    <x v="1"/>
    <x v="1"/>
    <s v="Sports and travel"/>
    <n v="72.88"/>
    <n v="2"/>
    <n v="7.2880000000000003"/>
    <n v="153.048"/>
    <d v="2019-03-13T00:00:00"/>
    <n v="1"/>
    <s v="Cash"/>
    <n v="145.76"/>
    <n v="4.761904762E-2"/>
    <n v="7.2880000000000003"/>
  </r>
  <r>
    <s v="305-03-2383"/>
    <x v="0"/>
    <x v="0"/>
    <x v="0"/>
    <s v="Food and beverages"/>
    <n v="67.099999999999994"/>
    <n v="3"/>
    <n v="10.065"/>
    <n v="211.36500000000001"/>
    <d v="2019-02-15T00:00:00"/>
    <n v="0"/>
    <s v="Cash"/>
    <n v="201.3"/>
    <n v="4.761904762E-2"/>
    <n v="10.065"/>
  </r>
  <r>
    <s v="394-55-6384"/>
    <x v="1"/>
    <x v="1"/>
    <x v="0"/>
    <s v="Sports and travel"/>
    <n v="70.19"/>
    <n v="9"/>
    <n v="31.5855"/>
    <n v="663.29549999999995"/>
    <d v="2019-01-25T00:00:00"/>
    <n v="1"/>
    <s v="Cash"/>
    <n v="631.71"/>
    <n v="4.761904762E-2"/>
    <n v="31.5855"/>
  </r>
  <r>
    <s v="266-20-6657"/>
    <x v="1"/>
    <x v="1"/>
    <x v="1"/>
    <s v="Food and beverages"/>
    <n v="55.04"/>
    <n v="7"/>
    <n v="19.263999999999999"/>
    <n v="404.54399999999998"/>
    <d v="2019-03-12T00:00:00"/>
    <n v="2"/>
    <s v="Ewallet"/>
    <n v="385.28"/>
    <n v="4.761904762E-2"/>
    <n v="19.263999999999999"/>
  </r>
  <r>
    <s v="689-05-1884"/>
    <x v="0"/>
    <x v="1"/>
    <x v="1"/>
    <s v="Health and beauty"/>
    <n v="48.63"/>
    <n v="10"/>
    <n v="24.315000000000001"/>
    <n v="510.61500000000001"/>
    <d v="2019-03-04T00:00:00"/>
    <n v="1"/>
    <s v="Cash"/>
    <n v="486.3"/>
    <n v="4.761904762E-2"/>
    <n v="24.315000000000001"/>
  </r>
  <r>
    <s v="196-01-2849"/>
    <x v="1"/>
    <x v="1"/>
    <x v="0"/>
    <s v="Fashion accessories"/>
    <n v="73.38"/>
    <n v="7"/>
    <n v="25.683"/>
    <n v="539.34299999999996"/>
    <d v="2019-02-10T00:00:00"/>
    <n v="1"/>
    <s v="Cash"/>
    <n v="513.66"/>
    <n v="4.761904762E-2"/>
    <n v="25.683"/>
  </r>
  <r>
    <s v="372-62-5264"/>
    <x v="1"/>
    <x v="0"/>
    <x v="0"/>
    <s v="Food and beverages"/>
    <n v="52.6"/>
    <n v="9"/>
    <n v="23.67"/>
    <n v="497.07"/>
    <d v="2019-01-16T00:00:00"/>
    <n v="1"/>
    <s v="Cash"/>
    <n v="473.4"/>
    <n v="4.761904762E-2"/>
    <n v="23.67"/>
  </r>
  <r>
    <s v="800-09-8606"/>
    <x v="0"/>
    <x v="1"/>
    <x v="0"/>
    <s v="Home and lifestyle"/>
    <n v="87.37"/>
    <n v="5"/>
    <n v="21.842500000000001"/>
    <n v="458.6925"/>
    <d v="2019-01-29T00:00:00"/>
    <n v="2"/>
    <s v="Cash"/>
    <n v="436.85"/>
    <n v="4.761904762E-2"/>
    <n v="21.842500000000001"/>
  </r>
  <r>
    <s v="182-52-7000"/>
    <x v="0"/>
    <x v="1"/>
    <x v="0"/>
    <s v="Sports and travel"/>
    <n v="27.04"/>
    <n v="4"/>
    <n v="5.4080000000000004"/>
    <n v="113.568"/>
    <d v="2019-01-01T00:00:00"/>
    <n v="2"/>
    <s v="Ewallet"/>
    <n v="108.16"/>
    <n v="4.761904762E-2"/>
    <n v="5.4080000000000004"/>
  </r>
  <r>
    <s v="826-58-8051"/>
    <x v="2"/>
    <x v="0"/>
    <x v="1"/>
    <s v="Home and lifestyle"/>
    <n v="62.19"/>
    <n v="4"/>
    <n v="12.438000000000001"/>
    <n v="261.19799999999998"/>
    <d v="2019-01-06T00:00:00"/>
    <n v="2"/>
    <s v="Ewallet"/>
    <n v="248.76"/>
    <n v="4.761904762E-2"/>
    <n v="12.438000000000001"/>
  </r>
  <r>
    <s v="868-06-0466"/>
    <x v="0"/>
    <x v="1"/>
    <x v="1"/>
    <s v="Electronic accessories"/>
    <n v="69.58"/>
    <n v="9"/>
    <n v="31.311"/>
    <n v="657.53099999999995"/>
    <d v="2019-02-19T00:00:00"/>
    <n v="2"/>
    <s v="CC"/>
    <n v="626.22"/>
    <n v="4.761904762E-2"/>
    <n v="31.311"/>
  </r>
  <r>
    <s v="751-41-9720"/>
    <x v="1"/>
    <x v="0"/>
    <x v="1"/>
    <s v="Home and lifestyle"/>
    <n v="97.5"/>
    <n v="10"/>
    <n v="48.75"/>
    <n v="1023.75"/>
    <d v="2019-01-12T00:00:00"/>
    <n v="2"/>
    <s v="Ewallet"/>
    <n v="975"/>
    <n v="4.761904762E-2"/>
    <n v="48.75"/>
  </r>
  <r>
    <s v="626-43-7888"/>
    <x v="1"/>
    <x v="0"/>
    <x v="0"/>
    <s v="Fashion accessories"/>
    <n v="60.41"/>
    <n v="8"/>
    <n v="24.164000000000001"/>
    <n v="507.44400000000002"/>
    <d v="2019-02-07T00:00:00"/>
    <n v="1"/>
    <s v="Ewallet"/>
    <n v="483.28"/>
    <n v="4.761904762E-2"/>
    <n v="24.164000000000001"/>
  </r>
  <r>
    <s v="176-64-7711"/>
    <x v="2"/>
    <x v="0"/>
    <x v="1"/>
    <s v="Food and beverages"/>
    <n v="32.32"/>
    <n v="3"/>
    <n v="4.8479999999999999"/>
    <n v="101.80800000000001"/>
    <d v="2019-03-27T00:00:00"/>
    <n v="2"/>
    <s v="CC"/>
    <n v="96.96"/>
    <n v="4.761904762E-2"/>
    <n v="4.8479999999999999"/>
  </r>
  <r>
    <s v="191-29-0321"/>
    <x v="2"/>
    <x v="1"/>
    <x v="0"/>
    <s v="Fashion accessories"/>
    <n v="19.77"/>
    <n v="10"/>
    <n v="9.8849999999999998"/>
    <n v="207.58500000000001"/>
    <d v="2019-02-27T00:00:00"/>
    <n v="2"/>
    <s v="CC"/>
    <n v="197.7"/>
    <n v="4.761904762E-2"/>
    <n v="9.8849999999999998"/>
  </r>
  <r>
    <s v="729-06-2010"/>
    <x v="2"/>
    <x v="1"/>
    <x v="1"/>
    <s v="Health and beauty"/>
    <n v="80.47"/>
    <n v="9"/>
    <n v="36.211500000000001"/>
    <n v="760.44150000000002"/>
    <d v="2019-01-06T00:00:00"/>
    <n v="1"/>
    <s v="Cash"/>
    <n v="724.23"/>
    <n v="4.761904762E-2"/>
    <n v="36.211500000000001"/>
  </r>
  <r>
    <s v="640-48-5028"/>
    <x v="2"/>
    <x v="1"/>
    <x v="0"/>
    <s v="Home and lifestyle"/>
    <n v="88.39"/>
    <n v="9"/>
    <n v="39.775500000000001"/>
    <n v="835.28549999999996"/>
    <d v="2019-03-02T00:00:00"/>
    <n v="1"/>
    <s v="Cash"/>
    <n v="795.51"/>
    <n v="4.761904762E-2"/>
    <n v="39.775500000000001"/>
  </r>
  <r>
    <s v="186-79-9562"/>
    <x v="2"/>
    <x v="0"/>
    <x v="1"/>
    <s v="Health and beauty"/>
    <n v="71.77"/>
    <n v="7"/>
    <n v="25.119499999999999"/>
    <n v="527.5095"/>
    <d v="2019-03-29T00:00:00"/>
    <n v="1"/>
    <s v="Cash"/>
    <n v="502.39"/>
    <n v="4.761904762E-2"/>
    <n v="25.119499999999999"/>
  </r>
  <r>
    <s v="834-45-5519"/>
    <x v="2"/>
    <x v="0"/>
    <x v="0"/>
    <s v="Electronic accessories"/>
    <n v="43"/>
    <n v="4"/>
    <n v="8.6"/>
    <n v="180.6"/>
    <d v="2019-01-31T00:00:00"/>
    <n v="2"/>
    <s v="Ewallet"/>
    <n v="172"/>
    <n v="4.761904762E-2"/>
    <n v="8.6"/>
  </r>
  <r>
    <s v="162-65-8559"/>
    <x v="1"/>
    <x v="1"/>
    <x v="1"/>
    <s v="Food and beverages"/>
    <n v="68.98"/>
    <n v="1"/>
    <n v="3.4489999999999998"/>
    <n v="72.429000000000002"/>
    <d v="2019-01-21T00:00:00"/>
    <n v="2"/>
    <s v="Cash"/>
    <n v="68.98"/>
    <n v="4.761904762E-2"/>
    <n v="3.4489999999999998"/>
  </r>
  <r>
    <s v="760-27-5490"/>
    <x v="1"/>
    <x v="0"/>
    <x v="1"/>
    <s v="Fashion accessories"/>
    <n v="15.62"/>
    <n v="8"/>
    <n v="6.2480000000000002"/>
    <n v="131.208"/>
    <d v="2019-01-20T00:00:00"/>
    <n v="2"/>
    <s v="Ewallet"/>
    <n v="124.96"/>
    <n v="4.761904762E-2"/>
    <n v="6.2480000000000002"/>
  </r>
  <r>
    <s v="445-30-9252"/>
    <x v="0"/>
    <x v="0"/>
    <x v="1"/>
    <s v="Sports and travel"/>
    <n v="25.7"/>
    <n v="3"/>
    <n v="3.855"/>
    <n v="80.954999999999998"/>
    <d v="2019-01-17T00:00:00"/>
    <n v="2"/>
    <s v="Ewallet"/>
    <n v="77.099999999999994"/>
    <n v="4.761904762E-2"/>
    <n v="3.855"/>
  </r>
  <r>
    <s v="786-94-2700"/>
    <x v="0"/>
    <x v="1"/>
    <x v="1"/>
    <s v="Food and beverages"/>
    <n v="80.62"/>
    <n v="6"/>
    <n v="24.186"/>
    <n v="507.90600000000001"/>
    <d v="2019-02-28T00:00:00"/>
    <n v="2"/>
    <s v="Cash"/>
    <n v="483.72"/>
    <n v="4.761904762E-2"/>
    <n v="24.186"/>
  </r>
  <r>
    <s v="728-88-7867"/>
    <x v="1"/>
    <x v="1"/>
    <x v="0"/>
    <s v="Home and lifestyle"/>
    <n v="75.53"/>
    <n v="4"/>
    <n v="15.106"/>
    <n v="317.226"/>
    <d v="2019-03-19T00:00:00"/>
    <n v="2"/>
    <s v="Ewallet"/>
    <n v="302.12"/>
    <n v="4.761904762E-2"/>
    <n v="15.106"/>
  </r>
  <r>
    <s v="183-21-3799"/>
    <x v="1"/>
    <x v="0"/>
    <x v="0"/>
    <s v="Electronic accessories"/>
    <n v="77.63"/>
    <n v="9"/>
    <n v="34.933500000000002"/>
    <n v="733.60350000000005"/>
    <d v="2019-02-19T00:00:00"/>
    <n v="2"/>
    <s v="Ewallet"/>
    <n v="698.67"/>
    <n v="4.761904762E-2"/>
    <n v="34.933500000000002"/>
  </r>
  <r>
    <s v="268-20-3585"/>
    <x v="1"/>
    <x v="0"/>
    <x v="0"/>
    <s v="Health and beauty"/>
    <n v="13.85"/>
    <n v="9"/>
    <n v="6.2324999999999999"/>
    <n v="130.88249999999999"/>
    <d v="2019-02-04T00:00:00"/>
    <n v="1"/>
    <s v="Ewallet"/>
    <n v="124.65"/>
    <n v="4.761904762E-2"/>
    <n v="6.2324999999999999"/>
  </r>
  <r>
    <s v="735-32-9839"/>
    <x v="1"/>
    <x v="1"/>
    <x v="1"/>
    <s v="Fashion accessories"/>
    <n v="98.7"/>
    <n v="8"/>
    <n v="39.479999999999997"/>
    <n v="829.08"/>
    <d v="2019-01-31T00:00:00"/>
    <n v="0"/>
    <s v="Ewallet"/>
    <n v="789.6"/>
    <n v="4.761904762E-2"/>
    <n v="39.479999999999997"/>
  </r>
  <r>
    <s v="258-92-7466"/>
    <x v="0"/>
    <x v="0"/>
    <x v="0"/>
    <s v="Health and beauty"/>
    <n v="35.68"/>
    <n v="5"/>
    <n v="8.92"/>
    <n v="187.32"/>
    <d v="2019-02-06T00:00:00"/>
    <n v="2"/>
    <s v="CC"/>
    <n v="178.4"/>
    <n v="4.761904762E-2"/>
    <n v="8.92"/>
  </r>
  <r>
    <s v="857-16-3520"/>
    <x v="0"/>
    <x v="1"/>
    <x v="0"/>
    <s v="Fashion accessories"/>
    <n v="71.459999999999994"/>
    <n v="7"/>
    <n v="25.010999999999999"/>
    <n v="525.23099999999999"/>
    <d v="2019-03-28T00:00:00"/>
    <n v="2"/>
    <s v="Ewallet"/>
    <n v="500.22"/>
    <n v="4.761904762E-2"/>
    <n v="25.010999999999999"/>
  </r>
  <r>
    <s v="482-17-1179"/>
    <x v="0"/>
    <x v="1"/>
    <x v="1"/>
    <s v="Electronic accessories"/>
    <n v="11.94"/>
    <n v="3"/>
    <n v="1.7909999999999999"/>
    <n v="37.610999999999997"/>
    <d v="2019-01-19T00:00:00"/>
    <n v="1"/>
    <s v="CC"/>
    <n v="35.82"/>
    <n v="4.761904762E-2"/>
    <n v="1.7909999999999999"/>
  </r>
  <r>
    <s v="788-21-5741"/>
    <x v="0"/>
    <x v="0"/>
    <x v="1"/>
    <s v="Fashion accessories"/>
    <n v="45.38"/>
    <n v="3"/>
    <n v="6.8070000000000004"/>
    <n v="142.947"/>
    <d v="2019-02-17T00:00:00"/>
    <n v="1"/>
    <s v="CC"/>
    <n v="136.13999999999999"/>
    <n v="4.761904762E-2"/>
    <n v="6.8070000000000004"/>
  </r>
  <r>
    <s v="821-14-9046"/>
    <x v="2"/>
    <x v="1"/>
    <x v="0"/>
    <s v="Fashion accessories"/>
    <n v="17.48"/>
    <n v="6"/>
    <n v="5.2439999999999998"/>
    <n v="110.124"/>
    <d v="2019-01-18T00:00:00"/>
    <n v="2"/>
    <s v="CC"/>
    <n v="104.88"/>
    <n v="4.761904762E-2"/>
    <n v="5.2439999999999998"/>
  </r>
  <r>
    <s v="418-05-0656"/>
    <x v="2"/>
    <x v="0"/>
    <x v="0"/>
    <s v="Fashion accessories"/>
    <n v="25.56"/>
    <n v="7"/>
    <n v="8.9459999999999997"/>
    <n v="187.86600000000001"/>
    <d v="2019-02-02T00:00:00"/>
    <n v="2"/>
    <s v="Cash"/>
    <n v="178.92"/>
    <n v="4.761904762E-2"/>
    <n v="8.9459999999999997"/>
  </r>
  <r>
    <s v="678-79-0726"/>
    <x v="1"/>
    <x v="1"/>
    <x v="0"/>
    <s v="Sports and travel"/>
    <n v="90.63"/>
    <n v="9"/>
    <n v="40.783499999999997"/>
    <n v="856.45349999999996"/>
    <d v="2019-01-18T00:00:00"/>
    <n v="2"/>
    <s v="Cash"/>
    <n v="815.67"/>
    <n v="4.761904762E-2"/>
    <n v="40.783499999999997"/>
  </r>
  <r>
    <s v="776-68-1096"/>
    <x v="2"/>
    <x v="0"/>
    <x v="1"/>
    <s v="Home and lifestyle"/>
    <n v="44.12"/>
    <n v="3"/>
    <n v="6.6180000000000003"/>
    <n v="138.97800000000001"/>
    <d v="2019-03-18T00:00:00"/>
    <n v="1"/>
    <s v="CC"/>
    <n v="132.36000000000001"/>
    <n v="4.761904762E-2"/>
    <n v="6.6180000000000003"/>
  </r>
  <r>
    <s v="592-46-1692"/>
    <x v="1"/>
    <x v="1"/>
    <x v="0"/>
    <s v="Food and beverages"/>
    <n v="36.770000000000003"/>
    <n v="7"/>
    <n v="12.8695"/>
    <n v="270.2595"/>
    <d v="2019-01-11T00:00:00"/>
    <n v="2"/>
    <s v="Cash"/>
    <n v="257.39"/>
    <n v="4.761904762E-2"/>
    <n v="12.8695"/>
  </r>
  <r>
    <s v="434-35-9162"/>
    <x v="2"/>
    <x v="1"/>
    <x v="1"/>
    <s v="Food and beverages"/>
    <n v="23.34"/>
    <n v="4"/>
    <n v="4.6680000000000001"/>
    <n v="98.028000000000006"/>
    <d v="2019-02-04T00:00:00"/>
    <n v="2"/>
    <s v="Ewallet"/>
    <n v="93.36"/>
    <n v="4.761904762E-2"/>
    <n v="4.6680000000000001"/>
  </r>
  <r>
    <s v="149-14-0304"/>
    <x v="1"/>
    <x v="1"/>
    <x v="0"/>
    <s v="Health and beauty"/>
    <n v="28.5"/>
    <n v="8"/>
    <n v="11.4"/>
    <n v="239.4"/>
    <d v="2019-02-06T00:00:00"/>
    <n v="1"/>
    <s v="Cash"/>
    <n v="228"/>
    <n v="4.761904762E-2"/>
    <n v="11.4"/>
  </r>
  <r>
    <s v="442-44-6497"/>
    <x v="1"/>
    <x v="1"/>
    <x v="1"/>
    <s v="Home and lifestyle"/>
    <n v="55.57"/>
    <n v="3"/>
    <n v="8.3354999999999997"/>
    <n v="175.0455"/>
    <d v="2019-01-08T00:00:00"/>
    <n v="1"/>
    <s v="CC"/>
    <n v="166.71"/>
    <n v="4.761904762E-2"/>
    <n v="8.3354999999999997"/>
  </r>
  <r>
    <s v="174-64-0215"/>
    <x v="2"/>
    <x v="0"/>
    <x v="1"/>
    <s v="Sports and travel"/>
    <n v="69.739999999999995"/>
    <n v="10"/>
    <n v="34.869999999999997"/>
    <n v="732.27"/>
    <d v="2019-03-05T00:00:00"/>
    <n v="2"/>
    <s v="CC"/>
    <n v="697.4"/>
    <n v="4.761904762E-2"/>
    <n v="34.869999999999997"/>
  </r>
  <r>
    <s v="210-74-9613"/>
    <x v="1"/>
    <x v="0"/>
    <x v="1"/>
    <s v="Fashion accessories"/>
    <n v="97.26"/>
    <n v="4"/>
    <n v="19.452000000000002"/>
    <n v="408.49200000000002"/>
    <d v="2019-03-16T00:00:00"/>
    <n v="2"/>
    <s v="Ewallet"/>
    <n v="389.04"/>
    <n v="4.761904762E-2"/>
    <n v="19.452000000000002"/>
  </r>
  <r>
    <s v="299-29-0180"/>
    <x v="2"/>
    <x v="1"/>
    <x v="0"/>
    <s v="Home and lifestyle"/>
    <n v="52.18"/>
    <n v="7"/>
    <n v="18.263000000000002"/>
    <n v="383.52300000000002"/>
    <d v="2019-03-09T00:00:00"/>
    <n v="0"/>
    <s v="Cash"/>
    <n v="365.26"/>
    <n v="4.761904762E-2"/>
    <n v="18.263000000000002"/>
  </r>
  <r>
    <s v="247-11-2470"/>
    <x v="0"/>
    <x v="1"/>
    <x v="0"/>
    <s v="Fashion accessories"/>
    <n v="22.32"/>
    <n v="4"/>
    <n v="4.4640000000000004"/>
    <n v="93.744"/>
    <d v="2019-03-01T00:00:00"/>
    <n v="2"/>
    <s v="CC"/>
    <n v="89.28"/>
    <n v="4.761904762E-2"/>
    <n v="4.4640000000000004"/>
  </r>
  <r>
    <s v="635-28-5728"/>
    <x v="0"/>
    <x v="0"/>
    <x v="1"/>
    <s v="Health and beauty"/>
    <n v="56"/>
    <n v="3"/>
    <n v="8.4"/>
    <n v="176.4"/>
    <d v="2019-02-28T00:00:00"/>
    <n v="2"/>
    <s v="Ewallet"/>
    <n v="168"/>
    <n v="4.761904762E-2"/>
    <n v="8.4"/>
  </r>
  <r>
    <s v="756-49-0168"/>
    <x v="0"/>
    <x v="1"/>
    <x v="1"/>
    <s v="Fashion accessories"/>
    <n v="19.7"/>
    <n v="1"/>
    <n v="0.98499999999999999"/>
    <n v="20.684999999999999"/>
    <d v="2019-02-08T00:00:00"/>
    <n v="1"/>
    <s v="Ewallet"/>
    <n v="19.7"/>
    <n v="4.761904762E-2"/>
    <n v="0.98499999999999999"/>
  </r>
  <r>
    <s v="438-23-1242"/>
    <x v="2"/>
    <x v="0"/>
    <x v="1"/>
    <s v="Electronic accessories"/>
    <n v="75.88"/>
    <n v="7"/>
    <n v="26.558"/>
    <n v="557.71799999999996"/>
    <d v="2019-01-24T00:00:00"/>
    <n v="0"/>
    <s v="Ewallet"/>
    <n v="531.16"/>
    <n v="4.761904762E-2"/>
    <n v="26.558"/>
  </r>
  <r>
    <s v="238-45-6950"/>
    <x v="2"/>
    <x v="1"/>
    <x v="1"/>
    <s v="Food and beverages"/>
    <n v="53.72"/>
    <n v="1"/>
    <n v="2.6859999999999999"/>
    <n v="56.405999999999999"/>
    <d v="2019-03-01T00:00:00"/>
    <n v="2"/>
    <s v="Ewallet"/>
    <n v="53.72"/>
    <n v="4.761904762E-2"/>
    <n v="2.6859999999999999"/>
  </r>
  <r>
    <s v="607-65-2441"/>
    <x v="1"/>
    <x v="1"/>
    <x v="1"/>
    <s v="Health and beauty"/>
    <n v="81.95"/>
    <n v="10"/>
    <n v="40.975000000000001"/>
    <n v="860.47500000000002"/>
    <d v="2019-03-10T00:00:00"/>
    <n v="1"/>
    <s v="CC"/>
    <n v="819.5"/>
    <n v="4.761904762E-2"/>
    <n v="40.975000000000001"/>
  </r>
  <r>
    <s v="386-27-7606"/>
    <x v="1"/>
    <x v="1"/>
    <x v="0"/>
    <s v="Home and lifestyle"/>
    <n v="81.2"/>
    <n v="7"/>
    <n v="28.42"/>
    <n v="596.82000000000005"/>
    <d v="2019-03-23T00:00:00"/>
    <n v="2"/>
    <s v="CC"/>
    <n v="568.4"/>
    <n v="4.761904762E-2"/>
    <n v="28.42"/>
  </r>
  <r>
    <s v="137-63-5492"/>
    <x v="1"/>
    <x v="0"/>
    <x v="1"/>
    <s v="Electronic accessories"/>
    <n v="58.76"/>
    <n v="10"/>
    <n v="29.38"/>
    <n v="616.98"/>
    <d v="2019-01-29T00:00:00"/>
    <n v="1"/>
    <s v="Ewallet"/>
    <n v="587.6"/>
    <n v="4.761904762E-2"/>
    <n v="29.38"/>
  </r>
  <r>
    <s v="197-77-7132"/>
    <x v="2"/>
    <x v="1"/>
    <x v="1"/>
    <s v="Electronic accessories"/>
    <n v="91.56"/>
    <n v="8"/>
    <n v="36.624000000000002"/>
    <n v="769.10400000000004"/>
    <d v="2019-01-12T00:00:00"/>
    <n v="2"/>
    <s v="Ewallet"/>
    <n v="732.48"/>
    <n v="4.761904762E-2"/>
    <n v="36.624000000000002"/>
  </r>
  <r>
    <s v="805-86-0265"/>
    <x v="0"/>
    <x v="0"/>
    <x v="1"/>
    <s v="Home and lifestyle"/>
    <n v="93.96"/>
    <n v="9"/>
    <n v="42.281999999999996"/>
    <n v="887.92200000000003"/>
    <d v="2019-03-20T00:00:00"/>
    <n v="1"/>
    <s v="Cash"/>
    <n v="845.64"/>
    <n v="4.761904762E-2"/>
    <n v="42.281999999999996"/>
  </r>
  <r>
    <s v="733-29-1227"/>
    <x v="1"/>
    <x v="0"/>
    <x v="1"/>
    <s v="Home and lifestyle"/>
    <n v="55.61"/>
    <n v="7"/>
    <n v="19.4635"/>
    <n v="408.73349999999999"/>
    <d v="2019-03-23T00:00:00"/>
    <n v="1"/>
    <s v="Cash"/>
    <n v="389.27"/>
    <n v="4.761904762E-2"/>
    <n v="19.4635"/>
  </r>
  <r>
    <s v="451-73-2711"/>
    <x v="1"/>
    <x v="0"/>
    <x v="1"/>
    <s v="Food and beverages"/>
    <n v="84.83"/>
    <n v="1"/>
    <n v="4.2415000000000003"/>
    <n v="89.0715"/>
    <d v="2019-01-14T00:00:00"/>
    <n v="2"/>
    <s v="Ewallet"/>
    <n v="84.83"/>
    <n v="4.761904762E-2"/>
    <n v="4.2415000000000003"/>
  </r>
  <r>
    <s v="373-14-0504"/>
    <x v="0"/>
    <x v="1"/>
    <x v="0"/>
    <s v="Sports and travel"/>
    <n v="71.63"/>
    <n v="2"/>
    <n v="7.1630000000000003"/>
    <n v="150.423"/>
    <d v="2019-02-12T00:00:00"/>
    <n v="1"/>
    <s v="Ewallet"/>
    <n v="143.26"/>
    <n v="4.761904762E-2"/>
    <n v="7.1630000000000003"/>
  </r>
  <r>
    <s v="546-80-2899"/>
    <x v="0"/>
    <x v="1"/>
    <x v="1"/>
    <s v="Home and lifestyle"/>
    <n v="37.69"/>
    <n v="2"/>
    <n v="3.7690000000000001"/>
    <n v="79.149000000000001"/>
    <d v="2019-02-20T00:00:00"/>
    <n v="2"/>
    <s v="Ewallet"/>
    <n v="75.38"/>
    <n v="4.761904762E-2"/>
    <n v="3.7690000000000001"/>
  </r>
  <r>
    <s v="345-68-9016"/>
    <x v="1"/>
    <x v="1"/>
    <x v="0"/>
    <s v="Sports and travel"/>
    <n v="31.67"/>
    <n v="8"/>
    <n v="12.667999999999999"/>
    <n v="266.02800000000002"/>
    <d v="2019-01-02T00:00:00"/>
    <n v="2"/>
    <s v="CC"/>
    <n v="253.36"/>
    <n v="4.761904762E-2"/>
    <n v="12.667999999999999"/>
  </r>
  <r>
    <s v="390-17-5806"/>
    <x v="1"/>
    <x v="1"/>
    <x v="0"/>
    <s v="Food and beverages"/>
    <n v="38.42"/>
    <n v="1"/>
    <n v="1.921"/>
    <n v="40.341000000000001"/>
    <d v="2019-02-02T00:00:00"/>
    <n v="2"/>
    <s v="Cash"/>
    <n v="38.42"/>
    <n v="4.761904762E-2"/>
    <n v="1.921"/>
  </r>
  <r>
    <s v="457-13-1708"/>
    <x v="2"/>
    <x v="1"/>
    <x v="1"/>
    <s v="Fashion accessories"/>
    <n v="65.23"/>
    <n v="10"/>
    <n v="32.615000000000002"/>
    <n v="684.91499999999996"/>
    <d v="2019-01-08T00:00:00"/>
    <n v="2"/>
    <s v="CC"/>
    <n v="652.29999999999995"/>
    <n v="4.761904762E-2"/>
    <n v="32.615000000000002"/>
  </r>
  <r>
    <s v="664-14-2882"/>
    <x v="1"/>
    <x v="1"/>
    <x v="0"/>
    <s v="Home and lifestyle"/>
    <n v="10.53"/>
    <n v="5"/>
    <n v="2.6324999999999998"/>
    <n v="55.282499999999999"/>
    <d v="2019-01-30T00:00:00"/>
    <n v="1"/>
    <s v="CC"/>
    <n v="52.65"/>
    <n v="4.761904762E-2"/>
    <n v="2.6324999999999998"/>
  </r>
  <r>
    <s v="487-79-6868"/>
    <x v="2"/>
    <x v="1"/>
    <x v="0"/>
    <s v="Home and lifestyle"/>
    <n v="12.29"/>
    <n v="9"/>
    <n v="5.5305"/>
    <n v="116.1405"/>
    <d v="2019-03-26T00:00:00"/>
    <n v="2"/>
    <s v="CC"/>
    <n v="110.61"/>
    <n v="4.761904762E-2"/>
    <n v="5.5305"/>
  </r>
  <r>
    <s v="314-23-4520"/>
    <x v="1"/>
    <x v="1"/>
    <x v="1"/>
    <s v="Health and beauty"/>
    <n v="81.23"/>
    <n v="7"/>
    <n v="28.430499999999999"/>
    <n v="597.04049999999995"/>
    <d v="2019-01-15T00:00:00"/>
    <n v="2"/>
    <s v="Cash"/>
    <n v="568.61"/>
    <n v="4.761904762E-2"/>
    <n v="28.430499999999999"/>
  </r>
  <r>
    <s v="210-30-7976"/>
    <x v="2"/>
    <x v="1"/>
    <x v="0"/>
    <s v="Fashion accessories"/>
    <n v="22.32"/>
    <n v="4"/>
    <n v="4.4640000000000004"/>
    <n v="93.744"/>
    <d v="2019-03-14T00:00:00"/>
    <n v="1"/>
    <s v="Ewallet"/>
    <n v="89.28"/>
    <n v="4.761904762E-2"/>
    <n v="4.4640000000000004"/>
  </r>
  <r>
    <s v="585-86-8361"/>
    <x v="0"/>
    <x v="0"/>
    <x v="0"/>
    <s v="Food and beverages"/>
    <n v="27.28"/>
    <n v="5"/>
    <n v="6.82"/>
    <n v="143.22"/>
    <d v="2019-02-03T00:00:00"/>
    <n v="0"/>
    <s v="CC"/>
    <n v="136.4"/>
    <n v="4.761904762E-2"/>
    <n v="6.82"/>
  </r>
  <r>
    <s v="807-14-7833"/>
    <x v="0"/>
    <x v="1"/>
    <x v="0"/>
    <s v="Electronic accessories"/>
    <n v="17.420000000000002"/>
    <n v="10"/>
    <n v="8.7100000000000009"/>
    <n v="182.91"/>
    <d v="2019-02-22T00:00:00"/>
    <n v="1"/>
    <s v="Ewallet"/>
    <n v="174.2"/>
    <n v="4.761904762E-2"/>
    <n v="8.7100000000000009"/>
  </r>
  <r>
    <s v="775-72-1988"/>
    <x v="2"/>
    <x v="0"/>
    <x v="1"/>
    <s v="Home and lifestyle"/>
    <n v="73.28"/>
    <n v="5"/>
    <n v="18.32"/>
    <n v="384.72"/>
    <d v="2019-01-24T00:00:00"/>
    <n v="2"/>
    <s v="Ewallet"/>
    <n v="366.4"/>
    <n v="4.761904762E-2"/>
    <n v="18.32"/>
  </r>
  <r>
    <s v="288-38-3758"/>
    <x v="1"/>
    <x v="1"/>
    <x v="0"/>
    <s v="Fashion accessories"/>
    <n v="84.87"/>
    <n v="3"/>
    <n v="12.730499999999999"/>
    <n v="267.34050000000002"/>
    <d v="2019-01-25T00:00:00"/>
    <n v="2"/>
    <s v="Ewallet"/>
    <n v="254.61"/>
    <n v="4.761904762E-2"/>
    <n v="12.730499999999999"/>
  </r>
  <r>
    <s v="652-43-6591"/>
    <x v="0"/>
    <x v="0"/>
    <x v="0"/>
    <s v="Fashion accessories"/>
    <n v="97.29"/>
    <n v="8"/>
    <n v="38.915999999999997"/>
    <n v="817.23599999999999"/>
    <d v="2019-03-09T00:00:00"/>
    <n v="1"/>
    <s v="CC"/>
    <n v="778.32"/>
    <n v="4.761904762E-2"/>
    <n v="38.915999999999997"/>
  </r>
  <r>
    <s v="785-96-0615"/>
    <x v="2"/>
    <x v="1"/>
    <x v="0"/>
    <s v="Electronic accessories"/>
    <n v="35.74"/>
    <n v="8"/>
    <n v="14.295999999999999"/>
    <n v="300.21600000000001"/>
    <d v="2019-02-17T00:00:00"/>
    <n v="2"/>
    <s v="Ewallet"/>
    <n v="285.92"/>
    <n v="4.761904762E-2"/>
    <n v="14.295999999999999"/>
  </r>
  <r>
    <s v="406-46-7107"/>
    <x v="0"/>
    <x v="0"/>
    <x v="0"/>
    <s v="Home and lifestyle"/>
    <n v="96.52"/>
    <n v="6"/>
    <n v="28.956"/>
    <n v="608.07600000000002"/>
    <d v="2019-01-11T00:00:00"/>
    <n v="1"/>
    <s v="Cash"/>
    <n v="579.12"/>
    <n v="4.761904762E-2"/>
    <n v="28.956"/>
  </r>
  <r>
    <s v="250-17-5703"/>
    <x v="0"/>
    <x v="1"/>
    <x v="1"/>
    <s v="Food and beverages"/>
    <n v="18.850000000000001"/>
    <n v="10"/>
    <n v="9.4250000000000007"/>
    <n v="197.92500000000001"/>
    <d v="2019-02-27T00:00:00"/>
    <n v="2"/>
    <s v="Ewallet"/>
    <n v="188.5"/>
    <n v="4.761904762E-2"/>
    <n v="9.4250000000000007"/>
  </r>
  <r>
    <s v="156-95-3964"/>
    <x v="0"/>
    <x v="0"/>
    <x v="0"/>
    <s v="Food and beverages"/>
    <n v="55.39"/>
    <n v="4"/>
    <n v="11.077999999999999"/>
    <n v="232.63800000000001"/>
    <d v="2019-03-25T00:00:00"/>
    <n v="2"/>
    <s v="Ewallet"/>
    <n v="221.56"/>
    <n v="4.761904762E-2"/>
    <n v="11.077999999999999"/>
  </r>
  <r>
    <s v="842-40-8179"/>
    <x v="2"/>
    <x v="1"/>
    <x v="0"/>
    <s v="Food and beverages"/>
    <n v="77.2"/>
    <n v="10"/>
    <n v="38.6"/>
    <n v="810.6"/>
    <d v="2019-02-11T00:00:00"/>
    <n v="0"/>
    <s v="CC"/>
    <n v="772"/>
    <n v="4.761904762E-2"/>
    <n v="38.6"/>
  </r>
  <r>
    <s v="525-09-8450"/>
    <x v="2"/>
    <x v="0"/>
    <x v="1"/>
    <s v="Electronic accessories"/>
    <n v="72.13"/>
    <n v="10"/>
    <n v="36.064999999999998"/>
    <n v="757.36500000000001"/>
    <d v="2019-01-31T00:00:00"/>
    <n v="2"/>
    <s v="CC"/>
    <n v="721.3"/>
    <n v="4.761904762E-2"/>
    <n v="36.064999999999998"/>
  </r>
  <r>
    <s v="410-67-1709"/>
    <x v="0"/>
    <x v="1"/>
    <x v="0"/>
    <s v="Fashion accessories"/>
    <n v="63.88"/>
    <n v="8"/>
    <n v="25.552"/>
    <n v="536.59199999999998"/>
    <d v="2019-01-20T00:00:00"/>
    <n v="2"/>
    <s v="Ewallet"/>
    <n v="511.04"/>
    <n v="4.761904762E-2"/>
    <n v="25.552"/>
  </r>
  <r>
    <s v="587-73-4862"/>
    <x v="0"/>
    <x v="1"/>
    <x v="0"/>
    <s v="Health and beauty"/>
    <n v="10.69"/>
    <n v="5"/>
    <n v="2.6724999999999999"/>
    <n v="56.122500000000002"/>
    <d v="2019-03-26T00:00:00"/>
    <n v="1"/>
    <s v="Ewallet"/>
    <n v="53.45"/>
    <n v="4.761904762E-2"/>
    <n v="2.6724999999999999"/>
  </r>
  <r>
    <s v="787-87-2010"/>
    <x v="0"/>
    <x v="1"/>
    <x v="1"/>
    <s v="Health and beauty"/>
    <n v="55.5"/>
    <n v="4"/>
    <n v="11.1"/>
    <n v="233.1"/>
    <d v="2019-01-20T00:00:00"/>
    <n v="2"/>
    <s v="CC"/>
    <n v="222"/>
    <n v="4.761904762E-2"/>
    <n v="11.1"/>
  </r>
  <r>
    <s v="593-14-4239"/>
    <x v="2"/>
    <x v="0"/>
    <x v="0"/>
    <s v="Home and lifestyle"/>
    <n v="95.46"/>
    <n v="8"/>
    <n v="38.183999999999997"/>
    <n v="801.86400000000003"/>
    <d v="2019-03-05T00:00:00"/>
    <n v="2"/>
    <s v="Ewallet"/>
    <n v="763.68"/>
    <n v="4.761904762E-2"/>
    <n v="38.183999999999997"/>
  </r>
  <r>
    <s v="801-88-0346"/>
    <x v="1"/>
    <x v="0"/>
    <x v="0"/>
    <s v="Fashion accessories"/>
    <n v="76.06"/>
    <n v="3"/>
    <n v="11.409000000000001"/>
    <n v="239.589"/>
    <d v="2019-01-05T00:00:00"/>
    <n v="2"/>
    <s v="CC"/>
    <n v="228.18"/>
    <n v="4.761904762E-2"/>
    <n v="11.409000000000001"/>
  </r>
  <r>
    <s v="388-76-2555"/>
    <x v="2"/>
    <x v="0"/>
    <x v="1"/>
    <s v="Sports and travel"/>
    <n v="13.69"/>
    <n v="6"/>
    <n v="4.1070000000000002"/>
    <n v="86.247"/>
    <d v="2019-02-13T00:00:00"/>
    <n v="1"/>
    <s v="Cash"/>
    <n v="82.14"/>
    <n v="4.761904762E-2"/>
    <n v="4.1070000000000002"/>
  </r>
  <r>
    <s v="711-31-1234"/>
    <x v="2"/>
    <x v="0"/>
    <x v="0"/>
    <s v="Electronic accessories"/>
    <n v="95.64"/>
    <n v="4"/>
    <n v="19.128"/>
    <n v="401.68799999999999"/>
    <d v="2019-03-16T00:00:00"/>
    <n v="2"/>
    <s v="Cash"/>
    <n v="382.56"/>
    <n v="4.761904762E-2"/>
    <n v="19.128"/>
  </r>
  <r>
    <s v="886-54-6089"/>
    <x v="0"/>
    <x v="0"/>
    <x v="0"/>
    <s v="Home and lifestyle"/>
    <n v="11.43"/>
    <n v="6"/>
    <n v="3.4289999999999998"/>
    <n v="72.009"/>
    <d v="2019-01-15T00:00:00"/>
    <n v="2"/>
    <s v="Cash"/>
    <n v="68.58"/>
    <n v="4.761904762E-2"/>
    <n v="3.4289999999999998"/>
  </r>
  <r>
    <s v="707-32-7409"/>
    <x v="2"/>
    <x v="1"/>
    <x v="0"/>
    <s v="Sports and travel"/>
    <n v="95.54"/>
    <n v="4"/>
    <n v="19.108000000000001"/>
    <n v="401.26799999999997"/>
    <d v="2019-02-26T00:00:00"/>
    <n v="1"/>
    <s v="Ewallet"/>
    <n v="382.16"/>
    <n v="4.761904762E-2"/>
    <n v="19.108000000000001"/>
  </r>
  <r>
    <s v="759-98-4285"/>
    <x v="1"/>
    <x v="1"/>
    <x v="0"/>
    <s v="Health and beauty"/>
    <n v="85.87"/>
    <n v="7"/>
    <n v="30.054500000000001"/>
    <n v="631.14449999999999"/>
    <d v="2019-02-27T00:00:00"/>
    <n v="2"/>
    <s v="CC"/>
    <n v="601.09"/>
    <n v="4.761904762E-2"/>
    <n v="30.054500000000001"/>
  </r>
  <r>
    <s v="201-63-8275"/>
    <x v="1"/>
    <x v="1"/>
    <x v="0"/>
    <s v="Sports and travel"/>
    <n v="67.989999999999995"/>
    <n v="7"/>
    <n v="23.796500000000002"/>
    <n v="499.72649999999999"/>
    <d v="2019-02-17T00:00:00"/>
    <n v="2"/>
    <s v="Ewallet"/>
    <n v="475.93"/>
    <n v="4.761904762E-2"/>
    <n v="23.796500000000002"/>
  </r>
  <r>
    <s v="471-06-8611"/>
    <x v="1"/>
    <x v="0"/>
    <x v="0"/>
    <s v="Food and beverages"/>
    <n v="52.42"/>
    <n v="1"/>
    <n v="2.621"/>
    <n v="55.040999999999997"/>
    <d v="2019-02-06T00:00:00"/>
    <n v="0"/>
    <s v="CC"/>
    <n v="52.42"/>
    <n v="4.761904762E-2"/>
    <n v="2.621"/>
  </r>
  <r>
    <s v="200-16-5952"/>
    <x v="1"/>
    <x v="1"/>
    <x v="1"/>
    <s v="Food and beverages"/>
    <n v="65.650000000000006"/>
    <n v="2"/>
    <n v="6.5650000000000004"/>
    <n v="137.86500000000001"/>
    <d v="2019-01-17T00:00:00"/>
    <n v="2"/>
    <s v="Cash"/>
    <n v="131.30000000000001"/>
    <n v="4.761904762E-2"/>
    <n v="6.5650000000000004"/>
  </r>
  <r>
    <s v="120-54-2248"/>
    <x v="2"/>
    <x v="0"/>
    <x v="0"/>
    <s v="Food and beverages"/>
    <n v="28.86"/>
    <n v="5"/>
    <n v="7.2149999999999999"/>
    <n v="151.51499999999999"/>
    <d v="2019-01-22T00:00:00"/>
    <n v="2"/>
    <s v="CC"/>
    <n v="144.30000000000001"/>
    <n v="4.761904762E-2"/>
    <n v="7.2149999999999999"/>
  </r>
  <r>
    <s v="102-77-2261"/>
    <x v="1"/>
    <x v="1"/>
    <x v="1"/>
    <s v="Health and beauty"/>
    <n v="65.31"/>
    <n v="7"/>
    <n v="22.858499999999999"/>
    <n v="480.02850000000001"/>
    <d v="2019-03-05T00:00:00"/>
    <n v="2"/>
    <s v="CC"/>
    <n v="457.17"/>
    <n v="4.761904762E-2"/>
    <n v="22.858499999999999"/>
  </r>
  <r>
    <s v="875-31-8302"/>
    <x v="2"/>
    <x v="0"/>
    <x v="1"/>
    <s v="Sports and travel"/>
    <n v="93.38"/>
    <n v="1"/>
    <n v="4.6689999999999996"/>
    <n v="98.049000000000007"/>
    <d v="2019-01-03T00:00:00"/>
    <n v="1"/>
    <s v="Cash"/>
    <n v="93.38"/>
    <n v="4.761904762E-2"/>
    <n v="4.6689999999999996"/>
  </r>
  <r>
    <s v="102-06-2002"/>
    <x v="1"/>
    <x v="1"/>
    <x v="1"/>
    <s v="Sports and travel"/>
    <n v="25.25"/>
    <n v="5"/>
    <n v="6.3125"/>
    <n v="132.5625"/>
    <d v="2019-03-20T00:00:00"/>
    <n v="2"/>
    <s v="Cash"/>
    <n v="126.25"/>
    <n v="4.761904762E-2"/>
    <n v="6.3125"/>
  </r>
  <r>
    <s v="457-94-0464"/>
    <x v="2"/>
    <x v="1"/>
    <x v="1"/>
    <s v="Electronic accessories"/>
    <n v="87.87"/>
    <n v="9"/>
    <n v="39.541499999999999"/>
    <n v="830.37149999999997"/>
    <d v="2019-01-31T00:00:00"/>
    <n v="2"/>
    <s v="Ewallet"/>
    <n v="790.83"/>
    <n v="4.761904762E-2"/>
    <n v="39.541499999999999"/>
  </r>
  <r>
    <s v="629-42-4133"/>
    <x v="1"/>
    <x v="0"/>
    <x v="1"/>
    <s v="Health and beauty"/>
    <n v="21.8"/>
    <n v="8"/>
    <n v="8.7200000000000006"/>
    <n v="183.12"/>
    <d v="2019-02-19T00:00:00"/>
    <n v="2"/>
    <s v="Cash"/>
    <n v="174.4"/>
    <n v="4.761904762E-2"/>
    <n v="8.7200000000000006"/>
  </r>
  <r>
    <s v="534-53-3526"/>
    <x v="0"/>
    <x v="0"/>
    <x v="0"/>
    <s v="Sports and travel"/>
    <n v="94.76"/>
    <n v="4"/>
    <n v="18.952000000000002"/>
    <n v="397.99200000000002"/>
    <d v="2019-02-11T00:00:00"/>
    <n v="2"/>
    <s v="Ewallet"/>
    <n v="379.04"/>
    <n v="4.761904762E-2"/>
    <n v="18.952000000000002"/>
  </r>
  <r>
    <s v="307-04-2070"/>
    <x v="0"/>
    <x v="1"/>
    <x v="0"/>
    <s v="Fashion accessories"/>
    <n v="30.62"/>
    <n v="1"/>
    <n v="1.5309999999999999"/>
    <n v="32.151000000000003"/>
    <d v="2019-02-05T00:00:00"/>
    <n v="1"/>
    <s v="CC"/>
    <n v="30.62"/>
    <n v="4.761904762E-2"/>
    <n v="1.5309999999999999"/>
  </r>
  <r>
    <s v="468-99-7231"/>
    <x v="1"/>
    <x v="0"/>
    <x v="0"/>
    <s v="Home and lifestyle"/>
    <n v="44.01"/>
    <n v="8"/>
    <n v="17.603999999999999"/>
    <n v="369.68400000000003"/>
    <d v="2019-03-03T00:00:00"/>
    <n v="2"/>
    <s v="Cash"/>
    <n v="352.08"/>
    <n v="4.761904762E-2"/>
    <n v="17.603999999999999"/>
  </r>
  <r>
    <s v="516-77-6464"/>
    <x v="1"/>
    <x v="1"/>
    <x v="0"/>
    <s v="Health and beauty"/>
    <n v="10.16"/>
    <n v="5"/>
    <n v="2.54"/>
    <n v="53.34"/>
    <d v="2019-02-24T00:00:00"/>
    <n v="1"/>
    <s v="Ewallet"/>
    <n v="50.8"/>
    <n v="4.761904762E-2"/>
    <n v="2.54"/>
  </r>
  <r>
    <s v="404-91-5964"/>
    <x v="0"/>
    <x v="0"/>
    <x v="1"/>
    <s v="Electronic accessories"/>
    <n v="74.58"/>
    <n v="7"/>
    <n v="26.103000000000002"/>
    <n v="548.16300000000001"/>
    <d v="2019-02-04T00:00:00"/>
    <n v="2"/>
    <s v="CC"/>
    <n v="522.05999999999995"/>
    <n v="4.761904762E-2"/>
    <n v="26.103000000000002"/>
  </r>
  <r>
    <s v="886-77-9084"/>
    <x v="1"/>
    <x v="0"/>
    <x v="1"/>
    <s v="Electronic accessories"/>
    <n v="71.89"/>
    <n v="8"/>
    <n v="28.756"/>
    <n v="603.87599999999998"/>
    <d v="2019-02-19T00:00:00"/>
    <n v="1"/>
    <s v="Ewallet"/>
    <n v="575.12"/>
    <n v="4.761904762E-2"/>
    <n v="28.756"/>
  </r>
  <r>
    <s v="790-38-4466"/>
    <x v="1"/>
    <x v="0"/>
    <x v="0"/>
    <s v="Health and beauty"/>
    <n v="10.99"/>
    <n v="5"/>
    <n v="2.7475000000000001"/>
    <n v="57.697499999999998"/>
    <d v="2019-01-23T00:00:00"/>
    <n v="0"/>
    <s v="CC"/>
    <n v="54.95"/>
    <n v="4.761904762E-2"/>
    <n v="2.7475000000000001"/>
  </r>
  <r>
    <s v="704-10-4056"/>
    <x v="1"/>
    <x v="1"/>
    <x v="1"/>
    <s v="Health and beauty"/>
    <n v="60.47"/>
    <n v="3"/>
    <n v="9.0704999999999991"/>
    <n v="190.48050000000001"/>
    <d v="2019-01-14T00:00:00"/>
    <n v="0"/>
    <s v="CC"/>
    <n v="181.41"/>
    <n v="4.761904762E-2"/>
    <n v="9.0704999999999991"/>
  </r>
  <r>
    <s v="497-37-6538"/>
    <x v="0"/>
    <x v="0"/>
    <x v="1"/>
    <s v="Sports and travel"/>
    <n v="58.91"/>
    <n v="7"/>
    <n v="20.618500000000001"/>
    <n v="432.98849999999999"/>
    <d v="2019-01-17T00:00:00"/>
    <n v="2"/>
    <s v="Ewallet"/>
    <n v="412.37"/>
    <n v="4.761904762E-2"/>
    <n v="20.618500000000001"/>
  </r>
  <r>
    <s v="651-96-5970"/>
    <x v="0"/>
    <x v="0"/>
    <x v="1"/>
    <s v="Fashion accessories"/>
    <n v="46.41"/>
    <n v="1"/>
    <n v="2.3205"/>
    <n v="48.730499999999999"/>
    <d v="2019-03-03T00:00:00"/>
    <n v="2"/>
    <s v="CC"/>
    <n v="46.41"/>
    <n v="4.761904762E-2"/>
    <n v="2.3205"/>
  </r>
  <r>
    <s v="400-80-4065"/>
    <x v="1"/>
    <x v="1"/>
    <x v="1"/>
    <s v="Health and beauty"/>
    <n v="68.55"/>
    <n v="4"/>
    <n v="13.71"/>
    <n v="287.91000000000003"/>
    <d v="2019-02-15T00:00:00"/>
    <n v="2"/>
    <s v="CC"/>
    <n v="274.2"/>
    <n v="4.761904762E-2"/>
    <n v="13.71"/>
  </r>
  <r>
    <s v="744-16-7898"/>
    <x v="2"/>
    <x v="0"/>
    <x v="0"/>
    <s v="Home and lifestyle"/>
    <n v="97.37"/>
    <n v="10"/>
    <n v="48.685000000000002"/>
    <n v="1022.385"/>
    <d v="2019-01-15T00:00:00"/>
    <n v="1"/>
    <s v="CC"/>
    <n v="973.7"/>
    <n v="4.761904762E-2"/>
    <n v="48.685000000000002"/>
  </r>
  <r>
    <s v="263-12-5321"/>
    <x v="0"/>
    <x v="1"/>
    <x v="1"/>
    <s v="Electronic accessories"/>
    <n v="92.6"/>
    <n v="7"/>
    <n v="32.409999999999997"/>
    <n v="680.61"/>
    <d v="2019-02-27T00:00:00"/>
    <n v="1"/>
    <s v="CC"/>
    <n v="648.20000000000005"/>
    <n v="4.761904762E-2"/>
    <n v="32.409999999999997"/>
  </r>
  <r>
    <s v="702-72-0487"/>
    <x v="0"/>
    <x v="0"/>
    <x v="0"/>
    <s v="Electronic accessories"/>
    <n v="46.61"/>
    <n v="2"/>
    <n v="4.6609999999999996"/>
    <n v="97.881"/>
    <d v="2019-02-26T00:00:00"/>
    <n v="1"/>
    <s v="CC"/>
    <n v="93.22"/>
    <n v="4.761904762E-2"/>
    <n v="4.6609999999999996"/>
  </r>
  <r>
    <s v="605-83-1050"/>
    <x v="2"/>
    <x v="0"/>
    <x v="1"/>
    <s v="Fashion accessories"/>
    <n v="27.18"/>
    <n v="2"/>
    <n v="2.718"/>
    <n v="57.078000000000003"/>
    <d v="2019-03-15T00:00:00"/>
    <n v="2"/>
    <s v="Ewallet"/>
    <n v="54.36"/>
    <n v="4.761904762E-2"/>
    <n v="2.718"/>
  </r>
  <r>
    <s v="443-60-9639"/>
    <x v="1"/>
    <x v="1"/>
    <x v="0"/>
    <s v="Home and lifestyle"/>
    <n v="60.87"/>
    <n v="1"/>
    <n v="3.0434999999999999"/>
    <n v="63.913499999999999"/>
    <d v="2019-01-24T00:00:00"/>
    <n v="1"/>
    <s v="Cash"/>
    <n v="60.87"/>
    <n v="4.761904762E-2"/>
    <n v="3.0434999999999999"/>
  </r>
  <r>
    <s v="864-24-7918"/>
    <x v="0"/>
    <x v="1"/>
    <x v="0"/>
    <s v="Sports and travel"/>
    <n v="24.49"/>
    <n v="10"/>
    <n v="12.244999999999999"/>
    <n v="257.14499999999998"/>
    <d v="2019-02-22T00:00:00"/>
    <n v="2"/>
    <s v="Cash"/>
    <n v="244.9"/>
    <n v="4.761904762E-2"/>
    <n v="12.244999999999999"/>
  </r>
  <r>
    <s v="359-94-5395"/>
    <x v="2"/>
    <x v="0"/>
    <x v="1"/>
    <s v="Health and beauty"/>
    <n v="92.78"/>
    <n v="1"/>
    <n v="4.6390000000000002"/>
    <n v="97.418999999999997"/>
    <d v="2019-03-15T00:00:00"/>
    <n v="0"/>
    <s v="CC"/>
    <n v="92.78"/>
    <n v="4.761904762E-2"/>
    <n v="4.6390000000000002"/>
  </r>
  <r>
    <s v="401-09-4232"/>
    <x v="1"/>
    <x v="1"/>
    <x v="1"/>
    <s v="Home and lifestyle"/>
    <n v="86.69"/>
    <n v="5"/>
    <n v="21.672499999999999"/>
    <n v="455.1225"/>
    <d v="2019-02-11T00:00:00"/>
    <n v="2"/>
    <s v="Ewallet"/>
    <n v="433.45"/>
    <n v="4.761904762E-2"/>
    <n v="21.672499999999999"/>
  </r>
  <r>
    <s v="751-15-6198"/>
    <x v="2"/>
    <x v="0"/>
    <x v="1"/>
    <s v="Sports and travel"/>
    <n v="23.01"/>
    <n v="6"/>
    <n v="6.9029999999999996"/>
    <n v="144.96299999999999"/>
    <d v="2019-01-12T00:00:00"/>
    <n v="2"/>
    <s v="Ewallet"/>
    <n v="138.06"/>
    <n v="4.761904762E-2"/>
    <n v="6.9029999999999996"/>
  </r>
  <r>
    <s v="324-41-6833"/>
    <x v="1"/>
    <x v="1"/>
    <x v="0"/>
    <s v="Electronic accessories"/>
    <n v="30.2"/>
    <n v="8"/>
    <n v="12.08"/>
    <n v="253.68"/>
    <d v="2019-03-03T00:00:00"/>
    <n v="2"/>
    <s v="Ewallet"/>
    <n v="241.6"/>
    <n v="4.761904762E-2"/>
    <n v="12.08"/>
  </r>
  <r>
    <s v="474-33-8305"/>
    <x v="1"/>
    <x v="1"/>
    <x v="1"/>
    <s v="Fashion accessories"/>
    <n v="67.39"/>
    <n v="7"/>
    <n v="23.586500000000001"/>
    <n v="495.31650000000002"/>
    <d v="2019-03-23T00:00:00"/>
    <n v="1"/>
    <s v="Ewallet"/>
    <n v="471.73"/>
    <n v="4.761904762E-2"/>
    <n v="23.586500000000001"/>
  </r>
  <r>
    <s v="759-29-9521"/>
    <x v="0"/>
    <x v="1"/>
    <x v="0"/>
    <s v="Fashion accessories"/>
    <n v="48.96"/>
    <n v="9"/>
    <n v="22.032"/>
    <n v="462.67200000000003"/>
    <d v="2019-03-04T00:00:00"/>
    <n v="1"/>
    <s v="Cash"/>
    <n v="440.64"/>
    <n v="4.761904762E-2"/>
    <n v="22.032"/>
  </r>
  <r>
    <s v="831-81-6575"/>
    <x v="2"/>
    <x v="1"/>
    <x v="0"/>
    <s v="Electronic accessories"/>
    <n v="75.59"/>
    <n v="9"/>
    <n v="34.015500000000003"/>
    <n v="714.32550000000003"/>
    <d v="2019-02-23T00:00:00"/>
    <n v="1"/>
    <s v="Cash"/>
    <n v="680.31"/>
    <n v="4.761904762E-2"/>
    <n v="34.015500000000003"/>
  </r>
  <r>
    <s v="220-68-6701"/>
    <x v="0"/>
    <x v="0"/>
    <x v="0"/>
    <s v="Home and lifestyle"/>
    <n v="77.47"/>
    <n v="4"/>
    <n v="15.494"/>
    <n v="325.37400000000002"/>
    <d v="2019-03-17T00:00:00"/>
    <n v="2"/>
    <s v="Cash"/>
    <n v="309.88"/>
    <n v="4.761904762E-2"/>
    <n v="15.494"/>
  </r>
  <r>
    <s v="618-34-8551"/>
    <x v="0"/>
    <x v="0"/>
    <x v="0"/>
    <s v="Sports and travel"/>
    <n v="93.18"/>
    <n v="2"/>
    <n v="9.3179999999999996"/>
    <n v="195.678"/>
    <d v="2019-01-16T00:00:00"/>
    <n v="2"/>
    <s v="CC"/>
    <n v="186.36"/>
    <n v="4.761904762E-2"/>
    <n v="9.3179999999999996"/>
  </r>
  <r>
    <s v="257-60-7754"/>
    <x v="0"/>
    <x v="0"/>
    <x v="0"/>
    <s v="Electronic accessories"/>
    <n v="50.23"/>
    <n v="4"/>
    <n v="10.045999999999999"/>
    <n v="210.96600000000001"/>
    <d v="2019-01-08T00:00:00"/>
    <n v="2"/>
    <s v="Cash"/>
    <n v="200.92"/>
    <n v="4.761904762E-2"/>
    <n v="10.045999999999999"/>
  </r>
  <r>
    <s v="559-61-5987"/>
    <x v="2"/>
    <x v="0"/>
    <x v="0"/>
    <s v="Health and beauty"/>
    <n v="17.75"/>
    <n v="1"/>
    <n v="0.88749999999999996"/>
    <n v="18.637499999999999"/>
    <d v="2019-01-14T00:00:00"/>
    <n v="0"/>
    <s v="Cash"/>
    <n v="17.75"/>
    <n v="4.761904762E-2"/>
    <n v="0.88749999999999996"/>
  </r>
  <r>
    <s v="189-55-2313"/>
    <x v="1"/>
    <x v="0"/>
    <x v="0"/>
    <s v="Fashion accessories"/>
    <n v="62.18"/>
    <n v="10"/>
    <n v="31.09"/>
    <n v="652.89"/>
    <d v="2019-01-31T00:00:00"/>
    <n v="0"/>
    <s v="Ewallet"/>
    <n v="621.79999999999995"/>
    <n v="4.761904762E-2"/>
    <n v="31.09"/>
  </r>
  <r>
    <s v="565-91-4567"/>
    <x v="2"/>
    <x v="0"/>
    <x v="1"/>
    <s v="Health and beauty"/>
    <n v="10.75"/>
    <n v="8"/>
    <n v="4.3"/>
    <n v="90.3"/>
    <d v="2019-03-15T00:00:00"/>
    <n v="1"/>
    <s v="Ewallet"/>
    <n v="86"/>
    <n v="4.761904762E-2"/>
    <n v="4.3"/>
  </r>
  <r>
    <s v="380-60-5336"/>
    <x v="0"/>
    <x v="0"/>
    <x v="0"/>
    <s v="Electronic accessories"/>
    <n v="40.26"/>
    <n v="10"/>
    <n v="20.13"/>
    <n v="422.73"/>
    <d v="2019-02-24T00:00:00"/>
    <n v="2"/>
    <s v="CC"/>
    <n v="402.6"/>
    <n v="4.761904762E-2"/>
    <n v="20.13"/>
  </r>
  <r>
    <s v="815-04-6282"/>
    <x v="1"/>
    <x v="1"/>
    <x v="0"/>
    <s v="Sports and travel"/>
    <n v="64.97"/>
    <n v="5"/>
    <n v="16.2425"/>
    <n v="341.09249999999997"/>
    <d v="2019-02-08T00:00:00"/>
    <n v="1"/>
    <s v="CC"/>
    <n v="324.85000000000002"/>
    <n v="4.761904762E-2"/>
    <n v="16.2425"/>
  </r>
  <r>
    <s v="674-56-6360"/>
    <x v="0"/>
    <x v="0"/>
    <x v="1"/>
    <s v="Electronic accessories"/>
    <n v="95.15"/>
    <n v="1"/>
    <n v="4.7575000000000003"/>
    <n v="99.907499999999999"/>
    <d v="2019-03-22T00:00:00"/>
    <n v="1"/>
    <s v="Cash"/>
    <n v="95.15"/>
    <n v="4.761904762E-2"/>
    <n v="4.7575000000000003"/>
  </r>
  <r>
    <s v="778-34-2523"/>
    <x v="0"/>
    <x v="1"/>
    <x v="0"/>
    <s v="Electronic accessories"/>
    <n v="48.62"/>
    <n v="8"/>
    <n v="19.448"/>
    <n v="408.40800000000002"/>
    <d v="2019-01-24T00:00:00"/>
    <n v="0"/>
    <s v="Cash"/>
    <n v="388.96"/>
    <n v="4.761904762E-2"/>
    <n v="19.448"/>
  </r>
  <r>
    <s v="499-27-7781"/>
    <x v="2"/>
    <x v="0"/>
    <x v="0"/>
    <s v="Food and beverages"/>
    <n v="53.21"/>
    <n v="8"/>
    <n v="21.283999999999999"/>
    <n v="446.964"/>
    <d v="2019-03-14T00:00:00"/>
    <n v="2"/>
    <s v="Ewallet"/>
    <n v="425.68"/>
    <n v="4.761904762E-2"/>
    <n v="21.283999999999999"/>
  </r>
  <r>
    <s v="477-59-2456"/>
    <x v="1"/>
    <x v="0"/>
    <x v="0"/>
    <s v="Fashion accessories"/>
    <n v="45.44"/>
    <n v="7"/>
    <n v="15.904"/>
    <n v="333.98399999999998"/>
    <d v="2019-01-23T00:00:00"/>
    <n v="1"/>
    <s v="Cash"/>
    <n v="318.08"/>
    <n v="4.761904762E-2"/>
    <n v="15.904"/>
  </r>
  <r>
    <s v="832-51-6761"/>
    <x v="0"/>
    <x v="0"/>
    <x v="1"/>
    <s v="Food and beverages"/>
    <n v="33.880000000000003"/>
    <n v="8"/>
    <n v="13.552"/>
    <n v="284.59199999999998"/>
    <d v="2019-01-19T00:00:00"/>
    <n v="2"/>
    <s v="Ewallet"/>
    <n v="271.04000000000002"/>
    <n v="4.761904762E-2"/>
    <n v="13.552"/>
  </r>
  <r>
    <s v="869-11-3082"/>
    <x v="2"/>
    <x v="1"/>
    <x v="1"/>
    <s v="Health and beauty"/>
    <n v="96.16"/>
    <n v="4"/>
    <n v="19.231999999999999"/>
    <n v="403.87200000000001"/>
    <d v="2019-01-27T00:00:00"/>
    <n v="2"/>
    <s v="CC"/>
    <n v="384.64"/>
    <n v="4.761904762E-2"/>
    <n v="19.231999999999999"/>
  </r>
  <r>
    <s v="190-59-3964"/>
    <x v="2"/>
    <x v="1"/>
    <x v="1"/>
    <s v="Food and beverages"/>
    <n v="47.16"/>
    <n v="5"/>
    <n v="11.79"/>
    <n v="247.59"/>
    <d v="2019-02-03T00:00:00"/>
    <n v="1"/>
    <s v="CC"/>
    <n v="235.8"/>
    <n v="4.761904762E-2"/>
    <n v="11.79"/>
  </r>
  <r>
    <s v="366-43-6862"/>
    <x v="2"/>
    <x v="0"/>
    <x v="1"/>
    <s v="Electronic accessories"/>
    <n v="52.89"/>
    <n v="4"/>
    <n v="10.577999999999999"/>
    <n v="222.13800000000001"/>
    <d v="2019-03-25T00:00:00"/>
    <n v="2"/>
    <s v="Ewallet"/>
    <n v="211.56"/>
    <n v="4.761904762E-2"/>
    <n v="10.577999999999999"/>
  </r>
  <r>
    <s v="186-43-8965"/>
    <x v="0"/>
    <x v="1"/>
    <x v="0"/>
    <s v="Home and lifestyle"/>
    <n v="47.68"/>
    <n v="2"/>
    <n v="4.7679999999999998"/>
    <n v="100.128"/>
    <d v="2019-02-24T00:00:00"/>
    <n v="0"/>
    <s v="CC"/>
    <n v="95.36"/>
    <n v="4.761904762E-2"/>
    <n v="4.7679999999999998"/>
  </r>
  <r>
    <s v="784-21-9238"/>
    <x v="1"/>
    <x v="1"/>
    <x v="1"/>
    <s v="Sports and travel"/>
    <n v="10.17"/>
    <n v="1"/>
    <n v="0.50849999999999995"/>
    <n v="10.6785"/>
    <d v="2019-02-07T00:00:00"/>
    <n v="1"/>
    <s v="Cash"/>
    <n v="10.17"/>
    <n v="4.761904762E-2"/>
    <n v="0.50849999999999995"/>
  </r>
  <r>
    <s v="276-75-6884"/>
    <x v="0"/>
    <x v="0"/>
    <x v="0"/>
    <s v="Health and beauty"/>
    <n v="68.709999999999994"/>
    <n v="3"/>
    <n v="10.3065"/>
    <n v="216.4365"/>
    <d v="2019-03-04T00:00:00"/>
    <n v="0"/>
    <s v="Cash"/>
    <n v="206.13"/>
    <n v="4.761904762E-2"/>
    <n v="10.3065"/>
  </r>
  <r>
    <s v="109-86-4363"/>
    <x v="2"/>
    <x v="1"/>
    <x v="0"/>
    <s v="Sports and travel"/>
    <n v="60.08"/>
    <n v="7"/>
    <n v="21.027999999999999"/>
    <n v="441.58800000000002"/>
    <d v="2019-02-14T00:00:00"/>
    <n v="1"/>
    <s v="CC"/>
    <n v="420.56"/>
    <n v="4.761904762E-2"/>
    <n v="21.027999999999999"/>
  </r>
  <r>
    <s v="569-76-2760"/>
    <x v="0"/>
    <x v="1"/>
    <x v="0"/>
    <s v="Sports and travel"/>
    <n v="22.01"/>
    <n v="4"/>
    <n v="4.4020000000000001"/>
    <n v="92.441999999999993"/>
    <d v="2019-01-29T00:00:00"/>
    <n v="2"/>
    <s v="CC"/>
    <n v="88.04"/>
    <n v="4.761904762E-2"/>
    <n v="4.4020000000000001"/>
  </r>
  <r>
    <s v="222-42-0244"/>
    <x v="2"/>
    <x v="1"/>
    <x v="0"/>
    <s v="Health and beauty"/>
    <n v="72.11"/>
    <n v="9"/>
    <n v="32.4495"/>
    <n v="681.43949999999995"/>
    <d v="2019-01-28T00:00:00"/>
    <n v="1"/>
    <s v="CC"/>
    <n v="648.99"/>
    <n v="4.761904762E-2"/>
    <n v="32.4495"/>
  </r>
  <r>
    <s v="760-53-9233"/>
    <x v="0"/>
    <x v="1"/>
    <x v="1"/>
    <s v="Fashion accessories"/>
    <n v="41.28"/>
    <n v="3"/>
    <n v="6.1920000000000002"/>
    <n v="130.03200000000001"/>
    <d v="2019-03-26T00:00:00"/>
    <n v="2"/>
    <s v="CC"/>
    <n v="123.84"/>
    <n v="4.761904762E-2"/>
    <n v="6.1920000000000002"/>
  </r>
  <r>
    <s v="538-22-0304"/>
    <x v="1"/>
    <x v="0"/>
    <x v="1"/>
    <s v="Electronic accessories"/>
    <n v="64.95"/>
    <n v="10"/>
    <n v="32.475000000000001"/>
    <n v="681.97500000000002"/>
    <d v="2019-03-24T00:00:00"/>
    <n v="2"/>
    <s v="Cash"/>
    <n v="649.5"/>
    <n v="4.761904762E-2"/>
    <n v="32.475000000000001"/>
  </r>
  <r>
    <s v="416-17-9926"/>
    <x v="0"/>
    <x v="1"/>
    <x v="0"/>
    <s v="Electronic accessories"/>
    <n v="74.22"/>
    <n v="10"/>
    <n v="37.11"/>
    <n v="779.31"/>
    <d v="2019-01-01T00:00:00"/>
    <n v="1"/>
    <s v="CC"/>
    <n v="742.2"/>
    <n v="4.761904762E-2"/>
    <n v="37.11"/>
  </r>
  <r>
    <s v="237-44-6163"/>
    <x v="0"/>
    <x v="0"/>
    <x v="1"/>
    <s v="Electronic accessories"/>
    <n v="10.56"/>
    <n v="8"/>
    <n v="4.2240000000000002"/>
    <n v="88.703999999999994"/>
    <d v="2019-01-24T00:00:00"/>
    <n v="2"/>
    <s v="Cash"/>
    <n v="84.48"/>
    <n v="4.761904762E-2"/>
    <n v="4.2240000000000002"/>
  </r>
  <r>
    <s v="636-17-0325"/>
    <x v="2"/>
    <x v="0"/>
    <x v="1"/>
    <s v="Health and beauty"/>
    <n v="62.57"/>
    <n v="4"/>
    <n v="12.513999999999999"/>
    <n v="262.79399999999998"/>
    <d v="2019-02-25T00:00:00"/>
    <n v="2"/>
    <s v="Cash"/>
    <n v="250.28"/>
    <n v="4.761904762E-2"/>
    <n v="12.513999999999999"/>
  </r>
  <r>
    <s v="343-75-9322"/>
    <x v="2"/>
    <x v="1"/>
    <x v="0"/>
    <s v="Sports and travel"/>
    <n v="11.85"/>
    <n v="8"/>
    <n v="4.74"/>
    <n v="99.54"/>
    <d v="2019-01-09T00:00:00"/>
    <n v="2"/>
    <s v="Cash"/>
    <n v="94.8"/>
    <n v="4.761904762E-2"/>
    <n v="4.74"/>
  </r>
  <r>
    <s v="528-14-9470"/>
    <x v="0"/>
    <x v="1"/>
    <x v="1"/>
    <s v="Health and beauty"/>
    <n v="91.3"/>
    <n v="1"/>
    <n v="4.5650000000000004"/>
    <n v="95.864999999999995"/>
    <d v="2019-02-14T00:00:00"/>
    <n v="1"/>
    <s v="Ewallet"/>
    <n v="91.3"/>
    <n v="4.761904762E-2"/>
    <n v="4.5650000000000004"/>
  </r>
  <r>
    <s v="427-45-9297"/>
    <x v="2"/>
    <x v="1"/>
    <x v="0"/>
    <s v="Home and lifestyle"/>
    <n v="40.729999999999997"/>
    <n v="7"/>
    <n v="14.2555"/>
    <n v="299.3655"/>
    <d v="2019-03-12T00:00:00"/>
    <n v="2"/>
    <s v="Ewallet"/>
    <n v="285.11"/>
    <n v="4.761904762E-2"/>
    <n v="14.2555"/>
  </r>
  <r>
    <s v="807-34-3742"/>
    <x v="0"/>
    <x v="0"/>
    <x v="1"/>
    <s v="Fashion accessories"/>
    <n v="52.38"/>
    <n v="1"/>
    <n v="2.6190000000000002"/>
    <n v="54.999000000000002"/>
    <d v="2019-03-26T00:00:00"/>
    <n v="2"/>
    <s v="Cash"/>
    <n v="52.38"/>
    <n v="4.761904762E-2"/>
    <n v="2.6190000000000002"/>
  </r>
  <r>
    <s v="288-62-1085"/>
    <x v="0"/>
    <x v="1"/>
    <x v="1"/>
    <s v="Fashion accessories"/>
    <n v="38.54"/>
    <n v="5"/>
    <n v="9.6349999999999998"/>
    <n v="202.33500000000001"/>
    <d v="2019-01-09T00:00:00"/>
    <n v="1"/>
    <s v="Ewallet"/>
    <n v="192.7"/>
    <n v="4.761904762E-2"/>
    <n v="9.6349999999999998"/>
  </r>
  <r>
    <s v="670-71-7306"/>
    <x v="2"/>
    <x v="0"/>
    <x v="1"/>
    <s v="Sports and travel"/>
    <n v="44.63"/>
    <n v="6"/>
    <n v="13.388999999999999"/>
    <n v="281.16899999999998"/>
    <d v="2019-01-02T00:00:00"/>
    <n v="2"/>
    <s v="CC"/>
    <n v="267.77999999999997"/>
    <n v="4.761904762E-2"/>
    <n v="13.388999999999999"/>
  </r>
  <r>
    <s v="660-29-7083"/>
    <x v="1"/>
    <x v="0"/>
    <x v="1"/>
    <s v="Electronic accessories"/>
    <n v="55.87"/>
    <n v="10"/>
    <n v="27.934999999999999"/>
    <n v="586.63499999999999"/>
    <d v="2019-01-15T00:00:00"/>
    <n v="2"/>
    <s v="Cash"/>
    <n v="558.70000000000005"/>
    <n v="4.761904762E-2"/>
    <n v="27.934999999999999"/>
  </r>
  <r>
    <s v="271-77-8740"/>
    <x v="1"/>
    <x v="1"/>
    <x v="0"/>
    <s v="Sports and travel"/>
    <n v="29.22"/>
    <n v="6"/>
    <n v="8.766"/>
    <n v="184.08600000000001"/>
    <d v="2019-01-01T00:00:00"/>
    <n v="1"/>
    <s v="Ewallet"/>
    <n v="175.32"/>
    <n v="4.761904762E-2"/>
    <n v="8.766"/>
  </r>
  <r>
    <s v="497-36-0989"/>
    <x v="0"/>
    <x v="0"/>
    <x v="1"/>
    <s v="Fashion accessories"/>
    <n v="51.94"/>
    <n v="3"/>
    <n v="7.7910000000000004"/>
    <n v="163.61099999999999"/>
    <d v="2019-02-15T00:00:00"/>
    <n v="2"/>
    <s v="Cash"/>
    <n v="155.82"/>
    <n v="4.761904762E-2"/>
    <n v="7.7910000000000004"/>
  </r>
  <r>
    <s v="291-59-1384"/>
    <x v="2"/>
    <x v="0"/>
    <x v="1"/>
    <s v="Electronic accessories"/>
    <n v="60.3"/>
    <n v="1"/>
    <n v="3.0150000000000001"/>
    <n v="63.314999999999998"/>
    <d v="2019-02-28T00:00:00"/>
    <n v="2"/>
    <s v="Cash"/>
    <n v="60.3"/>
    <n v="4.761904762E-2"/>
    <n v="3.0150000000000001"/>
  </r>
  <r>
    <s v="860-73-6466"/>
    <x v="0"/>
    <x v="1"/>
    <x v="0"/>
    <s v="Sports and travel"/>
    <n v="39.47"/>
    <n v="2"/>
    <n v="3.9470000000000001"/>
    <n v="82.887"/>
    <d v="2019-03-02T00:00:00"/>
    <n v="2"/>
    <s v="CC"/>
    <n v="78.94"/>
    <n v="4.761904762E-2"/>
    <n v="3.9470000000000001"/>
  </r>
  <r>
    <s v="549-23-9016"/>
    <x v="1"/>
    <x v="1"/>
    <x v="0"/>
    <s v="Food and beverages"/>
    <n v="14.87"/>
    <n v="2"/>
    <n v="1.4870000000000001"/>
    <n v="31.227"/>
    <d v="2019-02-13T00:00:00"/>
    <n v="2"/>
    <s v="CC"/>
    <n v="29.74"/>
    <n v="4.761904762E-2"/>
    <n v="1.4870000000000001"/>
  </r>
  <r>
    <s v="896-34-0956"/>
    <x v="0"/>
    <x v="0"/>
    <x v="1"/>
    <s v="Fashion accessories"/>
    <n v="21.32"/>
    <n v="1"/>
    <n v="1.0660000000000001"/>
    <n v="22.385999999999999"/>
    <d v="2019-01-26T00:00:00"/>
    <n v="1"/>
    <s v="Cash"/>
    <n v="21.32"/>
    <n v="4.761904762E-2"/>
    <n v="1.0660000000000001"/>
  </r>
  <r>
    <s v="804-38-3935"/>
    <x v="0"/>
    <x v="1"/>
    <x v="1"/>
    <s v="Electronic accessories"/>
    <n v="93.78"/>
    <n v="3"/>
    <n v="14.067"/>
    <n v="295.40699999999998"/>
    <d v="2019-01-30T00:00:00"/>
    <n v="1"/>
    <s v="CC"/>
    <n v="281.33999999999997"/>
    <n v="4.761904762E-2"/>
    <n v="14.067"/>
  </r>
  <r>
    <s v="585-90-0249"/>
    <x v="0"/>
    <x v="1"/>
    <x v="1"/>
    <s v="Electronic accessories"/>
    <n v="73.260000000000005"/>
    <n v="1"/>
    <n v="3.6629999999999998"/>
    <n v="76.923000000000002"/>
    <d v="2019-01-27T00:00:00"/>
    <n v="2"/>
    <s v="Ewallet"/>
    <n v="73.260000000000005"/>
    <n v="4.761904762E-2"/>
    <n v="3.6629999999999998"/>
  </r>
  <r>
    <s v="862-29-5914"/>
    <x v="1"/>
    <x v="0"/>
    <x v="0"/>
    <s v="Sports and travel"/>
    <n v="22.38"/>
    <n v="1"/>
    <n v="1.119"/>
    <n v="23.498999999999999"/>
    <d v="2019-01-30T00:00:00"/>
    <n v="2"/>
    <s v="CC"/>
    <n v="22.38"/>
    <n v="4.761904762E-2"/>
    <n v="1.119"/>
  </r>
  <r>
    <s v="845-94-6841"/>
    <x v="1"/>
    <x v="1"/>
    <x v="0"/>
    <s v="Food and beverages"/>
    <n v="72.88"/>
    <n v="9"/>
    <n v="32.795999999999999"/>
    <n v="688.71600000000001"/>
    <d v="2019-01-08T00:00:00"/>
    <n v="2"/>
    <s v="Cash"/>
    <n v="655.92"/>
    <n v="4.761904762E-2"/>
    <n v="32.795999999999999"/>
  </r>
  <r>
    <s v="125-45-2293"/>
    <x v="0"/>
    <x v="0"/>
    <x v="0"/>
    <s v="Fashion accessories"/>
    <n v="99.1"/>
    <n v="6"/>
    <n v="29.73"/>
    <n v="624.33000000000004"/>
    <d v="2019-01-19T00:00:00"/>
    <n v="1"/>
    <s v="Cash"/>
    <n v="594.6"/>
    <n v="4.761904762E-2"/>
    <n v="29.73"/>
  </r>
  <r>
    <s v="843-73-4724"/>
    <x v="0"/>
    <x v="0"/>
    <x v="1"/>
    <s v="Fashion accessories"/>
    <n v="74.099999999999994"/>
    <n v="1"/>
    <n v="3.7050000000000001"/>
    <n v="77.805000000000007"/>
    <d v="2019-01-25T00:00:00"/>
    <n v="1"/>
    <s v="Cash"/>
    <n v="74.099999999999994"/>
    <n v="4.761904762E-2"/>
    <n v="3.7050000000000001"/>
  </r>
  <r>
    <s v="409-33-9708"/>
    <x v="0"/>
    <x v="0"/>
    <x v="0"/>
    <s v="Fashion accessories"/>
    <n v="98.48"/>
    <n v="2"/>
    <n v="9.8480000000000008"/>
    <n v="206.80799999999999"/>
    <d v="2019-02-19T00:00:00"/>
    <n v="0"/>
    <s v="Ewallet"/>
    <n v="196.96"/>
    <n v="4.761904762E-2"/>
    <n v="9.8480000000000008"/>
  </r>
  <r>
    <s v="658-66-3967"/>
    <x v="1"/>
    <x v="0"/>
    <x v="1"/>
    <s v="Health and beauty"/>
    <n v="53.19"/>
    <n v="7"/>
    <n v="18.616499999999998"/>
    <n v="390.94650000000001"/>
    <d v="2019-01-14T00:00:00"/>
    <n v="2"/>
    <s v="Ewallet"/>
    <n v="372.33"/>
    <n v="4.761904762E-2"/>
    <n v="18.616499999999998"/>
  </r>
  <r>
    <s v="866-70-2814"/>
    <x v="2"/>
    <x v="0"/>
    <x v="0"/>
    <s v="Electronic accessories"/>
    <n v="52.79"/>
    <n v="10"/>
    <n v="26.395"/>
    <n v="554.29499999999996"/>
    <d v="2019-02-25T00:00:00"/>
    <n v="1"/>
    <s v="Ewallet"/>
    <n v="527.9"/>
    <n v="4.761904762E-2"/>
    <n v="26.395"/>
  </r>
  <r>
    <s v="160-22-2687"/>
    <x v="0"/>
    <x v="1"/>
    <x v="0"/>
    <s v="Health and beauty"/>
    <n v="95.95"/>
    <n v="5"/>
    <n v="23.987500000000001"/>
    <n v="503.73750000000001"/>
    <d v="2019-01-23T00:00:00"/>
    <n v="1"/>
    <s v="Ewallet"/>
    <n v="479.75"/>
    <n v="4.761904762E-2"/>
    <n v="23.987500000000001"/>
  </r>
  <r>
    <s v="895-03-6665"/>
    <x v="2"/>
    <x v="0"/>
    <x v="0"/>
    <s v="Fashion accessories"/>
    <n v="36.51"/>
    <n v="9"/>
    <n v="16.429500000000001"/>
    <n v="345.01949999999999"/>
    <d v="2019-02-16T00:00:00"/>
    <n v="0"/>
    <s v="Cash"/>
    <n v="328.59"/>
    <n v="4.761904762E-2"/>
    <n v="16.429500000000001"/>
  </r>
  <r>
    <s v="770-42-8960"/>
    <x v="2"/>
    <x v="0"/>
    <x v="1"/>
    <s v="Food and beverages"/>
    <n v="21.12"/>
    <n v="8"/>
    <n v="8.4480000000000004"/>
    <n v="177.40799999999999"/>
    <d v="2019-01-01T00:00:00"/>
    <n v="2"/>
    <s v="Cash"/>
    <n v="168.96"/>
    <n v="4.761904762E-2"/>
    <n v="8.4480000000000004"/>
  </r>
  <r>
    <s v="748-45-2862"/>
    <x v="0"/>
    <x v="1"/>
    <x v="0"/>
    <s v="Home and lifestyle"/>
    <n v="28.31"/>
    <n v="4"/>
    <n v="5.6619999999999999"/>
    <n v="118.902"/>
    <d v="2019-03-07T00:00:00"/>
    <n v="2"/>
    <s v="Cash"/>
    <n v="113.24"/>
    <n v="4.761904762E-2"/>
    <n v="5.6619999999999999"/>
  </r>
  <r>
    <s v="234-36-2483"/>
    <x v="2"/>
    <x v="0"/>
    <x v="1"/>
    <s v="Health and beauty"/>
    <n v="57.59"/>
    <n v="6"/>
    <n v="17.277000000000001"/>
    <n v="362.81700000000001"/>
    <d v="2019-02-15T00:00:00"/>
    <n v="1"/>
    <s v="Cash"/>
    <n v="345.54"/>
    <n v="4.761904762E-2"/>
    <n v="17.277000000000001"/>
  </r>
  <r>
    <s v="316-66-3011"/>
    <x v="0"/>
    <x v="1"/>
    <x v="0"/>
    <s v="Food and beverages"/>
    <n v="47.63"/>
    <n v="9"/>
    <n v="21.433499999999999"/>
    <n v="450.1035"/>
    <d v="2019-01-23T00:00:00"/>
    <n v="1"/>
    <s v="Cash"/>
    <n v="428.67"/>
    <n v="4.761904762E-2"/>
    <n v="21.433499999999999"/>
  </r>
  <r>
    <s v="848-95-6252"/>
    <x v="1"/>
    <x v="1"/>
    <x v="0"/>
    <s v="Home and lifestyle"/>
    <n v="86.27"/>
    <n v="1"/>
    <n v="4.3135000000000003"/>
    <n v="90.583500000000001"/>
    <d v="2019-02-20T00:00:00"/>
    <n v="1"/>
    <s v="Ewallet"/>
    <n v="86.27"/>
    <n v="4.761904762E-2"/>
    <n v="4.3135000000000003"/>
  </r>
  <r>
    <s v="840-76-5966"/>
    <x v="0"/>
    <x v="1"/>
    <x v="1"/>
    <s v="Sports and travel"/>
    <n v="12.76"/>
    <n v="2"/>
    <n v="1.276"/>
    <n v="26.795999999999999"/>
    <d v="2019-01-08T00:00:00"/>
    <n v="2"/>
    <s v="Ewallet"/>
    <n v="25.52"/>
    <n v="4.761904762E-2"/>
    <n v="1.276"/>
  </r>
  <r>
    <s v="152-03-4217"/>
    <x v="2"/>
    <x v="0"/>
    <x v="0"/>
    <s v="Home and lifestyle"/>
    <n v="11.28"/>
    <n v="9"/>
    <n v="5.0759999999999996"/>
    <n v="106.596"/>
    <d v="2019-03-17T00:00:00"/>
    <n v="1"/>
    <s v="CC"/>
    <n v="101.52"/>
    <n v="4.761904762E-2"/>
    <n v="5.0759999999999996"/>
  </r>
  <r>
    <s v="533-66-5566"/>
    <x v="2"/>
    <x v="0"/>
    <x v="0"/>
    <s v="Home and lifestyle"/>
    <n v="51.07"/>
    <n v="7"/>
    <n v="17.874500000000001"/>
    <n v="375.36450000000002"/>
    <d v="2019-01-12T00:00:00"/>
    <n v="1"/>
    <s v="Cash"/>
    <n v="357.49"/>
    <n v="4.761904762E-2"/>
    <n v="17.874500000000001"/>
  </r>
  <r>
    <s v="124-31-1458"/>
    <x v="0"/>
    <x v="1"/>
    <x v="0"/>
    <s v="Electronic accessories"/>
    <n v="79.59"/>
    <n v="3"/>
    <n v="11.938499999999999"/>
    <n v="250.70849999999999"/>
    <d v="2019-01-08T00:00:00"/>
    <n v="1"/>
    <s v="Cash"/>
    <n v="238.77"/>
    <n v="4.761904762E-2"/>
    <n v="11.938499999999999"/>
  </r>
  <r>
    <s v="176-78-1170"/>
    <x v="1"/>
    <x v="1"/>
    <x v="1"/>
    <s v="Health and beauty"/>
    <n v="33.81"/>
    <n v="3"/>
    <n v="5.0715000000000003"/>
    <n v="106.50149999999999"/>
    <d v="2019-01-26T00:00:00"/>
    <n v="2"/>
    <s v="Ewallet"/>
    <n v="101.43"/>
    <n v="4.761904762E-2"/>
    <n v="5.0715000000000003"/>
  </r>
  <r>
    <s v="361-59-0574"/>
    <x v="2"/>
    <x v="1"/>
    <x v="1"/>
    <s v="Sports and travel"/>
    <n v="90.53"/>
    <n v="8"/>
    <n v="36.212000000000003"/>
    <n v="760.452"/>
    <d v="2019-03-15T00:00:00"/>
    <n v="1"/>
    <s v="CC"/>
    <n v="724.24"/>
    <n v="4.761904762E-2"/>
    <n v="36.212000000000003"/>
  </r>
  <r>
    <s v="101-81-4070"/>
    <x v="1"/>
    <x v="1"/>
    <x v="0"/>
    <s v="Health and beauty"/>
    <n v="62.82"/>
    <n v="2"/>
    <n v="6.282"/>
    <n v="131.922"/>
    <d v="2019-01-17T00:00:00"/>
    <n v="1"/>
    <s v="Ewallet"/>
    <n v="125.64"/>
    <n v="4.761904762E-2"/>
    <n v="6.282"/>
  </r>
  <r>
    <s v="631-34-1880"/>
    <x v="1"/>
    <x v="1"/>
    <x v="1"/>
    <s v="Food and beverages"/>
    <n v="24.31"/>
    <n v="3"/>
    <n v="3.6465000000000001"/>
    <n v="76.576499999999996"/>
    <d v="2019-01-08T00:00:00"/>
    <n v="2"/>
    <s v="CC"/>
    <n v="72.930000000000007"/>
    <n v="4.761904762E-2"/>
    <n v="3.6465000000000001"/>
  </r>
  <r>
    <s v="852-82-2749"/>
    <x v="0"/>
    <x v="0"/>
    <x v="1"/>
    <s v="Sports and travel"/>
    <n v="64.59"/>
    <n v="4"/>
    <n v="12.917999999999999"/>
    <n v="271.27800000000002"/>
    <d v="2019-01-06T00:00:00"/>
    <n v="1"/>
    <s v="Ewallet"/>
    <n v="258.36"/>
    <n v="4.761904762E-2"/>
    <n v="12.917999999999999"/>
  </r>
  <r>
    <s v="873-14-6353"/>
    <x v="0"/>
    <x v="1"/>
    <x v="1"/>
    <s v="Food and beverages"/>
    <n v="24.82"/>
    <n v="7"/>
    <n v="8.6869999999999994"/>
    <n v="182.42699999999999"/>
    <d v="2019-02-16T00:00:00"/>
    <n v="0"/>
    <s v="CC"/>
    <n v="173.74"/>
    <n v="4.761904762E-2"/>
    <n v="8.6869999999999994"/>
  </r>
  <r>
    <s v="584-66-4073"/>
    <x v="1"/>
    <x v="0"/>
    <x v="1"/>
    <s v="Fashion accessories"/>
    <n v="56.5"/>
    <n v="1"/>
    <n v="2.8250000000000002"/>
    <n v="59.325000000000003"/>
    <d v="2019-03-13T00:00:00"/>
    <n v="2"/>
    <s v="Ewallet"/>
    <n v="56.5"/>
    <n v="4.761904762E-2"/>
    <n v="2.8250000000000002"/>
  </r>
  <r>
    <s v="544-55-9589"/>
    <x v="2"/>
    <x v="1"/>
    <x v="0"/>
    <s v="Electronic accessories"/>
    <n v="21.43"/>
    <n v="10"/>
    <n v="10.715"/>
    <n v="225.01499999999999"/>
    <d v="2019-01-28T00:00:00"/>
    <n v="1"/>
    <s v="Cash"/>
    <n v="214.3"/>
    <n v="4.761904762E-2"/>
    <n v="10.715"/>
  </r>
  <r>
    <s v="166-19-2553"/>
    <x v="0"/>
    <x v="1"/>
    <x v="1"/>
    <s v="Sports and travel"/>
    <n v="89.06"/>
    <n v="6"/>
    <n v="26.718"/>
    <n v="561.07799999999997"/>
    <d v="2019-01-18T00:00:00"/>
    <n v="2"/>
    <s v="Cash"/>
    <n v="534.36"/>
    <n v="4.761904762E-2"/>
    <n v="26.718"/>
  </r>
  <r>
    <s v="737-88-5876"/>
    <x v="0"/>
    <x v="1"/>
    <x v="1"/>
    <s v="Home and lifestyle"/>
    <n v="23.29"/>
    <n v="4"/>
    <n v="4.6580000000000004"/>
    <n v="97.817999999999998"/>
    <d v="2019-03-19T00:00:00"/>
    <n v="1"/>
    <s v="CC"/>
    <n v="93.16"/>
    <n v="4.761904762E-2"/>
    <n v="4.6580000000000004"/>
  </r>
  <r>
    <s v="154-87-7367"/>
    <x v="1"/>
    <x v="0"/>
    <x v="1"/>
    <s v="Home and lifestyle"/>
    <n v="65.260000000000005"/>
    <n v="8"/>
    <n v="26.103999999999999"/>
    <n v="548.18399999999997"/>
    <d v="2019-03-15T00:00:00"/>
    <n v="1"/>
    <s v="Ewallet"/>
    <n v="522.08000000000004"/>
    <n v="4.761904762E-2"/>
    <n v="26.103999999999999"/>
  </r>
  <r>
    <s v="885-56-0389"/>
    <x v="1"/>
    <x v="1"/>
    <x v="1"/>
    <s v="Fashion accessories"/>
    <n v="52.35"/>
    <n v="1"/>
    <n v="2.6175000000000002"/>
    <n v="54.967500000000001"/>
    <d v="2019-02-12T00:00:00"/>
    <n v="2"/>
    <s v="Cash"/>
    <n v="52.35"/>
    <n v="4.761904762E-2"/>
    <n v="2.6175000000000002"/>
  </r>
  <r>
    <s v="608-05-3804"/>
    <x v="2"/>
    <x v="1"/>
    <x v="1"/>
    <s v="Electronic accessories"/>
    <n v="39.75"/>
    <n v="1"/>
    <n v="1.9875"/>
    <n v="41.737499999999997"/>
    <d v="2019-02-25T00:00:00"/>
    <n v="2"/>
    <s v="Cash"/>
    <n v="39.75"/>
    <n v="4.761904762E-2"/>
    <n v="1.9875"/>
  </r>
  <r>
    <s v="448-61-3783"/>
    <x v="0"/>
    <x v="0"/>
    <x v="0"/>
    <s v="Electronic accessories"/>
    <n v="90.02"/>
    <n v="8"/>
    <n v="36.008000000000003"/>
    <n v="756.16800000000001"/>
    <d v="2019-03-21T00:00:00"/>
    <n v="2"/>
    <s v="CC"/>
    <n v="720.16"/>
    <n v="4.761904762E-2"/>
    <n v="36.008000000000003"/>
  </r>
  <r>
    <s v="761-49-0439"/>
    <x v="2"/>
    <x v="1"/>
    <x v="0"/>
    <s v="Electronic accessories"/>
    <n v="12.1"/>
    <n v="8"/>
    <n v="4.84"/>
    <n v="101.64"/>
    <d v="2019-01-19T00:00:00"/>
    <n v="0"/>
    <s v="Ewallet"/>
    <n v="96.8"/>
    <n v="4.761904762E-2"/>
    <n v="4.84"/>
  </r>
  <r>
    <s v="490-95-0021"/>
    <x v="2"/>
    <x v="1"/>
    <x v="0"/>
    <s v="Food and beverages"/>
    <n v="33.21"/>
    <n v="10"/>
    <n v="16.605"/>
    <n v="348.70499999999998"/>
    <d v="2019-01-08T00:00:00"/>
    <n v="1"/>
    <s v="Ewallet"/>
    <n v="332.1"/>
    <n v="4.761904762E-2"/>
    <n v="16.605"/>
  </r>
  <r>
    <s v="115-38-7388"/>
    <x v="1"/>
    <x v="1"/>
    <x v="0"/>
    <s v="Fashion accessories"/>
    <n v="10.18"/>
    <n v="8"/>
    <n v="4.0720000000000001"/>
    <n v="85.512"/>
    <d v="2019-03-30T00:00:00"/>
    <n v="1"/>
    <s v="CC"/>
    <n v="81.44"/>
    <n v="4.761904762E-2"/>
    <n v="4.0720000000000001"/>
  </r>
  <r>
    <s v="311-13-6971"/>
    <x v="2"/>
    <x v="1"/>
    <x v="1"/>
    <s v="Sports and travel"/>
    <n v="31.99"/>
    <n v="10"/>
    <n v="15.994999999999999"/>
    <n v="335.89499999999998"/>
    <d v="2019-02-20T00:00:00"/>
    <n v="2"/>
    <s v="CC"/>
    <n v="319.89999999999998"/>
    <n v="4.761904762E-2"/>
    <n v="15.994999999999999"/>
  </r>
  <r>
    <s v="291-55-6563"/>
    <x v="0"/>
    <x v="1"/>
    <x v="0"/>
    <s v="Home and lifestyle"/>
    <n v="34.42"/>
    <n v="6"/>
    <n v="10.326000000000001"/>
    <n v="216.846"/>
    <d v="2019-03-30T00:00:00"/>
    <n v="1"/>
    <s v="Ewallet"/>
    <n v="206.52"/>
    <n v="4.761904762E-2"/>
    <n v="10.326000000000001"/>
  </r>
  <r>
    <s v="548-48-3156"/>
    <x v="0"/>
    <x v="1"/>
    <x v="0"/>
    <s v="Food and beverages"/>
    <n v="83.34"/>
    <n v="2"/>
    <n v="8.3339999999999996"/>
    <n v="175.01400000000001"/>
    <d v="2019-03-19T00:00:00"/>
    <n v="1"/>
    <s v="Cash"/>
    <n v="166.68"/>
    <n v="4.761904762E-2"/>
    <n v="8.3339999999999996"/>
  </r>
  <r>
    <s v="460-93-5834"/>
    <x v="0"/>
    <x v="0"/>
    <x v="1"/>
    <s v="Sports and travel"/>
    <n v="45.58"/>
    <n v="7"/>
    <n v="15.952999999999999"/>
    <n v="335.01299999999998"/>
    <d v="2019-01-13T00:00:00"/>
    <n v="0"/>
    <s v="Cash"/>
    <n v="319.06"/>
    <n v="4.761904762E-2"/>
    <n v="15.952999999999999"/>
  </r>
  <r>
    <s v="325-89-4209"/>
    <x v="0"/>
    <x v="1"/>
    <x v="1"/>
    <s v="Food and beverages"/>
    <n v="87.9"/>
    <n v="1"/>
    <n v="4.3949999999999996"/>
    <n v="92.295000000000002"/>
    <d v="2019-02-05T00:00:00"/>
    <n v="2"/>
    <s v="Ewallet"/>
    <n v="87.9"/>
    <n v="4.761904762E-2"/>
    <n v="4.3949999999999996"/>
  </r>
  <r>
    <s v="884-80-6021"/>
    <x v="0"/>
    <x v="1"/>
    <x v="0"/>
    <s v="Electronic accessories"/>
    <n v="73.47"/>
    <n v="10"/>
    <n v="36.734999999999999"/>
    <n v="771.43499999999995"/>
    <d v="2019-03-23T00:00:00"/>
    <n v="1"/>
    <s v="Ewallet"/>
    <n v="734.7"/>
    <n v="4.761904762E-2"/>
    <n v="36.734999999999999"/>
  </r>
  <r>
    <s v="137-74-8729"/>
    <x v="1"/>
    <x v="0"/>
    <x v="0"/>
    <s v="Fashion accessories"/>
    <n v="12.19"/>
    <n v="8"/>
    <n v="4.8760000000000003"/>
    <n v="102.396"/>
    <d v="2019-03-13T00:00:00"/>
    <n v="1"/>
    <s v="Ewallet"/>
    <n v="97.52"/>
    <n v="4.761904762E-2"/>
    <n v="4.8760000000000003"/>
  </r>
  <r>
    <s v="880-46-5796"/>
    <x v="0"/>
    <x v="1"/>
    <x v="1"/>
    <s v="Sports and travel"/>
    <n v="76.92"/>
    <n v="10"/>
    <n v="38.46"/>
    <n v="807.66"/>
    <d v="2019-03-17T00:00:00"/>
    <n v="2"/>
    <s v="Ewallet"/>
    <n v="769.2"/>
    <n v="4.761904762E-2"/>
    <n v="38.46"/>
  </r>
  <r>
    <s v="389-70-2397"/>
    <x v="1"/>
    <x v="0"/>
    <x v="0"/>
    <s v="Health and beauty"/>
    <n v="83.66"/>
    <n v="5"/>
    <n v="20.914999999999999"/>
    <n v="439.21499999999997"/>
    <d v="2019-02-21T00:00:00"/>
    <n v="0"/>
    <s v="Cash"/>
    <n v="418.3"/>
    <n v="4.761904762E-2"/>
    <n v="20.914999999999999"/>
  </r>
  <r>
    <s v="114-35-5271"/>
    <x v="2"/>
    <x v="0"/>
    <x v="0"/>
    <s v="Electronic accessories"/>
    <n v="57.91"/>
    <n v="8"/>
    <n v="23.164000000000001"/>
    <n v="486.44400000000002"/>
    <d v="2019-02-07T00:00:00"/>
    <n v="2"/>
    <s v="Cash"/>
    <n v="463.28"/>
    <n v="4.761904762E-2"/>
    <n v="23.164000000000001"/>
  </r>
  <r>
    <s v="607-76-6216"/>
    <x v="1"/>
    <x v="1"/>
    <x v="0"/>
    <s v="Fashion accessories"/>
    <n v="92.49"/>
    <n v="5"/>
    <n v="23.122499999999999"/>
    <n v="485.57249999999999"/>
    <d v="2019-03-02T00:00:00"/>
    <n v="2"/>
    <s v="CC"/>
    <n v="462.45"/>
    <n v="4.761904762E-2"/>
    <n v="23.122499999999999"/>
  </r>
  <r>
    <s v="715-20-1673"/>
    <x v="2"/>
    <x v="0"/>
    <x v="1"/>
    <s v="Electronic accessories"/>
    <n v="28.38"/>
    <n v="5"/>
    <n v="7.0949999999999998"/>
    <n v="148.995"/>
    <d v="2019-03-06T00:00:00"/>
    <n v="2"/>
    <s v="Cash"/>
    <n v="141.9"/>
    <n v="4.761904762E-2"/>
    <n v="7.0949999999999998"/>
  </r>
  <r>
    <s v="811-35-1094"/>
    <x v="2"/>
    <x v="1"/>
    <x v="1"/>
    <s v="Electronic accessories"/>
    <n v="50.45"/>
    <n v="6"/>
    <n v="15.135"/>
    <n v="317.83499999999998"/>
    <d v="2019-02-06T00:00:00"/>
    <n v="2"/>
    <s v="CC"/>
    <n v="302.7"/>
    <n v="4.761904762E-2"/>
    <n v="15.135"/>
  </r>
  <r>
    <s v="699-88-1972"/>
    <x v="2"/>
    <x v="0"/>
    <x v="1"/>
    <s v="Health and beauty"/>
    <n v="99.16"/>
    <n v="8"/>
    <n v="39.664000000000001"/>
    <n v="832.94399999999996"/>
    <d v="2019-01-28T00:00:00"/>
    <n v="2"/>
    <s v="CC"/>
    <n v="793.28"/>
    <n v="4.761904762E-2"/>
    <n v="39.664000000000001"/>
  </r>
  <r>
    <s v="781-84-8059"/>
    <x v="1"/>
    <x v="0"/>
    <x v="1"/>
    <s v="Fashion accessories"/>
    <n v="60.74"/>
    <n v="7"/>
    <n v="21.259"/>
    <n v="446.43900000000002"/>
    <d v="2019-01-18T00:00:00"/>
    <n v="2"/>
    <s v="Ewallet"/>
    <n v="425.18"/>
    <n v="4.761904762E-2"/>
    <n v="21.259"/>
  </r>
  <r>
    <s v="409-49-6995"/>
    <x v="1"/>
    <x v="1"/>
    <x v="0"/>
    <s v="Food and beverages"/>
    <n v="47.27"/>
    <n v="6"/>
    <n v="14.180999999999999"/>
    <n v="297.80099999999999"/>
    <d v="2019-02-05T00:00:00"/>
    <n v="0"/>
    <s v="Cash"/>
    <n v="283.62"/>
    <n v="4.761904762E-2"/>
    <n v="14.180999999999999"/>
  </r>
  <r>
    <s v="725-54-0677"/>
    <x v="1"/>
    <x v="1"/>
    <x v="1"/>
    <s v="Health and beauty"/>
    <n v="85.6"/>
    <n v="7"/>
    <n v="29.96"/>
    <n v="629.16"/>
    <d v="2019-03-02T00:00:00"/>
    <n v="1"/>
    <s v="Cash"/>
    <n v="599.20000000000005"/>
    <n v="4.761904762E-2"/>
    <n v="29.96"/>
  </r>
  <r>
    <s v="146-09-5432"/>
    <x v="0"/>
    <x v="1"/>
    <x v="1"/>
    <s v="Food and beverages"/>
    <n v="35.04"/>
    <n v="9"/>
    <n v="15.768000000000001"/>
    <n v="331.12799999999999"/>
    <d v="2019-02-09T00:00:00"/>
    <n v="2"/>
    <s v="Ewallet"/>
    <n v="315.36"/>
    <n v="4.761904762E-2"/>
    <n v="15.768000000000001"/>
  </r>
  <r>
    <s v="377-79-7592"/>
    <x v="1"/>
    <x v="1"/>
    <x v="0"/>
    <s v="Electronic accessories"/>
    <n v="44.84"/>
    <n v="9"/>
    <n v="20.178000000000001"/>
    <n v="423.738"/>
    <d v="2019-01-14T00:00:00"/>
    <n v="1"/>
    <s v="CC"/>
    <n v="403.56"/>
    <n v="4.761904762E-2"/>
    <n v="20.178000000000001"/>
  </r>
  <r>
    <s v="509-10-0516"/>
    <x v="2"/>
    <x v="0"/>
    <x v="1"/>
    <s v="Home and lifestyle"/>
    <n v="45.97"/>
    <n v="4"/>
    <n v="9.1940000000000008"/>
    <n v="193.07400000000001"/>
    <d v="2019-02-09T00:00:00"/>
    <n v="1"/>
    <s v="Ewallet"/>
    <n v="183.88"/>
    <n v="4.761904762E-2"/>
    <n v="9.1940000000000008"/>
  </r>
  <r>
    <s v="595-94-9924"/>
    <x v="0"/>
    <x v="1"/>
    <x v="0"/>
    <s v="Health and beauty"/>
    <n v="27.73"/>
    <n v="5"/>
    <n v="6.9325000000000001"/>
    <n v="145.58250000000001"/>
    <d v="2019-03-26T00:00:00"/>
    <n v="2"/>
    <s v="CC"/>
    <n v="138.65"/>
    <n v="4.761904762E-2"/>
    <n v="6.9325000000000001"/>
  </r>
  <r>
    <s v="865-41-9075"/>
    <x v="0"/>
    <x v="0"/>
    <x v="1"/>
    <s v="Food and beverages"/>
    <n v="11.53"/>
    <n v="7"/>
    <n v="4.0354999999999999"/>
    <n v="84.745500000000007"/>
    <d v="2019-01-28T00:00:00"/>
    <n v="2"/>
    <s v="Cash"/>
    <n v="80.709999999999994"/>
    <n v="4.761904762E-2"/>
    <n v="4.0354999999999999"/>
  </r>
  <r>
    <s v="545-07-8534"/>
    <x v="1"/>
    <x v="0"/>
    <x v="0"/>
    <s v="Health and beauty"/>
    <n v="58.32"/>
    <n v="2"/>
    <n v="5.8319999999999999"/>
    <n v="122.47199999999999"/>
    <d v="2019-02-14T00:00:00"/>
    <n v="1"/>
    <s v="Ewallet"/>
    <n v="116.64"/>
    <n v="4.761904762E-2"/>
    <n v="5.8319999999999999"/>
  </r>
  <r>
    <s v="118-62-1812"/>
    <x v="1"/>
    <x v="1"/>
    <x v="0"/>
    <s v="Home and lifestyle"/>
    <n v="78.38"/>
    <n v="4"/>
    <n v="15.676"/>
    <n v="329.19600000000003"/>
    <d v="2019-03-24T00:00:00"/>
    <n v="2"/>
    <s v="Cash"/>
    <n v="313.52"/>
    <n v="4.761904762E-2"/>
    <n v="15.676"/>
  </r>
  <r>
    <s v="450-42-3339"/>
    <x v="1"/>
    <x v="0"/>
    <x v="1"/>
    <s v="Health and beauty"/>
    <n v="84.61"/>
    <n v="10"/>
    <n v="42.305"/>
    <n v="888.40499999999997"/>
    <d v="2019-02-09T00:00:00"/>
    <n v="2"/>
    <s v="CC"/>
    <n v="846.1"/>
    <n v="4.761904762E-2"/>
    <n v="42.305"/>
  </r>
  <r>
    <s v="851-98-3555"/>
    <x v="2"/>
    <x v="0"/>
    <x v="0"/>
    <s v="Health and beauty"/>
    <n v="82.88"/>
    <n v="5"/>
    <n v="20.72"/>
    <n v="435.12"/>
    <d v="2019-03-24T00:00:00"/>
    <n v="1"/>
    <s v="CC"/>
    <n v="414.4"/>
    <n v="4.761904762E-2"/>
    <n v="20.72"/>
  </r>
  <r>
    <s v="186-71-5196"/>
    <x v="0"/>
    <x v="1"/>
    <x v="0"/>
    <s v="Food and beverages"/>
    <n v="79.540000000000006"/>
    <n v="2"/>
    <n v="7.9539999999999997"/>
    <n v="167.03399999999999"/>
    <d v="2019-03-27T00:00:00"/>
    <n v="2"/>
    <s v="Ewallet"/>
    <n v="159.08000000000001"/>
    <n v="4.761904762E-2"/>
    <n v="7.9539999999999997"/>
  </r>
  <r>
    <s v="624-01-8356"/>
    <x v="2"/>
    <x v="0"/>
    <x v="0"/>
    <s v="Home and lifestyle"/>
    <n v="49.01"/>
    <n v="10"/>
    <n v="24.504999999999999"/>
    <n v="514.60500000000002"/>
    <d v="2019-01-27T00:00:00"/>
    <n v="0"/>
    <s v="CC"/>
    <n v="490.1"/>
    <n v="4.761904762E-2"/>
    <n v="24.504999999999999"/>
  </r>
  <r>
    <s v="313-66-9943"/>
    <x v="2"/>
    <x v="1"/>
    <x v="0"/>
    <s v="Food and beverages"/>
    <n v="29.15"/>
    <n v="3"/>
    <n v="4.3724999999999996"/>
    <n v="91.822500000000005"/>
    <d v="2019-03-27T00:00:00"/>
    <n v="2"/>
    <s v="CC"/>
    <n v="87.45"/>
    <n v="4.761904762E-2"/>
    <n v="4.3724999999999996"/>
  </r>
  <r>
    <s v="151-27-8496"/>
    <x v="1"/>
    <x v="0"/>
    <x v="0"/>
    <s v="Electronic accessories"/>
    <n v="56.13"/>
    <n v="4"/>
    <n v="11.226000000000001"/>
    <n v="235.74600000000001"/>
    <d v="2019-01-19T00:00:00"/>
    <n v="1"/>
    <s v="Ewallet"/>
    <n v="224.52"/>
    <n v="4.761904762E-2"/>
    <n v="11.226000000000001"/>
  </r>
  <r>
    <s v="453-33-6436"/>
    <x v="0"/>
    <x v="0"/>
    <x v="0"/>
    <s v="Home and lifestyle"/>
    <n v="93.12"/>
    <n v="8"/>
    <n v="37.247999999999998"/>
    <n v="782.20799999999997"/>
    <d v="2019-02-07T00:00:00"/>
    <n v="0"/>
    <s v="Cash"/>
    <n v="744.96"/>
    <n v="4.761904762E-2"/>
    <n v="37.247999999999998"/>
  </r>
  <r>
    <s v="522-57-8364"/>
    <x v="0"/>
    <x v="1"/>
    <x v="1"/>
    <s v="Fashion accessories"/>
    <n v="51.34"/>
    <n v="8"/>
    <n v="20.536000000000001"/>
    <n v="431.25599999999997"/>
    <d v="2019-01-31T00:00:00"/>
    <n v="0"/>
    <s v="Ewallet"/>
    <n v="410.72"/>
    <n v="4.761904762E-2"/>
    <n v="20.536000000000001"/>
  </r>
  <r>
    <s v="459-45-2396"/>
    <x v="0"/>
    <x v="1"/>
    <x v="0"/>
    <s v="Food and beverages"/>
    <n v="99.6"/>
    <n v="3"/>
    <n v="14.94"/>
    <n v="313.74"/>
    <d v="2019-02-25T00:00:00"/>
    <n v="2"/>
    <s v="Cash"/>
    <n v="298.8"/>
    <n v="4.761904762E-2"/>
    <n v="14.94"/>
  </r>
  <r>
    <s v="717-96-4189"/>
    <x v="1"/>
    <x v="0"/>
    <x v="0"/>
    <s v="Electronic accessories"/>
    <n v="35.49"/>
    <n v="6"/>
    <n v="10.647"/>
    <n v="223.58699999999999"/>
    <d v="2019-02-02T00:00:00"/>
    <n v="1"/>
    <s v="Cash"/>
    <n v="212.94"/>
    <n v="4.761904762E-2"/>
    <n v="10.647"/>
  </r>
  <r>
    <s v="722-13-2115"/>
    <x v="1"/>
    <x v="1"/>
    <x v="1"/>
    <s v="Sports and travel"/>
    <n v="42.85"/>
    <n v="1"/>
    <n v="2.1425000000000001"/>
    <n v="44.9925"/>
    <d v="2019-03-14T00:00:00"/>
    <n v="2"/>
    <s v="CC"/>
    <n v="42.85"/>
    <n v="4.761904762E-2"/>
    <n v="2.1425000000000001"/>
  </r>
  <r>
    <s v="749-81-8133"/>
    <x v="0"/>
    <x v="0"/>
    <x v="0"/>
    <s v="Fashion accessories"/>
    <n v="94.67"/>
    <n v="4"/>
    <n v="18.934000000000001"/>
    <n v="397.61399999999998"/>
    <d v="2019-03-11T00:00:00"/>
    <n v="1"/>
    <s v="Cash"/>
    <n v="378.68"/>
    <n v="4.761904762E-2"/>
    <n v="18.934000000000001"/>
  </r>
  <r>
    <s v="777-67-2495"/>
    <x v="2"/>
    <x v="0"/>
    <x v="1"/>
    <s v="Home and lifestyle"/>
    <n v="68.97"/>
    <n v="3"/>
    <n v="10.345499999999999"/>
    <n v="217.25550000000001"/>
    <d v="2019-02-22T00:00:00"/>
    <n v="1"/>
    <s v="Ewallet"/>
    <n v="206.91"/>
    <n v="4.761904762E-2"/>
    <n v="10.345499999999999"/>
  </r>
  <r>
    <s v="636-98-3364"/>
    <x v="2"/>
    <x v="1"/>
    <x v="0"/>
    <s v="Electronic accessories"/>
    <n v="26.26"/>
    <n v="3"/>
    <n v="3.9390000000000001"/>
    <n v="82.718999999999994"/>
    <d v="2019-03-02T00:00:00"/>
    <n v="1"/>
    <s v="Ewallet"/>
    <n v="78.78"/>
    <n v="4.761904762E-2"/>
    <n v="3.9390000000000001"/>
  </r>
  <r>
    <s v="246-55-6923"/>
    <x v="1"/>
    <x v="1"/>
    <x v="0"/>
    <s v="Home and lifestyle"/>
    <n v="35.79"/>
    <n v="9"/>
    <n v="16.105499999999999"/>
    <n v="338.21550000000002"/>
    <d v="2019-03-10T00:00:00"/>
    <n v="2"/>
    <s v="CC"/>
    <n v="322.11"/>
    <n v="4.761904762E-2"/>
    <n v="16.105499999999999"/>
  </r>
  <r>
    <s v="181-82-6255"/>
    <x v="2"/>
    <x v="0"/>
    <x v="0"/>
    <s v="Home and lifestyle"/>
    <n v="16.37"/>
    <n v="6"/>
    <n v="4.9109999999999996"/>
    <n v="103.131"/>
    <d v="2019-02-08T00:00:00"/>
    <n v="0"/>
    <s v="Cash"/>
    <n v="98.22"/>
    <n v="4.761904762E-2"/>
    <n v="4.9109999999999996"/>
  </r>
  <r>
    <s v="838-02-1821"/>
    <x v="1"/>
    <x v="1"/>
    <x v="0"/>
    <s v="Home and lifestyle"/>
    <n v="12.73"/>
    <n v="2"/>
    <n v="1.2729999999999999"/>
    <n v="26.733000000000001"/>
    <d v="2019-02-22T00:00:00"/>
    <n v="1"/>
    <s v="CC"/>
    <n v="25.46"/>
    <n v="4.761904762E-2"/>
    <n v="1.2729999999999999"/>
  </r>
  <r>
    <s v="887-42-0517"/>
    <x v="1"/>
    <x v="0"/>
    <x v="0"/>
    <s v="Sports and travel"/>
    <n v="83.14"/>
    <n v="7"/>
    <n v="29.099"/>
    <n v="611.07899999999995"/>
    <d v="2019-01-10T00:00:00"/>
    <n v="0"/>
    <s v="CC"/>
    <n v="581.98"/>
    <n v="4.761904762E-2"/>
    <n v="29.099"/>
  </r>
  <r>
    <s v="457-12-0244"/>
    <x v="1"/>
    <x v="1"/>
    <x v="0"/>
    <s v="Sports and travel"/>
    <n v="35.22"/>
    <n v="6"/>
    <n v="10.566000000000001"/>
    <n v="221.886"/>
    <d v="2019-03-14T00:00:00"/>
    <n v="1"/>
    <s v="Ewallet"/>
    <n v="211.32"/>
    <n v="4.761904762E-2"/>
    <n v="10.566000000000001"/>
  </r>
  <r>
    <s v="226-34-0034"/>
    <x v="2"/>
    <x v="0"/>
    <x v="0"/>
    <s v="Electronic accessories"/>
    <n v="13.78"/>
    <n v="4"/>
    <n v="2.7559999999999998"/>
    <n v="57.875999999999998"/>
    <d v="2019-01-10T00:00:00"/>
    <n v="1"/>
    <s v="Ewallet"/>
    <n v="55.12"/>
    <n v="4.761904762E-2"/>
    <n v="2.7559999999999998"/>
  </r>
  <r>
    <s v="321-49-7382"/>
    <x v="2"/>
    <x v="1"/>
    <x v="1"/>
    <s v="Sports and travel"/>
    <n v="88.31"/>
    <n v="1"/>
    <n v="4.4154999999999998"/>
    <n v="92.725499999999997"/>
    <d v="2019-02-15T00:00:00"/>
    <n v="2"/>
    <s v="CC"/>
    <n v="88.31"/>
    <n v="4.761904762E-2"/>
    <n v="4.4154999999999998"/>
  </r>
  <r>
    <s v="397-25-8725"/>
    <x v="0"/>
    <x v="1"/>
    <x v="0"/>
    <s v="Health and beauty"/>
    <n v="39.619999999999997"/>
    <n v="9"/>
    <n v="17.829000000000001"/>
    <n v="374.40899999999999"/>
    <d v="2019-01-13T00:00:00"/>
    <n v="2"/>
    <s v="CC"/>
    <n v="356.58"/>
    <n v="4.761904762E-2"/>
    <n v="17.829000000000001"/>
  </r>
  <r>
    <s v="431-66-2305"/>
    <x v="2"/>
    <x v="0"/>
    <x v="0"/>
    <s v="Electronic accessories"/>
    <n v="88.25"/>
    <n v="9"/>
    <n v="39.712499999999999"/>
    <n v="833.96249999999998"/>
    <d v="2019-02-15T00:00:00"/>
    <n v="2"/>
    <s v="CC"/>
    <n v="794.25"/>
    <n v="4.761904762E-2"/>
    <n v="39.712499999999999"/>
  </r>
  <r>
    <s v="825-94-5922"/>
    <x v="2"/>
    <x v="0"/>
    <x v="1"/>
    <s v="Sports and travel"/>
    <n v="25.31"/>
    <n v="2"/>
    <n v="2.5310000000000001"/>
    <n v="53.151000000000003"/>
    <d v="2019-03-02T00:00:00"/>
    <n v="2"/>
    <s v="Ewallet"/>
    <n v="50.62"/>
    <n v="4.761904762E-2"/>
    <n v="2.5310000000000001"/>
  </r>
  <r>
    <s v="641-62-7288"/>
    <x v="2"/>
    <x v="0"/>
    <x v="1"/>
    <s v="Home and lifestyle"/>
    <n v="99.92"/>
    <n v="6"/>
    <n v="29.975999999999999"/>
    <n v="629.49599999999998"/>
    <d v="2019-03-24T00:00:00"/>
    <n v="1"/>
    <s v="Ewallet"/>
    <n v="599.52"/>
    <n v="4.761904762E-2"/>
    <n v="29.975999999999999"/>
  </r>
  <r>
    <s v="756-93-1854"/>
    <x v="1"/>
    <x v="1"/>
    <x v="0"/>
    <s v="Fashion accessories"/>
    <n v="83.35"/>
    <n v="2"/>
    <n v="8.3350000000000009"/>
    <n v="175.035"/>
    <d v="2019-02-02T00:00:00"/>
    <n v="1"/>
    <s v="CC"/>
    <n v="166.7"/>
    <n v="4.761904762E-2"/>
    <n v="8.3350000000000009"/>
  </r>
  <r>
    <s v="243-55-8457"/>
    <x v="0"/>
    <x v="0"/>
    <x v="0"/>
    <s v="Food and beverages"/>
    <n v="74.44"/>
    <n v="10"/>
    <n v="37.22"/>
    <n v="781.62"/>
    <d v="2019-02-27T00:00:00"/>
    <n v="1"/>
    <s v="Ewallet"/>
    <n v="744.4"/>
    <n v="4.761904762E-2"/>
    <n v="37.22"/>
  </r>
  <r>
    <s v="458-10-8612"/>
    <x v="1"/>
    <x v="0"/>
    <x v="1"/>
    <s v="Health and beauty"/>
    <n v="64.08"/>
    <n v="7"/>
    <n v="22.428000000000001"/>
    <n v="470.988"/>
    <d v="2019-01-20T00:00:00"/>
    <n v="1"/>
    <s v="Ewallet"/>
    <n v="448.56"/>
    <n v="4.761904762E-2"/>
    <n v="22.428000000000001"/>
  </r>
  <r>
    <s v="501-61-1753"/>
    <x v="2"/>
    <x v="0"/>
    <x v="0"/>
    <s v="Home and lifestyle"/>
    <n v="63.15"/>
    <n v="6"/>
    <n v="18.945"/>
    <n v="397.84500000000003"/>
    <d v="2019-01-03T00:00:00"/>
    <n v="2"/>
    <s v="Ewallet"/>
    <n v="378.9"/>
    <n v="4.761904762E-2"/>
    <n v="18.945"/>
  </r>
  <r>
    <s v="235-06-8510"/>
    <x v="1"/>
    <x v="1"/>
    <x v="1"/>
    <s v="Home and lifestyle"/>
    <n v="85.72"/>
    <n v="3"/>
    <n v="12.858000000000001"/>
    <n v="270.01799999999997"/>
    <d v="2019-01-24T00:00:00"/>
    <n v="2"/>
    <s v="Ewallet"/>
    <n v="257.16000000000003"/>
    <n v="4.761904762E-2"/>
    <n v="12.858000000000001"/>
  </r>
  <r>
    <s v="433-08-7822"/>
    <x v="1"/>
    <x v="0"/>
    <x v="0"/>
    <s v="Health and beauty"/>
    <n v="78.89"/>
    <n v="7"/>
    <n v="27.611499999999999"/>
    <n v="579.8415"/>
    <d v="2019-01-05T00:00:00"/>
    <n v="2"/>
    <s v="Ewallet"/>
    <n v="552.23"/>
    <n v="4.761904762E-2"/>
    <n v="27.611499999999999"/>
  </r>
  <r>
    <s v="361-85-2571"/>
    <x v="0"/>
    <x v="0"/>
    <x v="0"/>
    <s v="Sports and travel"/>
    <n v="89.48"/>
    <n v="5"/>
    <n v="22.37"/>
    <n v="469.77"/>
    <d v="2019-03-30T00:00:00"/>
    <n v="0"/>
    <s v="Cash"/>
    <n v="447.4"/>
    <n v="4.761904762E-2"/>
    <n v="22.37"/>
  </r>
  <r>
    <s v="131-70-8179"/>
    <x v="0"/>
    <x v="1"/>
    <x v="0"/>
    <s v="Health and beauty"/>
    <n v="92.09"/>
    <n v="3"/>
    <n v="13.813499999999999"/>
    <n v="290.08350000000002"/>
    <d v="2019-02-17T00:00:00"/>
    <n v="2"/>
    <s v="Cash"/>
    <n v="276.27"/>
    <n v="4.761904762E-2"/>
    <n v="13.813499999999999"/>
  </r>
  <r>
    <s v="500-02-2261"/>
    <x v="1"/>
    <x v="0"/>
    <x v="0"/>
    <s v="Food and beverages"/>
    <n v="57.29"/>
    <n v="6"/>
    <n v="17.187000000000001"/>
    <n v="360.92700000000002"/>
    <d v="2019-03-21T00:00:00"/>
    <n v="2"/>
    <s v="Ewallet"/>
    <n v="343.74"/>
    <n v="4.761904762E-2"/>
    <n v="17.187000000000001"/>
  </r>
  <r>
    <s v="720-72-2436"/>
    <x v="0"/>
    <x v="0"/>
    <x v="1"/>
    <s v="Food and beverages"/>
    <n v="66.52"/>
    <n v="4"/>
    <n v="13.304"/>
    <n v="279.38400000000001"/>
    <d v="2019-03-02T00:00:00"/>
    <n v="2"/>
    <s v="Ewallet"/>
    <n v="266.08"/>
    <n v="4.761904762E-2"/>
    <n v="13.304"/>
  </r>
  <r>
    <s v="702-83-5291"/>
    <x v="1"/>
    <x v="1"/>
    <x v="1"/>
    <s v="Fashion accessories"/>
    <n v="99.82"/>
    <n v="9"/>
    <n v="44.918999999999997"/>
    <n v="943.29899999999998"/>
    <d v="2019-03-27T00:00:00"/>
    <n v="0"/>
    <s v="Cash"/>
    <n v="898.38"/>
    <n v="4.761904762E-2"/>
    <n v="44.918999999999997"/>
  </r>
  <r>
    <s v="809-69-9497"/>
    <x v="0"/>
    <x v="0"/>
    <x v="0"/>
    <s v="Home and lifestyle"/>
    <n v="45.68"/>
    <n v="10"/>
    <n v="22.84"/>
    <n v="479.64"/>
    <d v="2019-01-19T00:00:00"/>
    <n v="2"/>
    <s v="Ewallet"/>
    <n v="456.8"/>
    <n v="4.761904762E-2"/>
    <n v="22.84"/>
  </r>
  <r>
    <s v="449-16-6770"/>
    <x v="0"/>
    <x v="0"/>
    <x v="1"/>
    <s v="Health and beauty"/>
    <n v="50.79"/>
    <n v="5"/>
    <n v="12.6975"/>
    <n v="266.64749999999998"/>
    <d v="2019-02-19T00:00:00"/>
    <n v="1"/>
    <s v="CC"/>
    <n v="253.95"/>
    <n v="4.761904762E-2"/>
    <n v="12.6975"/>
  </r>
  <r>
    <s v="333-23-2632"/>
    <x v="0"/>
    <x v="1"/>
    <x v="1"/>
    <s v="Health and beauty"/>
    <n v="10.08"/>
    <n v="7"/>
    <n v="3.528"/>
    <n v="74.087999999999994"/>
    <d v="2019-03-28T00:00:00"/>
    <n v="2"/>
    <s v="Cash"/>
    <n v="70.56"/>
    <n v="4.761904762E-2"/>
    <n v="3.528"/>
  </r>
  <r>
    <s v="489-82-1237"/>
    <x v="0"/>
    <x v="0"/>
    <x v="0"/>
    <s v="Electronic accessories"/>
    <n v="93.88"/>
    <n v="7"/>
    <n v="32.857999999999997"/>
    <n v="690.01800000000003"/>
    <d v="2019-01-05T00:00:00"/>
    <n v="1"/>
    <s v="CC"/>
    <n v="657.16"/>
    <n v="4.761904762E-2"/>
    <n v="32.857999999999997"/>
  </r>
  <r>
    <s v="859-97-6048"/>
    <x v="1"/>
    <x v="1"/>
    <x v="1"/>
    <s v="Electronic accessories"/>
    <n v="84.25"/>
    <n v="2"/>
    <n v="8.4250000000000007"/>
    <n v="176.92500000000001"/>
    <d v="2019-03-26T00:00:00"/>
    <n v="1"/>
    <s v="CC"/>
    <n v="168.5"/>
    <n v="4.761904762E-2"/>
    <n v="8.4250000000000007"/>
  </r>
  <r>
    <s v="676-10-2200"/>
    <x v="2"/>
    <x v="1"/>
    <x v="1"/>
    <s v="Fashion accessories"/>
    <n v="53.78"/>
    <n v="1"/>
    <n v="2.6890000000000001"/>
    <n v="56.469000000000001"/>
    <d v="2019-02-03T00:00:00"/>
    <n v="2"/>
    <s v="Ewallet"/>
    <n v="53.78"/>
    <n v="4.761904762E-2"/>
    <n v="2.6890000000000001"/>
  </r>
  <r>
    <s v="373-88-1424"/>
    <x v="1"/>
    <x v="1"/>
    <x v="1"/>
    <s v="Home and lifestyle"/>
    <n v="35.81"/>
    <n v="5"/>
    <n v="8.9525000000000006"/>
    <n v="188.0025"/>
    <d v="2019-02-06T00:00:00"/>
    <n v="2"/>
    <s v="Ewallet"/>
    <n v="179.05"/>
    <n v="4.761904762E-2"/>
    <n v="8.9525000000000006"/>
  </r>
  <r>
    <s v="365-16-4334"/>
    <x v="2"/>
    <x v="0"/>
    <x v="0"/>
    <s v="Food and beverages"/>
    <n v="26.43"/>
    <n v="8"/>
    <n v="10.571999999999999"/>
    <n v="222.012"/>
    <d v="2019-02-24T00:00:00"/>
    <n v="1"/>
    <s v="Ewallet"/>
    <n v="211.44"/>
    <n v="4.761904762E-2"/>
    <n v="10.571999999999999"/>
  </r>
  <r>
    <s v="503-21-4385"/>
    <x v="2"/>
    <x v="1"/>
    <x v="1"/>
    <s v="Health and beauty"/>
    <n v="39.909999999999997"/>
    <n v="3"/>
    <n v="5.9865000000000004"/>
    <n v="125.7165"/>
    <d v="2019-02-21T00:00:00"/>
    <n v="1"/>
    <s v="Ewallet"/>
    <n v="119.73"/>
    <n v="4.761904762E-2"/>
    <n v="5.9865000000000004"/>
  </r>
  <r>
    <s v="305-89-2768"/>
    <x v="2"/>
    <x v="1"/>
    <x v="0"/>
    <s v="Home and lifestyle"/>
    <n v="21.9"/>
    <n v="3"/>
    <n v="3.2850000000000001"/>
    <n v="68.984999999999999"/>
    <d v="2019-01-09T00:00:00"/>
    <n v="2"/>
    <s v="Ewallet"/>
    <n v="65.7"/>
    <n v="4.761904762E-2"/>
    <n v="3.2850000000000001"/>
  </r>
  <r>
    <s v="574-80-1489"/>
    <x v="2"/>
    <x v="1"/>
    <x v="0"/>
    <s v="Food and beverages"/>
    <n v="62.85"/>
    <n v="4"/>
    <n v="12.57"/>
    <n v="263.97000000000003"/>
    <d v="2019-02-25T00:00:00"/>
    <n v="1"/>
    <s v="Ewallet"/>
    <n v="251.4"/>
    <n v="4.761904762E-2"/>
    <n v="12.57"/>
  </r>
  <r>
    <s v="784-08-0310"/>
    <x v="1"/>
    <x v="1"/>
    <x v="0"/>
    <s v="Food and beverages"/>
    <n v="21.04"/>
    <n v="4"/>
    <n v="4.2080000000000002"/>
    <n v="88.367999999999995"/>
    <d v="2019-01-13T00:00:00"/>
    <n v="1"/>
    <s v="Cash"/>
    <n v="84.16"/>
    <n v="4.761904762E-2"/>
    <n v="4.2080000000000002"/>
  </r>
  <r>
    <s v="200-40-6154"/>
    <x v="2"/>
    <x v="1"/>
    <x v="1"/>
    <s v="Home and lifestyle"/>
    <n v="65.91"/>
    <n v="6"/>
    <n v="19.773"/>
    <n v="415.233"/>
    <d v="2019-02-09T00:00:00"/>
    <n v="1"/>
    <s v="Cash"/>
    <n v="395.46"/>
    <n v="4.761904762E-2"/>
    <n v="19.773"/>
  </r>
  <r>
    <s v="846-10-0341"/>
    <x v="0"/>
    <x v="0"/>
    <x v="0"/>
    <s v="Fashion accessories"/>
    <n v="42.57"/>
    <n v="7"/>
    <n v="14.8995"/>
    <n v="312.8895"/>
    <d v="2019-01-06T00:00:00"/>
    <n v="1"/>
    <s v="Cash"/>
    <n v="297.99"/>
    <n v="4.761904762E-2"/>
    <n v="14.8995"/>
  </r>
  <r>
    <s v="577-34-7579"/>
    <x v="1"/>
    <x v="1"/>
    <x v="1"/>
    <s v="Food and beverages"/>
    <n v="50.49"/>
    <n v="9"/>
    <n v="22.720500000000001"/>
    <n v="477.13049999999998"/>
    <d v="2019-01-10T00:00:00"/>
    <n v="2"/>
    <s v="Cash"/>
    <n v="454.41"/>
    <n v="4.761904762E-2"/>
    <n v="22.720500000000001"/>
  </r>
  <r>
    <s v="430-02-3888"/>
    <x v="2"/>
    <x v="0"/>
    <x v="1"/>
    <s v="Electronic accessories"/>
    <n v="46.02"/>
    <n v="6"/>
    <n v="13.805999999999999"/>
    <n v="289.92599999999999"/>
    <d v="2019-02-07T00:00:00"/>
    <n v="2"/>
    <s v="Cash"/>
    <n v="276.12"/>
    <n v="4.761904762E-2"/>
    <n v="13.805999999999999"/>
  </r>
  <r>
    <s v="867-47-1948"/>
    <x v="1"/>
    <x v="0"/>
    <x v="0"/>
    <s v="Home and lifestyle"/>
    <n v="15.8"/>
    <n v="10"/>
    <n v="7.9"/>
    <n v="165.9"/>
    <d v="2019-01-09T00:00:00"/>
    <n v="1"/>
    <s v="Cash"/>
    <n v="158"/>
    <n v="4.761904762E-2"/>
    <n v="7.9"/>
  </r>
  <r>
    <s v="384-59-6655"/>
    <x v="0"/>
    <x v="1"/>
    <x v="0"/>
    <s v="Food and beverages"/>
    <n v="98.66"/>
    <n v="9"/>
    <n v="44.396999999999998"/>
    <n v="932.33699999999999"/>
    <d v="2019-02-19T00:00:00"/>
    <n v="2"/>
    <s v="Cash"/>
    <n v="887.94"/>
    <n v="4.761904762E-2"/>
    <n v="44.396999999999998"/>
  </r>
  <r>
    <s v="256-58-3609"/>
    <x v="1"/>
    <x v="1"/>
    <x v="1"/>
    <s v="Fashion accessories"/>
    <n v="91.98"/>
    <n v="1"/>
    <n v="4.5990000000000002"/>
    <n v="96.578999999999994"/>
    <d v="2019-03-18T00:00:00"/>
    <n v="2"/>
    <s v="Cash"/>
    <n v="91.98"/>
    <n v="4.761904762E-2"/>
    <n v="4.5990000000000002"/>
  </r>
  <r>
    <s v="324-92-3863"/>
    <x v="0"/>
    <x v="1"/>
    <x v="1"/>
    <s v="Electronic accessories"/>
    <n v="20.89"/>
    <n v="2"/>
    <n v="2.089"/>
    <n v="43.869"/>
    <d v="2019-02-05T00:00:00"/>
    <n v="2"/>
    <s v="Cash"/>
    <n v="41.78"/>
    <n v="4.761904762E-2"/>
    <n v="2.089"/>
  </r>
  <r>
    <s v="593-08-5916"/>
    <x v="0"/>
    <x v="0"/>
    <x v="0"/>
    <s v="Fashion accessories"/>
    <n v="15.5"/>
    <n v="1"/>
    <n v="0.77500000000000002"/>
    <n v="16.274999999999999"/>
    <d v="2019-03-19T00:00:00"/>
    <n v="2"/>
    <s v="CC"/>
    <n v="15.5"/>
    <n v="4.761904762E-2"/>
    <n v="0.77500000000000002"/>
  </r>
  <r>
    <s v="364-34-2972"/>
    <x v="1"/>
    <x v="1"/>
    <x v="1"/>
    <s v="Electronic accessories"/>
    <n v="96.82"/>
    <n v="3"/>
    <n v="14.523"/>
    <n v="304.983"/>
    <d v="2019-03-30T00:00:00"/>
    <n v="2"/>
    <s v="Cash"/>
    <n v="290.45999999999998"/>
    <n v="4.761904762E-2"/>
    <n v="14.523"/>
  </r>
  <r>
    <s v="794-42-3736"/>
    <x v="2"/>
    <x v="0"/>
    <x v="1"/>
    <s v="Food and beverages"/>
    <n v="33.33"/>
    <n v="2"/>
    <n v="3.3330000000000002"/>
    <n v="69.992999999999995"/>
    <d v="2019-01-26T00:00:00"/>
    <n v="1"/>
    <s v="CC"/>
    <n v="66.66"/>
    <n v="4.761904762E-2"/>
    <n v="3.3330000000000002"/>
  </r>
  <r>
    <s v="172-42-8274"/>
    <x v="2"/>
    <x v="0"/>
    <x v="0"/>
    <s v="Electronic accessories"/>
    <n v="38.270000000000003"/>
    <n v="2"/>
    <n v="3.827"/>
    <n v="80.367000000000004"/>
    <d v="2019-03-02T00:00:00"/>
    <n v="2"/>
    <s v="CC"/>
    <n v="76.540000000000006"/>
    <n v="4.761904762E-2"/>
    <n v="3.827"/>
  </r>
  <r>
    <s v="558-60-5016"/>
    <x v="0"/>
    <x v="0"/>
    <x v="0"/>
    <s v="Home and lifestyle"/>
    <n v="33.299999999999997"/>
    <n v="9"/>
    <n v="14.984999999999999"/>
    <n v="314.685"/>
    <d v="2019-03-04T00:00:00"/>
    <n v="2"/>
    <s v="Ewallet"/>
    <n v="299.7"/>
    <n v="4.761904762E-2"/>
    <n v="14.984999999999999"/>
  </r>
  <r>
    <s v="195-06-0432"/>
    <x v="0"/>
    <x v="1"/>
    <x v="1"/>
    <s v="Home and lifestyle"/>
    <n v="81.010000000000005"/>
    <n v="3"/>
    <n v="12.1515"/>
    <n v="255.1815"/>
    <d v="2019-01-13T00:00:00"/>
    <n v="1"/>
    <s v="CC"/>
    <n v="243.03"/>
    <n v="4.761904762E-2"/>
    <n v="12.1515"/>
  </r>
  <r>
    <s v="605-03-2706"/>
    <x v="0"/>
    <x v="0"/>
    <x v="0"/>
    <s v="Health and beauty"/>
    <n v="15.8"/>
    <n v="3"/>
    <n v="2.37"/>
    <n v="49.77"/>
    <d v="2019-03-25T00:00:00"/>
    <n v="2"/>
    <s v="Cash"/>
    <n v="47.4"/>
    <n v="4.761904762E-2"/>
    <n v="2.37"/>
  </r>
  <r>
    <s v="214-30-2776"/>
    <x v="2"/>
    <x v="1"/>
    <x v="0"/>
    <s v="Electronic accessories"/>
    <n v="34.49"/>
    <n v="5"/>
    <n v="8.6225000000000005"/>
    <n v="181.07249999999999"/>
    <d v="2019-03-11T00:00:00"/>
    <n v="2"/>
    <s v="CC"/>
    <n v="172.45"/>
    <n v="4.761904762E-2"/>
    <n v="8.6225000000000005"/>
  </r>
  <r>
    <s v="746-04-1077"/>
    <x v="2"/>
    <x v="1"/>
    <x v="0"/>
    <s v="Food and beverages"/>
    <n v="84.63"/>
    <n v="10"/>
    <n v="42.314999999999998"/>
    <n v="888.61500000000001"/>
    <d v="2019-01-01T00:00:00"/>
    <n v="1"/>
    <s v="CC"/>
    <n v="846.3"/>
    <n v="4.761904762E-2"/>
    <n v="42.314999999999998"/>
  </r>
  <r>
    <s v="448-34-8700"/>
    <x v="2"/>
    <x v="1"/>
    <x v="1"/>
    <s v="Home and lifestyle"/>
    <n v="36.909999999999997"/>
    <n v="7"/>
    <n v="12.9185"/>
    <n v="271.2885"/>
    <d v="2019-02-10T00:00:00"/>
    <n v="1"/>
    <s v="Ewallet"/>
    <n v="258.37"/>
    <n v="4.761904762E-2"/>
    <n v="12.9185"/>
  </r>
  <r>
    <s v="452-04-8808"/>
    <x v="2"/>
    <x v="0"/>
    <x v="1"/>
    <s v="Electronic accessories"/>
    <n v="87.08"/>
    <n v="7"/>
    <n v="30.478000000000002"/>
    <n v="640.03800000000001"/>
    <d v="2019-01-26T00:00:00"/>
    <n v="2"/>
    <s v="Cash"/>
    <n v="609.55999999999995"/>
    <n v="4.761904762E-2"/>
    <n v="30.478000000000002"/>
  </r>
  <r>
    <s v="531-56-4728"/>
    <x v="0"/>
    <x v="0"/>
    <x v="1"/>
    <s v="Home and lifestyle"/>
    <n v="80.08"/>
    <n v="3"/>
    <n v="12.012"/>
    <n v="252.25200000000001"/>
    <d v="2019-02-11T00:00:00"/>
    <n v="2"/>
    <s v="Cash"/>
    <n v="240.24"/>
    <n v="4.761904762E-2"/>
    <n v="12.012"/>
  </r>
  <r>
    <s v="744-82-9138"/>
    <x v="1"/>
    <x v="0"/>
    <x v="1"/>
    <s v="Fashion accessories"/>
    <n v="86.13"/>
    <n v="2"/>
    <n v="8.6129999999999995"/>
    <n v="180.87299999999999"/>
    <d v="2019-02-07T00:00:00"/>
    <n v="2"/>
    <s v="Cash"/>
    <n v="172.26"/>
    <n v="4.761904762E-2"/>
    <n v="8.6129999999999995"/>
  </r>
  <r>
    <s v="883-69-1285"/>
    <x v="2"/>
    <x v="1"/>
    <x v="1"/>
    <s v="Fashion accessories"/>
    <n v="49.92"/>
    <n v="2"/>
    <n v="4.992"/>
    <n v="104.83199999999999"/>
    <d v="2019-03-06T00:00:00"/>
    <n v="1"/>
    <s v="CC"/>
    <n v="99.84"/>
    <n v="4.761904762E-2"/>
    <n v="4.992"/>
  </r>
  <r>
    <s v="221-25-5073"/>
    <x v="0"/>
    <x v="0"/>
    <x v="0"/>
    <s v="Food and beverages"/>
    <n v="74.66"/>
    <n v="4"/>
    <n v="14.932"/>
    <n v="313.572"/>
    <d v="2019-03-04T00:00:00"/>
    <n v="0"/>
    <s v="Cash"/>
    <n v="298.64"/>
    <n v="4.761904762E-2"/>
    <n v="14.932"/>
  </r>
  <r>
    <s v="518-71-6847"/>
    <x v="2"/>
    <x v="1"/>
    <x v="1"/>
    <s v="Food and beverages"/>
    <n v="26.6"/>
    <n v="6"/>
    <n v="7.98"/>
    <n v="167.58"/>
    <d v="2019-02-26T00:00:00"/>
    <n v="2"/>
    <s v="Ewallet"/>
    <n v="159.6"/>
    <n v="4.761904762E-2"/>
    <n v="7.98"/>
  </r>
  <r>
    <s v="156-20-0370"/>
    <x v="2"/>
    <x v="0"/>
    <x v="0"/>
    <s v="Electronic accessories"/>
    <n v="25.45"/>
    <n v="1"/>
    <n v="1.2725"/>
    <n v="26.7225"/>
    <d v="2019-03-10T00:00:00"/>
    <n v="2"/>
    <s v="CC"/>
    <n v="25.45"/>
    <n v="4.761904762E-2"/>
    <n v="1.2725"/>
  </r>
  <r>
    <s v="151-33-7434"/>
    <x v="2"/>
    <x v="0"/>
    <x v="0"/>
    <s v="Food and beverages"/>
    <n v="67.77"/>
    <n v="1"/>
    <n v="3.3885000000000001"/>
    <n v="71.158500000000004"/>
    <d v="2019-02-04T00:00:00"/>
    <n v="2"/>
    <s v="CC"/>
    <n v="67.77"/>
    <n v="4.761904762E-2"/>
    <n v="3.3885000000000001"/>
  </r>
  <r>
    <s v="728-47-9078"/>
    <x v="1"/>
    <x v="1"/>
    <x v="1"/>
    <s v="Food and beverages"/>
    <n v="59.59"/>
    <n v="4"/>
    <n v="11.917999999999999"/>
    <n v="250.27799999999999"/>
    <d v="2019-01-19T00:00:00"/>
    <n v="1"/>
    <s v="Cash"/>
    <n v="238.36"/>
    <n v="4.761904762E-2"/>
    <n v="11.917999999999999"/>
  </r>
  <r>
    <s v="809-46-1866"/>
    <x v="0"/>
    <x v="0"/>
    <x v="1"/>
    <s v="Health and beauty"/>
    <n v="58.15"/>
    <n v="4"/>
    <n v="11.63"/>
    <n v="244.23"/>
    <d v="2019-01-23T00:00:00"/>
    <n v="2"/>
    <s v="Cash"/>
    <n v="232.6"/>
    <n v="4.761904762E-2"/>
    <n v="11.63"/>
  </r>
  <r>
    <s v="139-32-4183"/>
    <x v="0"/>
    <x v="1"/>
    <x v="0"/>
    <s v="Sports and travel"/>
    <n v="97.48"/>
    <n v="9"/>
    <n v="43.866"/>
    <n v="921.18600000000004"/>
    <d v="2019-03-14T00:00:00"/>
    <n v="1"/>
    <s v="Ewallet"/>
    <n v="877.32"/>
    <n v="4.761904762E-2"/>
    <n v="43.866"/>
  </r>
  <r>
    <s v="148-41-7930"/>
    <x v="1"/>
    <x v="0"/>
    <x v="1"/>
    <s v="Health and beauty"/>
    <n v="99.96"/>
    <n v="7"/>
    <n v="34.985999999999997"/>
    <n v="734.70600000000002"/>
    <d v="2019-01-23T00:00:00"/>
    <n v="0"/>
    <s v="Cash"/>
    <n v="699.72"/>
    <n v="4.761904762E-2"/>
    <n v="34.985999999999997"/>
  </r>
  <r>
    <s v="189-40-5216"/>
    <x v="1"/>
    <x v="0"/>
    <x v="1"/>
    <s v="Electronic accessories"/>
    <n v="96.37"/>
    <n v="7"/>
    <n v="33.729500000000002"/>
    <n v="708.31949999999995"/>
    <d v="2019-01-09T00:00:00"/>
    <n v="1"/>
    <s v="Cash"/>
    <n v="674.59"/>
    <n v="4.761904762E-2"/>
    <n v="33.729500000000002"/>
  </r>
  <r>
    <s v="374-38-5555"/>
    <x v="2"/>
    <x v="0"/>
    <x v="0"/>
    <s v="Fashion accessories"/>
    <n v="63.71"/>
    <n v="5"/>
    <n v="15.9275"/>
    <n v="334.47750000000002"/>
    <d v="2019-02-07T00:00:00"/>
    <n v="2"/>
    <s v="Ewallet"/>
    <n v="318.55"/>
    <n v="4.761904762E-2"/>
    <n v="15.9275"/>
  </r>
  <r>
    <s v="764-44-8999"/>
    <x v="2"/>
    <x v="0"/>
    <x v="0"/>
    <s v="Health and beauty"/>
    <n v="14.76"/>
    <n v="2"/>
    <n v="1.476"/>
    <n v="30.995999999999999"/>
    <d v="2019-02-18T00:00:00"/>
    <n v="1"/>
    <s v="Ewallet"/>
    <n v="29.52"/>
    <n v="4.761904762E-2"/>
    <n v="1.476"/>
  </r>
  <r>
    <s v="552-44-5977"/>
    <x v="2"/>
    <x v="1"/>
    <x v="1"/>
    <s v="Health and beauty"/>
    <n v="62"/>
    <n v="8"/>
    <n v="24.8"/>
    <n v="520.79999999999995"/>
    <d v="2019-01-03T00:00:00"/>
    <n v="2"/>
    <s v="CC"/>
    <n v="496"/>
    <n v="4.761904762E-2"/>
    <n v="24.8"/>
  </r>
  <r>
    <s v="267-62-7380"/>
    <x v="1"/>
    <x v="1"/>
    <x v="1"/>
    <s v="Electronic accessories"/>
    <n v="82.34"/>
    <n v="10"/>
    <n v="41.17"/>
    <n v="864.57"/>
    <d v="2019-03-29T00:00:00"/>
    <n v="2"/>
    <s v="Ewallet"/>
    <n v="823.4"/>
    <n v="4.761904762E-2"/>
    <n v="41.17"/>
  </r>
  <r>
    <s v="430-53-4718"/>
    <x v="2"/>
    <x v="1"/>
    <x v="1"/>
    <s v="Health and beauty"/>
    <n v="75.37"/>
    <n v="8"/>
    <n v="30.148"/>
    <n v="633.10799999999995"/>
    <d v="2019-01-28T00:00:00"/>
    <n v="2"/>
    <s v="CC"/>
    <n v="602.96"/>
    <n v="4.761904762E-2"/>
    <n v="30.148"/>
  </r>
  <r>
    <s v="886-18-2897"/>
    <x v="0"/>
    <x v="0"/>
    <x v="0"/>
    <s v="Food and beverages"/>
    <n v="56.56"/>
    <n v="5"/>
    <n v="14.14"/>
    <n v="296.94"/>
    <d v="2019-03-22T00:00:00"/>
    <n v="2"/>
    <s v="CC"/>
    <n v="282.8"/>
    <n v="4.761904762E-2"/>
    <n v="14.14"/>
  </r>
  <r>
    <s v="602-16-6955"/>
    <x v="2"/>
    <x v="0"/>
    <x v="0"/>
    <s v="Sports and travel"/>
    <n v="76.599999999999994"/>
    <n v="10"/>
    <n v="38.299999999999997"/>
    <n v="804.3"/>
    <d v="2019-01-24T00:00:00"/>
    <n v="2"/>
    <s v="Ewallet"/>
    <n v="766"/>
    <n v="4.761904762E-2"/>
    <n v="38.299999999999997"/>
  </r>
  <r>
    <s v="745-74-0715"/>
    <x v="0"/>
    <x v="0"/>
    <x v="1"/>
    <s v="Electronic accessories"/>
    <n v="58.03"/>
    <n v="2"/>
    <n v="5.8029999999999999"/>
    <n v="121.863"/>
    <d v="2019-03-10T00:00:00"/>
    <n v="2"/>
    <s v="Ewallet"/>
    <n v="116.06"/>
    <n v="4.761904762E-2"/>
    <n v="5.8029999999999999"/>
  </r>
  <r>
    <s v="690-01-6631"/>
    <x v="2"/>
    <x v="0"/>
    <x v="1"/>
    <s v="Fashion accessories"/>
    <n v="17.489999999999998"/>
    <n v="10"/>
    <n v="8.7449999999999992"/>
    <n v="183.64500000000001"/>
    <d v="2019-02-22T00:00:00"/>
    <n v="2"/>
    <s v="Ewallet"/>
    <n v="174.9"/>
    <n v="4.761904762E-2"/>
    <n v="8.7449999999999992"/>
  </r>
  <r>
    <s v="652-49-6720"/>
    <x v="1"/>
    <x v="1"/>
    <x v="0"/>
    <s v="Electronic accessories"/>
    <n v="60.95"/>
    <n v="1"/>
    <n v="3.0474999999999999"/>
    <n v="63.997500000000002"/>
    <d v="2019-02-18T00:00:00"/>
    <n v="1"/>
    <s v="Ewallet"/>
    <n v="60.95"/>
    <n v="4.761904762E-2"/>
    <n v="3.0474999999999999"/>
  </r>
  <r>
    <s v="233-67-5758"/>
    <x v="1"/>
    <x v="0"/>
    <x v="1"/>
    <s v="Health and beauty"/>
    <n v="40.35"/>
    <n v="1"/>
    <n v="2.0175000000000001"/>
    <n v="42.3675"/>
    <d v="2019-01-29T00:00:00"/>
    <n v="1"/>
    <s v="Ewallet"/>
    <n v="40.35"/>
    <n v="4.761904762E-2"/>
    <n v="2.0175000000000001"/>
  </r>
  <r>
    <s v="303-96-2227"/>
    <x v="2"/>
    <x v="0"/>
    <x v="0"/>
    <s v="Home and lifestyle"/>
    <n v="97.38"/>
    <n v="10"/>
    <n v="48.69"/>
    <n v="1022.49"/>
    <d v="2019-03-02T00:00:00"/>
    <n v="2"/>
    <s v="Ewallet"/>
    <n v="973.8"/>
    <n v="4.761904762E-2"/>
    <n v="48.69"/>
  </r>
  <r>
    <s v="727-02-1313"/>
    <x v="0"/>
    <x v="1"/>
    <x v="1"/>
    <s v="Food and beverages"/>
    <n v="31.84"/>
    <n v="1"/>
    <n v="1.5920000000000001"/>
    <n v="33.432000000000002"/>
    <d v="2019-02-09T00:00:00"/>
    <n v="1"/>
    <s v="Cash"/>
    <n v="31.84"/>
    <n v="4.761904762E-2"/>
    <n v="1.5920000000000001"/>
  </r>
  <r>
    <s v="347-56-2442"/>
    <x v="0"/>
    <x v="0"/>
    <x v="1"/>
    <s v="Home and lifestyle"/>
    <n v="65.819999999999993"/>
    <n v="1"/>
    <n v="3.2909999999999999"/>
    <n v="69.111000000000004"/>
    <d v="2019-02-22T00:00:00"/>
    <n v="2"/>
    <s v="Cash"/>
    <n v="65.819999999999993"/>
    <n v="4.761904762E-2"/>
    <n v="3.2909999999999999"/>
  </r>
  <r>
    <s v="849-09-3807"/>
    <x v="0"/>
    <x v="1"/>
    <x v="0"/>
    <s v="Fashion accessories"/>
    <n v="88.34"/>
    <n v="7"/>
    <n v="30.919"/>
    <n v="649.29899999999998"/>
    <d v="2019-02-18T00:00:00"/>
    <n v="1"/>
    <s v="Cash"/>
    <n v="618.38"/>
    <n v="4.761904762E-2"/>
    <n v="30.919"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  <r>
    <m/>
    <x v="3"/>
    <x v="2"/>
    <x v="2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">
  <r>
    <s v="749-24-1565"/>
    <x v="0"/>
    <x v="0"/>
    <x v="0"/>
    <s v="Health and beauty"/>
    <n v="23.03"/>
    <n v="9"/>
    <n v="10.3635"/>
    <n v="217.6335"/>
    <n v="43468"/>
    <n v="1"/>
    <s v="Ewallet"/>
    <n v="207.27"/>
    <n v="4.761904762E-2"/>
    <n v="10.3635"/>
  </r>
  <r>
    <s v="672-51-8681"/>
    <x v="1"/>
    <x v="1"/>
    <x v="0"/>
    <s v="Electronic accessories"/>
    <n v="66.650000000000006"/>
    <n v="9"/>
    <n v="29.9925"/>
    <n v="629.84249999999997"/>
    <n v="43469"/>
    <n v="2"/>
    <s v="CC"/>
    <n v="599.85"/>
    <n v="4.761904762E-2"/>
    <n v="29.9925"/>
  </r>
  <r>
    <s v="263-87-5680"/>
    <x v="1"/>
    <x v="1"/>
    <x v="0"/>
    <s v="Home and lifestyle"/>
    <n v="28.53"/>
    <n v="10"/>
    <n v="14.265000000000001"/>
    <n v="299.565"/>
    <n v="43542"/>
    <n v="2"/>
    <s v="Ewallet"/>
    <n v="285.3"/>
    <n v="4.761904762E-2"/>
    <n v="14.265000000000001"/>
  </r>
  <r>
    <s v="573-58-9734"/>
    <x v="2"/>
    <x v="0"/>
    <x v="0"/>
    <s v="Fashion accessories"/>
    <n v="30.37"/>
    <n v="3"/>
    <n v="4.5555000000000003"/>
    <n v="95.665499999999994"/>
    <n v="43552"/>
    <n v="1"/>
    <s v="Ewallet"/>
    <n v="91.11"/>
    <n v="4.761904762E-2"/>
    <n v="4.5555000000000003"/>
  </r>
  <r>
    <s v="817-69-8206"/>
    <x v="2"/>
    <x v="0"/>
    <x v="0"/>
    <s v="Electronic accessories"/>
    <n v="99.73"/>
    <n v="9"/>
    <n v="44.878500000000003"/>
    <n v="942.44849999999997"/>
    <n v="43526"/>
    <n v="2"/>
    <s v="CC"/>
    <n v="897.57"/>
    <n v="4.761904762E-2"/>
    <n v="44.878500000000003"/>
  </r>
  <r>
    <s v="888-02-0338"/>
    <x v="0"/>
    <x v="0"/>
    <x v="1"/>
    <s v="Electronic accessories"/>
    <n v="26.23"/>
    <n v="9"/>
    <n v="11.8035"/>
    <n v="247.87350000000001"/>
    <n v="43490"/>
    <n v="2"/>
    <s v="Ewallet"/>
    <n v="236.07"/>
    <n v="4.761904762E-2"/>
    <n v="11.8035"/>
  </r>
  <r>
    <s v="677-11-0152"/>
    <x v="1"/>
    <x v="0"/>
    <x v="0"/>
    <s v="Food and beverages"/>
    <n v="93.26"/>
    <n v="9"/>
    <n v="41.966999999999999"/>
    <n v="881.30700000000002"/>
    <n v="43481"/>
    <n v="2"/>
    <s v="Cash"/>
    <n v="839.34"/>
    <n v="4.761904762E-2"/>
    <n v="41.966999999999999"/>
  </r>
  <r>
    <s v="142-63-6033"/>
    <x v="2"/>
    <x v="0"/>
    <x v="1"/>
    <s v="Home and lifestyle"/>
    <n v="92.36"/>
    <n v="5"/>
    <n v="23.09"/>
    <n v="484.89"/>
    <n v="43544"/>
    <n v="2"/>
    <s v="Ewallet"/>
    <n v="461.8"/>
    <n v="4.761904762E-2"/>
    <n v="23.09"/>
  </r>
  <r>
    <s v="656-16-1063"/>
    <x v="2"/>
    <x v="0"/>
    <x v="1"/>
    <s v="Sports and travel"/>
    <n v="46.42"/>
    <n v="3"/>
    <n v="6.9630000000000001"/>
    <n v="146.22300000000001"/>
    <n v="43469"/>
    <n v="1"/>
    <s v="CC"/>
    <n v="139.26"/>
    <n v="4.761904762E-2"/>
    <n v="6.9630000000000001"/>
  </r>
  <r>
    <s v="891-58-8335"/>
    <x v="2"/>
    <x v="1"/>
    <x v="0"/>
    <s v="Sports and travel"/>
    <n v="29.61"/>
    <n v="7"/>
    <n v="10.3635"/>
    <n v="217.6335"/>
    <n v="43535"/>
    <n v="2"/>
    <s v="Cash"/>
    <n v="207.27"/>
    <n v="4.761904762E-2"/>
    <n v="10.3635"/>
  </r>
  <r>
    <s v="802-43-8934"/>
    <x v="0"/>
    <x v="0"/>
    <x v="1"/>
    <s v="Home and lifestyle"/>
    <n v="18.28"/>
    <n v="1"/>
    <n v="0.91400000000000003"/>
    <n v="19.193999999999999"/>
    <n v="43546"/>
    <n v="2"/>
    <s v="CC"/>
    <n v="18.28"/>
    <n v="4.761904762E-2"/>
    <n v="0.91400000000000003"/>
  </r>
  <r>
    <s v="560-30-5617"/>
    <x v="2"/>
    <x v="0"/>
    <x v="0"/>
    <s v="Sports and travel"/>
    <n v="24.77"/>
    <n v="5"/>
    <n v="6.1924999999999999"/>
    <n v="130.04249999999999"/>
    <n v="43548"/>
    <n v="2"/>
    <s v="Cash"/>
    <n v="123.85"/>
    <n v="4.761904762E-2"/>
    <n v="6.1924999999999999"/>
  </r>
  <r>
    <s v="319-74-2561"/>
    <x v="0"/>
    <x v="1"/>
    <x v="0"/>
    <s v="Electronic accessories"/>
    <n v="94.64"/>
    <n v="3"/>
    <n v="14.196"/>
    <n v="298.11599999999999"/>
    <n v="43517"/>
    <n v="2"/>
    <s v="Cash"/>
    <n v="283.92"/>
    <n v="4.761904762E-2"/>
    <n v="14.196"/>
  </r>
  <r>
    <s v="549-03-9315"/>
    <x v="2"/>
    <x v="0"/>
    <x v="1"/>
    <s v="Fashion accessories"/>
    <n v="94.87"/>
    <n v="8"/>
    <n v="37.948"/>
    <n v="796.90800000000002"/>
    <n v="43508"/>
    <n v="1"/>
    <s v="Ewallet"/>
    <n v="758.96"/>
    <n v="4.761904762E-2"/>
    <n v="37.948"/>
  </r>
  <r>
    <s v="790-29-1172"/>
    <x v="2"/>
    <x v="0"/>
    <x v="0"/>
    <s v="Food and beverages"/>
    <n v="57.34"/>
    <n v="3"/>
    <n v="8.6010000000000009"/>
    <n v="180.62100000000001"/>
    <n v="43534"/>
    <n v="2"/>
    <s v="CC"/>
    <n v="172.02"/>
    <n v="4.761904762E-2"/>
    <n v="8.6010000000000009"/>
  </r>
  <r>
    <s v="239-36-3640"/>
    <x v="2"/>
    <x v="0"/>
    <x v="1"/>
    <s v="Electronic accessories"/>
    <n v="45.35"/>
    <n v="6"/>
    <n v="13.605"/>
    <n v="285.70499999999998"/>
    <n v="43496"/>
    <n v="1"/>
    <s v="Ewallet"/>
    <n v="272.10000000000002"/>
    <n v="4.761904762E-2"/>
    <n v="13.605"/>
  </r>
  <r>
    <s v="468-01-2051"/>
    <x v="2"/>
    <x v="0"/>
    <x v="1"/>
    <s v="Food and beverages"/>
    <n v="62.08"/>
    <n v="7"/>
    <n v="21.728000000000002"/>
    <n v="456.28800000000001"/>
    <n v="43530"/>
    <n v="1"/>
    <s v="Ewallet"/>
    <n v="434.56"/>
    <n v="4.761904762E-2"/>
    <n v="21.728000000000002"/>
  </r>
  <r>
    <s v="389-25-3394"/>
    <x v="1"/>
    <x v="0"/>
    <x v="1"/>
    <s v="Electronic accessories"/>
    <n v="11.81"/>
    <n v="5"/>
    <n v="2.9525000000000001"/>
    <n v="62.002499999999998"/>
    <n v="43513"/>
    <n v="2"/>
    <s v="Cash"/>
    <n v="59.05"/>
    <n v="4.761904762E-2"/>
    <n v="2.9525000000000001"/>
  </r>
  <r>
    <s v="279-62-1445"/>
    <x v="1"/>
    <x v="1"/>
    <x v="0"/>
    <s v="Fashion accessories"/>
    <n v="12.54"/>
    <n v="1"/>
    <n v="0.627"/>
    <n v="13.167"/>
    <n v="43517"/>
    <n v="1"/>
    <s v="Cash"/>
    <n v="12.54"/>
    <n v="4.761904762E-2"/>
    <n v="0.627"/>
  </r>
  <r>
    <s v="213-72-6612"/>
    <x v="0"/>
    <x v="0"/>
    <x v="1"/>
    <s v="Food and beverages"/>
    <n v="43.25"/>
    <n v="2"/>
    <n v="4.3250000000000002"/>
    <n v="90.825000000000003"/>
    <n v="43544"/>
    <n v="2"/>
    <s v="Cash"/>
    <n v="86.5"/>
    <n v="4.761904762E-2"/>
    <n v="4.3250000000000002"/>
  </r>
  <r>
    <s v="746-68-6593"/>
    <x v="1"/>
    <x v="1"/>
    <x v="0"/>
    <s v="Sports and travel"/>
    <n v="87.16"/>
    <n v="2"/>
    <n v="8.7159999999999993"/>
    <n v="183.036"/>
    <n v="43476"/>
    <n v="1"/>
    <s v="CC"/>
    <n v="174.32"/>
    <n v="4.761904762E-2"/>
    <n v="8.7159999999999993"/>
  </r>
  <r>
    <s v="836-82-5858"/>
    <x v="2"/>
    <x v="1"/>
    <x v="1"/>
    <s v="Health and beauty"/>
    <n v="69.37"/>
    <n v="9"/>
    <n v="31.2165"/>
    <n v="655.54650000000004"/>
    <n v="43491"/>
    <n v="2"/>
    <s v="Ewallet"/>
    <n v="624.33000000000004"/>
    <n v="4.761904762E-2"/>
    <n v="31.2165"/>
  </r>
  <r>
    <s v="583-72-1480"/>
    <x v="1"/>
    <x v="1"/>
    <x v="1"/>
    <s v="Electronic accessories"/>
    <n v="37.06"/>
    <n v="4"/>
    <n v="7.4119999999999999"/>
    <n v="155.65199999999999"/>
    <n v="43496"/>
    <n v="2"/>
    <s v="Ewallet"/>
    <n v="148.24"/>
    <n v="4.761904762E-2"/>
    <n v="7.4119999999999999"/>
  </r>
  <r>
    <s v="466-61-5506"/>
    <x v="2"/>
    <x v="1"/>
    <x v="0"/>
    <s v="Electronic accessories"/>
    <n v="90.7"/>
    <n v="6"/>
    <n v="27.21"/>
    <n v="571.41"/>
    <n v="43522"/>
    <n v="0"/>
    <s v="Cash"/>
    <n v="544.20000000000005"/>
    <n v="4.761904762E-2"/>
    <n v="27.21"/>
  </r>
  <r>
    <s v="721-86-6247"/>
    <x v="0"/>
    <x v="0"/>
    <x v="0"/>
    <s v="Home and lifestyle"/>
    <n v="63.42"/>
    <n v="8"/>
    <n v="25.367999999999999"/>
    <n v="532.72799999999995"/>
    <n v="43535"/>
    <n v="1"/>
    <s v="Ewallet"/>
    <n v="507.36"/>
    <n v="4.761904762E-2"/>
    <n v="25.367999999999999"/>
  </r>
  <r>
    <s v="289-65-5721"/>
    <x v="2"/>
    <x v="0"/>
    <x v="0"/>
    <s v="Fashion accessories"/>
    <n v="81.37"/>
    <n v="2"/>
    <n v="8.1370000000000005"/>
    <n v="170.87700000000001"/>
    <n v="43491"/>
    <n v="2"/>
    <s v="Cash"/>
    <n v="162.74"/>
    <n v="4.761904762E-2"/>
    <n v="8.1370000000000005"/>
  </r>
  <r>
    <s v="545-46-3100"/>
    <x v="2"/>
    <x v="1"/>
    <x v="0"/>
    <s v="Electronic accessories"/>
    <n v="10.59"/>
    <n v="3"/>
    <n v="1.5885"/>
    <n v="33.358499999999999"/>
    <n v="43536"/>
    <n v="1"/>
    <s v="CC"/>
    <n v="31.77"/>
    <n v="4.761904762E-2"/>
    <n v="1.5885"/>
  </r>
  <r>
    <s v="418-02-5978"/>
    <x v="2"/>
    <x v="0"/>
    <x v="0"/>
    <s v="Health and beauty"/>
    <n v="84.09"/>
    <n v="9"/>
    <n v="37.840499999999999"/>
    <n v="794.65049999999997"/>
    <n v="43507"/>
    <n v="0"/>
    <s v="Cash"/>
    <n v="756.81"/>
    <n v="4.761904762E-2"/>
    <n v="37.840499999999999"/>
  </r>
  <r>
    <s v="269-04-5750"/>
    <x v="2"/>
    <x v="1"/>
    <x v="1"/>
    <s v="Fashion accessories"/>
    <n v="73.819999999999993"/>
    <n v="4"/>
    <n v="14.763999999999999"/>
    <n v="310.04399999999998"/>
    <n v="43517"/>
    <n v="2"/>
    <s v="Cash"/>
    <n v="295.27999999999997"/>
    <n v="4.761904762E-2"/>
    <n v="14.763999999999999"/>
  </r>
  <r>
    <s v="157-13-5295"/>
    <x v="0"/>
    <x v="1"/>
    <x v="1"/>
    <s v="Health and beauty"/>
    <n v="51.94"/>
    <n v="10"/>
    <n v="25.97"/>
    <n v="545.37"/>
    <n v="43533"/>
    <n v="2"/>
    <s v="Ewallet"/>
    <n v="519.4"/>
    <n v="4.761904762E-2"/>
    <n v="25.97"/>
  </r>
  <r>
    <s v="645-78-8093"/>
    <x v="0"/>
    <x v="0"/>
    <x v="0"/>
    <s v="Sports and travel"/>
    <n v="93.14"/>
    <n v="2"/>
    <n v="9.3140000000000001"/>
    <n v="195.59399999999999"/>
    <n v="43485"/>
    <n v="2"/>
    <s v="Ewallet"/>
    <n v="186.28"/>
    <n v="4.761904762E-2"/>
    <n v="9.3140000000000001"/>
  </r>
  <r>
    <s v="211-30-9270"/>
    <x v="1"/>
    <x v="0"/>
    <x v="1"/>
    <s v="Health and beauty"/>
    <n v="17.41"/>
    <n v="5"/>
    <n v="4.3525"/>
    <n v="91.402500000000003"/>
    <n v="43493"/>
    <n v="2"/>
    <s v="CC"/>
    <n v="87.05"/>
    <n v="4.761904762E-2"/>
    <n v="4.3525"/>
  </r>
  <r>
    <s v="755-12-3214"/>
    <x v="1"/>
    <x v="1"/>
    <x v="0"/>
    <s v="Fashion accessories"/>
    <n v="44.22"/>
    <n v="5"/>
    <n v="11.055"/>
    <n v="232.155"/>
    <n v="43529"/>
    <n v="2"/>
    <s v="CC"/>
    <n v="221.1"/>
    <n v="4.761904762E-2"/>
    <n v="11.055"/>
  </r>
  <r>
    <s v="346-84-3103"/>
    <x v="2"/>
    <x v="1"/>
    <x v="0"/>
    <s v="Electronic accessories"/>
    <n v="13.22"/>
    <n v="5"/>
    <n v="3.3050000000000002"/>
    <n v="69.405000000000001"/>
    <n v="43526"/>
    <n v="2"/>
    <s v="Cash"/>
    <n v="66.099999999999994"/>
    <n v="4.761904762E-2"/>
    <n v="3.3050000000000002"/>
  </r>
  <r>
    <s v="478-06-7835"/>
    <x v="0"/>
    <x v="0"/>
    <x v="1"/>
    <s v="Fashion accessories"/>
    <n v="89.69"/>
    <n v="1"/>
    <n v="4.4844999999999997"/>
    <n v="94.174499999999995"/>
    <n v="43476"/>
    <n v="1"/>
    <s v="Ewallet"/>
    <n v="89.69"/>
    <n v="4.761904762E-2"/>
    <n v="4.4844999999999997"/>
  </r>
  <r>
    <s v="540-11-4336"/>
    <x v="0"/>
    <x v="0"/>
    <x v="1"/>
    <s v="Food and beverages"/>
    <n v="24.94"/>
    <n v="9"/>
    <n v="11.223000000000001"/>
    <n v="235.68299999999999"/>
    <n v="43476"/>
    <n v="2"/>
    <s v="CC"/>
    <n v="224.46"/>
    <n v="4.761904762E-2"/>
    <n v="11.223000000000001"/>
  </r>
  <r>
    <s v="448-81-5016"/>
    <x v="0"/>
    <x v="0"/>
    <x v="1"/>
    <s v="Health and beauty"/>
    <n v="59.77"/>
    <n v="2"/>
    <n v="5.9770000000000003"/>
    <n v="125.517"/>
    <n v="43535"/>
    <n v="1"/>
    <s v="CC"/>
    <n v="119.54"/>
    <n v="4.761904762E-2"/>
    <n v="5.9770000000000003"/>
  </r>
  <r>
    <s v="142-72-4741"/>
    <x v="1"/>
    <x v="1"/>
    <x v="1"/>
    <s v="Fashion accessories"/>
    <n v="93.2"/>
    <n v="2"/>
    <n v="9.32"/>
    <n v="195.72"/>
    <n v="43524"/>
    <n v="2"/>
    <s v="CC"/>
    <n v="186.4"/>
    <n v="4.761904762E-2"/>
    <n v="9.32"/>
  </r>
  <r>
    <s v="217-58-1179"/>
    <x v="0"/>
    <x v="1"/>
    <x v="1"/>
    <s v="Home and lifestyle"/>
    <n v="62.65"/>
    <n v="4"/>
    <n v="12.53"/>
    <n v="263.13"/>
    <n v="43470"/>
    <n v="1"/>
    <s v="Cash"/>
    <n v="250.6"/>
    <n v="4.761904762E-2"/>
    <n v="12.53"/>
  </r>
  <r>
    <s v="376-02-8238"/>
    <x v="2"/>
    <x v="0"/>
    <x v="1"/>
    <s v="Home and lifestyle"/>
    <n v="93.87"/>
    <n v="8"/>
    <n v="37.548000000000002"/>
    <n v="788.50800000000004"/>
    <n v="43498"/>
    <n v="2"/>
    <s v="CC"/>
    <n v="750.96"/>
    <n v="4.761904762E-2"/>
    <n v="37.548000000000002"/>
  </r>
  <r>
    <s v="530-90-9855"/>
    <x v="0"/>
    <x v="1"/>
    <x v="1"/>
    <s v="Home and lifestyle"/>
    <n v="47.59"/>
    <n v="8"/>
    <n v="19.036000000000001"/>
    <n v="399.75599999999997"/>
    <n v="43466"/>
    <n v="1"/>
    <s v="Cash"/>
    <n v="380.72"/>
    <n v="4.761904762E-2"/>
    <n v="19.036000000000001"/>
  </r>
  <r>
    <s v="866-05-7563"/>
    <x v="2"/>
    <x v="1"/>
    <x v="0"/>
    <s v="Electronic accessories"/>
    <n v="81.400000000000006"/>
    <n v="3"/>
    <n v="12.21"/>
    <n v="256.41000000000003"/>
    <n v="43505"/>
    <n v="2"/>
    <s v="Cash"/>
    <n v="244.2"/>
    <n v="4.761904762E-2"/>
    <n v="12.21"/>
  </r>
  <r>
    <s v="604-70-6476"/>
    <x v="0"/>
    <x v="1"/>
    <x v="1"/>
    <s v="Fashion accessories"/>
    <n v="17.940000000000001"/>
    <n v="5"/>
    <n v="4.4850000000000003"/>
    <n v="94.185000000000002"/>
    <n v="43488"/>
    <n v="1"/>
    <s v="Ewallet"/>
    <n v="89.7"/>
    <n v="4.761904762E-2"/>
    <n v="4.4850000000000003"/>
  </r>
  <r>
    <s v="799-71-1548"/>
    <x v="0"/>
    <x v="1"/>
    <x v="1"/>
    <s v="Electronic accessories"/>
    <n v="77.72"/>
    <n v="4"/>
    <n v="15.544"/>
    <n v="326.42399999999998"/>
    <n v="43472"/>
    <n v="2"/>
    <s v="CC"/>
    <n v="310.88"/>
    <n v="4.761904762E-2"/>
    <n v="15.544"/>
  </r>
  <r>
    <s v="785-13-7708"/>
    <x v="2"/>
    <x v="0"/>
    <x v="1"/>
    <s v="Food and beverages"/>
    <n v="73.06"/>
    <n v="7"/>
    <n v="25.571000000000002"/>
    <n v="536.99099999999999"/>
    <n v="43479"/>
    <n v="2"/>
    <s v="CC"/>
    <n v="511.42"/>
    <n v="4.761904762E-2"/>
    <n v="25.571000000000002"/>
  </r>
  <r>
    <s v="845-51-0542"/>
    <x v="2"/>
    <x v="1"/>
    <x v="1"/>
    <s v="Food and beverages"/>
    <n v="46.55"/>
    <n v="9"/>
    <n v="20.947500000000002"/>
    <n v="439.89749999999998"/>
    <n v="43498"/>
    <n v="2"/>
    <s v="Ewallet"/>
    <n v="418.95"/>
    <n v="4.761904762E-2"/>
    <n v="20.947500000000002"/>
  </r>
  <r>
    <s v="662-47-5456"/>
    <x v="1"/>
    <x v="1"/>
    <x v="1"/>
    <s v="Fashion accessories"/>
    <n v="35.19"/>
    <n v="10"/>
    <n v="17.594999999999999"/>
    <n v="369.495"/>
    <n v="43541"/>
    <n v="2"/>
    <s v="CC"/>
    <n v="351.9"/>
    <n v="4.761904762E-2"/>
    <n v="17.594999999999999"/>
  </r>
  <r>
    <s v="883-17-4236"/>
    <x v="1"/>
    <x v="0"/>
    <x v="0"/>
    <s v="Sports and travel"/>
    <n v="14.39"/>
    <n v="2"/>
    <n v="1.4390000000000001"/>
    <n v="30.219000000000001"/>
    <n v="43526"/>
    <n v="2"/>
    <s v="CC"/>
    <n v="28.78"/>
    <n v="4.761904762E-2"/>
    <n v="1.4390000000000001"/>
  </r>
  <r>
    <s v="290-68-2984"/>
    <x v="0"/>
    <x v="0"/>
    <x v="1"/>
    <s v="Home and lifestyle"/>
    <n v="23.75"/>
    <n v="4"/>
    <n v="4.75"/>
    <n v="99.75"/>
    <n v="43540"/>
    <n v="1"/>
    <s v="Cash"/>
    <n v="95"/>
    <n v="4.761904762E-2"/>
    <n v="4.75"/>
  </r>
  <r>
    <s v="704-11-6354"/>
    <x v="0"/>
    <x v="1"/>
    <x v="1"/>
    <s v="Home and lifestyle"/>
    <n v="58.9"/>
    <n v="8"/>
    <n v="23.56"/>
    <n v="494.76"/>
    <n v="43471"/>
    <n v="1"/>
    <s v="Cash"/>
    <n v="471.2"/>
    <n v="4.761904762E-2"/>
    <n v="23.56"/>
  </r>
  <r>
    <s v="110-48-7033"/>
    <x v="2"/>
    <x v="1"/>
    <x v="1"/>
    <s v="Fashion accessories"/>
    <n v="32.619999999999997"/>
    <n v="4"/>
    <n v="6.524"/>
    <n v="137.00399999999999"/>
    <n v="43494"/>
    <n v="1"/>
    <s v="Cash"/>
    <n v="130.47999999999999"/>
    <n v="4.761904762E-2"/>
    <n v="6.524"/>
  </r>
  <r>
    <s v="366-93-0948"/>
    <x v="0"/>
    <x v="1"/>
    <x v="1"/>
    <s v="Electronic accessories"/>
    <n v="66.349999999999994"/>
    <n v="1"/>
    <n v="3.3174999999999999"/>
    <n v="69.667500000000004"/>
    <n v="43496"/>
    <n v="0"/>
    <s v="CC"/>
    <n v="66.349999999999994"/>
    <n v="4.761904762E-2"/>
    <n v="3.3174999999999999"/>
  </r>
  <r>
    <s v="729-09-9681"/>
    <x v="0"/>
    <x v="1"/>
    <x v="1"/>
    <s v="Home and lifestyle"/>
    <n v="25.91"/>
    <n v="6"/>
    <n v="7.7729999999999997"/>
    <n v="163.233"/>
    <n v="43501"/>
    <n v="0"/>
    <s v="Ewallet"/>
    <n v="155.46"/>
    <n v="4.761904762E-2"/>
    <n v="7.7729999999999997"/>
  </r>
  <r>
    <s v="151-16-1484"/>
    <x v="0"/>
    <x v="1"/>
    <x v="1"/>
    <s v="Electronic accessories"/>
    <n v="32.25"/>
    <n v="4"/>
    <n v="6.45"/>
    <n v="135.44999999999999"/>
    <n v="43509"/>
    <n v="1"/>
    <s v="Ewallet"/>
    <n v="129"/>
    <n v="4.761904762E-2"/>
    <n v="6.45"/>
  </r>
  <r>
    <s v="380-94-4661"/>
    <x v="1"/>
    <x v="1"/>
    <x v="1"/>
    <s v="Electronic accessories"/>
    <n v="65.94"/>
    <n v="4"/>
    <n v="13.188000000000001"/>
    <n v="276.94799999999998"/>
    <n v="43503"/>
    <n v="1"/>
    <s v="CC"/>
    <n v="263.76"/>
    <n v="4.761904762E-2"/>
    <n v="13.188000000000001"/>
  </r>
  <r>
    <s v="850-41-9669"/>
    <x v="0"/>
    <x v="0"/>
    <x v="0"/>
    <s v="Electronic accessories"/>
    <n v="75.06"/>
    <n v="9"/>
    <n v="33.777000000000001"/>
    <n v="709.31700000000001"/>
    <n v="43543"/>
    <n v="1"/>
    <s v="Ewallet"/>
    <n v="675.54"/>
    <n v="4.761904762E-2"/>
    <n v="33.777000000000001"/>
  </r>
  <r>
    <s v="821-07-3596"/>
    <x v="1"/>
    <x v="0"/>
    <x v="0"/>
    <s v="Fashion accessories"/>
    <n v="16.45"/>
    <n v="4"/>
    <n v="3.29"/>
    <n v="69.09"/>
    <n v="43531"/>
    <n v="1"/>
    <s v="Ewallet"/>
    <n v="65.8"/>
    <n v="4.761904762E-2"/>
    <n v="3.29"/>
  </r>
  <r>
    <s v="655-85-5130"/>
    <x v="2"/>
    <x v="1"/>
    <x v="0"/>
    <s v="Fashion accessories"/>
    <n v="38.299999999999997"/>
    <n v="4"/>
    <n v="7.66"/>
    <n v="160.86000000000001"/>
    <n v="43537"/>
    <n v="2"/>
    <s v="Cash"/>
    <n v="153.19999999999999"/>
    <n v="4.761904762E-2"/>
    <n v="7.66"/>
  </r>
  <r>
    <s v="447-15-7839"/>
    <x v="0"/>
    <x v="1"/>
    <x v="0"/>
    <s v="Sports and travel"/>
    <n v="22.24"/>
    <n v="10"/>
    <n v="11.12"/>
    <n v="233.52"/>
    <n v="43505"/>
    <n v="2"/>
    <s v="Cash"/>
    <n v="222.4"/>
    <n v="4.761904762E-2"/>
    <n v="11.12"/>
  </r>
  <r>
    <s v="154-74-7179"/>
    <x v="2"/>
    <x v="0"/>
    <x v="1"/>
    <s v="Sports and travel"/>
    <n v="54.45"/>
    <n v="1"/>
    <n v="2.7225000000000001"/>
    <n v="57.172499999999999"/>
    <n v="43522"/>
    <n v="2"/>
    <s v="Ewallet"/>
    <n v="54.45"/>
    <n v="4.761904762E-2"/>
    <n v="2.7225000000000001"/>
  </r>
  <r>
    <s v="253-12-6086"/>
    <x v="0"/>
    <x v="1"/>
    <x v="0"/>
    <s v="Sports and travel"/>
    <n v="98.4"/>
    <n v="7"/>
    <n v="34.44"/>
    <n v="723.24"/>
    <n v="43536"/>
    <n v="1"/>
    <s v="CC"/>
    <n v="688.8"/>
    <n v="4.761904762E-2"/>
    <n v="34.44"/>
  </r>
  <r>
    <s v="808-65-0703"/>
    <x v="1"/>
    <x v="0"/>
    <x v="1"/>
    <s v="Home and lifestyle"/>
    <n v="35.47"/>
    <n v="4"/>
    <n v="7.0940000000000003"/>
    <n v="148.97399999999999"/>
    <n v="43538"/>
    <n v="2"/>
    <s v="CC"/>
    <n v="141.88"/>
    <n v="4.761904762E-2"/>
    <n v="7.0940000000000003"/>
  </r>
  <r>
    <s v="571-94-0759"/>
    <x v="2"/>
    <x v="1"/>
    <x v="0"/>
    <s v="Food and beverages"/>
    <n v="74.599999999999994"/>
    <n v="10"/>
    <n v="37.299999999999997"/>
    <n v="783.3"/>
    <n v="43473"/>
    <n v="2"/>
    <s v="Cash"/>
    <n v="746"/>
    <n v="4.761904762E-2"/>
    <n v="37.299999999999997"/>
  </r>
  <r>
    <s v="144-51-6085"/>
    <x v="0"/>
    <x v="1"/>
    <x v="1"/>
    <s v="Home and lifestyle"/>
    <n v="70.739999999999995"/>
    <n v="4"/>
    <n v="14.148"/>
    <n v="297.108"/>
    <n v="43470"/>
    <n v="2"/>
    <s v="CC"/>
    <n v="282.95999999999998"/>
    <n v="4.761904762E-2"/>
    <n v="14.148"/>
  </r>
  <r>
    <s v="731-14-2199"/>
    <x v="0"/>
    <x v="1"/>
    <x v="0"/>
    <s v="Home and lifestyle"/>
    <n v="35.54"/>
    <n v="10"/>
    <n v="17.77"/>
    <n v="373.17"/>
    <n v="43469"/>
    <n v="1"/>
    <s v="Ewallet"/>
    <n v="355.4"/>
    <n v="4.761904762E-2"/>
    <n v="17.77"/>
  </r>
  <r>
    <s v="783-09-1637"/>
    <x v="2"/>
    <x v="0"/>
    <x v="0"/>
    <s v="Sports and travel"/>
    <n v="67.430000000000007"/>
    <n v="5"/>
    <n v="16.857500000000002"/>
    <n v="354.00749999999999"/>
    <n v="43530"/>
    <n v="2"/>
    <s v="Ewallet"/>
    <n v="337.15"/>
    <n v="4.761904762E-2"/>
    <n v="16.857500000000002"/>
  </r>
  <r>
    <s v="687-15-1097"/>
    <x v="1"/>
    <x v="1"/>
    <x v="0"/>
    <s v="Health and beauty"/>
    <n v="21.12"/>
    <n v="2"/>
    <n v="2.1120000000000001"/>
    <n v="44.351999999999997"/>
    <n v="43468"/>
    <n v="2"/>
    <s v="Cash"/>
    <n v="42.24"/>
    <n v="4.761904762E-2"/>
    <n v="2.1120000000000001"/>
  </r>
  <r>
    <s v="126-54-1082"/>
    <x v="0"/>
    <x v="1"/>
    <x v="0"/>
    <s v="Home and lifestyle"/>
    <n v="21.54"/>
    <n v="9"/>
    <n v="9.6929999999999996"/>
    <n v="203.553"/>
    <n v="43472"/>
    <n v="1"/>
    <s v="CC"/>
    <n v="193.86"/>
    <n v="4.761904762E-2"/>
    <n v="9.6929999999999996"/>
  </r>
  <r>
    <s v="633-91-1052"/>
    <x v="0"/>
    <x v="0"/>
    <x v="0"/>
    <s v="Home and lifestyle"/>
    <n v="12.03"/>
    <n v="2"/>
    <n v="1.2030000000000001"/>
    <n v="25.263000000000002"/>
    <n v="43492"/>
    <n v="2"/>
    <s v="Cash"/>
    <n v="24.06"/>
    <n v="4.761904762E-2"/>
    <n v="1.2030000000000001"/>
  </r>
  <r>
    <s v="477-24-6490"/>
    <x v="2"/>
    <x v="0"/>
    <x v="0"/>
    <s v="Health and beauty"/>
    <n v="99.71"/>
    <n v="6"/>
    <n v="29.913"/>
    <n v="628.173"/>
    <n v="43522"/>
    <n v="2"/>
    <s v="Ewallet"/>
    <n v="598.26"/>
    <n v="4.761904762E-2"/>
    <n v="29.913"/>
  </r>
  <r>
    <s v="566-19-5475"/>
    <x v="2"/>
    <x v="0"/>
    <x v="1"/>
    <s v="Fashion accessories"/>
    <n v="47.97"/>
    <n v="7"/>
    <n v="16.7895"/>
    <n v="352.5795"/>
    <n v="43472"/>
    <n v="2"/>
    <s v="Cash"/>
    <n v="335.79"/>
    <n v="4.761904762E-2"/>
    <n v="16.7895"/>
  </r>
  <r>
    <s v="526-86-8552"/>
    <x v="1"/>
    <x v="1"/>
    <x v="0"/>
    <s v="Home and lifestyle"/>
    <n v="21.82"/>
    <n v="10"/>
    <n v="10.91"/>
    <n v="229.11"/>
    <n v="43472"/>
    <n v="2"/>
    <s v="Cash"/>
    <n v="218.2"/>
    <n v="4.761904762E-2"/>
    <n v="10.91"/>
  </r>
  <r>
    <s v="376-56-3573"/>
    <x v="1"/>
    <x v="0"/>
    <x v="0"/>
    <s v="Fashion accessories"/>
    <n v="95.42"/>
    <n v="4"/>
    <n v="19.084"/>
    <n v="400.76400000000001"/>
    <n v="43498"/>
    <n v="1"/>
    <s v="Ewallet"/>
    <n v="381.68"/>
    <n v="4.761904762E-2"/>
    <n v="19.084"/>
  </r>
  <r>
    <s v="537-72-0426"/>
    <x v="1"/>
    <x v="1"/>
    <x v="1"/>
    <s v="Fashion accessories"/>
    <n v="70.989999999999995"/>
    <n v="10"/>
    <n v="35.494999999999997"/>
    <n v="745.39499999999998"/>
    <n v="43544"/>
    <n v="2"/>
    <s v="Cash"/>
    <n v="709.9"/>
    <n v="4.761904762E-2"/>
    <n v="35.494999999999997"/>
  </r>
  <r>
    <s v="828-61-5674"/>
    <x v="0"/>
    <x v="1"/>
    <x v="1"/>
    <s v="Sports and travel"/>
    <n v="44.02"/>
    <n v="10"/>
    <n v="22.01"/>
    <n v="462.21"/>
    <n v="43544"/>
    <n v="2"/>
    <s v="CC"/>
    <n v="440.2"/>
    <n v="4.761904762E-2"/>
    <n v="22.01"/>
  </r>
  <r>
    <s v="136-08-6195"/>
    <x v="0"/>
    <x v="0"/>
    <x v="0"/>
    <s v="Home and lifestyle"/>
    <n v="69.959999999999994"/>
    <n v="8"/>
    <n v="27.984000000000002"/>
    <n v="587.66399999999999"/>
    <n v="43511"/>
    <n v="2"/>
    <s v="CC"/>
    <n v="559.67999999999995"/>
    <n v="4.761904762E-2"/>
    <n v="27.984000000000002"/>
  </r>
  <r>
    <s v="523-38-0215"/>
    <x v="1"/>
    <x v="0"/>
    <x v="1"/>
    <s v="Home and lifestyle"/>
    <n v="37"/>
    <n v="1"/>
    <n v="1.85"/>
    <n v="38.85"/>
    <n v="43530"/>
    <n v="1"/>
    <s v="CC"/>
    <n v="37"/>
    <n v="4.761904762E-2"/>
    <n v="1.85"/>
  </r>
  <r>
    <s v="490-29-1201"/>
    <x v="0"/>
    <x v="0"/>
    <x v="0"/>
    <s v="Sports and travel"/>
    <n v="15.34"/>
    <n v="1"/>
    <n v="0.76700000000000002"/>
    <n v="16.106999999999999"/>
    <n v="43471"/>
    <n v="1"/>
    <s v="Cash"/>
    <n v="15.34"/>
    <n v="4.761904762E-2"/>
    <n v="0.76700000000000002"/>
  </r>
  <r>
    <s v="667-92-0055"/>
    <x v="0"/>
    <x v="1"/>
    <x v="1"/>
    <s v="Health and beauty"/>
    <n v="99.83"/>
    <n v="6"/>
    <n v="29.949000000000002"/>
    <n v="628.92899999999997"/>
    <n v="43528"/>
    <n v="2"/>
    <s v="Ewallet"/>
    <n v="598.98"/>
    <n v="4.761904762E-2"/>
    <n v="29.949000000000002"/>
  </r>
  <r>
    <s v="565-17-3836"/>
    <x v="0"/>
    <x v="1"/>
    <x v="0"/>
    <s v="Health and beauty"/>
    <n v="47.67"/>
    <n v="4"/>
    <n v="9.5340000000000007"/>
    <n v="200.214"/>
    <n v="43536"/>
    <n v="1"/>
    <s v="Cash"/>
    <n v="190.68"/>
    <n v="4.761904762E-2"/>
    <n v="9.5340000000000007"/>
  </r>
  <r>
    <s v="498-41-1961"/>
    <x v="2"/>
    <x v="0"/>
    <x v="1"/>
    <s v="Health and beauty"/>
    <n v="66.680000000000007"/>
    <n v="5"/>
    <n v="16.670000000000002"/>
    <n v="350.07"/>
    <n v="43516"/>
    <n v="2"/>
    <s v="Cash"/>
    <n v="333.4"/>
    <n v="4.761904762E-2"/>
    <n v="16.670000000000002"/>
  </r>
  <r>
    <s v="593-95-4461"/>
    <x v="1"/>
    <x v="1"/>
    <x v="1"/>
    <s v="Home and lifestyle"/>
    <n v="74.86"/>
    <n v="1"/>
    <n v="3.7429999999999999"/>
    <n v="78.602999999999994"/>
    <n v="43548"/>
    <n v="1"/>
    <s v="Cash"/>
    <n v="74.86"/>
    <n v="4.761904762E-2"/>
    <n v="3.7429999999999999"/>
  </r>
  <r>
    <s v="226-71-3580"/>
    <x v="1"/>
    <x v="0"/>
    <x v="0"/>
    <s v="Sports and travel"/>
    <n v="23.75"/>
    <n v="9"/>
    <n v="10.6875"/>
    <n v="224.4375"/>
    <n v="43496"/>
    <n v="1"/>
    <s v="Cash"/>
    <n v="213.75"/>
    <n v="4.761904762E-2"/>
    <n v="10.6875"/>
  </r>
  <r>
    <s v="283-79-9594"/>
    <x v="2"/>
    <x v="0"/>
    <x v="0"/>
    <s v="Food and beverages"/>
    <n v="48.51"/>
    <n v="7"/>
    <n v="16.9785"/>
    <n v="356.54849999999999"/>
    <n v="43490"/>
    <n v="1"/>
    <s v="CC"/>
    <n v="339.57"/>
    <n v="4.761904762E-2"/>
    <n v="16.9785"/>
  </r>
  <r>
    <s v="430-60-3493"/>
    <x v="0"/>
    <x v="1"/>
    <x v="0"/>
    <s v="Home and lifestyle"/>
    <n v="94.88"/>
    <n v="7"/>
    <n v="33.207999999999998"/>
    <n v="697.36800000000005"/>
    <n v="43499"/>
    <n v="1"/>
    <s v="Cash"/>
    <n v="664.16"/>
    <n v="4.761904762E-2"/>
    <n v="33.207999999999998"/>
  </r>
  <r>
    <s v="139-20-0155"/>
    <x v="2"/>
    <x v="1"/>
    <x v="1"/>
    <s v="Electronic accessories"/>
    <n v="40.299999999999997"/>
    <n v="10"/>
    <n v="20.149999999999999"/>
    <n v="423.15"/>
    <n v="43489"/>
    <n v="2"/>
    <s v="CC"/>
    <n v="403"/>
    <n v="4.761904762E-2"/>
    <n v="20.149999999999999"/>
  </r>
  <r>
    <s v="558-80-4082"/>
    <x v="1"/>
    <x v="0"/>
    <x v="1"/>
    <s v="Electronic accessories"/>
    <n v="27.85"/>
    <n v="7"/>
    <n v="9.7475000000000005"/>
    <n v="204.69749999999999"/>
    <n v="43538"/>
    <n v="2"/>
    <s v="Ewallet"/>
    <n v="194.95"/>
    <n v="4.761904762E-2"/>
    <n v="9.7475000000000005"/>
  </r>
  <r>
    <s v="278-97-7759"/>
    <x v="0"/>
    <x v="1"/>
    <x v="0"/>
    <s v="Electronic accessories"/>
    <n v="62.48"/>
    <n v="1"/>
    <n v="3.1240000000000001"/>
    <n v="65.603999999999999"/>
    <n v="43514"/>
    <n v="2"/>
    <s v="Cash"/>
    <n v="62.48"/>
    <n v="4.761904762E-2"/>
    <n v="3.1240000000000001"/>
  </r>
  <r>
    <s v="316-68-6352"/>
    <x v="0"/>
    <x v="1"/>
    <x v="0"/>
    <s v="Food and beverages"/>
    <n v="36.36"/>
    <n v="2"/>
    <n v="3.6360000000000001"/>
    <n v="76.355999999999995"/>
    <n v="43486"/>
    <n v="0"/>
    <s v="Cash"/>
    <n v="72.72"/>
    <n v="4.761904762E-2"/>
    <n v="3.6360000000000001"/>
  </r>
  <r>
    <s v="585-03-5943"/>
    <x v="2"/>
    <x v="0"/>
    <x v="1"/>
    <s v="Health and beauty"/>
    <n v="18.11"/>
    <n v="10"/>
    <n v="9.0549999999999997"/>
    <n v="190.155"/>
    <n v="43537"/>
    <n v="1"/>
    <s v="Ewallet"/>
    <n v="181.1"/>
    <n v="4.761904762E-2"/>
    <n v="9.0549999999999997"/>
  </r>
  <r>
    <s v="211-05-0490"/>
    <x v="1"/>
    <x v="1"/>
    <x v="0"/>
    <s v="Electronic accessories"/>
    <n v="51.92"/>
    <n v="5"/>
    <n v="12.98"/>
    <n v="272.58"/>
    <n v="43527"/>
    <n v="1"/>
    <s v="Cash"/>
    <n v="259.60000000000002"/>
    <n v="4.761904762E-2"/>
    <n v="12.98"/>
  </r>
  <r>
    <s v="727-75-6477"/>
    <x v="1"/>
    <x v="0"/>
    <x v="1"/>
    <s v="Electronic accessories"/>
    <n v="28.84"/>
    <n v="4"/>
    <n v="5.7679999999999998"/>
    <n v="121.128"/>
    <n v="43553"/>
    <n v="1"/>
    <s v="Cash"/>
    <n v="115.36"/>
    <n v="4.761904762E-2"/>
    <n v="5.7679999999999998"/>
  </r>
  <r>
    <s v="744-02-5987"/>
    <x v="0"/>
    <x v="1"/>
    <x v="1"/>
    <s v="Home and lifestyle"/>
    <n v="78.38"/>
    <n v="6"/>
    <n v="23.513999999999999"/>
    <n v="493.79399999999998"/>
    <n v="43475"/>
    <n v="1"/>
    <s v="Ewallet"/>
    <n v="470.28"/>
    <n v="4.761904762E-2"/>
    <n v="23.513999999999999"/>
  </r>
  <r>
    <s v="307-83-9164"/>
    <x v="0"/>
    <x v="1"/>
    <x v="1"/>
    <s v="Home and lifestyle"/>
    <n v="60.01"/>
    <n v="4"/>
    <n v="12.002000000000001"/>
    <n v="252.042"/>
    <n v="43490"/>
    <n v="2"/>
    <s v="Cash"/>
    <n v="240.04"/>
    <n v="4.761904762E-2"/>
    <n v="12.002000000000001"/>
  </r>
  <r>
    <s v="779-06-0012"/>
    <x v="1"/>
    <x v="1"/>
    <x v="0"/>
    <s v="Home and lifestyle"/>
    <n v="88.61"/>
    <n v="1"/>
    <n v="4.4305000000000003"/>
    <n v="93.040499999999994"/>
    <n v="43484"/>
    <n v="0"/>
    <s v="Cash"/>
    <n v="88.61"/>
    <n v="4.761904762E-2"/>
    <n v="4.4305000000000003"/>
  </r>
  <r>
    <s v="446-47-6729"/>
    <x v="1"/>
    <x v="0"/>
    <x v="1"/>
    <s v="Fashion accessories"/>
    <n v="99.82"/>
    <n v="2"/>
    <n v="9.9819999999999993"/>
    <n v="209.62200000000001"/>
    <n v="43467"/>
    <n v="2"/>
    <s v="CC"/>
    <n v="199.64"/>
    <n v="4.761904762E-2"/>
    <n v="9.9819999999999993"/>
  </r>
  <r>
    <s v="573-10-3877"/>
    <x v="2"/>
    <x v="1"/>
    <x v="1"/>
    <s v="Health and beauty"/>
    <n v="39.01"/>
    <n v="1"/>
    <n v="1.9504999999999999"/>
    <n v="40.960500000000003"/>
    <n v="43536"/>
    <n v="2"/>
    <s v="CC"/>
    <n v="39.01"/>
    <n v="4.761904762E-2"/>
    <n v="1.9504999999999999"/>
  </r>
  <r>
    <s v="735-06-4124"/>
    <x v="1"/>
    <x v="0"/>
    <x v="1"/>
    <s v="Food and beverages"/>
    <n v="48.61"/>
    <n v="1"/>
    <n v="2.4304999999999999"/>
    <n v="51.040500000000002"/>
    <n v="43521"/>
    <n v="2"/>
    <s v="Cash"/>
    <n v="48.61"/>
    <n v="4.761904762E-2"/>
    <n v="2.4304999999999999"/>
  </r>
  <r>
    <s v="439-54-7422"/>
    <x v="0"/>
    <x v="0"/>
    <x v="0"/>
    <s v="Electronic accessories"/>
    <n v="51.19"/>
    <n v="4"/>
    <n v="10.238"/>
    <n v="214.99799999999999"/>
    <n v="43542"/>
    <n v="2"/>
    <s v="CC"/>
    <n v="204.76"/>
    <n v="4.761904762E-2"/>
    <n v="10.238"/>
  </r>
  <r>
    <s v="396-90-2219"/>
    <x v="2"/>
    <x v="0"/>
    <x v="0"/>
    <s v="Electronic accessories"/>
    <n v="14.96"/>
    <n v="8"/>
    <n v="5.984"/>
    <n v="125.664"/>
    <n v="43519"/>
    <n v="1"/>
    <s v="Cash"/>
    <n v="119.68"/>
    <n v="4.761904762E-2"/>
    <n v="5.984"/>
  </r>
  <r>
    <s v="411-77-0180"/>
    <x v="0"/>
    <x v="1"/>
    <x v="1"/>
    <s v="Electronic accessories"/>
    <n v="72.2"/>
    <n v="7"/>
    <n v="25.27"/>
    <n v="530.66999999999996"/>
    <n v="43550"/>
    <n v="2"/>
    <s v="Ewallet"/>
    <n v="505.4"/>
    <n v="4.761904762E-2"/>
    <n v="25.27"/>
  </r>
  <r>
    <s v="286-01-5402"/>
    <x v="0"/>
    <x v="0"/>
    <x v="0"/>
    <s v="Sports and travel"/>
    <n v="40.229999999999997"/>
    <n v="7"/>
    <n v="14.080500000000001"/>
    <n v="295.69049999999999"/>
    <n v="43554"/>
    <n v="1"/>
    <s v="Cash"/>
    <n v="281.61"/>
    <n v="4.761904762E-2"/>
    <n v="14.080500000000001"/>
  </r>
  <r>
    <s v="803-17-8013"/>
    <x v="0"/>
    <x v="1"/>
    <x v="0"/>
    <s v="Home and lifestyle"/>
    <n v="88.79"/>
    <n v="8"/>
    <n v="35.515999999999998"/>
    <n v="745.83600000000001"/>
    <n v="43513"/>
    <n v="2"/>
    <s v="Cash"/>
    <n v="710.32"/>
    <n v="4.761904762E-2"/>
    <n v="35.515999999999998"/>
  </r>
  <r>
    <s v="512-98-1403"/>
    <x v="0"/>
    <x v="1"/>
    <x v="0"/>
    <s v="Electronic accessories"/>
    <n v="26.48"/>
    <n v="3"/>
    <n v="3.972"/>
    <n v="83.412000000000006"/>
    <n v="43545"/>
    <n v="0"/>
    <s v="Ewallet"/>
    <n v="79.44"/>
    <n v="4.761904762E-2"/>
    <n v="3.972"/>
  </r>
  <r>
    <s v="848-42-2560"/>
    <x v="0"/>
    <x v="0"/>
    <x v="0"/>
    <s v="Fashion accessories"/>
    <n v="81.91"/>
    <n v="2"/>
    <n v="8.1910000000000007"/>
    <n v="172.011"/>
    <n v="43529"/>
    <n v="2"/>
    <s v="Cash"/>
    <n v="163.82"/>
    <n v="4.761904762E-2"/>
    <n v="8.1910000000000007"/>
  </r>
  <r>
    <s v="532-59-7201"/>
    <x v="2"/>
    <x v="1"/>
    <x v="1"/>
    <s v="Sports and travel"/>
    <n v="79.930000000000007"/>
    <n v="6"/>
    <n v="23.978999999999999"/>
    <n v="503.55900000000003"/>
    <n v="43496"/>
    <n v="1"/>
    <s v="Cash"/>
    <n v="479.58"/>
    <n v="4.761904762E-2"/>
    <n v="23.978999999999999"/>
  </r>
  <r>
    <s v="181-94-6432"/>
    <x v="1"/>
    <x v="1"/>
    <x v="1"/>
    <s v="Fashion accessories"/>
    <n v="69.33"/>
    <n v="2"/>
    <n v="6.9329999999999998"/>
    <n v="145.59299999999999"/>
    <n v="43501"/>
    <n v="2"/>
    <s v="Ewallet"/>
    <n v="138.66"/>
    <n v="4.761904762E-2"/>
    <n v="6.9329999999999998"/>
  </r>
  <r>
    <s v="870-76-1733"/>
    <x v="0"/>
    <x v="1"/>
    <x v="0"/>
    <s v="Food and beverages"/>
    <n v="14.23"/>
    <n v="5"/>
    <n v="3.5575000000000001"/>
    <n v="74.707499999999996"/>
    <n v="43497"/>
    <n v="0"/>
    <s v="CC"/>
    <n v="71.150000000000006"/>
    <n v="4.761904762E-2"/>
    <n v="3.5575000000000001"/>
  </r>
  <r>
    <s v="423-64-4619"/>
    <x v="0"/>
    <x v="1"/>
    <x v="0"/>
    <s v="Health and beauty"/>
    <n v="15.55"/>
    <n v="9"/>
    <n v="6.9974999999999996"/>
    <n v="146.94749999999999"/>
    <n v="43531"/>
    <n v="1"/>
    <s v="Cash"/>
    <n v="139.94999999999999"/>
    <n v="4.761904762E-2"/>
    <n v="6.9974999999999996"/>
  </r>
  <r>
    <s v="227-07-4446"/>
    <x v="1"/>
    <x v="1"/>
    <x v="0"/>
    <s v="Electronic accessories"/>
    <n v="78.13"/>
    <n v="10"/>
    <n v="39.064999999999998"/>
    <n v="820.36500000000001"/>
    <n v="43506"/>
    <n v="2"/>
    <s v="Cash"/>
    <n v="781.3"/>
    <n v="4.761904762E-2"/>
    <n v="39.064999999999998"/>
  </r>
  <r>
    <s v="174-36-3675"/>
    <x v="1"/>
    <x v="1"/>
    <x v="1"/>
    <s v="Food and beverages"/>
    <n v="99.37"/>
    <n v="2"/>
    <n v="9.9369999999999994"/>
    <n v="208.67699999999999"/>
    <n v="43510"/>
    <n v="2"/>
    <s v="Cash"/>
    <n v="198.74"/>
    <n v="4.761904762E-2"/>
    <n v="9.9369999999999994"/>
  </r>
  <r>
    <s v="428-83-5800"/>
    <x v="1"/>
    <x v="1"/>
    <x v="0"/>
    <s v="Food and beverages"/>
    <n v="21.08"/>
    <n v="3"/>
    <n v="3.1619999999999999"/>
    <n v="66.402000000000001"/>
    <n v="43505"/>
    <n v="0"/>
    <s v="Cash"/>
    <n v="63.24"/>
    <n v="4.761904762E-2"/>
    <n v="3.1619999999999999"/>
  </r>
  <r>
    <s v="603-07-0961"/>
    <x v="1"/>
    <x v="1"/>
    <x v="1"/>
    <s v="Electronic accessories"/>
    <n v="74.790000000000006"/>
    <n v="5"/>
    <n v="18.697500000000002"/>
    <n v="392.64749999999998"/>
    <n v="43475"/>
    <n v="1"/>
    <s v="Cash"/>
    <n v="373.95"/>
    <n v="4.761904762E-2"/>
    <n v="18.697500000000002"/>
  </r>
  <r>
    <s v="704-20-4138"/>
    <x v="1"/>
    <x v="1"/>
    <x v="0"/>
    <s v="Health and beauty"/>
    <n v="29.67"/>
    <n v="7"/>
    <n v="10.384499999999999"/>
    <n v="218.0745"/>
    <n v="43535"/>
    <n v="2"/>
    <s v="CC"/>
    <n v="207.69"/>
    <n v="4.761904762E-2"/>
    <n v="10.384499999999999"/>
  </r>
  <r>
    <s v="787-15-1757"/>
    <x v="1"/>
    <x v="1"/>
    <x v="1"/>
    <s v="Health and beauty"/>
    <n v="44.07"/>
    <n v="4"/>
    <n v="8.8140000000000001"/>
    <n v="185.09399999999999"/>
    <n v="43514"/>
    <n v="2"/>
    <s v="Ewallet"/>
    <n v="176.28"/>
    <n v="4.761904762E-2"/>
    <n v="8.8140000000000001"/>
  </r>
  <r>
    <s v="649-11-3678"/>
    <x v="1"/>
    <x v="0"/>
    <x v="0"/>
    <s v="Food and beverages"/>
    <n v="22.93"/>
    <n v="9"/>
    <n v="10.3185"/>
    <n v="216.6885"/>
    <n v="43522"/>
    <n v="2"/>
    <s v="Cash"/>
    <n v="206.37"/>
    <n v="4.761904762E-2"/>
    <n v="10.3185"/>
  </r>
  <r>
    <s v="622-20-1945"/>
    <x v="1"/>
    <x v="0"/>
    <x v="0"/>
    <s v="Health and beauty"/>
    <n v="39.42"/>
    <n v="1"/>
    <n v="1.9710000000000001"/>
    <n v="41.390999999999998"/>
    <n v="43483"/>
    <n v="2"/>
    <s v="Cash"/>
    <n v="39.42"/>
    <n v="4.761904762E-2"/>
    <n v="1.9710000000000001"/>
  </r>
  <r>
    <s v="372-94-8041"/>
    <x v="0"/>
    <x v="0"/>
    <x v="1"/>
    <s v="Health and beauty"/>
    <n v="15.26"/>
    <n v="6"/>
    <n v="4.5780000000000003"/>
    <n v="96.138000000000005"/>
    <n v="43511"/>
    <n v="2"/>
    <s v="Ewallet"/>
    <n v="91.56"/>
    <n v="4.761904762E-2"/>
    <n v="4.5780000000000003"/>
  </r>
  <r>
    <s v="563-91-7120"/>
    <x v="0"/>
    <x v="0"/>
    <x v="0"/>
    <s v="Fashion accessories"/>
    <n v="61.77"/>
    <n v="5"/>
    <n v="15.442500000000001"/>
    <n v="324.29250000000002"/>
    <n v="43532"/>
    <n v="1"/>
    <s v="Cash"/>
    <n v="308.85000000000002"/>
    <n v="4.761904762E-2"/>
    <n v="15.442500000000001"/>
  </r>
  <r>
    <s v="746-54-5508"/>
    <x v="0"/>
    <x v="0"/>
    <x v="1"/>
    <s v="Home and lifestyle"/>
    <n v="21.52"/>
    <n v="6"/>
    <n v="6.4560000000000004"/>
    <n v="135.57599999999999"/>
    <n v="43482"/>
    <n v="1"/>
    <s v="CC"/>
    <n v="129.12"/>
    <n v="4.761904762E-2"/>
    <n v="6.4560000000000004"/>
  </r>
  <r>
    <s v="276-54-0879"/>
    <x v="2"/>
    <x v="0"/>
    <x v="1"/>
    <s v="Sports and travel"/>
    <n v="97.74"/>
    <n v="4"/>
    <n v="19.547999999999998"/>
    <n v="410.50799999999998"/>
    <n v="43536"/>
    <n v="2"/>
    <s v="Ewallet"/>
    <n v="390.96"/>
    <n v="4.761904762E-2"/>
    <n v="19.547999999999998"/>
  </r>
  <r>
    <s v="815-11-1168"/>
    <x v="0"/>
    <x v="1"/>
    <x v="1"/>
    <s v="Food and beverages"/>
    <n v="99.78"/>
    <n v="5"/>
    <n v="24.945"/>
    <n v="523.84500000000003"/>
    <n v="43533"/>
    <n v="2"/>
    <s v="Cash"/>
    <n v="498.9"/>
    <n v="4.761904762E-2"/>
    <n v="24.945"/>
  </r>
  <r>
    <s v="719-76-3868"/>
    <x v="1"/>
    <x v="1"/>
    <x v="1"/>
    <s v="Food and beverages"/>
    <n v="94.26"/>
    <n v="4"/>
    <n v="18.852"/>
    <n v="395.892"/>
    <n v="43536"/>
    <n v="2"/>
    <s v="Cash"/>
    <n v="377.04"/>
    <n v="4.761904762E-2"/>
    <n v="18.852"/>
  </r>
  <r>
    <s v="730-61-8757"/>
    <x v="2"/>
    <x v="1"/>
    <x v="1"/>
    <s v="Health and beauty"/>
    <n v="51.13"/>
    <n v="4"/>
    <n v="10.226000000000001"/>
    <n v="214.74600000000001"/>
    <n v="43490"/>
    <n v="0"/>
    <s v="CC"/>
    <n v="204.52"/>
    <n v="4.761904762E-2"/>
    <n v="10.226000000000001"/>
  </r>
  <r>
    <s v="340-66-0321"/>
    <x v="0"/>
    <x v="1"/>
    <x v="1"/>
    <s v="Electronic accessories"/>
    <n v="36.36"/>
    <n v="4"/>
    <n v="7.2720000000000002"/>
    <n v="152.71199999999999"/>
    <n v="43549"/>
    <n v="1"/>
    <s v="Cash"/>
    <n v="145.44"/>
    <n v="4.761904762E-2"/>
    <n v="7.2720000000000002"/>
  </r>
  <r>
    <s v="868-81-1752"/>
    <x v="2"/>
    <x v="0"/>
    <x v="1"/>
    <s v="Home and lifestyle"/>
    <n v="22.02"/>
    <n v="9"/>
    <n v="9.9090000000000007"/>
    <n v="208.089"/>
    <n v="43503"/>
    <n v="2"/>
    <s v="Cash"/>
    <n v="198.18"/>
    <n v="4.761904762E-2"/>
    <n v="9.9090000000000007"/>
  </r>
  <r>
    <s v="634-97-8956"/>
    <x v="0"/>
    <x v="0"/>
    <x v="1"/>
    <s v="Food and beverages"/>
    <n v="32.9"/>
    <n v="3"/>
    <n v="4.9349999999999996"/>
    <n v="103.63500000000001"/>
    <n v="43513"/>
    <n v="2"/>
    <s v="CC"/>
    <n v="98.7"/>
    <n v="4.761904762E-2"/>
    <n v="4.9349999999999996"/>
  </r>
  <r>
    <s v="566-71-1091"/>
    <x v="0"/>
    <x v="0"/>
    <x v="1"/>
    <s v="Fashion accessories"/>
    <n v="77.02"/>
    <n v="5"/>
    <n v="19.254999999999999"/>
    <n v="404.35500000000002"/>
    <n v="43499"/>
    <n v="2"/>
    <s v="Cash"/>
    <n v="385.1"/>
    <n v="4.761904762E-2"/>
    <n v="19.254999999999999"/>
  </r>
  <r>
    <s v="442-48-3607"/>
    <x v="0"/>
    <x v="1"/>
    <x v="1"/>
    <s v="Food and beverages"/>
    <n v="23.48"/>
    <n v="2"/>
    <n v="2.3479999999999999"/>
    <n v="49.308"/>
    <n v="43538"/>
    <n v="1"/>
    <s v="CC"/>
    <n v="46.96"/>
    <n v="4.761904762E-2"/>
    <n v="2.3479999999999999"/>
  </r>
  <r>
    <s v="835-16-0096"/>
    <x v="1"/>
    <x v="1"/>
    <x v="1"/>
    <s v="Sports and travel"/>
    <n v="14.7"/>
    <n v="5"/>
    <n v="3.6749999999999998"/>
    <n v="77.174999999999997"/>
    <n v="43548"/>
    <n v="1"/>
    <s v="Ewallet"/>
    <n v="73.5"/>
    <n v="4.761904762E-2"/>
    <n v="3.6749999999999998"/>
  </r>
  <r>
    <s v="527-09-6272"/>
    <x v="0"/>
    <x v="1"/>
    <x v="0"/>
    <s v="Electronic accessories"/>
    <n v="28.45"/>
    <n v="5"/>
    <n v="7.1124999999999998"/>
    <n v="149.36250000000001"/>
    <n v="43545"/>
    <n v="0"/>
    <s v="CC"/>
    <n v="142.25"/>
    <n v="4.761904762E-2"/>
    <n v="7.1124999999999998"/>
  </r>
  <r>
    <s v="898-04-2717"/>
    <x v="0"/>
    <x v="0"/>
    <x v="1"/>
    <s v="Fashion accessories"/>
    <n v="76.400000000000006"/>
    <n v="9"/>
    <n v="34.380000000000003"/>
    <n v="721.98"/>
    <n v="43543"/>
    <n v="2"/>
    <s v="Ewallet"/>
    <n v="687.6"/>
    <n v="4.761904762E-2"/>
    <n v="34.380000000000003"/>
  </r>
  <r>
    <s v="692-27-8933"/>
    <x v="2"/>
    <x v="0"/>
    <x v="0"/>
    <s v="Sports and travel"/>
    <n v="57.95"/>
    <n v="6"/>
    <n v="17.385000000000002"/>
    <n v="365.08499999999998"/>
    <n v="43520"/>
    <n v="1"/>
    <s v="Cash"/>
    <n v="347.7"/>
    <n v="4.761904762E-2"/>
    <n v="17.385000000000002"/>
  </r>
  <r>
    <s v="633-09-3463"/>
    <x v="1"/>
    <x v="0"/>
    <x v="0"/>
    <s v="Electronic accessories"/>
    <n v="47.65"/>
    <n v="3"/>
    <n v="7.1475"/>
    <n v="150.0975"/>
    <n v="43552"/>
    <n v="1"/>
    <s v="CC"/>
    <n v="142.94999999999999"/>
    <n v="4.761904762E-2"/>
    <n v="7.1475"/>
  </r>
  <r>
    <s v="374-17-3652"/>
    <x v="2"/>
    <x v="1"/>
    <x v="0"/>
    <s v="Food and beverages"/>
    <n v="42.82"/>
    <n v="9"/>
    <n v="19.268999999999998"/>
    <n v="404.649"/>
    <n v="43501"/>
    <n v="2"/>
    <s v="CC"/>
    <n v="385.38"/>
    <n v="4.761904762E-2"/>
    <n v="19.268999999999998"/>
  </r>
  <r>
    <s v="378-07-7001"/>
    <x v="2"/>
    <x v="1"/>
    <x v="1"/>
    <s v="Electronic accessories"/>
    <n v="48.09"/>
    <n v="3"/>
    <n v="7.2134999999999998"/>
    <n v="151.48349999999999"/>
    <n v="43506"/>
    <n v="2"/>
    <s v="CC"/>
    <n v="144.27000000000001"/>
    <n v="4.761904762E-2"/>
    <n v="7.2134999999999998"/>
  </r>
  <r>
    <s v="433-75-6987"/>
    <x v="2"/>
    <x v="1"/>
    <x v="0"/>
    <s v="Health and beauty"/>
    <n v="55.97"/>
    <n v="7"/>
    <n v="19.589500000000001"/>
    <n v="411.37950000000001"/>
    <n v="43529"/>
    <n v="2"/>
    <s v="Ewallet"/>
    <n v="391.79"/>
    <n v="4.761904762E-2"/>
    <n v="19.589500000000001"/>
  </r>
  <r>
    <s v="873-95-4984"/>
    <x v="2"/>
    <x v="1"/>
    <x v="0"/>
    <s v="Health and beauty"/>
    <n v="76.900000000000006"/>
    <n v="7"/>
    <n v="26.914999999999999"/>
    <n v="565.21500000000003"/>
    <n v="43511"/>
    <n v="2"/>
    <s v="Cash"/>
    <n v="538.29999999999995"/>
    <n v="4.761904762E-2"/>
    <n v="26.914999999999999"/>
  </r>
  <r>
    <s v="416-13-5917"/>
    <x v="1"/>
    <x v="0"/>
    <x v="0"/>
    <s v="Food and beverages"/>
    <n v="97.03"/>
    <n v="5"/>
    <n v="24.2575"/>
    <n v="509.40750000000003"/>
    <n v="43495"/>
    <n v="2"/>
    <s v="Ewallet"/>
    <n v="485.15"/>
    <n v="4.761904762E-2"/>
    <n v="24.2575"/>
  </r>
  <r>
    <s v="150-89-8043"/>
    <x v="0"/>
    <x v="0"/>
    <x v="1"/>
    <s v="Sports and travel"/>
    <n v="44.65"/>
    <n v="3"/>
    <n v="6.6974999999999998"/>
    <n v="140.64750000000001"/>
    <n v="43510"/>
    <n v="2"/>
    <s v="Cash"/>
    <n v="133.94999999999999"/>
    <n v="4.761904762E-2"/>
    <n v="6.6974999999999998"/>
  </r>
  <r>
    <s v="135-84-8019"/>
    <x v="0"/>
    <x v="0"/>
    <x v="0"/>
    <s v="Fashion accessories"/>
    <n v="77.930000000000007"/>
    <n v="9"/>
    <n v="35.0685"/>
    <n v="736.43849999999998"/>
    <n v="43523"/>
    <n v="2"/>
    <s v="Ewallet"/>
    <n v="701.37"/>
    <n v="4.761904762E-2"/>
    <n v="35.0685"/>
  </r>
  <r>
    <s v="441-94-7118"/>
    <x v="0"/>
    <x v="1"/>
    <x v="1"/>
    <s v="Electronic accessories"/>
    <n v="71.95"/>
    <n v="1"/>
    <n v="3.5975000000000001"/>
    <n v="75.547499999999999"/>
    <n v="43500"/>
    <n v="1"/>
    <s v="Cash"/>
    <n v="71.95"/>
    <n v="4.761904762E-2"/>
    <n v="3.5975000000000001"/>
  </r>
  <r>
    <s v="725-96-3778"/>
    <x v="1"/>
    <x v="1"/>
    <x v="0"/>
    <s v="Home and lifestyle"/>
    <n v="89.25"/>
    <n v="8"/>
    <n v="35.700000000000003"/>
    <n v="749.7"/>
    <n v="43485"/>
    <n v="0"/>
    <s v="Cash"/>
    <n v="714"/>
    <n v="4.761904762E-2"/>
    <n v="35.700000000000003"/>
  </r>
  <r>
    <s v="531-80-1784"/>
    <x v="0"/>
    <x v="0"/>
    <x v="1"/>
    <s v="Electronic accessories"/>
    <n v="26.02"/>
    <n v="7"/>
    <n v="9.1069999999999993"/>
    <n v="191.24700000000001"/>
    <n v="43552"/>
    <n v="2"/>
    <s v="Cash"/>
    <n v="182.14"/>
    <n v="4.761904762E-2"/>
    <n v="9.1069999999999993"/>
  </r>
  <r>
    <s v="400-45-1220"/>
    <x v="2"/>
    <x v="0"/>
    <x v="0"/>
    <s v="Health and beauty"/>
    <n v="13.5"/>
    <n v="10"/>
    <n v="6.75"/>
    <n v="141.75"/>
    <n v="43523"/>
    <n v="1"/>
    <s v="CC"/>
    <n v="135"/>
    <n v="4.761904762E-2"/>
    <n v="6.75"/>
  </r>
  <r>
    <s v="860-79-0874"/>
    <x v="1"/>
    <x v="1"/>
    <x v="0"/>
    <s v="Fashion accessories"/>
    <n v="99.3"/>
    <n v="10"/>
    <n v="49.65"/>
    <n v="1042.6500000000001"/>
    <n v="43511"/>
    <n v="1"/>
    <s v="CC"/>
    <n v="993"/>
    <n v="4.761904762E-2"/>
    <n v="49.65"/>
  </r>
  <r>
    <s v="834-61-8124"/>
    <x v="0"/>
    <x v="0"/>
    <x v="1"/>
    <s v="Electronic accessories"/>
    <n v="51.69"/>
    <n v="7"/>
    <n v="18.0915"/>
    <n v="379.92149999999998"/>
    <n v="43491"/>
    <n v="2"/>
    <s v="Cash"/>
    <n v="361.83"/>
    <n v="4.761904762E-2"/>
    <n v="18.0915"/>
  </r>
  <r>
    <s v="115-99-4379"/>
    <x v="2"/>
    <x v="1"/>
    <x v="0"/>
    <s v="Fashion accessories"/>
    <n v="54.73"/>
    <n v="7"/>
    <n v="19.1555"/>
    <n v="402.26549999999997"/>
    <n v="43538"/>
    <n v="2"/>
    <s v="CC"/>
    <n v="383.11"/>
    <n v="4.761904762E-2"/>
    <n v="19.1555"/>
  </r>
  <r>
    <s v="565-67-6697"/>
    <x v="2"/>
    <x v="1"/>
    <x v="1"/>
    <s v="Home and lifestyle"/>
    <n v="27"/>
    <n v="9"/>
    <n v="12.15"/>
    <n v="255.15"/>
    <n v="43526"/>
    <n v="1"/>
    <s v="Cash"/>
    <n v="243"/>
    <n v="4.761904762E-2"/>
    <n v="12.15"/>
  </r>
  <r>
    <s v="320-49-6392"/>
    <x v="1"/>
    <x v="0"/>
    <x v="0"/>
    <s v="Electronic accessories"/>
    <n v="30.24"/>
    <n v="1"/>
    <n v="1.512"/>
    <n v="31.751999999999999"/>
    <n v="43528"/>
    <n v="2"/>
    <s v="Cash"/>
    <n v="30.24"/>
    <n v="4.761904762E-2"/>
    <n v="1.512"/>
  </r>
  <r>
    <s v="889-04-9723"/>
    <x v="2"/>
    <x v="1"/>
    <x v="0"/>
    <s v="Food and beverages"/>
    <n v="89.14"/>
    <n v="4"/>
    <n v="17.827999999999999"/>
    <n v="374.38799999999998"/>
    <n v="43472"/>
    <n v="1"/>
    <s v="CC"/>
    <n v="356.56"/>
    <n v="4.761904762E-2"/>
    <n v="17.827999999999999"/>
  </r>
  <r>
    <s v="632-90-0281"/>
    <x v="1"/>
    <x v="0"/>
    <x v="0"/>
    <s v="Fashion accessories"/>
    <n v="37.549999999999997"/>
    <n v="10"/>
    <n v="18.774999999999999"/>
    <n v="394.27499999999998"/>
    <n v="43532"/>
    <n v="2"/>
    <s v="CC"/>
    <n v="375.5"/>
    <n v="4.761904762E-2"/>
    <n v="18.774999999999999"/>
  </r>
  <r>
    <s v="554-42-2417"/>
    <x v="1"/>
    <x v="0"/>
    <x v="0"/>
    <s v="Sports and travel"/>
    <n v="95.44"/>
    <n v="10"/>
    <n v="47.72"/>
    <n v="1002.12"/>
    <n v="43474"/>
    <n v="1"/>
    <s v="Cash"/>
    <n v="954.4"/>
    <n v="4.761904762E-2"/>
    <n v="47.72"/>
  </r>
  <r>
    <s v="453-63-6187"/>
    <x v="2"/>
    <x v="0"/>
    <x v="1"/>
    <s v="Electronic accessories"/>
    <n v="27.5"/>
    <n v="3"/>
    <n v="4.125"/>
    <n v="86.625"/>
    <n v="43525"/>
    <n v="2"/>
    <s v="Ewallet"/>
    <n v="82.5"/>
    <n v="4.761904762E-2"/>
    <n v="4.125"/>
  </r>
  <r>
    <s v="578-80-7669"/>
    <x v="2"/>
    <x v="0"/>
    <x v="1"/>
    <s v="Sports and travel"/>
    <n v="74.97"/>
    <n v="1"/>
    <n v="3.7484999999999999"/>
    <n v="78.718500000000006"/>
    <n v="43540"/>
    <n v="2"/>
    <s v="Cash"/>
    <n v="74.97"/>
    <n v="4.761904762E-2"/>
    <n v="3.7484999999999999"/>
  </r>
  <r>
    <s v="612-36-5536"/>
    <x v="0"/>
    <x v="1"/>
    <x v="1"/>
    <s v="Food and beverages"/>
    <n v="80.959999999999994"/>
    <n v="8"/>
    <n v="32.384"/>
    <n v="680.06399999999996"/>
    <n v="43513"/>
    <n v="1"/>
    <s v="CC"/>
    <n v="647.67999999999995"/>
    <n v="4.761904762E-2"/>
    <n v="32.384"/>
  </r>
  <r>
    <s v="605-72-4132"/>
    <x v="1"/>
    <x v="0"/>
    <x v="0"/>
    <s v="Food and beverages"/>
    <n v="94.47"/>
    <n v="8"/>
    <n v="37.787999999999997"/>
    <n v="793.548"/>
    <n v="43523"/>
    <n v="2"/>
    <s v="Cash"/>
    <n v="755.76"/>
    <n v="4.761904762E-2"/>
    <n v="37.787999999999997"/>
  </r>
  <r>
    <s v="471-41-2823"/>
    <x v="1"/>
    <x v="0"/>
    <x v="1"/>
    <s v="Food and beverages"/>
    <n v="99.79"/>
    <n v="2"/>
    <n v="9.9789999999999992"/>
    <n v="209.559"/>
    <n v="43531"/>
    <n v="2"/>
    <s v="Ewallet"/>
    <n v="199.58"/>
    <n v="4.761904762E-2"/>
    <n v="9.9789999999999992"/>
  </r>
  <r>
    <s v="462-67-9126"/>
    <x v="0"/>
    <x v="0"/>
    <x v="1"/>
    <s v="Home and lifestyle"/>
    <n v="73.22"/>
    <n v="6"/>
    <n v="21.966000000000001"/>
    <n v="461.286"/>
    <n v="43486"/>
    <n v="2"/>
    <s v="Cash"/>
    <n v="439.32"/>
    <n v="4.761904762E-2"/>
    <n v="21.966000000000001"/>
  </r>
  <r>
    <s v="272-27-9238"/>
    <x v="1"/>
    <x v="0"/>
    <x v="0"/>
    <s v="Food and beverages"/>
    <n v="41.24"/>
    <n v="4"/>
    <n v="8.2479999999999993"/>
    <n v="173.208"/>
    <n v="43515"/>
    <n v="2"/>
    <s v="Cash"/>
    <n v="164.96"/>
    <n v="4.761904762E-2"/>
    <n v="8.2479999999999993"/>
  </r>
  <r>
    <s v="834-25-9262"/>
    <x v="1"/>
    <x v="0"/>
    <x v="0"/>
    <s v="Fashion accessories"/>
    <n v="81.680000000000007"/>
    <n v="4"/>
    <n v="16.335999999999999"/>
    <n v="343.05599999999998"/>
    <n v="43471"/>
    <n v="1"/>
    <s v="Cash"/>
    <n v="326.72000000000003"/>
    <n v="4.761904762E-2"/>
    <n v="16.335999999999999"/>
  </r>
  <r>
    <s v="122-61-9553"/>
    <x v="1"/>
    <x v="0"/>
    <x v="0"/>
    <s v="Electronic accessories"/>
    <n v="51.32"/>
    <n v="9"/>
    <n v="23.094000000000001"/>
    <n v="484.97399999999999"/>
    <n v="43538"/>
    <n v="2"/>
    <s v="Cash"/>
    <n v="461.88"/>
    <n v="4.761904762E-2"/>
    <n v="23.094000000000001"/>
  </r>
  <r>
    <s v="468-88-0009"/>
    <x v="0"/>
    <x v="1"/>
    <x v="1"/>
    <s v="Home and lifestyle"/>
    <n v="65.94"/>
    <n v="4"/>
    <n v="13.188000000000001"/>
    <n v="276.94799999999998"/>
    <n v="43548"/>
    <n v="0"/>
    <s v="Cash"/>
    <n v="263.76"/>
    <n v="4.761904762E-2"/>
    <n v="13.188000000000001"/>
  </r>
  <r>
    <s v="613-59-9758"/>
    <x v="1"/>
    <x v="0"/>
    <x v="0"/>
    <s v="Sports and travel"/>
    <n v="14.36"/>
    <n v="10"/>
    <n v="7.18"/>
    <n v="150.78"/>
    <n v="43492"/>
    <n v="1"/>
    <s v="Cash"/>
    <n v="143.6"/>
    <n v="4.761904762E-2"/>
    <n v="7.18"/>
  </r>
  <r>
    <s v="254-31-0042"/>
    <x v="0"/>
    <x v="1"/>
    <x v="1"/>
    <s v="Electronic accessories"/>
    <n v="21.5"/>
    <n v="9"/>
    <n v="9.6750000000000007"/>
    <n v="203.17500000000001"/>
    <n v="43530"/>
    <n v="1"/>
    <s v="CC"/>
    <n v="193.5"/>
    <n v="4.761904762E-2"/>
    <n v="9.6750000000000007"/>
  </r>
  <r>
    <s v="201-86-2184"/>
    <x v="2"/>
    <x v="1"/>
    <x v="0"/>
    <s v="Electronic accessories"/>
    <n v="26.26"/>
    <n v="7"/>
    <n v="9.1910000000000007"/>
    <n v="193.011"/>
    <n v="43498"/>
    <n v="2"/>
    <s v="Cash"/>
    <n v="183.82"/>
    <n v="4.761904762E-2"/>
    <n v="9.1910000000000007"/>
  </r>
  <r>
    <s v="261-12-8671"/>
    <x v="2"/>
    <x v="0"/>
    <x v="0"/>
    <s v="Fashion accessories"/>
    <n v="60.96"/>
    <n v="2"/>
    <n v="6.0960000000000001"/>
    <n v="128.01599999999999"/>
    <n v="43490"/>
    <n v="2"/>
    <s v="CC"/>
    <n v="121.92"/>
    <n v="4.761904762E-2"/>
    <n v="6.0960000000000001"/>
  </r>
  <r>
    <s v="730-70-9830"/>
    <x v="1"/>
    <x v="0"/>
    <x v="0"/>
    <s v="Home and lifestyle"/>
    <n v="70.11"/>
    <n v="6"/>
    <n v="21.033000000000001"/>
    <n v="441.69299999999998"/>
    <n v="43538"/>
    <n v="2"/>
    <s v="Ewallet"/>
    <n v="420.66"/>
    <n v="4.761904762E-2"/>
    <n v="21.033000000000001"/>
  </r>
  <r>
    <s v="382-25-8917"/>
    <x v="1"/>
    <x v="0"/>
    <x v="1"/>
    <s v="Fashion accessories"/>
    <n v="42.08"/>
    <n v="6"/>
    <n v="12.624000000000001"/>
    <n v="265.10399999999998"/>
    <n v="43494"/>
    <n v="1"/>
    <s v="Cash"/>
    <n v="252.48"/>
    <n v="4.761904762E-2"/>
    <n v="12.624000000000001"/>
  </r>
  <r>
    <s v="422-29-8786"/>
    <x v="0"/>
    <x v="0"/>
    <x v="0"/>
    <s v="Home and lifestyle"/>
    <n v="67.09"/>
    <n v="5"/>
    <n v="16.772500000000001"/>
    <n v="352.22250000000003"/>
    <n v="43468"/>
    <n v="2"/>
    <s v="CC"/>
    <n v="335.45"/>
    <n v="4.761904762E-2"/>
    <n v="16.772500000000001"/>
  </r>
  <r>
    <s v="667-23-5919"/>
    <x v="0"/>
    <x v="1"/>
    <x v="0"/>
    <s v="Fashion accessories"/>
    <n v="96.7"/>
    <n v="5"/>
    <n v="24.175000000000001"/>
    <n v="507.67500000000001"/>
    <n v="43479"/>
    <n v="1"/>
    <s v="Ewallet"/>
    <n v="483.5"/>
    <n v="4.761904762E-2"/>
    <n v="24.175000000000001"/>
  </r>
  <r>
    <s v="843-01-4703"/>
    <x v="2"/>
    <x v="1"/>
    <x v="0"/>
    <s v="Home and lifestyle"/>
    <n v="35.380000000000003"/>
    <n v="9"/>
    <n v="15.920999999999999"/>
    <n v="334.34100000000001"/>
    <n v="43470"/>
    <n v="2"/>
    <s v="CC"/>
    <n v="318.42"/>
    <n v="4.761904762E-2"/>
    <n v="15.920999999999999"/>
  </r>
  <r>
    <s v="743-88-1662"/>
    <x v="1"/>
    <x v="0"/>
    <x v="1"/>
    <s v="Sports and travel"/>
    <n v="95.49"/>
    <n v="7"/>
    <n v="33.421500000000002"/>
    <n v="701.85149999999999"/>
    <n v="43518"/>
    <n v="2"/>
    <s v="Ewallet"/>
    <n v="668.43"/>
    <n v="4.761904762E-2"/>
    <n v="33.421500000000002"/>
  </r>
  <r>
    <s v="595-86-2894"/>
    <x v="1"/>
    <x v="1"/>
    <x v="1"/>
    <s v="Fashion accessories"/>
    <n v="96.98"/>
    <n v="4"/>
    <n v="19.396000000000001"/>
    <n v="407.31599999999997"/>
    <n v="43502"/>
    <n v="2"/>
    <s v="Ewallet"/>
    <n v="387.92"/>
    <n v="4.761904762E-2"/>
    <n v="19.396000000000001"/>
  </r>
  <r>
    <s v="182-69-8360"/>
    <x v="2"/>
    <x v="0"/>
    <x v="0"/>
    <s v="Electronic accessories"/>
    <n v="23.65"/>
    <n v="4"/>
    <n v="4.7300000000000004"/>
    <n v="99.33"/>
    <n v="43495"/>
    <n v="1"/>
    <s v="CC"/>
    <n v="94.6"/>
    <n v="4.761904762E-2"/>
    <n v="4.7300000000000004"/>
  </r>
  <r>
    <s v="289-15-7034"/>
    <x v="0"/>
    <x v="1"/>
    <x v="1"/>
    <s v="Sports and travel"/>
    <n v="82.33"/>
    <n v="4"/>
    <n v="16.466000000000001"/>
    <n v="345.786"/>
    <n v="43476"/>
    <n v="0"/>
    <s v="CC"/>
    <n v="329.32"/>
    <n v="4.761904762E-2"/>
    <n v="16.466000000000001"/>
  </r>
  <r>
    <s v="462-78-5240"/>
    <x v="1"/>
    <x v="0"/>
    <x v="0"/>
    <s v="Electronic accessories"/>
    <n v="26.61"/>
    <n v="2"/>
    <n v="2.661"/>
    <n v="55.881"/>
    <n v="43543"/>
    <n v="1"/>
    <s v="Cash"/>
    <n v="53.22"/>
    <n v="4.761904762E-2"/>
    <n v="2.661"/>
  </r>
  <r>
    <s v="868-52-7573"/>
    <x v="2"/>
    <x v="0"/>
    <x v="0"/>
    <s v="Food and beverages"/>
    <n v="99.69"/>
    <n v="5"/>
    <n v="24.922499999999999"/>
    <n v="523.37249999999995"/>
    <n v="43479"/>
    <n v="1"/>
    <s v="Cash"/>
    <n v="498.45"/>
    <n v="4.761904762E-2"/>
    <n v="24.922499999999999"/>
  </r>
  <r>
    <s v="153-58-4872"/>
    <x v="1"/>
    <x v="1"/>
    <x v="0"/>
    <s v="Food and beverages"/>
    <n v="74.89"/>
    <n v="4"/>
    <n v="14.978"/>
    <n v="314.53800000000001"/>
    <n v="43525"/>
    <n v="2"/>
    <s v="Ewallet"/>
    <n v="299.56"/>
    <n v="4.761904762E-2"/>
    <n v="14.978"/>
  </r>
  <r>
    <s v="662-72-2873"/>
    <x v="0"/>
    <x v="0"/>
    <x v="0"/>
    <s v="Food and beverages"/>
    <n v="40.94"/>
    <n v="5"/>
    <n v="10.234999999999999"/>
    <n v="214.935"/>
    <n v="43471"/>
    <n v="1"/>
    <s v="Ewallet"/>
    <n v="204.7"/>
    <n v="4.761904762E-2"/>
    <n v="10.234999999999999"/>
  </r>
  <r>
    <s v="525-88-7307"/>
    <x v="2"/>
    <x v="1"/>
    <x v="1"/>
    <s v="Sports and travel"/>
    <n v="75.819999999999993"/>
    <n v="1"/>
    <n v="3.7909999999999999"/>
    <n v="79.611000000000004"/>
    <n v="43496"/>
    <n v="1"/>
    <s v="Cash"/>
    <n v="75.819999999999993"/>
    <n v="4.761904762E-2"/>
    <n v="3.7909999999999999"/>
  </r>
  <r>
    <s v="689-16-9784"/>
    <x v="1"/>
    <x v="0"/>
    <x v="1"/>
    <s v="Food and beverages"/>
    <n v="46.77"/>
    <n v="6"/>
    <n v="14.031000000000001"/>
    <n v="294.65100000000001"/>
    <n v="43535"/>
    <n v="1"/>
    <s v="Cash"/>
    <n v="280.62"/>
    <n v="4.761904762E-2"/>
    <n v="14.031000000000001"/>
  </r>
  <r>
    <s v="725-56-0833"/>
    <x v="0"/>
    <x v="0"/>
    <x v="0"/>
    <s v="Health and beauty"/>
    <n v="32.32"/>
    <n v="10"/>
    <n v="16.16"/>
    <n v="339.36"/>
    <n v="43516"/>
    <n v="2"/>
    <s v="CC"/>
    <n v="323.2"/>
    <n v="4.761904762E-2"/>
    <n v="16.16"/>
  </r>
  <r>
    <s v="394-41-0748"/>
    <x v="1"/>
    <x v="1"/>
    <x v="0"/>
    <s v="Fashion accessories"/>
    <n v="54.07"/>
    <n v="9"/>
    <n v="24.331499999999998"/>
    <n v="510.9615"/>
    <n v="43492"/>
    <n v="1"/>
    <s v="Ewallet"/>
    <n v="486.63"/>
    <n v="4.761904762E-2"/>
    <n v="24.331499999999998"/>
  </r>
  <r>
    <s v="596-42-3999"/>
    <x v="2"/>
    <x v="0"/>
    <x v="1"/>
    <s v="Food and beverages"/>
    <n v="18.22"/>
    <n v="7"/>
    <n v="6.3769999999999998"/>
    <n v="133.917"/>
    <n v="43534"/>
    <n v="1"/>
    <s v="CC"/>
    <n v="127.54"/>
    <n v="4.761904762E-2"/>
    <n v="6.3769999999999998"/>
  </r>
  <r>
    <s v="541-89-9860"/>
    <x v="1"/>
    <x v="1"/>
    <x v="0"/>
    <s v="Fashion accessories"/>
    <n v="80.48"/>
    <n v="3"/>
    <n v="12.071999999999999"/>
    <n v="253.512"/>
    <n v="43511"/>
    <n v="1"/>
    <s v="Cash"/>
    <n v="241.44"/>
    <n v="4.761904762E-2"/>
    <n v="12.071999999999999"/>
  </r>
  <r>
    <s v="173-82-9529"/>
    <x v="2"/>
    <x v="0"/>
    <x v="0"/>
    <s v="Fashion accessories"/>
    <n v="37.950000000000003"/>
    <n v="10"/>
    <n v="18.975000000000001"/>
    <n v="398.47500000000002"/>
    <n v="43491"/>
    <n v="1"/>
    <s v="Cash"/>
    <n v="379.5"/>
    <n v="4.761904762E-2"/>
    <n v="18.975000000000001"/>
  </r>
  <r>
    <s v="563-36-9814"/>
    <x v="0"/>
    <x v="1"/>
    <x v="1"/>
    <s v="Electronic accessories"/>
    <n v="76.819999999999993"/>
    <n v="1"/>
    <n v="3.8410000000000002"/>
    <n v="80.661000000000001"/>
    <n v="43509"/>
    <n v="2"/>
    <s v="Ewallet"/>
    <n v="76.819999999999993"/>
    <n v="4.761904762E-2"/>
    <n v="3.8410000000000002"/>
  </r>
  <r>
    <s v="308-47-4913"/>
    <x v="0"/>
    <x v="1"/>
    <x v="0"/>
    <s v="Sports and travel"/>
    <n v="52.26"/>
    <n v="10"/>
    <n v="26.13"/>
    <n v="548.73"/>
    <n v="43533"/>
    <n v="1"/>
    <s v="CC"/>
    <n v="522.6"/>
    <n v="4.761904762E-2"/>
    <n v="26.13"/>
  </r>
  <r>
    <s v="885-17-6250"/>
    <x v="0"/>
    <x v="0"/>
    <x v="0"/>
    <s v="Health and beauty"/>
    <n v="79.739999999999995"/>
    <n v="1"/>
    <n v="3.9870000000000001"/>
    <n v="83.727000000000004"/>
    <n v="43530"/>
    <n v="0"/>
    <s v="Ewallet"/>
    <n v="79.739999999999995"/>
    <n v="4.761904762E-2"/>
    <n v="3.9870000000000001"/>
  </r>
  <r>
    <s v="726-27-2396"/>
    <x v="0"/>
    <x v="0"/>
    <x v="0"/>
    <s v="Health and beauty"/>
    <n v="77.5"/>
    <n v="5"/>
    <n v="19.375"/>
    <n v="406.875"/>
    <n v="43489"/>
    <n v="2"/>
    <s v="Ewallet"/>
    <n v="387.5"/>
    <n v="4.761904762E-2"/>
    <n v="19.375"/>
  </r>
  <r>
    <s v="316-01-3952"/>
    <x v="0"/>
    <x v="0"/>
    <x v="0"/>
    <s v="Food and beverages"/>
    <n v="54.27"/>
    <n v="5"/>
    <n v="13.567500000000001"/>
    <n v="284.91750000000002"/>
    <n v="43537"/>
    <n v="1"/>
    <s v="Ewallet"/>
    <n v="271.35000000000002"/>
    <n v="4.761904762E-2"/>
    <n v="13.567500000000001"/>
  </r>
  <r>
    <s v="760-54-1821"/>
    <x v="2"/>
    <x v="0"/>
    <x v="1"/>
    <s v="Home and lifestyle"/>
    <n v="13.59"/>
    <n v="9"/>
    <n v="6.1154999999999999"/>
    <n v="128.4255"/>
    <n v="43539"/>
    <n v="0"/>
    <s v="Cash"/>
    <n v="122.31"/>
    <n v="4.761904762E-2"/>
    <n v="6.1154999999999999"/>
  </r>
  <r>
    <s v="793-10-3222"/>
    <x v="2"/>
    <x v="1"/>
    <x v="0"/>
    <s v="Health and beauty"/>
    <n v="41.06"/>
    <n v="6"/>
    <n v="12.318"/>
    <n v="258.678"/>
    <n v="43529"/>
    <n v="1"/>
    <s v="CC"/>
    <n v="246.36"/>
    <n v="4.761904762E-2"/>
    <n v="12.318"/>
  </r>
  <r>
    <s v="346-12-3257"/>
    <x v="2"/>
    <x v="1"/>
    <x v="1"/>
    <s v="Electronic accessories"/>
    <n v="19.239999999999998"/>
    <n v="9"/>
    <n v="8.6579999999999995"/>
    <n v="181.81800000000001"/>
    <n v="43528"/>
    <n v="2"/>
    <s v="Cash"/>
    <n v="173.16"/>
    <n v="4.761904762E-2"/>
    <n v="8.6579999999999995"/>
  </r>
  <r>
    <s v="110-05-6330"/>
    <x v="1"/>
    <x v="0"/>
    <x v="0"/>
    <s v="Food and beverages"/>
    <n v="39.43"/>
    <n v="6"/>
    <n v="11.829000000000001"/>
    <n v="248.40899999999999"/>
    <n v="43549"/>
    <n v="2"/>
    <s v="CC"/>
    <n v="236.58"/>
    <n v="4.761904762E-2"/>
    <n v="11.829000000000001"/>
  </r>
  <r>
    <s v="651-61-0874"/>
    <x v="1"/>
    <x v="0"/>
    <x v="1"/>
    <s v="Home and lifestyle"/>
    <n v="46.22"/>
    <n v="4"/>
    <n v="9.2439999999999998"/>
    <n v="194.124"/>
    <n v="43536"/>
    <n v="2"/>
    <s v="CC"/>
    <n v="184.88"/>
    <n v="4.761904762E-2"/>
    <n v="9.2439999999999998"/>
  </r>
  <r>
    <s v="236-86-3015"/>
    <x v="1"/>
    <x v="1"/>
    <x v="1"/>
    <s v="Home and lifestyle"/>
    <n v="13.98"/>
    <n v="1"/>
    <n v="0.69899999999999995"/>
    <n v="14.679"/>
    <n v="43500"/>
    <n v="1"/>
    <s v="Ewallet"/>
    <n v="13.98"/>
    <n v="4.761904762E-2"/>
    <n v="0.69899999999999995"/>
  </r>
  <r>
    <s v="831-64-0259"/>
    <x v="2"/>
    <x v="0"/>
    <x v="0"/>
    <s v="Fashion accessories"/>
    <n v="39.75"/>
    <n v="5"/>
    <n v="9.9375"/>
    <n v="208.6875"/>
    <n v="43518"/>
    <n v="0"/>
    <s v="Ewallet"/>
    <n v="198.75"/>
    <n v="4.761904762E-2"/>
    <n v="9.9375"/>
  </r>
  <r>
    <s v="587-03-7455"/>
    <x v="1"/>
    <x v="1"/>
    <x v="0"/>
    <s v="Fashion accessories"/>
    <n v="97.79"/>
    <n v="7"/>
    <n v="34.226500000000001"/>
    <n v="718.75649999999996"/>
    <n v="43512"/>
    <n v="2"/>
    <s v="Ewallet"/>
    <n v="684.53"/>
    <n v="4.761904762E-2"/>
    <n v="34.226500000000001"/>
  </r>
  <r>
    <s v="882-40-4577"/>
    <x v="0"/>
    <x v="1"/>
    <x v="1"/>
    <s v="Sports and travel"/>
    <n v="67.260000000000005"/>
    <n v="4"/>
    <n v="13.452"/>
    <n v="282.49200000000002"/>
    <n v="43484"/>
    <n v="2"/>
    <s v="CC"/>
    <n v="269.04000000000002"/>
    <n v="4.761904762E-2"/>
    <n v="13.452"/>
  </r>
  <r>
    <s v="732-67-5346"/>
    <x v="0"/>
    <x v="0"/>
    <x v="1"/>
    <s v="Food and beverages"/>
    <n v="13.79"/>
    <n v="5"/>
    <n v="3.4474999999999998"/>
    <n v="72.397499999999994"/>
    <n v="43476"/>
    <n v="2"/>
    <s v="CC"/>
    <n v="68.95"/>
    <n v="4.761904762E-2"/>
    <n v="3.4474999999999998"/>
  </r>
  <r>
    <s v="725-32-9708"/>
    <x v="2"/>
    <x v="1"/>
    <x v="0"/>
    <s v="Fashion accessories"/>
    <n v="68.709999999999994"/>
    <n v="4"/>
    <n v="13.742000000000001"/>
    <n v="288.58199999999999"/>
    <n v="43469"/>
    <n v="2"/>
    <s v="Cash"/>
    <n v="274.83999999999997"/>
    <n v="4.761904762E-2"/>
    <n v="13.742000000000001"/>
  </r>
  <r>
    <s v="256-08-8343"/>
    <x v="0"/>
    <x v="0"/>
    <x v="0"/>
    <s v="Home and lifestyle"/>
    <n v="56.53"/>
    <n v="4"/>
    <n v="11.305999999999999"/>
    <n v="237.42599999999999"/>
    <n v="43528"/>
    <n v="2"/>
    <s v="Ewallet"/>
    <n v="226.12"/>
    <n v="4.761904762E-2"/>
    <n v="11.305999999999999"/>
  </r>
  <r>
    <s v="372-26-1506"/>
    <x v="1"/>
    <x v="0"/>
    <x v="0"/>
    <s v="Fashion accessories"/>
    <n v="23.82"/>
    <n v="5"/>
    <n v="5.9550000000000001"/>
    <n v="125.05500000000001"/>
    <n v="43493"/>
    <n v="2"/>
    <s v="Ewallet"/>
    <n v="119.1"/>
    <n v="4.761904762E-2"/>
    <n v="5.9550000000000001"/>
  </r>
  <r>
    <s v="244-08-0162"/>
    <x v="2"/>
    <x v="0"/>
    <x v="0"/>
    <s v="Health and beauty"/>
    <n v="34.21"/>
    <n v="10"/>
    <n v="17.105"/>
    <n v="359.20499999999998"/>
    <n v="43467"/>
    <n v="1"/>
    <s v="Cash"/>
    <n v="342.1"/>
    <n v="4.761904762E-2"/>
    <n v="17.105"/>
  </r>
  <r>
    <s v="569-71-4390"/>
    <x v="2"/>
    <x v="0"/>
    <x v="1"/>
    <s v="Sports and travel"/>
    <n v="21.87"/>
    <n v="2"/>
    <n v="2.1869999999999998"/>
    <n v="45.927"/>
    <n v="43490"/>
    <n v="1"/>
    <s v="Ewallet"/>
    <n v="43.74"/>
    <n v="4.761904762E-2"/>
    <n v="2.1869999999999998"/>
  </r>
  <r>
    <s v="132-23-6451"/>
    <x v="0"/>
    <x v="1"/>
    <x v="1"/>
    <s v="Health and beauty"/>
    <n v="20.97"/>
    <n v="5"/>
    <n v="5.2424999999999997"/>
    <n v="110.0925"/>
    <n v="43469"/>
    <n v="1"/>
    <s v="Cash"/>
    <n v="104.85"/>
    <n v="4.761904762E-2"/>
    <n v="5.2424999999999997"/>
  </r>
  <r>
    <s v="696-90-2548"/>
    <x v="0"/>
    <x v="0"/>
    <x v="1"/>
    <s v="Sports and travel"/>
    <n v="25.84"/>
    <n v="3"/>
    <n v="3.8759999999999999"/>
    <n v="81.396000000000001"/>
    <n v="43534"/>
    <n v="2"/>
    <s v="Ewallet"/>
    <n v="77.52"/>
    <n v="4.761904762E-2"/>
    <n v="3.8759999999999999"/>
  </r>
  <r>
    <s v="472-15-9636"/>
    <x v="0"/>
    <x v="0"/>
    <x v="1"/>
    <s v="Home and lifestyle"/>
    <n v="50.93"/>
    <n v="8"/>
    <n v="20.372"/>
    <n v="427.81200000000001"/>
    <n v="43546"/>
    <n v="2"/>
    <s v="Ewallet"/>
    <n v="407.44"/>
    <n v="4.761904762E-2"/>
    <n v="20.372"/>
  </r>
  <r>
    <s v="268-03-6164"/>
    <x v="2"/>
    <x v="0"/>
    <x v="1"/>
    <s v="Health and beauty"/>
    <n v="96.11"/>
    <n v="1"/>
    <n v="4.8055000000000003"/>
    <n v="100.91549999999999"/>
    <n v="43490"/>
    <n v="2"/>
    <s v="Ewallet"/>
    <n v="96.11"/>
    <n v="4.761904762E-2"/>
    <n v="4.8055000000000003"/>
  </r>
  <r>
    <s v="750-57-9686"/>
    <x v="1"/>
    <x v="0"/>
    <x v="0"/>
    <s v="Home and lifestyle"/>
    <n v="45.38"/>
    <n v="4"/>
    <n v="9.0760000000000005"/>
    <n v="190.596"/>
    <n v="43473"/>
    <n v="1"/>
    <s v="CC"/>
    <n v="181.52"/>
    <n v="4.761904762E-2"/>
    <n v="9.0760000000000005"/>
  </r>
  <r>
    <s v="186-09-3669"/>
    <x v="1"/>
    <x v="1"/>
    <x v="0"/>
    <s v="Health and beauty"/>
    <n v="81.510000000000005"/>
    <n v="1"/>
    <n v="4.0754999999999999"/>
    <n v="85.585499999999996"/>
    <n v="43487"/>
    <n v="0"/>
    <s v="Ewallet"/>
    <n v="81.510000000000005"/>
    <n v="4.761904762E-2"/>
    <n v="4.0754999999999999"/>
  </r>
  <r>
    <s v="848-07-1692"/>
    <x v="2"/>
    <x v="0"/>
    <x v="0"/>
    <s v="Health and beauty"/>
    <n v="57.22"/>
    <n v="2"/>
    <n v="5.7220000000000004"/>
    <n v="120.16200000000001"/>
    <n v="43477"/>
    <n v="2"/>
    <s v="Ewallet"/>
    <n v="114.44"/>
    <n v="4.761904762E-2"/>
    <n v="5.7220000000000004"/>
  </r>
  <r>
    <s v="745-71-3520"/>
    <x v="0"/>
    <x v="1"/>
    <x v="0"/>
    <s v="Electronic accessories"/>
    <n v="25.22"/>
    <n v="7"/>
    <n v="8.827"/>
    <n v="185.36699999999999"/>
    <n v="43500"/>
    <n v="0"/>
    <s v="Cash"/>
    <n v="176.54"/>
    <n v="4.761904762E-2"/>
    <n v="8.827"/>
  </r>
  <r>
    <s v="266-76-6436"/>
    <x v="1"/>
    <x v="1"/>
    <x v="0"/>
    <s v="Food and beverages"/>
    <n v="38.6"/>
    <n v="3"/>
    <n v="5.79"/>
    <n v="121.59"/>
    <n v="43552"/>
    <n v="1"/>
    <s v="Ewallet"/>
    <n v="115.8"/>
    <n v="4.761904762E-2"/>
    <n v="5.79"/>
  </r>
  <r>
    <s v="740-22-2500"/>
    <x v="1"/>
    <x v="0"/>
    <x v="0"/>
    <s v="Electronic accessories"/>
    <n v="84.05"/>
    <n v="3"/>
    <n v="12.6075"/>
    <n v="264.75749999999999"/>
    <n v="43488"/>
    <n v="1"/>
    <s v="Cash"/>
    <n v="252.15"/>
    <n v="4.761904762E-2"/>
    <n v="12.6075"/>
  </r>
  <r>
    <s v="271-88-8734"/>
    <x v="1"/>
    <x v="1"/>
    <x v="0"/>
    <s v="Fashion accessories"/>
    <n v="97.21"/>
    <n v="10"/>
    <n v="48.604999999999997"/>
    <n v="1020.705"/>
    <n v="43504"/>
    <n v="1"/>
    <s v="CC"/>
    <n v="972.1"/>
    <n v="4.761904762E-2"/>
    <n v="48.604999999999997"/>
  </r>
  <r>
    <s v="301-81-8610"/>
    <x v="2"/>
    <x v="1"/>
    <x v="1"/>
    <s v="Fashion accessories"/>
    <n v="25.42"/>
    <n v="8"/>
    <n v="10.167999999999999"/>
    <n v="213.52799999999999"/>
    <n v="43543"/>
    <n v="2"/>
    <s v="CC"/>
    <n v="203.36"/>
    <n v="4.761904762E-2"/>
    <n v="10.167999999999999"/>
  </r>
  <r>
    <s v="489-64-4354"/>
    <x v="1"/>
    <x v="0"/>
    <x v="1"/>
    <s v="Fashion accessories"/>
    <n v="16.28"/>
    <n v="1"/>
    <n v="0.81399999999999995"/>
    <n v="17.094000000000001"/>
    <n v="43533"/>
    <n v="2"/>
    <s v="Cash"/>
    <n v="16.28"/>
    <n v="4.761904762E-2"/>
    <n v="0.81399999999999995"/>
  </r>
  <r>
    <s v="198-84-7132"/>
    <x v="2"/>
    <x v="1"/>
    <x v="1"/>
    <s v="Fashion accessories"/>
    <n v="40.61"/>
    <n v="9"/>
    <n v="18.2745"/>
    <n v="383.7645"/>
    <n v="43467"/>
    <n v="1"/>
    <s v="Cash"/>
    <n v="365.49"/>
    <n v="4.761904762E-2"/>
    <n v="18.2745"/>
  </r>
  <r>
    <s v="269-10-8440"/>
    <x v="0"/>
    <x v="1"/>
    <x v="1"/>
    <s v="Health and beauty"/>
    <n v="53.17"/>
    <n v="7"/>
    <n v="18.609500000000001"/>
    <n v="390.79950000000002"/>
    <n v="43486"/>
    <n v="2"/>
    <s v="Cash"/>
    <n v="372.19"/>
    <n v="4.761904762E-2"/>
    <n v="18.609500000000001"/>
  </r>
  <r>
    <s v="650-98-6268"/>
    <x v="2"/>
    <x v="1"/>
    <x v="0"/>
    <s v="Food and beverages"/>
    <n v="20.87"/>
    <n v="3"/>
    <n v="3.1305000000000001"/>
    <n v="65.740499999999997"/>
    <n v="43544"/>
    <n v="1"/>
    <s v="CC"/>
    <n v="62.61"/>
    <n v="4.761904762E-2"/>
    <n v="3.1305000000000001"/>
  </r>
  <r>
    <s v="741-73-3559"/>
    <x v="2"/>
    <x v="0"/>
    <x v="1"/>
    <s v="Sports and travel"/>
    <n v="67.27"/>
    <n v="5"/>
    <n v="16.817499999999999"/>
    <n v="353.16750000000002"/>
    <n v="43523"/>
    <n v="2"/>
    <s v="Cash"/>
    <n v="336.35"/>
    <n v="4.761904762E-2"/>
    <n v="16.817499999999999"/>
  </r>
  <r>
    <s v="325-77-6186"/>
    <x v="0"/>
    <x v="1"/>
    <x v="0"/>
    <s v="Home and lifestyle"/>
    <n v="90.65"/>
    <n v="10"/>
    <n v="45.325000000000003"/>
    <n v="951.82500000000005"/>
    <n v="43532"/>
    <n v="0"/>
    <s v="Ewallet"/>
    <n v="906.5"/>
    <n v="4.761904762E-2"/>
    <n v="45.325000000000003"/>
  </r>
  <r>
    <s v="286-75-7818"/>
    <x v="2"/>
    <x v="0"/>
    <x v="1"/>
    <s v="Fashion accessories"/>
    <n v="69.08"/>
    <n v="2"/>
    <n v="6.9080000000000004"/>
    <n v="145.06800000000001"/>
    <n v="43496"/>
    <n v="2"/>
    <s v="CC"/>
    <n v="138.16"/>
    <n v="4.761904762E-2"/>
    <n v="6.9080000000000004"/>
  </r>
  <r>
    <s v="574-57-9721"/>
    <x v="1"/>
    <x v="0"/>
    <x v="1"/>
    <s v="Food and beverages"/>
    <n v="43.27"/>
    <n v="2"/>
    <n v="4.327"/>
    <n v="90.867000000000004"/>
    <n v="43532"/>
    <n v="2"/>
    <s v="Ewallet"/>
    <n v="86.54"/>
    <n v="4.761904762E-2"/>
    <n v="4.327"/>
  </r>
  <r>
    <s v="459-50-7686"/>
    <x v="0"/>
    <x v="0"/>
    <x v="0"/>
    <s v="Electronic accessories"/>
    <n v="23.46"/>
    <n v="6"/>
    <n v="7.0380000000000003"/>
    <n v="147.798"/>
    <n v="43478"/>
    <n v="2"/>
    <s v="Ewallet"/>
    <n v="140.76"/>
    <n v="4.761904762E-2"/>
    <n v="7.0380000000000003"/>
  </r>
  <r>
    <s v="616-87-0016"/>
    <x v="2"/>
    <x v="0"/>
    <x v="1"/>
    <s v="Fashion accessories"/>
    <n v="95.54"/>
    <n v="7"/>
    <n v="33.439"/>
    <n v="702.21900000000005"/>
    <n v="43533"/>
    <n v="1"/>
    <s v="CC"/>
    <n v="668.78"/>
    <n v="4.761904762E-2"/>
    <n v="33.439"/>
  </r>
  <r>
    <s v="837-55-7229"/>
    <x v="2"/>
    <x v="0"/>
    <x v="0"/>
    <s v="Fashion accessories"/>
    <n v="47.44"/>
    <n v="1"/>
    <n v="2.3719999999999999"/>
    <n v="49.811999999999998"/>
    <n v="43518"/>
    <n v="2"/>
    <s v="CC"/>
    <n v="47.44"/>
    <n v="4.761904762E-2"/>
    <n v="2.3719999999999999"/>
  </r>
  <r>
    <s v="751-69-0068"/>
    <x v="1"/>
    <x v="0"/>
    <x v="1"/>
    <s v="Sports and travel"/>
    <n v="99.24"/>
    <n v="9"/>
    <n v="44.658000000000001"/>
    <n v="937.81799999999998"/>
    <n v="43543"/>
    <n v="2"/>
    <s v="Ewallet"/>
    <n v="893.16"/>
    <n v="4.761904762E-2"/>
    <n v="44.658000000000001"/>
  </r>
  <r>
    <s v="257-73-1380"/>
    <x v="1"/>
    <x v="1"/>
    <x v="1"/>
    <s v="Sports and travel"/>
    <n v="82.93"/>
    <n v="4"/>
    <n v="16.585999999999999"/>
    <n v="348.30599999999998"/>
    <n v="43485"/>
    <n v="2"/>
    <s v="Ewallet"/>
    <n v="331.72"/>
    <n v="4.761904762E-2"/>
    <n v="16.585999999999999"/>
  </r>
  <r>
    <s v="345-08-4992"/>
    <x v="0"/>
    <x v="0"/>
    <x v="1"/>
    <s v="Home and lifestyle"/>
    <n v="33.99"/>
    <n v="6"/>
    <n v="10.196999999999999"/>
    <n v="214.137"/>
    <n v="43532"/>
    <n v="2"/>
    <s v="CC"/>
    <n v="203.94"/>
    <n v="4.761904762E-2"/>
    <n v="10.196999999999999"/>
  </r>
  <r>
    <s v="549-96-4200"/>
    <x v="1"/>
    <x v="1"/>
    <x v="1"/>
    <s v="Food and beverages"/>
    <n v="17.04"/>
    <n v="4"/>
    <n v="3.4079999999999999"/>
    <n v="71.567999999999998"/>
    <n v="43532"/>
    <n v="2"/>
    <s v="Ewallet"/>
    <n v="68.16"/>
    <n v="4.761904762E-2"/>
    <n v="3.4079999999999999"/>
  </r>
  <r>
    <s v="810-60-6344"/>
    <x v="1"/>
    <x v="0"/>
    <x v="0"/>
    <s v="Electronic accessories"/>
    <n v="40.86"/>
    <n v="8"/>
    <n v="16.344000000000001"/>
    <n v="343.22399999999999"/>
    <n v="43503"/>
    <n v="1"/>
    <s v="CC"/>
    <n v="326.88"/>
    <n v="4.761904762E-2"/>
    <n v="16.344000000000001"/>
  </r>
  <r>
    <s v="450-28-2866"/>
    <x v="1"/>
    <x v="1"/>
    <x v="1"/>
    <s v="Food and beverages"/>
    <n v="17.440000000000001"/>
    <n v="5"/>
    <n v="4.3600000000000003"/>
    <n v="91.56"/>
    <n v="43480"/>
    <n v="2"/>
    <s v="Cash"/>
    <n v="87.2"/>
    <n v="4.761904762E-2"/>
    <n v="4.3600000000000003"/>
  </r>
  <r>
    <s v="394-30-3170"/>
    <x v="2"/>
    <x v="1"/>
    <x v="0"/>
    <s v="Sports and travel"/>
    <n v="88.43"/>
    <n v="8"/>
    <n v="35.372"/>
    <n v="742.81200000000001"/>
    <n v="43546"/>
    <n v="2"/>
    <s v="CC"/>
    <n v="707.44"/>
    <n v="4.761904762E-2"/>
    <n v="35.372"/>
  </r>
  <r>
    <s v="138-17-5109"/>
    <x v="0"/>
    <x v="1"/>
    <x v="0"/>
    <s v="Home and lifestyle"/>
    <n v="89.21"/>
    <n v="9"/>
    <n v="40.144500000000001"/>
    <n v="843.03449999999998"/>
    <n v="43480"/>
    <n v="2"/>
    <s v="CC"/>
    <n v="802.89"/>
    <n v="4.761904762E-2"/>
    <n v="40.144500000000001"/>
  </r>
  <r>
    <s v="192-98-7397"/>
    <x v="1"/>
    <x v="0"/>
    <x v="1"/>
    <s v="Fashion accessories"/>
    <n v="12.78"/>
    <n v="1"/>
    <n v="0.63900000000000001"/>
    <n v="13.419"/>
    <n v="43473"/>
    <n v="1"/>
    <s v="Ewallet"/>
    <n v="12.78"/>
    <n v="4.761904762E-2"/>
    <n v="0.63900000000000001"/>
  </r>
  <r>
    <s v="301-11-9629"/>
    <x v="0"/>
    <x v="0"/>
    <x v="0"/>
    <s v="Sports and travel"/>
    <n v="19.100000000000001"/>
    <n v="7"/>
    <n v="6.6849999999999996"/>
    <n v="140.38499999999999"/>
    <n v="43480"/>
    <n v="0"/>
    <s v="Cash"/>
    <n v="133.69999999999999"/>
    <n v="4.761904762E-2"/>
    <n v="6.6849999999999996"/>
  </r>
  <r>
    <s v="390-80-5128"/>
    <x v="2"/>
    <x v="1"/>
    <x v="0"/>
    <s v="Health and beauty"/>
    <n v="19.149999999999999"/>
    <n v="1"/>
    <n v="0.95750000000000002"/>
    <n v="20.107500000000002"/>
    <n v="43493"/>
    <n v="2"/>
    <s v="CC"/>
    <n v="19.149999999999999"/>
    <n v="4.761904762E-2"/>
    <n v="0.95750000000000002"/>
  </r>
  <r>
    <s v="235-46-8343"/>
    <x v="1"/>
    <x v="1"/>
    <x v="1"/>
    <s v="Food and beverages"/>
    <n v="27.66"/>
    <n v="10"/>
    <n v="13.83"/>
    <n v="290.43"/>
    <n v="43510"/>
    <n v="1"/>
    <s v="CC"/>
    <n v="276.60000000000002"/>
    <n v="4.761904762E-2"/>
    <n v="13.83"/>
  </r>
  <r>
    <s v="453-12-7053"/>
    <x v="1"/>
    <x v="0"/>
    <x v="1"/>
    <s v="Fashion accessories"/>
    <n v="45.74"/>
    <n v="3"/>
    <n v="6.8609999999999998"/>
    <n v="144.08099999999999"/>
    <n v="43534"/>
    <n v="2"/>
    <s v="CC"/>
    <n v="137.22"/>
    <n v="4.761904762E-2"/>
    <n v="6.8609999999999998"/>
  </r>
  <r>
    <s v="296-11-7041"/>
    <x v="2"/>
    <x v="1"/>
    <x v="0"/>
    <s v="Health and beauty"/>
    <n v="27.07"/>
    <n v="1"/>
    <n v="1.3534999999999999"/>
    <n v="28.423500000000001"/>
    <n v="43477"/>
    <n v="2"/>
    <s v="CC"/>
    <n v="27.07"/>
    <n v="4.761904762E-2"/>
    <n v="1.3534999999999999"/>
  </r>
  <r>
    <s v="449-27-2918"/>
    <x v="2"/>
    <x v="1"/>
    <x v="0"/>
    <s v="Sports and travel"/>
    <n v="39.119999999999997"/>
    <n v="1"/>
    <n v="1.956"/>
    <n v="41.076000000000001"/>
    <n v="43550"/>
    <n v="1"/>
    <s v="CC"/>
    <n v="39.119999999999997"/>
    <n v="4.761904762E-2"/>
    <n v="1.956"/>
  </r>
  <r>
    <s v="891-01-7034"/>
    <x v="2"/>
    <x v="0"/>
    <x v="0"/>
    <s v="Electronic accessories"/>
    <n v="74.709999999999994"/>
    <n v="6"/>
    <n v="22.413"/>
    <n v="470.673"/>
    <n v="43466"/>
    <n v="2"/>
    <s v="Cash"/>
    <n v="448.26"/>
    <n v="4.761904762E-2"/>
    <n v="22.413"/>
  </r>
  <r>
    <s v="744-09-5786"/>
    <x v="2"/>
    <x v="0"/>
    <x v="1"/>
    <s v="Electronic accessories"/>
    <n v="22.01"/>
    <n v="6"/>
    <n v="6.6029999999999998"/>
    <n v="138.66300000000001"/>
    <n v="43467"/>
    <n v="2"/>
    <s v="Cash"/>
    <n v="132.06"/>
    <n v="4.761904762E-2"/>
    <n v="6.6029999999999998"/>
  </r>
  <r>
    <s v="727-17-0390"/>
    <x v="0"/>
    <x v="0"/>
    <x v="0"/>
    <s v="Food and beverages"/>
    <n v="63.61"/>
    <n v="5"/>
    <n v="15.9025"/>
    <n v="333.95249999999999"/>
    <n v="43540"/>
    <n v="1"/>
    <s v="Ewallet"/>
    <n v="318.05"/>
    <n v="4.761904762E-2"/>
    <n v="15.9025"/>
  </r>
  <r>
    <s v="568-88-3448"/>
    <x v="0"/>
    <x v="0"/>
    <x v="1"/>
    <s v="Health and beauty"/>
    <n v="25"/>
    <n v="1"/>
    <n v="1.25"/>
    <n v="26.25"/>
    <n v="43527"/>
    <n v="2"/>
    <s v="Ewallet"/>
    <n v="25"/>
    <n v="4.761904762E-2"/>
    <n v="1.25"/>
  </r>
  <r>
    <s v="187-83-5490"/>
    <x v="0"/>
    <x v="1"/>
    <x v="1"/>
    <s v="Electronic accessories"/>
    <n v="20.77"/>
    <n v="4"/>
    <n v="4.1539999999999999"/>
    <n v="87.233999999999995"/>
    <n v="43496"/>
    <n v="1"/>
    <s v="Cash"/>
    <n v="83.08"/>
    <n v="4.761904762E-2"/>
    <n v="4.1539999999999999"/>
  </r>
  <r>
    <s v="767-54-1907"/>
    <x v="2"/>
    <x v="1"/>
    <x v="0"/>
    <s v="Fashion accessories"/>
    <n v="29.56"/>
    <n v="5"/>
    <n v="7.39"/>
    <n v="155.19"/>
    <n v="43509"/>
    <n v="2"/>
    <s v="Cash"/>
    <n v="147.80000000000001"/>
    <n v="4.761904762E-2"/>
    <n v="7.39"/>
  </r>
  <r>
    <s v="710-46-4433"/>
    <x v="2"/>
    <x v="1"/>
    <x v="0"/>
    <s v="Food and beverages"/>
    <n v="77.400000000000006"/>
    <n v="9"/>
    <n v="34.83"/>
    <n v="731.43"/>
    <n v="43511"/>
    <n v="1"/>
    <s v="CC"/>
    <n v="696.6"/>
    <n v="4.761904762E-2"/>
    <n v="34.83"/>
  </r>
  <r>
    <s v="533-33-5337"/>
    <x v="2"/>
    <x v="0"/>
    <x v="1"/>
    <s v="Electronic accessories"/>
    <n v="79.39"/>
    <n v="10"/>
    <n v="39.695"/>
    <n v="833.59500000000003"/>
    <n v="43503"/>
    <n v="2"/>
    <s v="Cash"/>
    <n v="793.9"/>
    <n v="4.761904762E-2"/>
    <n v="39.695"/>
  </r>
  <r>
    <s v="325-90-8763"/>
    <x v="1"/>
    <x v="1"/>
    <x v="0"/>
    <s v="Electronic accessories"/>
    <n v="46.57"/>
    <n v="10"/>
    <n v="23.285"/>
    <n v="488.98500000000001"/>
    <n v="43492"/>
    <n v="1"/>
    <s v="Cash"/>
    <n v="465.7"/>
    <n v="4.761904762E-2"/>
    <n v="23.285"/>
  </r>
  <r>
    <s v="729-46-7422"/>
    <x v="1"/>
    <x v="0"/>
    <x v="1"/>
    <s v="Food and beverages"/>
    <n v="35.89"/>
    <n v="1"/>
    <n v="1.7945"/>
    <n v="37.6845"/>
    <n v="43519"/>
    <n v="2"/>
    <s v="CC"/>
    <n v="35.89"/>
    <n v="4.761904762E-2"/>
    <n v="1.7945"/>
  </r>
  <r>
    <s v="639-76-1242"/>
    <x v="1"/>
    <x v="0"/>
    <x v="1"/>
    <s v="Food and beverages"/>
    <n v="40.520000000000003"/>
    <n v="5"/>
    <n v="10.130000000000001"/>
    <n v="212.73"/>
    <n v="43499"/>
    <n v="2"/>
    <s v="Cash"/>
    <n v="202.6"/>
    <n v="4.761904762E-2"/>
    <n v="10.130000000000001"/>
  </r>
  <r>
    <s v="234-03-4040"/>
    <x v="2"/>
    <x v="1"/>
    <x v="0"/>
    <s v="Food and beverages"/>
    <n v="73.05"/>
    <n v="10"/>
    <n v="36.524999999999999"/>
    <n v="767.02499999999998"/>
    <n v="43527"/>
    <n v="1"/>
    <s v="CC"/>
    <n v="730.5"/>
    <n v="4.761904762E-2"/>
    <n v="36.524999999999999"/>
  </r>
  <r>
    <s v="326-71-2155"/>
    <x v="1"/>
    <x v="0"/>
    <x v="0"/>
    <s v="Sports and travel"/>
    <n v="73.95"/>
    <n v="4"/>
    <n v="14.79"/>
    <n v="310.58999999999997"/>
    <n v="43499"/>
    <n v="0"/>
    <s v="Cash"/>
    <n v="295.8"/>
    <n v="4.761904762E-2"/>
    <n v="14.79"/>
  </r>
  <r>
    <s v="320-32-8842"/>
    <x v="1"/>
    <x v="1"/>
    <x v="0"/>
    <s v="Food and beverages"/>
    <n v="22.62"/>
    <n v="1"/>
    <n v="1.131"/>
    <n v="23.751000000000001"/>
    <n v="43541"/>
    <n v="2"/>
    <s v="Cash"/>
    <n v="22.62"/>
    <n v="4.761904762E-2"/>
    <n v="1.131"/>
  </r>
  <r>
    <s v="470-32-9057"/>
    <x v="0"/>
    <x v="1"/>
    <x v="1"/>
    <s v="Food and beverages"/>
    <n v="51.34"/>
    <n v="5"/>
    <n v="12.835000000000001"/>
    <n v="269.53500000000003"/>
    <n v="43552"/>
    <n v="2"/>
    <s v="CC"/>
    <n v="256.7"/>
    <n v="4.761904762E-2"/>
    <n v="12.835000000000001"/>
  </r>
  <r>
    <s v="878-30-2331"/>
    <x v="1"/>
    <x v="1"/>
    <x v="0"/>
    <s v="Sports and travel"/>
    <n v="54.55"/>
    <n v="10"/>
    <n v="27.274999999999999"/>
    <n v="572.77499999999998"/>
    <n v="43526"/>
    <n v="1"/>
    <s v="CC"/>
    <n v="545.5"/>
    <n v="4.761904762E-2"/>
    <n v="27.274999999999999"/>
  </r>
  <r>
    <s v="440-59-5691"/>
    <x v="1"/>
    <x v="1"/>
    <x v="0"/>
    <s v="Health and beauty"/>
    <n v="37.15"/>
    <n v="7"/>
    <n v="13.0025"/>
    <n v="273.05250000000001"/>
    <n v="43504"/>
    <n v="1"/>
    <s v="CC"/>
    <n v="260.05"/>
    <n v="4.761904762E-2"/>
    <n v="13.0025"/>
  </r>
  <r>
    <s v="554-53-3790"/>
    <x v="2"/>
    <x v="0"/>
    <x v="1"/>
    <s v="Sports and travel"/>
    <n v="37.020000000000003"/>
    <n v="6"/>
    <n v="11.106"/>
    <n v="233.226"/>
    <n v="43546"/>
    <n v="2"/>
    <s v="Cash"/>
    <n v="222.12"/>
    <n v="4.761904762E-2"/>
    <n v="11.106"/>
  </r>
  <r>
    <s v="746-19-0921"/>
    <x v="1"/>
    <x v="0"/>
    <x v="1"/>
    <s v="Food and beverages"/>
    <n v="21.58"/>
    <n v="1"/>
    <n v="1.079"/>
    <n v="22.658999999999999"/>
    <n v="43505"/>
    <n v="0"/>
    <s v="Ewallet"/>
    <n v="21.58"/>
    <n v="4.761904762E-2"/>
    <n v="1.079"/>
  </r>
  <r>
    <s v="233-34-0817"/>
    <x v="1"/>
    <x v="1"/>
    <x v="0"/>
    <s v="Electronic accessories"/>
    <n v="98.84"/>
    <n v="1"/>
    <n v="4.9420000000000002"/>
    <n v="103.782"/>
    <n v="43511"/>
    <n v="1"/>
    <s v="Cash"/>
    <n v="98.84"/>
    <n v="4.761904762E-2"/>
    <n v="4.9420000000000002"/>
  </r>
  <r>
    <s v="767-05-1286"/>
    <x v="1"/>
    <x v="1"/>
    <x v="0"/>
    <s v="Home and lifestyle"/>
    <n v="83.77"/>
    <n v="6"/>
    <n v="25.131"/>
    <n v="527.75099999999998"/>
    <n v="43488"/>
    <n v="1"/>
    <s v="Ewallet"/>
    <n v="502.62"/>
    <n v="4.761904762E-2"/>
    <n v="25.131"/>
  </r>
  <r>
    <s v="340-21-9136"/>
    <x v="0"/>
    <x v="1"/>
    <x v="0"/>
    <s v="Sports and travel"/>
    <n v="40.049999999999997"/>
    <n v="4"/>
    <n v="8.01"/>
    <n v="168.21"/>
    <n v="43490"/>
    <n v="1"/>
    <s v="Cash"/>
    <n v="160.19999999999999"/>
    <n v="4.761904762E-2"/>
    <n v="8.01"/>
  </r>
  <r>
    <s v="405-31-3305"/>
    <x v="0"/>
    <x v="1"/>
    <x v="1"/>
    <s v="Fashion accessories"/>
    <n v="43.13"/>
    <n v="10"/>
    <n v="21.565000000000001"/>
    <n v="452.86500000000001"/>
    <n v="43498"/>
    <n v="2"/>
    <s v="CC"/>
    <n v="431.3"/>
    <n v="4.761904762E-2"/>
    <n v="21.565000000000001"/>
  </r>
  <r>
    <s v="731-59-7531"/>
    <x v="2"/>
    <x v="1"/>
    <x v="1"/>
    <s v="Health and beauty"/>
    <n v="72.569999999999993"/>
    <n v="8"/>
    <n v="29.027999999999999"/>
    <n v="609.58799999999997"/>
    <n v="43554"/>
    <n v="2"/>
    <s v="Cash"/>
    <n v="580.55999999999995"/>
    <n v="4.761904762E-2"/>
    <n v="29.027999999999999"/>
  </r>
  <r>
    <s v="676-39-6028"/>
    <x v="0"/>
    <x v="1"/>
    <x v="0"/>
    <s v="Electronic accessories"/>
    <n v="64.44"/>
    <n v="5"/>
    <n v="16.11"/>
    <n v="338.31"/>
    <n v="43554"/>
    <n v="2"/>
    <s v="Cash"/>
    <n v="322.2"/>
    <n v="4.761904762E-2"/>
    <n v="16.11"/>
  </r>
  <r>
    <s v="502-05-1910"/>
    <x v="0"/>
    <x v="0"/>
    <x v="1"/>
    <s v="Health and beauty"/>
    <n v="65.180000000000007"/>
    <n v="3"/>
    <n v="9.7769999999999992"/>
    <n v="205.31700000000001"/>
    <n v="43521"/>
    <n v="2"/>
    <s v="CC"/>
    <n v="195.54"/>
    <n v="4.761904762E-2"/>
    <n v="9.7769999999999992"/>
  </r>
  <r>
    <s v="485-30-8700"/>
    <x v="0"/>
    <x v="0"/>
    <x v="0"/>
    <s v="Sports and travel"/>
    <n v="33.26"/>
    <n v="5"/>
    <n v="8.3149999999999995"/>
    <n v="174.61500000000001"/>
    <n v="43542"/>
    <n v="2"/>
    <s v="CC"/>
    <n v="166.3"/>
    <n v="4.761904762E-2"/>
    <n v="8.3149999999999995"/>
  </r>
  <r>
    <s v="598-47-9715"/>
    <x v="1"/>
    <x v="0"/>
    <x v="1"/>
    <s v="Electronic accessories"/>
    <n v="84.07"/>
    <n v="4"/>
    <n v="16.814"/>
    <n v="353.09399999999999"/>
    <n v="43531"/>
    <n v="2"/>
    <s v="Ewallet"/>
    <n v="336.28"/>
    <n v="4.761904762E-2"/>
    <n v="16.814"/>
  </r>
  <r>
    <s v="701-69-8742"/>
    <x v="2"/>
    <x v="0"/>
    <x v="1"/>
    <s v="Sports and travel"/>
    <n v="34.369999999999997"/>
    <n v="10"/>
    <n v="17.184999999999999"/>
    <n v="360.88499999999999"/>
    <n v="43540"/>
    <n v="0"/>
    <s v="Ewallet"/>
    <n v="343.7"/>
    <n v="4.761904762E-2"/>
    <n v="17.184999999999999"/>
  </r>
  <r>
    <s v="575-67-1508"/>
    <x v="0"/>
    <x v="0"/>
    <x v="1"/>
    <s v="Electronic accessories"/>
    <n v="38.6"/>
    <n v="1"/>
    <n v="1.93"/>
    <n v="40.53"/>
    <n v="43494"/>
    <n v="1"/>
    <s v="Ewallet"/>
    <n v="38.6"/>
    <n v="4.761904762E-2"/>
    <n v="1.93"/>
  </r>
  <r>
    <s v="541-08-3113"/>
    <x v="1"/>
    <x v="0"/>
    <x v="1"/>
    <s v="Food and beverages"/>
    <n v="65.97"/>
    <n v="8"/>
    <n v="26.388000000000002"/>
    <n v="554.14800000000002"/>
    <n v="43498"/>
    <n v="2"/>
    <s v="Cash"/>
    <n v="527.76"/>
    <n v="4.761904762E-2"/>
    <n v="26.388000000000002"/>
  </r>
  <r>
    <s v="246-11-3901"/>
    <x v="1"/>
    <x v="0"/>
    <x v="0"/>
    <s v="Electronic accessories"/>
    <n v="32.799999999999997"/>
    <n v="10"/>
    <n v="16.399999999999999"/>
    <n v="344.4"/>
    <n v="43511"/>
    <n v="1"/>
    <s v="Cash"/>
    <n v="328"/>
    <n v="4.761904762E-2"/>
    <n v="16.399999999999999"/>
  </r>
  <r>
    <s v="674-15-9296"/>
    <x v="0"/>
    <x v="0"/>
    <x v="1"/>
    <s v="Sports and travel"/>
    <n v="37.14"/>
    <n v="5"/>
    <n v="9.2850000000000001"/>
    <n v="194.98500000000001"/>
    <n v="43473"/>
    <n v="1"/>
    <s v="Ewallet"/>
    <n v="185.7"/>
    <n v="4.761904762E-2"/>
    <n v="9.2850000000000001"/>
  </r>
  <r>
    <s v="305-18-3552"/>
    <x v="2"/>
    <x v="1"/>
    <x v="1"/>
    <s v="Home and lifestyle"/>
    <n v="60.38"/>
    <n v="10"/>
    <n v="30.19"/>
    <n v="633.99"/>
    <n v="43508"/>
    <n v="2"/>
    <s v="Cash"/>
    <n v="603.79999999999995"/>
    <n v="4.761904762E-2"/>
    <n v="30.19"/>
  </r>
  <r>
    <s v="493-65-6248"/>
    <x v="1"/>
    <x v="1"/>
    <x v="0"/>
    <s v="Sports and travel"/>
    <n v="36.979999999999997"/>
    <n v="10"/>
    <n v="18.489999999999998"/>
    <n v="388.29"/>
    <n v="43466"/>
    <n v="2"/>
    <s v="CC"/>
    <n v="369.8"/>
    <n v="4.761904762E-2"/>
    <n v="18.489999999999998"/>
  </r>
  <r>
    <s v="438-01-4015"/>
    <x v="2"/>
    <x v="1"/>
    <x v="0"/>
    <s v="Sports and travel"/>
    <n v="49.49"/>
    <n v="4"/>
    <n v="9.8979999999999997"/>
    <n v="207.858"/>
    <n v="43545"/>
    <n v="2"/>
    <s v="Ewallet"/>
    <n v="197.96"/>
    <n v="4.761904762E-2"/>
    <n v="9.8979999999999997"/>
  </r>
  <r>
    <s v="709-58-4068"/>
    <x v="2"/>
    <x v="0"/>
    <x v="0"/>
    <s v="Fashion accessories"/>
    <n v="41.09"/>
    <n v="10"/>
    <n v="20.545000000000002"/>
    <n v="431.44499999999999"/>
    <n v="43524"/>
    <n v="1"/>
    <s v="Cash"/>
    <n v="410.9"/>
    <n v="4.761904762E-2"/>
    <n v="20.545000000000002"/>
  </r>
  <r>
    <s v="795-49-7276"/>
    <x v="0"/>
    <x v="0"/>
    <x v="1"/>
    <s v="Fashion accessories"/>
    <n v="37.15"/>
    <n v="4"/>
    <n v="7.43"/>
    <n v="156.03"/>
    <n v="43547"/>
    <n v="2"/>
    <s v="Ewallet"/>
    <n v="148.6"/>
    <n v="4.761904762E-2"/>
    <n v="7.43"/>
  </r>
  <r>
    <s v="556-72-8512"/>
    <x v="1"/>
    <x v="0"/>
    <x v="1"/>
    <s v="Home and lifestyle"/>
    <n v="22.96"/>
    <n v="1"/>
    <n v="1.1479999999999999"/>
    <n v="24.108000000000001"/>
    <n v="43495"/>
    <n v="2"/>
    <s v="Cash"/>
    <n v="22.96"/>
    <n v="4.761904762E-2"/>
    <n v="1.1479999999999999"/>
  </r>
  <r>
    <s v="627-95-3243"/>
    <x v="2"/>
    <x v="1"/>
    <x v="0"/>
    <s v="Home and lifestyle"/>
    <n v="77.680000000000007"/>
    <n v="9"/>
    <n v="34.956000000000003"/>
    <n v="734.07600000000002"/>
    <n v="43500"/>
    <n v="1"/>
    <s v="Ewallet"/>
    <n v="699.12"/>
    <n v="4.761904762E-2"/>
    <n v="34.956000000000003"/>
  </r>
  <r>
    <s v="686-41-0932"/>
    <x v="2"/>
    <x v="0"/>
    <x v="0"/>
    <s v="Fashion accessories"/>
    <n v="34.700000000000003"/>
    <n v="2"/>
    <n v="3.47"/>
    <n v="72.87"/>
    <n v="43537"/>
    <n v="2"/>
    <s v="Ewallet"/>
    <n v="69.400000000000006"/>
    <n v="4.761904762E-2"/>
    <n v="3.47"/>
  </r>
  <r>
    <s v="510-09-5628"/>
    <x v="0"/>
    <x v="1"/>
    <x v="0"/>
    <s v="Fashion accessories"/>
    <n v="19.66"/>
    <n v="10"/>
    <n v="9.83"/>
    <n v="206.43"/>
    <n v="43539"/>
    <n v="2"/>
    <s v="CC"/>
    <n v="196.6"/>
    <n v="4.761904762E-2"/>
    <n v="9.83"/>
  </r>
  <r>
    <s v="608-04-3797"/>
    <x v="2"/>
    <x v="1"/>
    <x v="0"/>
    <s v="Health and beauty"/>
    <n v="25.32"/>
    <n v="8"/>
    <n v="10.128"/>
    <n v="212.68799999999999"/>
    <n v="43529"/>
    <n v="2"/>
    <s v="Ewallet"/>
    <n v="202.56"/>
    <n v="4.761904762E-2"/>
    <n v="10.128"/>
  </r>
  <r>
    <s v="148-82-2527"/>
    <x v="1"/>
    <x v="1"/>
    <x v="0"/>
    <s v="Home and lifestyle"/>
    <n v="12.12"/>
    <n v="10"/>
    <n v="6.06"/>
    <n v="127.26"/>
    <n v="43529"/>
    <n v="1"/>
    <s v="CC"/>
    <n v="121.2"/>
    <n v="4.761904762E-2"/>
    <n v="6.06"/>
  </r>
  <r>
    <s v="437-53-3084"/>
    <x v="2"/>
    <x v="0"/>
    <x v="1"/>
    <s v="Fashion accessories"/>
    <n v="99.89"/>
    <n v="2"/>
    <n v="9.9890000000000008"/>
    <n v="209.76900000000001"/>
    <n v="43522"/>
    <n v="1"/>
    <s v="Ewallet"/>
    <n v="199.78"/>
    <n v="4.761904762E-2"/>
    <n v="9.9890000000000008"/>
  </r>
  <r>
    <s v="632-32-4574"/>
    <x v="2"/>
    <x v="0"/>
    <x v="1"/>
    <s v="Sports and travel"/>
    <n v="75.92"/>
    <n v="8"/>
    <n v="30.367999999999999"/>
    <n v="637.72799999999995"/>
    <n v="43544"/>
    <n v="1"/>
    <s v="Cash"/>
    <n v="607.36"/>
    <n v="4.761904762E-2"/>
    <n v="30.367999999999999"/>
  </r>
  <r>
    <s v="556-97-7101"/>
    <x v="1"/>
    <x v="0"/>
    <x v="0"/>
    <s v="Electronic accessories"/>
    <n v="63.22"/>
    <n v="2"/>
    <n v="6.3220000000000001"/>
    <n v="132.762"/>
    <n v="43466"/>
    <n v="2"/>
    <s v="Cash"/>
    <n v="126.44"/>
    <n v="4.761904762E-2"/>
    <n v="6.3220000000000001"/>
  </r>
  <r>
    <s v="862-59-8517"/>
    <x v="1"/>
    <x v="0"/>
    <x v="0"/>
    <s v="Food and beverages"/>
    <n v="90.24"/>
    <n v="6"/>
    <n v="27.071999999999999"/>
    <n v="568.51199999999994"/>
    <n v="43492"/>
    <n v="1"/>
    <s v="Cash"/>
    <n v="541.44000000000005"/>
    <n v="4.761904762E-2"/>
    <n v="27.071999999999999"/>
  </r>
  <r>
    <s v="401-18-8016"/>
    <x v="2"/>
    <x v="1"/>
    <x v="0"/>
    <s v="Sports and travel"/>
    <n v="98.13"/>
    <n v="1"/>
    <n v="4.9065000000000003"/>
    <n v="103.0365"/>
    <n v="43486"/>
    <n v="2"/>
    <s v="Cash"/>
    <n v="98.13"/>
    <n v="4.761904762E-2"/>
    <n v="4.9065000000000003"/>
  </r>
  <r>
    <s v="420-18-8989"/>
    <x v="0"/>
    <x v="1"/>
    <x v="0"/>
    <s v="Sports and travel"/>
    <n v="51.52"/>
    <n v="8"/>
    <n v="20.608000000000001"/>
    <n v="432.76799999999997"/>
    <n v="43498"/>
    <n v="2"/>
    <s v="Cash"/>
    <n v="412.16"/>
    <n v="4.761904762E-2"/>
    <n v="20.608000000000001"/>
  </r>
  <r>
    <s v="277-63-2961"/>
    <x v="2"/>
    <x v="1"/>
    <x v="1"/>
    <s v="Sports and travel"/>
    <n v="73.97"/>
    <n v="1"/>
    <n v="3.6985000000000001"/>
    <n v="77.668499999999995"/>
    <n v="43499"/>
    <n v="2"/>
    <s v="CC"/>
    <n v="73.97"/>
    <n v="4.761904762E-2"/>
    <n v="3.6985000000000001"/>
  </r>
  <r>
    <s v="573-98-8548"/>
    <x v="1"/>
    <x v="1"/>
    <x v="0"/>
    <s v="Fashion accessories"/>
    <n v="31.9"/>
    <n v="1"/>
    <n v="1.595"/>
    <n v="33.494999999999997"/>
    <n v="43470"/>
    <n v="1"/>
    <s v="Ewallet"/>
    <n v="31.9"/>
    <n v="4.761904762E-2"/>
    <n v="1.595"/>
  </r>
  <r>
    <s v="620-02-2046"/>
    <x v="1"/>
    <x v="0"/>
    <x v="1"/>
    <s v="Home and lifestyle"/>
    <n v="69.400000000000006"/>
    <n v="2"/>
    <n v="6.94"/>
    <n v="145.74"/>
    <n v="43492"/>
    <n v="2"/>
    <s v="Ewallet"/>
    <n v="138.80000000000001"/>
    <n v="4.761904762E-2"/>
    <n v="6.94"/>
  </r>
  <r>
    <s v="282-35-2475"/>
    <x v="2"/>
    <x v="0"/>
    <x v="0"/>
    <s v="Sports and travel"/>
    <n v="93.31"/>
    <n v="2"/>
    <n v="9.3309999999999995"/>
    <n v="195.95099999999999"/>
    <n v="43549"/>
    <n v="2"/>
    <s v="Cash"/>
    <n v="186.62"/>
    <n v="4.761904762E-2"/>
    <n v="9.3309999999999995"/>
  </r>
  <r>
    <s v="511-54-3087"/>
    <x v="2"/>
    <x v="0"/>
    <x v="1"/>
    <s v="Sports and travel"/>
    <n v="88.45"/>
    <n v="1"/>
    <n v="4.4225000000000003"/>
    <n v="92.872500000000002"/>
    <n v="43521"/>
    <n v="2"/>
    <s v="CC"/>
    <n v="88.45"/>
    <n v="4.761904762E-2"/>
    <n v="4.4225000000000003"/>
  </r>
  <r>
    <s v="726-29-6793"/>
    <x v="0"/>
    <x v="1"/>
    <x v="1"/>
    <s v="Electronic accessories"/>
    <n v="24.18"/>
    <n v="8"/>
    <n v="9.6720000000000006"/>
    <n v="203.11199999999999"/>
    <n v="43493"/>
    <n v="2"/>
    <s v="Ewallet"/>
    <n v="193.44"/>
    <n v="4.761904762E-2"/>
    <n v="9.6720000000000006"/>
  </r>
  <r>
    <s v="387-49-4215"/>
    <x v="2"/>
    <x v="1"/>
    <x v="0"/>
    <s v="Sports and travel"/>
    <n v="48.5"/>
    <n v="3"/>
    <n v="7.2750000000000004"/>
    <n v="152.77500000000001"/>
    <n v="43473"/>
    <n v="1"/>
    <s v="Cash"/>
    <n v="145.5"/>
    <n v="4.761904762E-2"/>
    <n v="7.2750000000000004"/>
  </r>
  <r>
    <s v="862-17-9201"/>
    <x v="2"/>
    <x v="0"/>
    <x v="0"/>
    <s v="Food and beverages"/>
    <n v="84.05"/>
    <n v="6"/>
    <n v="25.215"/>
    <n v="529.51499999999999"/>
    <n v="43494"/>
    <n v="0"/>
    <s v="CC"/>
    <n v="504.3"/>
    <n v="4.761904762E-2"/>
    <n v="25.215"/>
  </r>
  <r>
    <s v="291-21-5991"/>
    <x v="2"/>
    <x v="1"/>
    <x v="1"/>
    <s v="Health and beauty"/>
    <n v="61.29"/>
    <n v="5"/>
    <n v="15.3225"/>
    <n v="321.77249999999998"/>
    <n v="43553"/>
    <n v="1"/>
    <s v="Cash"/>
    <n v="306.45"/>
    <n v="4.761904762E-2"/>
    <n v="15.3225"/>
  </r>
  <r>
    <s v="602-80-9671"/>
    <x v="1"/>
    <x v="1"/>
    <x v="0"/>
    <s v="Home and lifestyle"/>
    <n v="15.95"/>
    <n v="6"/>
    <n v="4.7850000000000001"/>
    <n v="100.485"/>
    <n v="43505"/>
    <n v="2"/>
    <s v="CC"/>
    <n v="95.7"/>
    <n v="4.761904762E-2"/>
    <n v="4.7850000000000001"/>
  </r>
  <r>
    <s v="347-72-6115"/>
    <x v="2"/>
    <x v="1"/>
    <x v="0"/>
    <s v="Sports and travel"/>
    <n v="90.74"/>
    <n v="7"/>
    <n v="31.759"/>
    <n v="666.93899999999996"/>
    <n v="43481"/>
    <n v="2"/>
    <s v="CC"/>
    <n v="635.17999999999995"/>
    <n v="4.761904762E-2"/>
    <n v="31.759"/>
  </r>
  <r>
    <s v="209-61-0206"/>
    <x v="0"/>
    <x v="0"/>
    <x v="0"/>
    <s v="Home and lifestyle"/>
    <n v="42.91"/>
    <n v="5"/>
    <n v="10.727499999999999"/>
    <n v="225.2775"/>
    <n v="43470"/>
    <n v="2"/>
    <s v="Ewallet"/>
    <n v="214.55"/>
    <n v="4.761904762E-2"/>
    <n v="10.727499999999999"/>
  </r>
  <r>
    <s v="595-27-4851"/>
    <x v="0"/>
    <x v="0"/>
    <x v="0"/>
    <s v="Fashion accessories"/>
    <n v="54.28"/>
    <n v="7"/>
    <n v="18.998000000000001"/>
    <n v="398.95800000000003"/>
    <n v="43492"/>
    <n v="2"/>
    <s v="Ewallet"/>
    <n v="379.96"/>
    <n v="4.761904762E-2"/>
    <n v="18.998000000000001"/>
  </r>
  <r>
    <s v="189-52-0236"/>
    <x v="0"/>
    <x v="0"/>
    <x v="1"/>
    <s v="Electronic accessories"/>
    <n v="99.55"/>
    <n v="7"/>
    <n v="34.842500000000001"/>
    <n v="731.6925"/>
    <n v="43538"/>
    <n v="1"/>
    <s v="Cash"/>
    <n v="696.85"/>
    <n v="4.761904762E-2"/>
    <n v="34.842500000000001"/>
  </r>
  <r>
    <s v="503-07-0930"/>
    <x v="1"/>
    <x v="1"/>
    <x v="1"/>
    <s v="Sports and travel"/>
    <n v="58.39"/>
    <n v="7"/>
    <n v="20.436499999999999"/>
    <n v="429.16649999999998"/>
    <n v="43519"/>
    <n v="2"/>
    <s v="CC"/>
    <n v="408.73"/>
    <n v="4.761904762E-2"/>
    <n v="20.436499999999999"/>
  </r>
  <r>
    <s v="413-20-6708"/>
    <x v="1"/>
    <x v="1"/>
    <x v="0"/>
    <s v="Fashion accessories"/>
    <n v="51.47"/>
    <n v="1"/>
    <n v="2.5735000000000001"/>
    <n v="54.043500000000002"/>
    <n v="43542"/>
    <n v="2"/>
    <s v="Ewallet"/>
    <n v="51.47"/>
    <n v="4.761904762E-2"/>
    <n v="2.5735000000000001"/>
  </r>
  <r>
    <s v="425-85-2085"/>
    <x v="2"/>
    <x v="1"/>
    <x v="1"/>
    <s v="Health and beauty"/>
    <n v="54.86"/>
    <n v="5"/>
    <n v="13.715"/>
    <n v="288.01499999999999"/>
    <n v="43553"/>
    <n v="2"/>
    <s v="Ewallet"/>
    <n v="274.3"/>
    <n v="4.761904762E-2"/>
    <n v="13.715"/>
  </r>
  <r>
    <s v="521-18-7827"/>
    <x v="1"/>
    <x v="1"/>
    <x v="1"/>
    <s v="Home and lifestyle"/>
    <n v="39.39"/>
    <n v="5"/>
    <n v="9.8475000000000001"/>
    <n v="206.79750000000001"/>
    <n v="43487"/>
    <n v="2"/>
    <s v="CC"/>
    <n v="196.95"/>
    <n v="4.761904762E-2"/>
    <n v="9.8475000000000001"/>
  </r>
  <r>
    <s v="220-28-1851"/>
    <x v="0"/>
    <x v="0"/>
    <x v="1"/>
    <s v="Home and lifestyle"/>
    <n v="34.729999999999997"/>
    <n v="2"/>
    <n v="3.4729999999999999"/>
    <n v="72.933000000000007"/>
    <n v="43525"/>
    <n v="2"/>
    <s v="Ewallet"/>
    <n v="69.459999999999994"/>
    <n v="4.761904762E-2"/>
    <n v="3.4729999999999999"/>
  </r>
  <r>
    <s v="600-38-9738"/>
    <x v="1"/>
    <x v="1"/>
    <x v="1"/>
    <s v="Sports and travel"/>
    <n v="71.92"/>
    <n v="5"/>
    <n v="17.98"/>
    <n v="377.58"/>
    <n v="43482"/>
    <n v="2"/>
    <s v="CC"/>
    <n v="359.6"/>
    <n v="4.761904762E-2"/>
    <n v="17.98"/>
  </r>
  <r>
    <s v="734-91-1155"/>
    <x v="2"/>
    <x v="0"/>
    <x v="0"/>
    <s v="Electronic accessories"/>
    <n v="45.71"/>
    <n v="3"/>
    <n v="6.8564999999999996"/>
    <n v="143.98650000000001"/>
    <n v="43550"/>
    <n v="0"/>
    <s v="CC"/>
    <n v="137.13"/>
    <n v="4.761904762E-2"/>
    <n v="6.8564999999999996"/>
  </r>
  <r>
    <s v="451-28-5717"/>
    <x v="1"/>
    <x v="1"/>
    <x v="0"/>
    <s v="Home and lifestyle"/>
    <n v="83.17"/>
    <n v="6"/>
    <n v="24.951000000000001"/>
    <n v="523.971"/>
    <n v="43544"/>
    <n v="1"/>
    <s v="Cash"/>
    <n v="499.02"/>
    <n v="4.761904762E-2"/>
    <n v="24.951000000000001"/>
  </r>
  <r>
    <s v="609-81-8548"/>
    <x v="0"/>
    <x v="1"/>
    <x v="0"/>
    <s v="Home and lifestyle"/>
    <n v="37.44"/>
    <n v="6"/>
    <n v="11.231999999999999"/>
    <n v="235.87200000000001"/>
    <n v="43502"/>
    <n v="1"/>
    <s v="CC"/>
    <n v="224.64"/>
    <n v="4.761904762E-2"/>
    <n v="11.231999999999999"/>
  </r>
  <r>
    <s v="133-14-7229"/>
    <x v="1"/>
    <x v="0"/>
    <x v="1"/>
    <s v="Health and beauty"/>
    <n v="62.87"/>
    <n v="2"/>
    <n v="6.2869999999999999"/>
    <n v="132.02699999999999"/>
    <n v="43466"/>
    <n v="1"/>
    <s v="Cash"/>
    <n v="125.74"/>
    <n v="4.761904762E-2"/>
    <n v="6.2869999999999999"/>
  </r>
  <r>
    <s v="534-01-4457"/>
    <x v="0"/>
    <x v="0"/>
    <x v="1"/>
    <s v="Food and beverages"/>
    <n v="81.709999999999994"/>
    <n v="6"/>
    <n v="24.513000000000002"/>
    <n v="514.77300000000002"/>
    <n v="43492"/>
    <n v="1"/>
    <s v="CC"/>
    <n v="490.26"/>
    <n v="4.761904762E-2"/>
    <n v="24.513000000000002"/>
  </r>
  <r>
    <s v="719-89-8991"/>
    <x v="0"/>
    <x v="1"/>
    <x v="0"/>
    <s v="Sports and travel"/>
    <n v="91.41"/>
    <n v="5"/>
    <n v="22.852499999999999"/>
    <n v="479.90249999999997"/>
    <n v="43521"/>
    <n v="2"/>
    <s v="Ewallet"/>
    <n v="457.05"/>
    <n v="4.761904762E-2"/>
    <n v="22.852499999999999"/>
  </r>
  <r>
    <s v="286-62-6248"/>
    <x v="2"/>
    <x v="0"/>
    <x v="1"/>
    <s v="Fashion accessories"/>
    <n v="39.21"/>
    <n v="4"/>
    <n v="7.8419999999999996"/>
    <n v="164.68199999999999"/>
    <n v="43481"/>
    <n v="2"/>
    <s v="CC"/>
    <n v="156.84"/>
    <n v="4.761904762E-2"/>
    <n v="7.8419999999999996"/>
  </r>
  <r>
    <s v="339-38-9982"/>
    <x v="2"/>
    <x v="1"/>
    <x v="1"/>
    <s v="Fashion accessories"/>
    <n v="59.86"/>
    <n v="2"/>
    <n v="5.9859999999999998"/>
    <n v="125.706"/>
    <n v="43478"/>
    <n v="1"/>
    <s v="Ewallet"/>
    <n v="119.72"/>
    <n v="4.761904762E-2"/>
    <n v="5.9859999999999998"/>
  </r>
  <r>
    <s v="827-44-5872"/>
    <x v="2"/>
    <x v="1"/>
    <x v="0"/>
    <s v="Food and beverages"/>
    <n v="54.36"/>
    <n v="10"/>
    <n v="27.18"/>
    <n v="570.78"/>
    <n v="43503"/>
    <n v="1"/>
    <s v="CC"/>
    <n v="543.6"/>
    <n v="4.761904762E-2"/>
    <n v="27.18"/>
  </r>
  <r>
    <s v="827-77-7633"/>
    <x v="0"/>
    <x v="0"/>
    <x v="1"/>
    <s v="Sports and travel"/>
    <n v="98.09"/>
    <n v="9"/>
    <n v="44.140500000000003"/>
    <n v="926.95050000000003"/>
    <n v="43513"/>
    <n v="2"/>
    <s v="Cash"/>
    <n v="882.81"/>
    <n v="4.761904762E-2"/>
    <n v="44.140500000000003"/>
  </r>
  <r>
    <s v="287-83-1405"/>
    <x v="0"/>
    <x v="0"/>
    <x v="1"/>
    <s v="Health and beauty"/>
    <n v="25.43"/>
    <n v="6"/>
    <n v="7.6289999999999996"/>
    <n v="160.209"/>
    <n v="43508"/>
    <n v="2"/>
    <s v="Ewallet"/>
    <n v="152.58000000000001"/>
    <n v="4.761904762E-2"/>
    <n v="7.6289999999999996"/>
  </r>
  <r>
    <s v="435-13-4908"/>
    <x v="0"/>
    <x v="1"/>
    <x v="1"/>
    <s v="Fashion accessories"/>
    <n v="86.68"/>
    <n v="8"/>
    <n v="34.671999999999997"/>
    <n v="728.11199999999997"/>
    <n v="43489"/>
    <n v="2"/>
    <s v="CC"/>
    <n v="693.44"/>
    <n v="4.761904762E-2"/>
    <n v="34.671999999999997"/>
  </r>
  <r>
    <s v="857-67-9057"/>
    <x v="2"/>
    <x v="0"/>
    <x v="1"/>
    <s v="Electronic accessories"/>
    <n v="22.95"/>
    <n v="10"/>
    <n v="11.475"/>
    <n v="240.97499999999999"/>
    <n v="43502"/>
    <n v="2"/>
    <s v="Ewallet"/>
    <n v="229.5"/>
    <n v="4.761904762E-2"/>
    <n v="11.475"/>
  </r>
  <r>
    <s v="236-27-1144"/>
    <x v="1"/>
    <x v="0"/>
    <x v="0"/>
    <s v="Food and beverages"/>
    <n v="16.309999999999999"/>
    <n v="9"/>
    <n v="7.3395000000000001"/>
    <n v="154.12950000000001"/>
    <n v="43550"/>
    <n v="0"/>
    <s v="Ewallet"/>
    <n v="146.79"/>
    <n v="4.761904762E-2"/>
    <n v="7.3395000000000001"/>
  </r>
  <r>
    <s v="892-05-6689"/>
    <x v="0"/>
    <x v="0"/>
    <x v="0"/>
    <s v="Home and lifestyle"/>
    <n v="28.32"/>
    <n v="5"/>
    <n v="7.08"/>
    <n v="148.68"/>
    <n v="43535"/>
    <n v="1"/>
    <s v="Ewallet"/>
    <n v="141.6"/>
    <n v="4.761904762E-2"/>
    <n v="7.08"/>
  </r>
  <r>
    <s v="583-41-4548"/>
    <x v="1"/>
    <x v="0"/>
    <x v="1"/>
    <s v="Home and lifestyle"/>
    <n v="16.670000000000002"/>
    <n v="7"/>
    <n v="5.8345000000000002"/>
    <n v="122.5245"/>
    <n v="43503"/>
    <n v="1"/>
    <s v="Ewallet"/>
    <n v="116.69"/>
    <n v="4.761904762E-2"/>
    <n v="5.8345000000000002"/>
  </r>
  <r>
    <s v="339-12-4827"/>
    <x v="2"/>
    <x v="1"/>
    <x v="0"/>
    <s v="Fashion accessories"/>
    <n v="73.959999999999994"/>
    <n v="1"/>
    <n v="3.698"/>
    <n v="77.658000000000001"/>
    <n v="43470"/>
    <n v="1"/>
    <s v="CC"/>
    <n v="73.959999999999994"/>
    <n v="4.761904762E-2"/>
    <n v="3.698"/>
  </r>
  <r>
    <s v="643-38-7867"/>
    <x v="0"/>
    <x v="0"/>
    <x v="1"/>
    <s v="Home and lifestyle"/>
    <n v="97.94"/>
    <n v="1"/>
    <n v="4.8970000000000002"/>
    <n v="102.837"/>
    <n v="43531"/>
    <n v="1"/>
    <s v="Ewallet"/>
    <n v="97.94"/>
    <n v="4.761904762E-2"/>
    <n v="4.8970000000000002"/>
  </r>
  <r>
    <s v="308-81-0538"/>
    <x v="0"/>
    <x v="0"/>
    <x v="0"/>
    <s v="Fashion accessories"/>
    <n v="73.05"/>
    <n v="4"/>
    <n v="14.61"/>
    <n v="306.81"/>
    <n v="43521"/>
    <n v="2"/>
    <s v="CC"/>
    <n v="292.2"/>
    <n v="4.761904762E-2"/>
    <n v="14.61"/>
  </r>
  <r>
    <s v="358-88-9262"/>
    <x v="1"/>
    <x v="1"/>
    <x v="0"/>
    <s v="Food and beverages"/>
    <n v="87.48"/>
    <n v="6"/>
    <n v="26.244"/>
    <n v="551.12400000000002"/>
    <n v="43497"/>
    <n v="2"/>
    <s v="Ewallet"/>
    <n v="524.88"/>
    <n v="4.761904762E-2"/>
    <n v="26.244"/>
  </r>
  <r>
    <s v="460-35-4390"/>
    <x v="0"/>
    <x v="0"/>
    <x v="1"/>
    <s v="Home and lifestyle"/>
    <n v="30.68"/>
    <n v="3"/>
    <n v="4.6020000000000003"/>
    <n v="96.641999999999996"/>
    <n v="43487"/>
    <n v="2"/>
    <s v="Ewallet"/>
    <n v="92.04"/>
    <n v="4.761904762E-2"/>
    <n v="4.6020000000000003"/>
  </r>
  <r>
    <s v="343-87-0864"/>
    <x v="1"/>
    <x v="1"/>
    <x v="1"/>
    <s v="Health and beauty"/>
    <n v="75.88"/>
    <n v="1"/>
    <n v="3.794"/>
    <n v="79.674000000000007"/>
    <n v="43468"/>
    <n v="0"/>
    <s v="CC"/>
    <n v="75.88"/>
    <n v="4.761904762E-2"/>
    <n v="3.794"/>
  </r>
  <r>
    <s v="173-50-1108"/>
    <x v="2"/>
    <x v="1"/>
    <x v="0"/>
    <s v="Sports and travel"/>
    <n v="20.18"/>
    <n v="4"/>
    <n v="4.0359999999999996"/>
    <n v="84.756"/>
    <n v="43509"/>
    <n v="1"/>
    <s v="CC"/>
    <n v="80.72"/>
    <n v="4.761904762E-2"/>
    <n v="4.0359999999999996"/>
  </r>
  <r>
    <s v="243-47-2663"/>
    <x v="1"/>
    <x v="1"/>
    <x v="1"/>
    <s v="Electronic accessories"/>
    <n v="18.77"/>
    <n v="6"/>
    <n v="5.6310000000000002"/>
    <n v="118.251"/>
    <n v="43493"/>
    <n v="2"/>
    <s v="CC"/>
    <n v="112.62"/>
    <n v="4.761904762E-2"/>
    <n v="5.6310000000000002"/>
  </r>
  <r>
    <s v="841-18-8232"/>
    <x v="2"/>
    <x v="0"/>
    <x v="0"/>
    <s v="Food and beverages"/>
    <n v="71.2"/>
    <n v="1"/>
    <n v="3.56"/>
    <n v="74.760000000000005"/>
    <n v="43470"/>
    <n v="2"/>
    <s v="CC"/>
    <n v="71.2"/>
    <n v="4.761904762E-2"/>
    <n v="3.56"/>
  </r>
  <r>
    <s v="701-23-5550"/>
    <x v="2"/>
    <x v="1"/>
    <x v="1"/>
    <s v="Home and lifestyle"/>
    <n v="38.81"/>
    <n v="4"/>
    <n v="7.7619999999999996"/>
    <n v="163.00200000000001"/>
    <n v="43543"/>
    <n v="1"/>
    <s v="Ewallet"/>
    <n v="155.24"/>
    <n v="4.761904762E-2"/>
    <n v="7.7619999999999996"/>
  </r>
  <r>
    <s v="647-50-1224"/>
    <x v="0"/>
    <x v="0"/>
    <x v="0"/>
    <s v="Fashion accessories"/>
    <n v="29.42"/>
    <n v="10"/>
    <n v="14.71"/>
    <n v="308.91000000000003"/>
    <n v="43477"/>
    <n v="2"/>
    <s v="Ewallet"/>
    <n v="294.2"/>
    <n v="4.761904762E-2"/>
    <n v="14.71"/>
  </r>
  <r>
    <s v="541-48-8554"/>
    <x v="0"/>
    <x v="0"/>
    <x v="1"/>
    <s v="Sports and travel"/>
    <n v="60.95"/>
    <n v="9"/>
    <n v="27.427499999999998"/>
    <n v="575.97749999999996"/>
    <n v="43472"/>
    <n v="1"/>
    <s v="CC"/>
    <n v="548.54999999999995"/>
    <n v="4.761904762E-2"/>
    <n v="27.427499999999998"/>
  </r>
  <r>
    <s v="539-21-7227"/>
    <x v="2"/>
    <x v="0"/>
    <x v="0"/>
    <s v="Sports and travel"/>
    <n v="51.54"/>
    <n v="5"/>
    <n v="12.885"/>
    <n v="270.58499999999998"/>
    <n v="43491"/>
    <n v="2"/>
    <s v="Cash"/>
    <n v="257.7"/>
    <n v="4.761904762E-2"/>
    <n v="12.885"/>
  </r>
  <r>
    <s v="213-32-1216"/>
    <x v="0"/>
    <x v="0"/>
    <x v="0"/>
    <s v="Electronic accessories"/>
    <n v="66.06"/>
    <n v="6"/>
    <n v="19.818000000000001"/>
    <n v="416.178"/>
    <n v="43488"/>
    <n v="0"/>
    <s v="Cash"/>
    <n v="396.36"/>
    <n v="4.761904762E-2"/>
    <n v="19.818000000000001"/>
  </r>
  <r>
    <s v="747-58-7183"/>
    <x v="2"/>
    <x v="0"/>
    <x v="1"/>
    <s v="Fashion accessories"/>
    <n v="57.27"/>
    <n v="3"/>
    <n v="8.5905000000000005"/>
    <n v="180.40049999999999"/>
    <n v="43505"/>
    <n v="2"/>
    <s v="Ewallet"/>
    <n v="171.81"/>
    <n v="4.761904762E-2"/>
    <n v="8.5905000000000005"/>
  </r>
  <r>
    <s v="582-52-8065"/>
    <x v="2"/>
    <x v="0"/>
    <x v="0"/>
    <s v="Fashion accessories"/>
    <n v="54.31"/>
    <n v="9"/>
    <n v="24.439499999999999"/>
    <n v="513.22950000000003"/>
    <n v="43518"/>
    <n v="0"/>
    <s v="Cash"/>
    <n v="488.79"/>
    <n v="4.761904762E-2"/>
    <n v="24.439499999999999"/>
  </r>
  <r>
    <s v="210-57-1719"/>
    <x v="2"/>
    <x v="0"/>
    <x v="0"/>
    <s v="Health and beauty"/>
    <n v="58.24"/>
    <n v="9"/>
    <n v="26.207999999999998"/>
    <n v="550.36800000000005"/>
    <n v="43501"/>
    <n v="1"/>
    <s v="Cash"/>
    <n v="524.16"/>
    <n v="4.761904762E-2"/>
    <n v="26.207999999999998"/>
  </r>
  <r>
    <s v="399-69-4630"/>
    <x v="1"/>
    <x v="0"/>
    <x v="1"/>
    <s v="Electronic accessories"/>
    <n v="22.21"/>
    <n v="6"/>
    <n v="6.6630000000000003"/>
    <n v="139.923"/>
    <n v="43531"/>
    <n v="0"/>
    <s v="CC"/>
    <n v="133.26"/>
    <n v="4.761904762E-2"/>
    <n v="6.6630000000000003"/>
  </r>
  <r>
    <s v="134-75-2619"/>
    <x v="0"/>
    <x v="1"/>
    <x v="1"/>
    <s v="Electronic accessories"/>
    <n v="19.32"/>
    <n v="7"/>
    <n v="6.7619999999999996"/>
    <n v="142.00200000000001"/>
    <n v="43549"/>
    <n v="2"/>
    <s v="Cash"/>
    <n v="135.24"/>
    <n v="4.761904762E-2"/>
    <n v="6.7619999999999996"/>
  </r>
  <r>
    <s v="356-44-8813"/>
    <x v="2"/>
    <x v="0"/>
    <x v="1"/>
    <s v="Home and lifestyle"/>
    <n v="37.479999999999997"/>
    <n v="3"/>
    <n v="5.6219999999999999"/>
    <n v="118.062"/>
    <n v="43485"/>
    <n v="1"/>
    <s v="CC"/>
    <n v="112.44"/>
    <n v="4.761904762E-2"/>
    <n v="5.6219999999999999"/>
  </r>
  <r>
    <s v="198-66-9832"/>
    <x v="2"/>
    <x v="1"/>
    <x v="0"/>
    <s v="Fashion accessories"/>
    <n v="72.040000000000006"/>
    <n v="2"/>
    <n v="7.2039999999999997"/>
    <n v="151.28399999999999"/>
    <n v="43500"/>
    <n v="2"/>
    <s v="Cash"/>
    <n v="144.08000000000001"/>
    <n v="4.761904762E-2"/>
    <n v="7.2039999999999997"/>
  </r>
  <r>
    <s v="283-26-5248"/>
    <x v="1"/>
    <x v="1"/>
    <x v="0"/>
    <s v="Food and beverages"/>
    <n v="98.52"/>
    <n v="10"/>
    <n v="49.26"/>
    <n v="1034.46"/>
    <n v="43495"/>
    <n v="2"/>
    <s v="Ewallet"/>
    <n v="985.2"/>
    <n v="4.761904762E-2"/>
    <n v="49.26"/>
  </r>
  <r>
    <s v="712-39-0363"/>
    <x v="0"/>
    <x v="1"/>
    <x v="1"/>
    <s v="Food and beverages"/>
    <n v="41.66"/>
    <n v="6"/>
    <n v="12.497999999999999"/>
    <n v="262.45800000000003"/>
    <n v="43467"/>
    <n v="2"/>
    <s v="Ewallet"/>
    <n v="249.96"/>
    <n v="4.761904762E-2"/>
    <n v="12.497999999999999"/>
  </r>
  <r>
    <s v="218-59-9410"/>
    <x v="0"/>
    <x v="1"/>
    <x v="0"/>
    <s v="Home and lifestyle"/>
    <n v="72.42"/>
    <n v="3"/>
    <n v="10.863"/>
    <n v="228.12299999999999"/>
    <n v="43553"/>
    <n v="2"/>
    <s v="Ewallet"/>
    <n v="217.26"/>
    <n v="4.761904762E-2"/>
    <n v="10.863"/>
  </r>
  <r>
    <s v="174-75-0888"/>
    <x v="2"/>
    <x v="0"/>
    <x v="1"/>
    <s v="Electronic accessories"/>
    <n v="21.58"/>
    <n v="9"/>
    <n v="9.7110000000000003"/>
    <n v="203.93100000000001"/>
    <n v="43538"/>
    <n v="1"/>
    <s v="Cash"/>
    <n v="194.22"/>
    <n v="4.761904762E-2"/>
    <n v="9.7110000000000003"/>
  </r>
  <r>
    <s v="866-99-7614"/>
    <x v="1"/>
    <x v="0"/>
    <x v="1"/>
    <s v="Food and beverages"/>
    <n v="89.2"/>
    <n v="10"/>
    <n v="44.6"/>
    <n v="936.6"/>
    <n v="43507"/>
    <n v="2"/>
    <s v="CC"/>
    <n v="892"/>
    <n v="4.761904762E-2"/>
    <n v="44.6"/>
  </r>
  <r>
    <s v="134-54-4720"/>
    <x v="2"/>
    <x v="0"/>
    <x v="0"/>
    <s v="Electronic accessories"/>
    <n v="42.42"/>
    <n v="8"/>
    <n v="16.968"/>
    <n v="356.32799999999997"/>
    <n v="43495"/>
    <n v="1"/>
    <s v="Ewallet"/>
    <n v="339.36"/>
    <n v="4.761904762E-2"/>
    <n v="16.968"/>
  </r>
  <r>
    <s v="760-90-2357"/>
    <x v="0"/>
    <x v="1"/>
    <x v="1"/>
    <s v="Electronic accessories"/>
    <n v="74.510000000000005"/>
    <n v="6"/>
    <n v="22.353000000000002"/>
    <n v="469.41300000000001"/>
    <n v="43544"/>
    <n v="2"/>
    <s v="Ewallet"/>
    <n v="447.06"/>
    <n v="4.761904762E-2"/>
    <n v="22.353000000000002"/>
  </r>
  <r>
    <s v="514-37-2845"/>
    <x v="2"/>
    <x v="0"/>
    <x v="1"/>
    <s v="Fashion accessories"/>
    <n v="99.25"/>
    <n v="2"/>
    <n v="9.9250000000000007"/>
    <n v="208.42500000000001"/>
    <n v="43544"/>
    <n v="1"/>
    <s v="Cash"/>
    <n v="198.5"/>
    <n v="4.761904762E-2"/>
    <n v="9.9250000000000007"/>
  </r>
  <r>
    <s v="698-98-5964"/>
    <x v="0"/>
    <x v="0"/>
    <x v="0"/>
    <s v="Food and beverages"/>
    <n v="81.209999999999994"/>
    <n v="10"/>
    <n v="40.604999999999997"/>
    <n v="852.70500000000004"/>
    <n v="43482"/>
    <n v="1"/>
    <s v="CC"/>
    <n v="812.1"/>
    <n v="4.761904762E-2"/>
    <n v="40.604999999999997"/>
  </r>
  <r>
    <s v="718-57-9773"/>
    <x v="1"/>
    <x v="0"/>
    <x v="0"/>
    <s v="Sports and travel"/>
    <n v="49.33"/>
    <n v="10"/>
    <n v="24.664999999999999"/>
    <n v="517.96500000000003"/>
    <n v="43499"/>
    <n v="2"/>
    <s v="CC"/>
    <n v="493.3"/>
    <n v="4.761904762E-2"/>
    <n v="24.664999999999999"/>
  </r>
  <r>
    <s v="651-88-7328"/>
    <x v="0"/>
    <x v="0"/>
    <x v="0"/>
    <s v="Fashion accessories"/>
    <n v="65.739999999999995"/>
    <n v="9"/>
    <n v="29.582999999999998"/>
    <n v="621.24300000000005"/>
    <n v="43466"/>
    <n v="1"/>
    <s v="Cash"/>
    <n v="591.66"/>
    <n v="4.761904762E-2"/>
    <n v="29.582999999999998"/>
  </r>
  <r>
    <s v="241-11-2261"/>
    <x v="2"/>
    <x v="0"/>
    <x v="0"/>
    <s v="Fashion accessories"/>
    <n v="79.86"/>
    <n v="7"/>
    <n v="27.951000000000001"/>
    <n v="586.971"/>
    <n v="43475"/>
    <n v="0"/>
    <s v="CC"/>
    <n v="559.02"/>
    <n v="4.761904762E-2"/>
    <n v="27.951000000000001"/>
  </r>
  <r>
    <s v="408-26-9866"/>
    <x v="1"/>
    <x v="0"/>
    <x v="0"/>
    <s v="Sports and travel"/>
    <n v="73.98"/>
    <n v="7"/>
    <n v="25.893000000000001"/>
    <n v="543.75300000000004"/>
    <n v="43526"/>
    <n v="2"/>
    <s v="Ewallet"/>
    <n v="517.86"/>
    <n v="4.761904762E-2"/>
    <n v="25.893000000000001"/>
  </r>
  <r>
    <s v="834-83-1826"/>
    <x v="2"/>
    <x v="1"/>
    <x v="0"/>
    <s v="Home and lifestyle"/>
    <n v="82.04"/>
    <n v="5"/>
    <n v="20.51"/>
    <n v="430.71"/>
    <n v="43521"/>
    <n v="2"/>
    <s v="CC"/>
    <n v="410.2"/>
    <n v="4.761904762E-2"/>
    <n v="20.51"/>
  </r>
  <r>
    <s v="343-61-3544"/>
    <x v="2"/>
    <x v="1"/>
    <x v="1"/>
    <s v="Sports and travel"/>
    <n v="26.67"/>
    <n v="10"/>
    <n v="13.335000000000001"/>
    <n v="280.03500000000003"/>
    <n v="43494"/>
    <n v="1"/>
    <s v="Cash"/>
    <n v="266.7"/>
    <n v="4.761904762E-2"/>
    <n v="13.335000000000001"/>
  </r>
  <r>
    <s v="239-48-4278"/>
    <x v="0"/>
    <x v="1"/>
    <x v="1"/>
    <s v="Food and beverages"/>
    <n v="10.130000000000001"/>
    <n v="7"/>
    <n v="3.5455000000000001"/>
    <n v="74.455500000000001"/>
    <n v="43534"/>
    <n v="2"/>
    <s v="Ewallet"/>
    <n v="70.91"/>
    <n v="4.761904762E-2"/>
    <n v="3.5455000000000001"/>
  </r>
  <r>
    <s v="355-34-6244"/>
    <x v="2"/>
    <x v="0"/>
    <x v="1"/>
    <s v="Food and beverages"/>
    <n v="72.39"/>
    <n v="2"/>
    <n v="7.2389999999999999"/>
    <n v="152.01900000000001"/>
    <n v="43478"/>
    <n v="2"/>
    <s v="CC"/>
    <n v="144.78"/>
    <n v="4.761904762E-2"/>
    <n v="7.2389999999999999"/>
  </r>
  <r>
    <s v="550-84-8664"/>
    <x v="0"/>
    <x v="0"/>
    <x v="1"/>
    <s v="Sports and travel"/>
    <n v="85.91"/>
    <n v="5"/>
    <n v="21.477499999999999"/>
    <n v="451.02749999999997"/>
    <n v="43546"/>
    <n v="1"/>
    <s v="CC"/>
    <n v="429.55"/>
    <n v="4.761904762E-2"/>
    <n v="21.477499999999999"/>
  </r>
  <r>
    <s v="339-96-8318"/>
    <x v="2"/>
    <x v="1"/>
    <x v="1"/>
    <s v="Fashion accessories"/>
    <n v="81.31"/>
    <n v="7"/>
    <n v="28.458500000000001"/>
    <n v="597.62850000000003"/>
    <n v="43525"/>
    <n v="2"/>
    <s v="Ewallet"/>
    <n v="569.16999999999996"/>
    <n v="4.761904762E-2"/>
    <n v="28.458500000000001"/>
  </r>
  <r>
    <s v="458-61-0011"/>
    <x v="2"/>
    <x v="0"/>
    <x v="1"/>
    <s v="Food and beverages"/>
    <n v="60.3"/>
    <n v="4"/>
    <n v="12.06"/>
    <n v="253.26"/>
    <n v="43516"/>
    <n v="2"/>
    <s v="Cash"/>
    <n v="241.2"/>
    <n v="4.761904762E-2"/>
    <n v="12.06"/>
  </r>
  <r>
    <s v="592-34-6155"/>
    <x v="1"/>
    <x v="0"/>
    <x v="1"/>
    <s v="Food and beverages"/>
    <n v="31.77"/>
    <n v="4"/>
    <n v="6.3540000000000001"/>
    <n v="133.434"/>
    <n v="43479"/>
    <n v="1"/>
    <s v="Ewallet"/>
    <n v="127.08"/>
    <n v="4.761904762E-2"/>
    <n v="6.3540000000000001"/>
  </r>
  <r>
    <s v="797-88-0493"/>
    <x v="0"/>
    <x v="0"/>
    <x v="0"/>
    <s v="Health and beauty"/>
    <n v="64.27"/>
    <n v="4"/>
    <n v="12.853999999999999"/>
    <n v="269.93400000000003"/>
    <n v="43550"/>
    <n v="1"/>
    <s v="Cash"/>
    <n v="257.08"/>
    <n v="4.761904762E-2"/>
    <n v="12.853999999999999"/>
  </r>
  <r>
    <s v="207-73-1363"/>
    <x v="2"/>
    <x v="0"/>
    <x v="1"/>
    <s v="Health and beauty"/>
    <n v="69.510000000000005"/>
    <n v="2"/>
    <n v="6.9509999999999996"/>
    <n v="145.971"/>
    <n v="43525"/>
    <n v="1"/>
    <s v="Ewallet"/>
    <n v="139.02000000000001"/>
    <n v="4.761904762E-2"/>
    <n v="6.9509999999999996"/>
  </r>
  <r>
    <s v="390-31-6381"/>
    <x v="1"/>
    <x v="0"/>
    <x v="1"/>
    <s v="Food and beverages"/>
    <n v="27.22"/>
    <n v="3"/>
    <n v="4.0830000000000002"/>
    <n v="85.742999999999995"/>
    <n v="43472"/>
    <n v="1"/>
    <s v="Cash"/>
    <n v="81.66"/>
    <n v="4.761904762E-2"/>
    <n v="4.0830000000000002"/>
  </r>
  <r>
    <s v="443-82-0585"/>
    <x v="0"/>
    <x v="1"/>
    <x v="0"/>
    <s v="Health and beauty"/>
    <n v="77.680000000000007"/>
    <n v="4"/>
    <n v="15.536"/>
    <n v="326.25599999999997"/>
    <n v="43497"/>
    <n v="2"/>
    <s v="Cash"/>
    <n v="310.72000000000003"/>
    <n v="4.761904762E-2"/>
    <n v="15.536"/>
  </r>
  <r>
    <s v="339-18-7061"/>
    <x v="1"/>
    <x v="1"/>
    <x v="0"/>
    <s v="Fashion accessories"/>
    <n v="92.98"/>
    <n v="2"/>
    <n v="9.298"/>
    <n v="195.25800000000001"/>
    <n v="43509"/>
    <n v="2"/>
    <s v="CC"/>
    <n v="185.96"/>
    <n v="4.761904762E-2"/>
    <n v="9.298"/>
  </r>
  <r>
    <s v="359-90-3665"/>
    <x v="2"/>
    <x v="1"/>
    <x v="0"/>
    <s v="Fashion accessories"/>
    <n v="18.079999999999998"/>
    <n v="4"/>
    <n v="3.6160000000000001"/>
    <n v="75.936000000000007"/>
    <n v="43479"/>
    <n v="2"/>
    <s v="CC"/>
    <n v="72.319999999999993"/>
    <n v="4.761904762E-2"/>
    <n v="3.6160000000000001"/>
  </r>
  <r>
    <s v="375-72-3056"/>
    <x v="2"/>
    <x v="0"/>
    <x v="1"/>
    <s v="Sports and travel"/>
    <n v="63.06"/>
    <n v="3"/>
    <n v="9.4589999999999996"/>
    <n v="198.63900000000001"/>
    <n v="43484"/>
    <n v="2"/>
    <s v="Ewallet"/>
    <n v="189.18"/>
    <n v="4.761904762E-2"/>
    <n v="9.4589999999999996"/>
  </r>
  <r>
    <s v="127-47-6963"/>
    <x v="0"/>
    <x v="0"/>
    <x v="1"/>
    <s v="Health and beauty"/>
    <n v="51.71"/>
    <n v="4"/>
    <n v="10.342000000000001"/>
    <n v="217.18199999999999"/>
    <n v="43533"/>
    <n v="1"/>
    <s v="CC"/>
    <n v="206.84"/>
    <n v="4.761904762E-2"/>
    <n v="10.342000000000001"/>
  </r>
  <r>
    <s v="278-86-2735"/>
    <x v="0"/>
    <x v="0"/>
    <x v="0"/>
    <s v="Food and beverages"/>
    <n v="52.34"/>
    <n v="3"/>
    <n v="7.851"/>
    <n v="164.87100000000001"/>
    <n v="43551"/>
    <n v="1"/>
    <s v="Cash"/>
    <n v="157.02000000000001"/>
    <n v="4.761904762E-2"/>
    <n v="7.851"/>
  </r>
  <r>
    <s v="695-28-6250"/>
    <x v="0"/>
    <x v="0"/>
    <x v="0"/>
    <s v="Sports and travel"/>
    <n v="43.06"/>
    <n v="5"/>
    <n v="10.765000000000001"/>
    <n v="226.065"/>
    <n v="43500"/>
    <n v="2"/>
    <s v="Ewallet"/>
    <n v="215.3"/>
    <n v="4.761904762E-2"/>
    <n v="10.765000000000001"/>
  </r>
  <r>
    <s v="379-17-6588"/>
    <x v="1"/>
    <x v="0"/>
    <x v="1"/>
    <s v="Fashion accessories"/>
    <n v="59.61"/>
    <n v="10"/>
    <n v="29.805"/>
    <n v="625.90499999999997"/>
    <n v="43538"/>
    <n v="1"/>
    <s v="Cash"/>
    <n v="596.1"/>
    <n v="4.761904762E-2"/>
    <n v="29.805"/>
  </r>
  <r>
    <s v="227-50-3718"/>
    <x v="0"/>
    <x v="0"/>
    <x v="1"/>
    <s v="Health and beauty"/>
    <n v="14.62"/>
    <n v="5"/>
    <n v="3.6549999999999998"/>
    <n v="76.754999999999995"/>
    <n v="43528"/>
    <n v="1"/>
    <s v="Cash"/>
    <n v="73.099999999999994"/>
    <n v="4.761904762E-2"/>
    <n v="3.6549999999999998"/>
  </r>
  <r>
    <s v="302-15-2162"/>
    <x v="1"/>
    <x v="1"/>
    <x v="1"/>
    <s v="Health and beauty"/>
    <n v="46.53"/>
    <n v="6"/>
    <n v="13.959"/>
    <n v="293.13900000000001"/>
    <n v="43527"/>
    <n v="0"/>
    <s v="CC"/>
    <n v="279.18"/>
    <n v="4.761904762E-2"/>
    <n v="13.959"/>
  </r>
  <r>
    <s v="788-07-8452"/>
    <x v="1"/>
    <x v="1"/>
    <x v="0"/>
    <s v="Home and lifestyle"/>
    <n v="24.24"/>
    <n v="7"/>
    <n v="8.484"/>
    <n v="178.16399999999999"/>
    <n v="43492"/>
    <n v="2"/>
    <s v="Ewallet"/>
    <n v="169.68"/>
    <n v="4.761904762E-2"/>
    <n v="8.484"/>
  </r>
  <r>
    <s v="560-49-6611"/>
    <x v="0"/>
    <x v="1"/>
    <x v="0"/>
    <s v="Sports and travel"/>
    <n v="45.58"/>
    <n v="1"/>
    <n v="2.2789999999999999"/>
    <n v="47.859000000000002"/>
    <n v="43503"/>
    <n v="1"/>
    <s v="Cash"/>
    <n v="45.58"/>
    <n v="4.761904762E-2"/>
    <n v="2.2789999999999999"/>
  </r>
  <r>
    <s v="880-35-0356"/>
    <x v="0"/>
    <x v="1"/>
    <x v="0"/>
    <s v="Sports and travel"/>
    <n v="75.2"/>
    <n v="3"/>
    <n v="11.28"/>
    <n v="236.88"/>
    <n v="43501"/>
    <n v="1"/>
    <s v="Ewallet"/>
    <n v="225.6"/>
    <n v="4.761904762E-2"/>
    <n v="11.28"/>
  </r>
  <r>
    <s v="585-11-6748"/>
    <x v="2"/>
    <x v="1"/>
    <x v="1"/>
    <s v="Sports and travel"/>
    <n v="96.8"/>
    <n v="3"/>
    <n v="14.52"/>
    <n v="304.92"/>
    <n v="43539"/>
    <n v="1"/>
    <s v="Cash"/>
    <n v="290.39999999999998"/>
    <n v="4.761904762E-2"/>
    <n v="14.52"/>
  </r>
  <r>
    <s v="470-31-3286"/>
    <x v="2"/>
    <x v="0"/>
    <x v="1"/>
    <s v="Health and beauty"/>
    <n v="14.82"/>
    <n v="3"/>
    <n v="2.2229999999999999"/>
    <n v="46.683"/>
    <n v="43525"/>
    <n v="1"/>
    <s v="CC"/>
    <n v="44.46"/>
    <n v="4.761904762E-2"/>
    <n v="2.2229999999999999"/>
  </r>
  <r>
    <s v="152-68-2907"/>
    <x v="0"/>
    <x v="0"/>
    <x v="1"/>
    <s v="Food and beverages"/>
    <n v="52.2"/>
    <n v="3"/>
    <n v="7.83"/>
    <n v="164.43"/>
    <n v="43511"/>
    <n v="1"/>
    <s v="CC"/>
    <n v="156.6"/>
    <n v="4.761904762E-2"/>
    <n v="7.83"/>
  </r>
  <r>
    <s v="123-35-4896"/>
    <x v="1"/>
    <x v="0"/>
    <x v="0"/>
    <s v="Sports and travel"/>
    <n v="46.66"/>
    <n v="9"/>
    <n v="20.997"/>
    <n v="440.93700000000001"/>
    <n v="43513"/>
    <n v="2"/>
    <s v="Ewallet"/>
    <n v="419.94"/>
    <n v="4.761904762E-2"/>
    <n v="20.997"/>
  </r>
  <r>
    <s v="258-69-7810"/>
    <x v="1"/>
    <x v="0"/>
    <x v="0"/>
    <s v="Fashion accessories"/>
    <n v="36.85"/>
    <n v="5"/>
    <n v="9.2125000000000004"/>
    <n v="193.46250000000001"/>
    <n v="43491"/>
    <n v="2"/>
    <s v="Cash"/>
    <n v="184.25"/>
    <n v="4.761904762E-2"/>
    <n v="9.2125000000000004"/>
  </r>
  <r>
    <s v="334-64-2006"/>
    <x v="0"/>
    <x v="1"/>
    <x v="0"/>
    <s v="Home and lifestyle"/>
    <n v="70.319999999999993"/>
    <n v="2"/>
    <n v="7.032"/>
    <n v="147.672"/>
    <n v="43548"/>
    <n v="1"/>
    <s v="Ewallet"/>
    <n v="140.63999999999999"/>
    <n v="4.761904762E-2"/>
    <n v="7.032"/>
  </r>
  <r>
    <s v="219-61-4139"/>
    <x v="1"/>
    <x v="0"/>
    <x v="1"/>
    <s v="Electronic accessories"/>
    <n v="83.08"/>
    <n v="1"/>
    <n v="4.1539999999999999"/>
    <n v="87.233999999999995"/>
    <n v="43488"/>
    <n v="2"/>
    <s v="Ewallet"/>
    <n v="83.08"/>
    <n v="4.761904762E-2"/>
    <n v="4.1539999999999999"/>
  </r>
  <r>
    <s v="881-41-7302"/>
    <x v="1"/>
    <x v="0"/>
    <x v="0"/>
    <s v="Fashion accessories"/>
    <n v="64.989999999999995"/>
    <n v="1"/>
    <n v="3.2494999999999998"/>
    <n v="68.239500000000007"/>
    <n v="43491"/>
    <n v="0"/>
    <s v="CC"/>
    <n v="64.989999999999995"/>
    <n v="4.761904762E-2"/>
    <n v="3.2494999999999998"/>
  </r>
  <r>
    <s v="373-09-4567"/>
    <x v="1"/>
    <x v="0"/>
    <x v="1"/>
    <s v="Food and beverages"/>
    <n v="77.56"/>
    <n v="10"/>
    <n v="38.78"/>
    <n v="814.38"/>
    <n v="43538"/>
    <n v="2"/>
    <s v="Ewallet"/>
    <n v="775.6"/>
    <n v="4.761904762E-2"/>
    <n v="38.78"/>
  </r>
  <r>
    <s v="642-30-6693"/>
    <x v="2"/>
    <x v="0"/>
    <x v="0"/>
    <s v="Sports and travel"/>
    <n v="54.51"/>
    <n v="6"/>
    <n v="16.353000000000002"/>
    <n v="343.41300000000001"/>
    <n v="43541"/>
    <n v="1"/>
    <s v="Ewallet"/>
    <n v="327.06"/>
    <n v="4.761904762E-2"/>
    <n v="16.353000000000002"/>
  </r>
  <r>
    <s v="484-22-8230"/>
    <x v="1"/>
    <x v="1"/>
    <x v="0"/>
    <s v="Fashion accessories"/>
    <n v="51.89"/>
    <n v="7"/>
    <n v="18.1615"/>
    <n v="381.39150000000001"/>
    <n v="43473"/>
    <n v="2"/>
    <s v="Cash"/>
    <n v="363.23"/>
    <n v="4.761904762E-2"/>
    <n v="18.1615"/>
  </r>
  <r>
    <s v="830-58-2383"/>
    <x v="2"/>
    <x v="0"/>
    <x v="1"/>
    <s v="Home and lifestyle"/>
    <n v="31.75"/>
    <n v="4"/>
    <n v="6.35"/>
    <n v="133.35"/>
    <n v="43504"/>
    <n v="2"/>
    <s v="Cash"/>
    <n v="127"/>
    <n v="4.761904762E-2"/>
    <n v="6.35"/>
  </r>
  <r>
    <s v="559-98-9873"/>
    <x v="0"/>
    <x v="1"/>
    <x v="0"/>
    <s v="Fashion accessories"/>
    <n v="53.65"/>
    <n v="7"/>
    <n v="18.7775"/>
    <n v="394.32749999999999"/>
    <n v="43506"/>
    <n v="1"/>
    <s v="Ewallet"/>
    <n v="375.55"/>
    <n v="4.761904762E-2"/>
    <n v="18.7775"/>
  </r>
  <r>
    <s v="544-32-5024"/>
    <x v="1"/>
    <x v="1"/>
    <x v="0"/>
    <s v="Food and beverages"/>
    <n v="49.79"/>
    <n v="4"/>
    <n v="9.9580000000000002"/>
    <n v="209.11799999999999"/>
    <n v="43552"/>
    <n v="2"/>
    <s v="CC"/>
    <n v="199.16"/>
    <n v="4.761904762E-2"/>
    <n v="9.9580000000000002"/>
  </r>
  <r>
    <s v="318-12-0304"/>
    <x v="0"/>
    <x v="0"/>
    <x v="1"/>
    <s v="Fashion accessories"/>
    <n v="30.61"/>
    <n v="1"/>
    <n v="1.5305"/>
    <n v="32.140500000000003"/>
    <n v="43488"/>
    <n v="1"/>
    <s v="Ewallet"/>
    <n v="30.61"/>
    <n v="4.761904762E-2"/>
    <n v="1.5305"/>
  </r>
  <r>
    <s v="349-97-8902"/>
    <x v="2"/>
    <x v="1"/>
    <x v="1"/>
    <s v="Food and beverages"/>
    <n v="57.89"/>
    <n v="2"/>
    <n v="5.7889999999999997"/>
    <n v="121.569"/>
    <n v="43482"/>
    <n v="0"/>
    <s v="Ewallet"/>
    <n v="115.78"/>
    <n v="4.761904762E-2"/>
    <n v="5.7889999999999997"/>
  </r>
  <r>
    <s v="421-95-9805"/>
    <x v="0"/>
    <x v="0"/>
    <x v="0"/>
    <s v="Electronic accessories"/>
    <n v="28.96"/>
    <n v="1"/>
    <n v="1.448"/>
    <n v="30.408000000000001"/>
    <n v="43503"/>
    <n v="0"/>
    <s v="CC"/>
    <n v="28.96"/>
    <n v="4.761904762E-2"/>
    <n v="1.448"/>
  </r>
  <r>
    <s v="277-35-5865"/>
    <x v="1"/>
    <x v="1"/>
    <x v="0"/>
    <s v="Food and beverages"/>
    <n v="98.97"/>
    <n v="9"/>
    <n v="44.536499999999997"/>
    <n v="935.26649999999995"/>
    <n v="43533"/>
    <n v="1"/>
    <s v="Cash"/>
    <n v="890.73"/>
    <n v="4.761904762E-2"/>
    <n v="44.536499999999997"/>
  </r>
  <r>
    <s v="789-23-8625"/>
    <x v="2"/>
    <x v="1"/>
    <x v="1"/>
    <s v="Fashion accessories"/>
    <n v="93.22"/>
    <n v="3"/>
    <n v="13.983000000000001"/>
    <n v="293.64299999999997"/>
    <n v="43489"/>
    <n v="1"/>
    <s v="Cash"/>
    <n v="279.66000000000003"/>
    <n v="4.761904762E-2"/>
    <n v="13.983000000000001"/>
  </r>
  <r>
    <s v="284-54-4231"/>
    <x v="1"/>
    <x v="1"/>
    <x v="1"/>
    <s v="Sports and travel"/>
    <n v="80.930000000000007"/>
    <n v="1"/>
    <n v="4.0465"/>
    <n v="84.976500000000001"/>
    <n v="43484"/>
    <n v="2"/>
    <s v="CC"/>
    <n v="80.930000000000007"/>
    <n v="4.761904762E-2"/>
    <n v="4.0465"/>
  </r>
  <r>
    <s v="443-59-0061"/>
    <x v="0"/>
    <x v="1"/>
    <x v="1"/>
    <s v="Food and beverages"/>
    <n v="67.45"/>
    <n v="10"/>
    <n v="33.725000000000001"/>
    <n v="708.22500000000002"/>
    <n v="43499"/>
    <n v="1"/>
    <s v="Ewallet"/>
    <n v="674.5"/>
    <n v="4.761904762E-2"/>
    <n v="33.725000000000001"/>
  </r>
  <r>
    <s v="509-29-3912"/>
    <x v="0"/>
    <x v="1"/>
    <x v="0"/>
    <s v="Sports and travel"/>
    <n v="38.72"/>
    <n v="9"/>
    <n v="17.423999999999999"/>
    <n v="365.904"/>
    <n v="43544"/>
    <n v="1"/>
    <s v="Ewallet"/>
    <n v="348.48"/>
    <n v="4.761904762E-2"/>
    <n v="17.423999999999999"/>
  </r>
  <r>
    <s v="327-40-9673"/>
    <x v="2"/>
    <x v="1"/>
    <x v="1"/>
    <s v="Sports and travel"/>
    <n v="72.599999999999994"/>
    <n v="6"/>
    <n v="21.78"/>
    <n v="457.38"/>
    <n v="43478"/>
    <n v="2"/>
    <s v="Cash"/>
    <n v="435.6"/>
    <n v="4.761904762E-2"/>
    <n v="21.78"/>
  </r>
  <r>
    <s v="840-19-2096"/>
    <x v="1"/>
    <x v="1"/>
    <x v="1"/>
    <s v="Electronic accessories"/>
    <n v="87.91"/>
    <n v="5"/>
    <n v="21.977499999999999"/>
    <n v="461.52749999999997"/>
    <n v="43538"/>
    <n v="2"/>
    <s v="Ewallet"/>
    <n v="439.55"/>
    <n v="4.761904762E-2"/>
    <n v="21.977499999999999"/>
  </r>
  <r>
    <s v="828-46-6863"/>
    <x v="0"/>
    <x v="1"/>
    <x v="1"/>
    <s v="Food and beverages"/>
    <n v="98.53"/>
    <n v="6"/>
    <n v="29.559000000000001"/>
    <n v="620.73900000000003"/>
    <n v="43488"/>
    <n v="1"/>
    <s v="CC"/>
    <n v="591.17999999999995"/>
    <n v="4.761904762E-2"/>
    <n v="29.559000000000001"/>
  </r>
  <r>
    <s v="641-96-3695"/>
    <x v="1"/>
    <x v="1"/>
    <x v="0"/>
    <s v="Fashion accessories"/>
    <n v="43.46"/>
    <n v="6"/>
    <n v="13.038"/>
    <n v="273.798"/>
    <n v="43503"/>
    <n v="2"/>
    <s v="Ewallet"/>
    <n v="260.76"/>
    <n v="4.761904762E-2"/>
    <n v="13.038"/>
  </r>
  <r>
    <s v="420-97-3340"/>
    <x v="0"/>
    <x v="0"/>
    <x v="0"/>
    <s v="Food and beverages"/>
    <n v="71.680000000000007"/>
    <n v="3"/>
    <n v="10.752000000000001"/>
    <n v="225.792"/>
    <n v="43552"/>
    <n v="2"/>
    <s v="CC"/>
    <n v="215.04"/>
    <n v="4.761904762E-2"/>
    <n v="10.752000000000001"/>
  </r>
  <r>
    <s v="436-54-4512"/>
    <x v="0"/>
    <x v="1"/>
    <x v="0"/>
    <s v="Food and beverages"/>
    <n v="91.61"/>
    <n v="1"/>
    <n v="4.5804999999999998"/>
    <n v="96.1905"/>
    <n v="43544"/>
    <n v="2"/>
    <s v="Cash"/>
    <n v="91.61"/>
    <n v="4.761904762E-2"/>
    <n v="4.5804999999999998"/>
  </r>
  <r>
    <s v="670-79-6321"/>
    <x v="2"/>
    <x v="1"/>
    <x v="0"/>
    <s v="Home and lifestyle"/>
    <n v="94.59"/>
    <n v="7"/>
    <n v="33.106499999999997"/>
    <n v="695.23649999999998"/>
    <n v="43482"/>
    <n v="2"/>
    <s v="CC"/>
    <n v="662.13"/>
    <n v="4.761904762E-2"/>
    <n v="33.106499999999997"/>
  </r>
  <r>
    <s v="852-62-7105"/>
    <x v="2"/>
    <x v="0"/>
    <x v="0"/>
    <s v="Fashion accessories"/>
    <n v="83.25"/>
    <n v="10"/>
    <n v="41.625"/>
    <n v="874.125"/>
    <n v="43477"/>
    <n v="1"/>
    <s v="CC"/>
    <n v="832.5"/>
    <n v="4.761904762E-2"/>
    <n v="41.625"/>
  </r>
  <r>
    <s v="598-06-7312"/>
    <x v="2"/>
    <x v="1"/>
    <x v="1"/>
    <s v="Fashion accessories"/>
    <n v="91.35"/>
    <n v="1"/>
    <n v="4.5674999999999999"/>
    <n v="95.917500000000004"/>
    <n v="43512"/>
    <n v="2"/>
    <s v="Cash"/>
    <n v="91.35"/>
    <n v="4.761904762E-2"/>
    <n v="4.5674999999999999"/>
  </r>
  <r>
    <s v="135-13-8269"/>
    <x v="2"/>
    <x v="1"/>
    <x v="0"/>
    <s v="Food and beverages"/>
    <n v="78.88"/>
    <n v="2"/>
    <n v="7.8879999999999999"/>
    <n v="165.648"/>
    <n v="43491"/>
    <n v="2"/>
    <s v="Cash"/>
    <n v="157.76"/>
    <n v="4.761904762E-2"/>
    <n v="7.8879999999999999"/>
  </r>
  <r>
    <s v="816-57-2053"/>
    <x v="0"/>
    <x v="0"/>
    <x v="1"/>
    <s v="Sports and travel"/>
    <n v="60.87"/>
    <n v="2"/>
    <n v="6.0869999999999997"/>
    <n v="127.827"/>
    <n v="43533"/>
    <n v="1"/>
    <s v="Ewallet"/>
    <n v="121.74"/>
    <n v="4.761904762E-2"/>
    <n v="6.0869999999999997"/>
  </r>
  <r>
    <s v="628-90-8624"/>
    <x v="2"/>
    <x v="1"/>
    <x v="1"/>
    <s v="Health and beauty"/>
    <n v="82.58"/>
    <n v="10"/>
    <n v="41.29"/>
    <n v="867.09"/>
    <n v="43538"/>
    <n v="1"/>
    <s v="Cash"/>
    <n v="825.8"/>
    <n v="4.761904762E-2"/>
    <n v="41.29"/>
  </r>
  <r>
    <s v="856-66-2701"/>
    <x v="0"/>
    <x v="1"/>
    <x v="1"/>
    <s v="Home and lifestyle"/>
    <n v="53.3"/>
    <n v="3"/>
    <n v="7.9950000000000001"/>
    <n v="167.89500000000001"/>
    <n v="43490"/>
    <n v="1"/>
    <s v="Ewallet"/>
    <n v="159.9"/>
    <n v="4.761904762E-2"/>
    <n v="7.9950000000000001"/>
  </r>
  <r>
    <s v="308-39-1707"/>
    <x v="0"/>
    <x v="0"/>
    <x v="0"/>
    <s v="Fashion accessories"/>
    <n v="12.09"/>
    <n v="1"/>
    <n v="0.60450000000000004"/>
    <n v="12.6945"/>
    <n v="43491"/>
    <n v="2"/>
    <s v="CC"/>
    <n v="12.09"/>
    <n v="4.761904762E-2"/>
    <n v="0.60450000000000004"/>
  </r>
  <r>
    <s v="149-61-1929"/>
    <x v="0"/>
    <x v="0"/>
    <x v="1"/>
    <s v="Sports and travel"/>
    <n v="64.19"/>
    <n v="10"/>
    <n v="32.094999999999999"/>
    <n v="673.995"/>
    <n v="43484"/>
    <n v="1"/>
    <s v="CC"/>
    <n v="641.9"/>
    <n v="4.761904762E-2"/>
    <n v="32.094999999999999"/>
  </r>
  <r>
    <s v="655-07-2265"/>
    <x v="0"/>
    <x v="0"/>
    <x v="1"/>
    <s v="Electronic accessories"/>
    <n v="78.31"/>
    <n v="3"/>
    <n v="11.746499999999999"/>
    <n v="246.6765"/>
    <n v="43529"/>
    <n v="2"/>
    <s v="Ewallet"/>
    <n v="234.93"/>
    <n v="4.761904762E-2"/>
    <n v="11.746499999999999"/>
  </r>
  <r>
    <s v="589-02-8023"/>
    <x v="0"/>
    <x v="1"/>
    <x v="1"/>
    <s v="Food and beverages"/>
    <n v="83.77"/>
    <n v="2"/>
    <n v="8.3770000000000007"/>
    <n v="175.917"/>
    <n v="43480"/>
    <n v="0"/>
    <s v="CC"/>
    <n v="167.54"/>
    <n v="4.761904762E-2"/>
    <n v="8.3770000000000007"/>
  </r>
  <r>
    <s v="420-04-7590"/>
    <x v="2"/>
    <x v="0"/>
    <x v="1"/>
    <s v="Home and lifestyle"/>
    <n v="99.7"/>
    <n v="3"/>
    <n v="14.955"/>
    <n v="314.05500000000001"/>
    <n v="43542"/>
    <n v="1"/>
    <s v="Ewallet"/>
    <n v="299.10000000000002"/>
    <n v="4.761904762E-2"/>
    <n v="14.955"/>
  </r>
  <r>
    <s v="182-88-2763"/>
    <x v="2"/>
    <x v="1"/>
    <x v="1"/>
    <s v="Food and beverages"/>
    <n v="79.91"/>
    <n v="3"/>
    <n v="11.986499999999999"/>
    <n v="251.7165"/>
    <n v="43544"/>
    <n v="2"/>
    <s v="CC"/>
    <n v="239.73"/>
    <n v="4.761904762E-2"/>
    <n v="11.986499999999999"/>
  </r>
  <r>
    <s v="188-55-0967"/>
    <x v="2"/>
    <x v="1"/>
    <x v="1"/>
    <s v="Health and beauty"/>
    <n v="66.47"/>
    <n v="10"/>
    <n v="33.234999999999999"/>
    <n v="697.93499999999995"/>
    <n v="43480"/>
    <n v="2"/>
    <s v="CC"/>
    <n v="664.7"/>
    <n v="4.761904762E-2"/>
    <n v="33.234999999999999"/>
  </r>
  <r>
    <s v="610-46-4100"/>
    <x v="0"/>
    <x v="0"/>
    <x v="1"/>
    <s v="Health and beauty"/>
    <n v="28.95"/>
    <n v="7"/>
    <n v="10.1325"/>
    <n v="212.7825"/>
    <n v="43527"/>
    <n v="2"/>
    <s v="CC"/>
    <n v="202.65"/>
    <n v="4.761904762E-2"/>
    <n v="10.1325"/>
  </r>
  <r>
    <s v="318-81-2368"/>
    <x v="1"/>
    <x v="0"/>
    <x v="0"/>
    <s v="Electronic accessories"/>
    <n v="46.2"/>
    <n v="1"/>
    <n v="2.31"/>
    <n v="48.51"/>
    <n v="43543"/>
    <n v="1"/>
    <s v="Cash"/>
    <n v="46.2"/>
    <n v="4.761904762E-2"/>
    <n v="2.31"/>
  </r>
  <r>
    <s v="364-33-8584"/>
    <x v="2"/>
    <x v="1"/>
    <x v="0"/>
    <s v="Food and beverages"/>
    <n v="17.63"/>
    <n v="5"/>
    <n v="4.4074999999999998"/>
    <n v="92.557500000000005"/>
    <n v="43532"/>
    <n v="2"/>
    <s v="Cash"/>
    <n v="88.15"/>
    <n v="4.761904762E-2"/>
    <n v="4.4074999999999998"/>
  </r>
  <r>
    <s v="665-63-9737"/>
    <x v="2"/>
    <x v="0"/>
    <x v="1"/>
    <s v="Fashion accessories"/>
    <n v="52.42"/>
    <n v="3"/>
    <n v="7.8630000000000004"/>
    <n v="165.12299999999999"/>
    <n v="43523"/>
    <n v="2"/>
    <s v="Ewallet"/>
    <n v="157.26"/>
    <n v="4.761904762E-2"/>
    <n v="7.8630000000000004"/>
  </r>
  <r>
    <s v="695-09-5146"/>
    <x v="2"/>
    <x v="1"/>
    <x v="0"/>
    <s v="Food and beverages"/>
    <n v="98.79"/>
    <n v="3"/>
    <n v="14.8185"/>
    <n v="311.18849999999998"/>
    <n v="43519"/>
    <n v="2"/>
    <s v="Ewallet"/>
    <n v="296.37"/>
    <n v="4.761904762E-2"/>
    <n v="14.8185"/>
  </r>
  <r>
    <s v="155-45-3814"/>
    <x v="1"/>
    <x v="1"/>
    <x v="0"/>
    <s v="Electronic accessories"/>
    <n v="88.55"/>
    <n v="8"/>
    <n v="35.42"/>
    <n v="743.82"/>
    <n v="43543"/>
    <n v="2"/>
    <s v="Ewallet"/>
    <n v="708.4"/>
    <n v="4.761904762E-2"/>
    <n v="35.42"/>
  </r>
  <r>
    <s v="794-32-2436"/>
    <x v="2"/>
    <x v="1"/>
    <x v="1"/>
    <s v="Electronic accessories"/>
    <n v="55.67"/>
    <n v="2"/>
    <n v="5.5670000000000002"/>
    <n v="116.907"/>
    <n v="43551"/>
    <n v="2"/>
    <s v="Ewallet"/>
    <n v="111.34"/>
    <n v="4.761904762E-2"/>
    <n v="5.5670000000000002"/>
  </r>
  <r>
    <s v="131-15-8856"/>
    <x v="1"/>
    <x v="1"/>
    <x v="0"/>
    <s v="Food and beverages"/>
    <n v="72.52"/>
    <n v="8"/>
    <n v="29.007999999999999"/>
    <n v="609.16800000000001"/>
    <n v="43554"/>
    <n v="2"/>
    <s v="CC"/>
    <n v="580.16"/>
    <n v="4.761904762E-2"/>
    <n v="29.007999999999999"/>
  </r>
  <r>
    <s v="273-84-2164"/>
    <x v="1"/>
    <x v="1"/>
    <x v="1"/>
    <s v="Electronic accessories"/>
    <n v="12.05"/>
    <n v="5"/>
    <n v="3.0125000000000002"/>
    <n v="63.262500000000003"/>
    <n v="43512"/>
    <n v="2"/>
    <s v="Ewallet"/>
    <n v="60.25"/>
    <n v="4.761904762E-2"/>
    <n v="3.0125000000000002"/>
  </r>
  <r>
    <s v="706-36-6154"/>
    <x v="0"/>
    <x v="1"/>
    <x v="1"/>
    <s v="Home and lifestyle"/>
    <n v="19.36"/>
    <n v="9"/>
    <n v="8.7119999999999997"/>
    <n v="182.952"/>
    <n v="43483"/>
    <n v="2"/>
    <s v="Ewallet"/>
    <n v="174.24"/>
    <n v="4.761904762E-2"/>
    <n v="8.7119999999999997"/>
  </r>
  <r>
    <s v="778-89-7974"/>
    <x v="1"/>
    <x v="0"/>
    <x v="1"/>
    <s v="Health and beauty"/>
    <n v="70.209999999999994"/>
    <n v="6"/>
    <n v="21.062999999999999"/>
    <n v="442.32299999999998"/>
    <n v="43554"/>
    <n v="1"/>
    <s v="Cash"/>
    <n v="421.26"/>
    <n v="4.761904762E-2"/>
    <n v="21.062999999999999"/>
  </r>
  <r>
    <s v="574-31-8277"/>
    <x v="2"/>
    <x v="1"/>
    <x v="1"/>
    <s v="Fashion accessories"/>
    <n v="33.630000000000003"/>
    <n v="1"/>
    <n v="1.6815"/>
    <n v="35.311500000000002"/>
    <n v="43544"/>
    <n v="2"/>
    <s v="Cash"/>
    <n v="33.630000000000003"/>
    <n v="4.761904762E-2"/>
    <n v="1.6815"/>
  </r>
  <r>
    <s v="859-71-0933"/>
    <x v="1"/>
    <x v="1"/>
    <x v="0"/>
    <s v="Sports and travel"/>
    <n v="15.49"/>
    <n v="2"/>
    <n v="1.5489999999999999"/>
    <n v="32.529000000000003"/>
    <n v="43481"/>
    <n v="2"/>
    <s v="Cash"/>
    <n v="30.98"/>
    <n v="4.761904762E-2"/>
    <n v="1.5489999999999999"/>
  </r>
  <r>
    <s v="740-11-5257"/>
    <x v="1"/>
    <x v="0"/>
    <x v="1"/>
    <s v="Electronic accessories"/>
    <n v="24.74"/>
    <n v="10"/>
    <n v="12.37"/>
    <n v="259.77"/>
    <n v="43520"/>
    <n v="2"/>
    <s v="Cash"/>
    <n v="247.4"/>
    <n v="4.761904762E-2"/>
    <n v="12.37"/>
  </r>
  <r>
    <s v="369-82-2676"/>
    <x v="2"/>
    <x v="0"/>
    <x v="1"/>
    <s v="Electronic accessories"/>
    <n v="75.66"/>
    <n v="5"/>
    <n v="18.914999999999999"/>
    <n v="397.21499999999997"/>
    <n v="43480"/>
    <n v="2"/>
    <s v="Ewallet"/>
    <n v="378.3"/>
    <n v="4.761904762E-2"/>
    <n v="18.914999999999999"/>
  </r>
  <r>
    <s v="563-47-4072"/>
    <x v="2"/>
    <x v="0"/>
    <x v="0"/>
    <s v="Health and beauty"/>
    <n v="55.81"/>
    <n v="6"/>
    <n v="16.742999999999999"/>
    <n v="351.60300000000001"/>
    <n v="43487"/>
    <n v="1"/>
    <s v="Cash"/>
    <n v="334.86"/>
    <n v="4.761904762E-2"/>
    <n v="16.742999999999999"/>
  </r>
  <r>
    <s v="742-04-5161"/>
    <x v="0"/>
    <x v="1"/>
    <x v="1"/>
    <s v="Home and lifestyle"/>
    <n v="72.78"/>
    <n v="10"/>
    <n v="36.39"/>
    <n v="764.19"/>
    <n v="43499"/>
    <n v="2"/>
    <s v="Cash"/>
    <n v="727.8"/>
    <n v="4.761904762E-2"/>
    <n v="36.39"/>
  </r>
  <r>
    <s v="149-15-7606"/>
    <x v="2"/>
    <x v="1"/>
    <x v="1"/>
    <s v="Sports and travel"/>
    <n v="37.32"/>
    <n v="9"/>
    <n v="16.794"/>
    <n v="352.67399999999998"/>
    <n v="43530"/>
    <n v="2"/>
    <s v="Ewallet"/>
    <n v="335.88"/>
    <n v="4.761904762E-2"/>
    <n v="16.794"/>
  </r>
  <r>
    <s v="133-77-3154"/>
    <x v="2"/>
    <x v="1"/>
    <x v="1"/>
    <s v="Fashion accessories"/>
    <n v="60.18"/>
    <n v="4"/>
    <n v="12.036"/>
    <n v="252.756"/>
    <n v="43512"/>
    <n v="2"/>
    <s v="CC"/>
    <n v="240.72"/>
    <n v="4.761904762E-2"/>
    <n v="12.036"/>
  </r>
  <r>
    <s v="169-52-4504"/>
    <x v="0"/>
    <x v="0"/>
    <x v="0"/>
    <s v="Electronic accessories"/>
    <n v="15.69"/>
    <n v="3"/>
    <n v="2.3534999999999999"/>
    <n v="49.423499999999997"/>
    <n v="43538"/>
    <n v="1"/>
    <s v="CC"/>
    <n v="47.07"/>
    <n v="4.761904762E-2"/>
    <n v="2.3534999999999999"/>
  </r>
  <r>
    <s v="250-81-7186"/>
    <x v="1"/>
    <x v="0"/>
    <x v="0"/>
    <s v="Electronic accessories"/>
    <n v="99.69"/>
    <n v="1"/>
    <n v="4.9844999999999997"/>
    <n v="104.67449999999999"/>
    <n v="43523"/>
    <n v="0"/>
    <s v="CC"/>
    <n v="99.69"/>
    <n v="4.761904762E-2"/>
    <n v="4.9844999999999997"/>
  </r>
  <r>
    <s v="562-12-5430"/>
    <x v="0"/>
    <x v="1"/>
    <x v="0"/>
    <s v="Fashion accessories"/>
    <n v="88.15"/>
    <n v="3"/>
    <n v="13.2225"/>
    <n v="277.67250000000001"/>
    <n v="43483"/>
    <n v="0"/>
    <s v="Ewallet"/>
    <n v="264.45"/>
    <n v="4.761904762E-2"/>
    <n v="13.2225"/>
  </r>
  <r>
    <s v="816-72-8853"/>
    <x v="0"/>
    <x v="1"/>
    <x v="0"/>
    <s v="Sports and travel"/>
    <n v="27.93"/>
    <n v="5"/>
    <n v="6.9824999999999999"/>
    <n v="146.63249999999999"/>
    <n v="43494"/>
    <n v="2"/>
    <s v="Cash"/>
    <n v="139.65"/>
    <n v="4.761904762E-2"/>
    <n v="6.9824999999999999"/>
  </r>
  <r>
    <s v="491-38-3499"/>
    <x v="0"/>
    <x v="1"/>
    <x v="1"/>
    <s v="Fashion accessories"/>
    <n v="55.45"/>
    <n v="1"/>
    <n v="2.7725"/>
    <n v="58.222499999999997"/>
    <n v="43522"/>
    <n v="2"/>
    <s v="CC"/>
    <n v="55.45"/>
    <n v="4.761904762E-2"/>
    <n v="2.7725"/>
  </r>
  <r>
    <s v="322-02-2271"/>
    <x v="2"/>
    <x v="0"/>
    <x v="0"/>
    <s v="Sports and travel"/>
    <n v="42.97"/>
    <n v="3"/>
    <n v="6.4455"/>
    <n v="135.35550000000001"/>
    <n v="43499"/>
    <n v="1"/>
    <s v="Cash"/>
    <n v="128.91"/>
    <n v="4.761904762E-2"/>
    <n v="6.4455"/>
  </r>
  <r>
    <s v="842-29-4695"/>
    <x v="1"/>
    <x v="1"/>
    <x v="1"/>
    <s v="Sports and travel"/>
    <n v="17.14"/>
    <n v="7"/>
    <n v="5.9989999999999997"/>
    <n v="125.979"/>
    <n v="43481"/>
    <n v="1"/>
    <s v="CC"/>
    <n v="119.98"/>
    <n v="4.761904762E-2"/>
    <n v="5.9989999999999997"/>
  </r>
  <r>
    <s v="725-67-2480"/>
    <x v="2"/>
    <x v="1"/>
    <x v="0"/>
    <s v="Fashion accessories"/>
    <n v="58.75"/>
    <n v="6"/>
    <n v="17.625"/>
    <n v="370.125"/>
    <n v="43548"/>
    <n v="2"/>
    <s v="CC"/>
    <n v="352.5"/>
    <n v="4.761904762E-2"/>
    <n v="17.625"/>
  </r>
  <r>
    <s v="641-51-2661"/>
    <x v="1"/>
    <x v="1"/>
    <x v="0"/>
    <s v="Food and beverages"/>
    <n v="87.1"/>
    <n v="10"/>
    <n v="43.55"/>
    <n v="914.55"/>
    <n v="43508"/>
    <n v="1"/>
    <s v="CC"/>
    <n v="871"/>
    <n v="4.761904762E-2"/>
    <n v="43.55"/>
  </r>
  <r>
    <s v="714-02-3114"/>
    <x v="1"/>
    <x v="0"/>
    <x v="0"/>
    <s v="Sports and travel"/>
    <n v="98.8"/>
    <n v="2"/>
    <n v="9.8800000000000008"/>
    <n v="207.48"/>
    <n v="43517"/>
    <n v="1"/>
    <s v="Cash"/>
    <n v="197.6"/>
    <n v="4.761904762E-2"/>
    <n v="9.8800000000000008"/>
  </r>
  <r>
    <s v="518-17-2983"/>
    <x v="0"/>
    <x v="0"/>
    <x v="0"/>
    <s v="Fashion accessories"/>
    <n v="48.63"/>
    <n v="4"/>
    <n v="9.7260000000000009"/>
    <n v="204.24600000000001"/>
    <n v="43500"/>
    <n v="2"/>
    <s v="Ewallet"/>
    <n v="194.52"/>
    <n v="4.761904762E-2"/>
    <n v="9.7260000000000009"/>
  </r>
  <r>
    <s v="779-42-2410"/>
    <x v="2"/>
    <x v="1"/>
    <x v="1"/>
    <s v="Food and beverages"/>
    <n v="57.74"/>
    <n v="3"/>
    <n v="8.6609999999999996"/>
    <n v="181.881"/>
    <n v="43516"/>
    <n v="1"/>
    <s v="Ewallet"/>
    <n v="173.22"/>
    <n v="4.761904762E-2"/>
    <n v="8.6609999999999996"/>
  </r>
  <r>
    <s v="190-14-3147"/>
    <x v="2"/>
    <x v="0"/>
    <x v="0"/>
    <s v="Health and beauty"/>
    <n v="17.97"/>
    <n v="4"/>
    <n v="3.5939999999999999"/>
    <n v="75.474000000000004"/>
    <n v="43519"/>
    <n v="2"/>
    <s v="Ewallet"/>
    <n v="71.88"/>
    <n v="4.761904762E-2"/>
    <n v="3.5939999999999999"/>
  </r>
  <r>
    <s v="408-66-6712"/>
    <x v="1"/>
    <x v="1"/>
    <x v="0"/>
    <s v="Health and beauty"/>
    <n v="47.71"/>
    <n v="6"/>
    <n v="14.313000000000001"/>
    <n v="300.57299999999998"/>
    <n v="43512"/>
    <n v="1"/>
    <s v="Ewallet"/>
    <n v="286.26"/>
    <n v="4.761904762E-2"/>
    <n v="14.313000000000001"/>
  </r>
  <r>
    <s v="679-22-6530"/>
    <x v="2"/>
    <x v="0"/>
    <x v="0"/>
    <s v="Sports and travel"/>
    <n v="40.619999999999997"/>
    <n v="2"/>
    <n v="4.0620000000000003"/>
    <n v="85.302000000000007"/>
    <n v="43482"/>
    <n v="0"/>
    <s v="CC"/>
    <n v="81.239999999999995"/>
    <n v="4.761904762E-2"/>
    <n v="4.0620000000000003"/>
  </r>
  <r>
    <s v="588-47-8641"/>
    <x v="0"/>
    <x v="1"/>
    <x v="1"/>
    <s v="Fashion accessories"/>
    <n v="56.04"/>
    <n v="10"/>
    <n v="28.02"/>
    <n v="588.41999999999996"/>
    <n v="43479"/>
    <n v="2"/>
    <s v="Ewallet"/>
    <n v="560.4"/>
    <n v="4.761904762E-2"/>
    <n v="28.02"/>
  </r>
  <r>
    <s v="642-61-4706"/>
    <x v="2"/>
    <x v="1"/>
    <x v="1"/>
    <s v="Food and beverages"/>
    <n v="93.4"/>
    <n v="2"/>
    <n v="9.34"/>
    <n v="196.14"/>
    <n v="43554"/>
    <n v="2"/>
    <s v="Cash"/>
    <n v="186.8"/>
    <n v="4.761904762E-2"/>
    <n v="9.34"/>
  </r>
  <r>
    <s v="576-31-4774"/>
    <x v="2"/>
    <x v="0"/>
    <x v="0"/>
    <s v="Health and beauty"/>
    <n v="73.41"/>
    <n v="3"/>
    <n v="11.0115"/>
    <n v="231.2415"/>
    <n v="43526"/>
    <n v="1"/>
    <s v="Ewallet"/>
    <n v="220.23"/>
    <n v="4.761904762E-2"/>
    <n v="11.0115"/>
  </r>
  <r>
    <s v="556-41-6224"/>
    <x v="1"/>
    <x v="0"/>
    <x v="1"/>
    <s v="Health and beauty"/>
    <n v="33.64"/>
    <n v="8"/>
    <n v="13.456"/>
    <n v="282.57600000000002"/>
    <n v="43511"/>
    <n v="2"/>
    <s v="CC"/>
    <n v="269.12"/>
    <n v="4.761904762E-2"/>
    <n v="13.456"/>
  </r>
  <r>
    <s v="811-03-8790"/>
    <x v="0"/>
    <x v="0"/>
    <x v="0"/>
    <s v="Electronic accessories"/>
    <n v="45.48"/>
    <n v="10"/>
    <n v="22.74"/>
    <n v="477.54"/>
    <n v="43525"/>
    <n v="0"/>
    <s v="CC"/>
    <n v="454.8"/>
    <n v="4.761904762E-2"/>
    <n v="22.74"/>
  </r>
  <r>
    <s v="242-11-3142"/>
    <x v="2"/>
    <x v="1"/>
    <x v="1"/>
    <s v="Fashion accessories"/>
    <n v="83.77"/>
    <n v="2"/>
    <n v="8.3770000000000007"/>
    <n v="175.917"/>
    <n v="43520"/>
    <n v="2"/>
    <s v="Cash"/>
    <n v="167.54"/>
    <n v="4.761904762E-2"/>
    <n v="8.3770000000000007"/>
  </r>
  <r>
    <s v="752-23-3760"/>
    <x v="2"/>
    <x v="1"/>
    <x v="0"/>
    <s v="Sports and travel"/>
    <n v="64.08"/>
    <n v="7"/>
    <n v="22.428000000000001"/>
    <n v="470.988"/>
    <n v="43515"/>
    <n v="2"/>
    <s v="CC"/>
    <n v="448.56"/>
    <n v="4.761904762E-2"/>
    <n v="22.428000000000001"/>
  </r>
  <r>
    <s v="274-05-5470"/>
    <x v="0"/>
    <x v="1"/>
    <x v="0"/>
    <s v="Food and beverages"/>
    <n v="73.47"/>
    <n v="4"/>
    <n v="14.694000000000001"/>
    <n v="308.57400000000001"/>
    <n v="43519"/>
    <n v="2"/>
    <s v="Cash"/>
    <n v="293.88"/>
    <n v="4.761904762E-2"/>
    <n v="14.694000000000001"/>
  </r>
  <r>
    <s v="648-94-3045"/>
    <x v="1"/>
    <x v="0"/>
    <x v="1"/>
    <s v="Health and beauty"/>
    <n v="58.95"/>
    <n v="10"/>
    <n v="29.475000000000001"/>
    <n v="618.97500000000002"/>
    <n v="43503"/>
    <n v="1"/>
    <s v="Ewallet"/>
    <n v="589.5"/>
    <n v="4.761904762E-2"/>
    <n v="29.475000000000001"/>
  </r>
  <r>
    <s v="130-67-4723"/>
    <x v="0"/>
    <x v="1"/>
    <x v="1"/>
    <s v="Food and beverages"/>
    <n v="48.5"/>
    <n v="6"/>
    <n v="14.55"/>
    <n v="305.55"/>
    <n v="43476"/>
    <n v="1"/>
    <s v="Ewallet"/>
    <n v="291"/>
    <n v="4.761904762E-2"/>
    <n v="14.55"/>
  </r>
  <r>
    <s v="528-87-5606"/>
    <x v="2"/>
    <x v="1"/>
    <x v="0"/>
    <s v="Electronic accessories"/>
    <n v="39.479999999999997"/>
    <n v="1"/>
    <n v="1.974"/>
    <n v="41.454000000000001"/>
    <n v="43508"/>
    <n v="2"/>
    <s v="Cash"/>
    <n v="39.479999999999997"/>
    <n v="4.761904762E-2"/>
    <n v="1.974"/>
  </r>
  <r>
    <s v="320-85-2052"/>
    <x v="2"/>
    <x v="0"/>
    <x v="0"/>
    <s v="Sports and travel"/>
    <n v="34.81"/>
    <n v="1"/>
    <n v="1.7404999999999999"/>
    <n v="36.5505"/>
    <n v="43479"/>
    <n v="0"/>
    <s v="CC"/>
    <n v="34.81"/>
    <n v="4.761904762E-2"/>
    <n v="1.7404999999999999"/>
  </r>
  <r>
    <s v="370-96-0655"/>
    <x v="1"/>
    <x v="0"/>
    <x v="0"/>
    <s v="Fashion accessories"/>
    <n v="49.32"/>
    <n v="6"/>
    <n v="14.795999999999999"/>
    <n v="310.71600000000001"/>
    <n v="43474"/>
    <n v="1"/>
    <s v="Ewallet"/>
    <n v="295.92"/>
    <n v="4.761904762E-2"/>
    <n v="14.795999999999999"/>
  </r>
  <r>
    <s v="105-10-6182"/>
    <x v="0"/>
    <x v="1"/>
    <x v="1"/>
    <s v="Fashion accessories"/>
    <n v="21.48"/>
    <n v="2"/>
    <n v="2.1480000000000001"/>
    <n v="45.107999999999997"/>
    <n v="43523"/>
    <n v="1"/>
    <s v="Ewallet"/>
    <n v="42.96"/>
    <n v="4.761904762E-2"/>
    <n v="2.1480000000000001"/>
  </r>
  <r>
    <s v="510-79-0415"/>
    <x v="2"/>
    <x v="1"/>
    <x v="0"/>
    <s v="Sports and travel"/>
    <n v="23.08"/>
    <n v="6"/>
    <n v="6.9240000000000004"/>
    <n v="145.404"/>
    <n v="43489"/>
    <n v="2"/>
    <s v="Ewallet"/>
    <n v="138.47999999999999"/>
    <n v="4.761904762E-2"/>
    <n v="6.9240000000000004"/>
  </r>
  <r>
    <s v="241-96-5076"/>
    <x v="2"/>
    <x v="1"/>
    <x v="0"/>
    <s v="Home and lifestyle"/>
    <n v="49.1"/>
    <n v="2"/>
    <n v="4.91"/>
    <n v="103.11"/>
    <n v="43473"/>
    <n v="1"/>
    <s v="CC"/>
    <n v="98.2"/>
    <n v="4.761904762E-2"/>
    <n v="4.91"/>
  </r>
  <r>
    <s v="767-97-4650"/>
    <x v="2"/>
    <x v="1"/>
    <x v="0"/>
    <s v="Sports and travel"/>
    <n v="64.83"/>
    <n v="2"/>
    <n v="6.4829999999999997"/>
    <n v="136.143"/>
    <n v="43473"/>
    <n v="1"/>
    <s v="CC"/>
    <n v="129.66"/>
    <n v="4.761904762E-2"/>
    <n v="6.4829999999999997"/>
  </r>
  <r>
    <s v="648-83-1321"/>
    <x v="0"/>
    <x v="1"/>
    <x v="1"/>
    <s v="Home and lifestyle"/>
    <n v="63.56"/>
    <n v="10"/>
    <n v="31.78"/>
    <n v="667.38"/>
    <n v="43481"/>
    <n v="2"/>
    <s v="Cash"/>
    <n v="635.6"/>
    <n v="4.761904762E-2"/>
    <n v="31.78"/>
  </r>
  <r>
    <s v="173-57-2300"/>
    <x v="1"/>
    <x v="1"/>
    <x v="1"/>
    <s v="Sports and travel"/>
    <n v="72.88"/>
    <n v="2"/>
    <n v="7.2880000000000003"/>
    <n v="153.048"/>
    <n v="43537"/>
    <n v="1"/>
    <s v="Cash"/>
    <n v="145.76"/>
    <n v="4.761904762E-2"/>
    <n v="7.2880000000000003"/>
  </r>
  <r>
    <s v="305-03-2383"/>
    <x v="0"/>
    <x v="0"/>
    <x v="0"/>
    <s v="Food and beverages"/>
    <n v="67.099999999999994"/>
    <n v="3"/>
    <n v="10.065"/>
    <n v="211.36500000000001"/>
    <n v="43511"/>
    <n v="0"/>
    <s v="Cash"/>
    <n v="201.3"/>
    <n v="4.761904762E-2"/>
    <n v="10.065"/>
  </r>
  <r>
    <s v="394-55-6384"/>
    <x v="1"/>
    <x v="1"/>
    <x v="0"/>
    <s v="Sports and travel"/>
    <n v="70.19"/>
    <n v="9"/>
    <n v="31.5855"/>
    <n v="663.29549999999995"/>
    <n v="43490"/>
    <n v="1"/>
    <s v="Cash"/>
    <n v="631.71"/>
    <n v="4.761904762E-2"/>
    <n v="31.5855"/>
  </r>
  <r>
    <s v="266-20-6657"/>
    <x v="1"/>
    <x v="1"/>
    <x v="1"/>
    <s v="Food and beverages"/>
    <n v="55.04"/>
    <n v="7"/>
    <n v="19.263999999999999"/>
    <n v="404.54399999999998"/>
    <n v="43536"/>
    <n v="2"/>
    <s v="Ewallet"/>
    <n v="385.28"/>
    <n v="4.761904762E-2"/>
    <n v="19.263999999999999"/>
  </r>
  <r>
    <s v="689-05-1884"/>
    <x v="0"/>
    <x v="1"/>
    <x v="1"/>
    <s v="Health and beauty"/>
    <n v="48.63"/>
    <n v="10"/>
    <n v="24.315000000000001"/>
    <n v="510.61500000000001"/>
    <n v="43528"/>
    <n v="1"/>
    <s v="Cash"/>
    <n v="486.3"/>
    <n v="4.761904762E-2"/>
    <n v="24.315000000000001"/>
  </r>
  <r>
    <s v="196-01-2849"/>
    <x v="1"/>
    <x v="1"/>
    <x v="0"/>
    <s v="Fashion accessories"/>
    <n v="73.38"/>
    <n v="7"/>
    <n v="25.683"/>
    <n v="539.34299999999996"/>
    <n v="43506"/>
    <n v="1"/>
    <s v="Cash"/>
    <n v="513.66"/>
    <n v="4.761904762E-2"/>
    <n v="25.683"/>
  </r>
  <r>
    <s v="372-62-5264"/>
    <x v="1"/>
    <x v="0"/>
    <x v="0"/>
    <s v="Food and beverages"/>
    <n v="52.6"/>
    <n v="9"/>
    <n v="23.67"/>
    <n v="497.07"/>
    <n v="43481"/>
    <n v="1"/>
    <s v="Cash"/>
    <n v="473.4"/>
    <n v="4.761904762E-2"/>
    <n v="23.67"/>
  </r>
  <r>
    <s v="800-09-8606"/>
    <x v="0"/>
    <x v="1"/>
    <x v="0"/>
    <s v="Home and lifestyle"/>
    <n v="87.37"/>
    <n v="5"/>
    <n v="21.842500000000001"/>
    <n v="458.6925"/>
    <n v="43494"/>
    <n v="2"/>
    <s v="Cash"/>
    <n v="436.85"/>
    <n v="4.761904762E-2"/>
    <n v="21.842500000000001"/>
  </r>
  <r>
    <s v="182-52-7000"/>
    <x v="0"/>
    <x v="1"/>
    <x v="0"/>
    <s v="Sports and travel"/>
    <n v="27.04"/>
    <n v="4"/>
    <n v="5.4080000000000004"/>
    <n v="113.568"/>
    <n v="43466"/>
    <n v="2"/>
    <s v="Ewallet"/>
    <n v="108.16"/>
    <n v="4.761904762E-2"/>
    <n v="5.4080000000000004"/>
  </r>
  <r>
    <s v="826-58-8051"/>
    <x v="2"/>
    <x v="0"/>
    <x v="1"/>
    <s v="Home and lifestyle"/>
    <n v="62.19"/>
    <n v="4"/>
    <n v="12.438000000000001"/>
    <n v="261.19799999999998"/>
    <n v="43471"/>
    <n v="2"/>
    <s v="Ewallet"/>
    <n v="248.76"/>
    <n v="4.761904762E-2"/>
    <n v="12.438000000000001"/>
  </r>
  <r>
    <s v="868-06-0466"/>
    <x v="0"/>
    <x v="1"/>
    <x v="1"/>
    <s v="Electronic accessories"/>
    <n v="69.58"/>
    <n v="9"/>
    <n v="31.311"/>
    <n v="657.53099999999995"/>
    <n v="43515"/>
    <n v="2"/>
    <s v="CC"/>
    <n v="626.22"/>
    <n v="4.761904762E-2"/>
    <n v="31.311"/>
  </r>
  <r>
    <s v="751-41-9720"/>
    <x v="1"/>
    <x v="0"/>
    <x v="1"/>
    <s v="Home and lifestyle"/>
    <n v="97.5"/>
    <n v="10"/>
    <n v="48.75"/>
    <n v="1023.75"/>
    <n v="43477"/>
    <n v="2"/>
    <s v="Ewallet"/>
    <n v="975"/>
    <n v="4.761904762E-2"/>
    <n v="48.75"/>
  </r>
  <r>
    <s v="626-43-7888"/>
    <x v="1"/>
    <x v="0"/>
    <x v="0"/>
    <s v="Fashion accessories"/>
    <n v="60.41"/>
    <n v="8"/>
    <n v="24.164000000000001"/>
    <n v="507.44400000000002"/>
    <n v="43503"/>
    <n v="1"/>
    <s v="Ewallet"/>
    <n v="483.28"/>
    <n v="4.761904762E-2"/>
    <n v="24.164000000000001"/>
  </r>
  <r>
    <s v="176-64-7711"/>
    <x v="2"/>
    <x v="0"/>
    <x v="1"/>
    <s v="Food and beverages"/>
    <n v="32.32"/>
    <n v="3"/>
    <n v="4.8479999999999999"/>
    <n v="101.80800000000001"/>
    <n v="43551"/>
    <n v="2"/>
    <s v="CC"/>
    <n v="96.96"/>
    <n v="4.761904762E-2"/>
    <n v="4.8479999999999999"/>
  </r>
  <r>
    <s v="191-29-0321"/>
    <x v="2"/>
    <x v="1"/>
    <x v="0"/>
    <s v="Fashion accessories"/>
    <n v="19.77"/>
    <n v="10"/>
    <n v="9.8849999999999998"/>
    <n v="207.58500000000001"/>
    <n v="43523"/>
    <n v="2"/>
    <s v="CC"/>
    <n v="197.7"/>
    <n v="4.761904762E-2"/>
    <n v="9.8849999999999998"/>
  </r>
  <r>
    <s v="729-06-2010"/>
    <x v="2"/>
    <x v="1"/>
    <x v="1"/>
    <s v="Health and beauty"/>
    <n v="80.47"/>
    <n v="9"/>
    <n v="36.211500000000001"/>
    <n v="760.44150000000002"/>
    <n v="43471"/>
    <n v="1"/>
    <s v="Cash"/>
    <n v="724.23"/>
    <n v="4.761904762E-2"/>
    <n v="36.211500000000001"/>
  </r>
  <r>
    <s v="640-48-5028"/>
    <x v="2"/>
    <x v="1"/>
    <x v="0"/>
    <s v="Home and lifestyle"/>
    <n v="88.39"/>
    <n v="9"/>
    <n v="39.775500000000001"/>
    <n v="835.28549999999996"/>
    <n v="43526"/>
    <n v="1"/>
    <s v="Cash"/>
    <n v="795.51"/>
    <n v="4.761904762E-2"/>
    <n v="39.775500000000001"/>
  </r>
  <r>
    <s v="186-79-9562"/>
    <x v="2"/>
    <x v="0"/>
    <x v="1"/>
    <s v="Health and beauty"/>
    <n v="71.77"/>
    <n v="7"/>
    <n v="25.119499999999999"/>
    <n v="527.5095"/>
    <n v="43553"/>
    <n v="1"/>
    <s v="Cash"/>
    <n v="502.39"/>
    <n v="4.761904762E-2"/>
    <n v="25.119499999999999"/>
  </r>
  <r>
    <s v="834-45-5519"/>
    <x v="2"/>
    <x v="0"/>
    <x v="0"/>
    <s v="Electronic accessories"/>
    <n v="43"/>
    <n v="4"/>
    <n v="8.6"/>
    <n v="180.6"/>
    <n v="43496"/>
    <n v="2"/>
    <s v="Ewallet"/>
    <n v="172"/>
    <n v="4.761904762E-2"/>
    <n v="8.6"/>
  </r>
  <r>
    <s v="162-65-8559"/>
    <x v="1"/>
    <x v="1"/>
    <x v="1"/>
    <s v="Food and beverages"/>
    <n v="68.98"/>
    <n v="1"/>
    <n v="3.4489999999999998"/>
    <n v="72.429000000000002"/>
    <n v="43486"/>
    <n v="2"/>
    <s v="Cash"/>
    <n v="68.98"/>
    <n v="4.761904762E-2"/>
    <n v="3.4489999999999998"/>
  </r>
  <r>
    <s v="760-27-5490"/>
    <x v="1"/>
    <x v="0"/>
    <x v="1"/>
    <s v="Fashion accessories"/>
    <n v="15.62"/>
    <n v="8"/>
    <n v="6.2480000000000002"/>
    <n v="131.208"/>
    <n v="43485"/>
    <n v="2"/>
    <s v="Ewallet"/>
    <n v="124.96"/>
    <n v="4.761904762E-2"/>
    <n v="6.2480000000000002"/>
  </r>
  <r>
    <s v="445-30-9252"/>
    <x v="0"/>
    <x v="0"/>
    <x v="1"/>
    <s v="Sports and travel"/>
    <n v="25.7"/>
    <n v="3"/>
    <n v="3.855"/>
    <n v="80.954999999999998"/>
    <n v="43482"/>
    <n v="2"/>
    <s v="Ewallet"/>
    <n v="77.099999999999994"/>
    <n v="4.761904762E-2"/>
    <n v="3.855"/>
  </r>
  <r>
    <s v="786-94-2700"/>
    <x v="0"/>
    <x v="1"/>
    <x v="1"/>
    <s v="Food and beverages"/>
    <n v="80.62"/>
    <n v="6"/>
    <n v="24.186"/>
    <n v="507.90600000000001"/>
    <n v="43524"/>
    <n v="2"/>
    <s v="Cash"/>
    <n v="483.72"/>
    <n v="4.761904762E-2"/>
    <n v="24.186"/>
  </r>
  <r>
    <s v="728-88-7867"/>
    <x v="1"/>
    <x v="1"/>
    <x v="0"/>
    <s v="Home and lifestyle"/>
    <n v="75.53"/>
    <n v="4"/>
    <n v="15.106"/>
    <n v="317.226"/>
    <n v="43543"/>
    <n v="2"/>
    <s v="Ewallet"/>
    <n v="302.12"/>
    <n v="4.761904762E-2"/>
    <n v="15.106"/>
  </r>
  <r>
    <s v="183-21-3799"/>
    <x v="1"/>
    <x v="0"/>
    <x v="0"/>
    <s v="Electronic accessories"/>
    <n v="77.63"/>
    <n v="9"/>
    <n v="34.933500000000002"/>
    <n v="733.60350000000005"/>
    <n v="43515"/>
    <n v="2"/>
    <s v="Ewallet"/>
    <n v="698.67"/>
    <n v="4.761904762E-2"/>
    <n v="34.933500000000002"/>
  </r>
  <r>
    <s v="268-20-3585"/>
    <x v="1"/>
    <x v="0"/>
    <x v="0"/>
    <s v="Health and beauty"/>
    <n v="13.85"/>
    <n v="9"/>
    <n v="6.2324999999999999"/>
    <n v="130.88249999999999"/>
    <n v="43500"/>
    <n v="1"/>
    <s v="Ewallet"/>
    <n v="124.65"/>
    <n v="4.761904762E-2"/>
    <n v="6.2324999999999999"/>
  </r>
  <r>
    <s v="735-32-9839"/>
    <x v="1"/>
    <x v="1"/>
    <x v="1"/>
    <s v="Fashion accessories"/>
    <n v="98.7"/>
    <n v="8"/>
    <n v="39.479999999999997"/>
    <n v="829.08"/>
    <n v="43496"/>
    <n v="0"/>
    <s v="Ewallet"/>
    <n v="789.6"/>
    <n v="4.761904762E-2"/>
    <n v="39.479999999999997"/>
  </r>
  <r>
    <s v="258-92-7466"/>
    <x v="0"/>
    <x v="0"/>
    <x v="0"/>
    <s v="Health and beauty"/>
    <n v="35.68"/>
    <n v="5"/>
    <n v="8.92"/>
    <n v="187.32"/>
    <n v="43502"/>
    <n v="2"/>
    <s v="CC"/>
    <n v="178.4"/>
    <n v="4.761904762E-2"/>
    <n v="8.92"/>
  </r>
  <r>
    <s v="857-16-3520"/>
    <x v="0"/>
    <x v="1"/>
    <x v="0"/>
    <s v="Fashion accessories"/>
    <n v="71.459999999999994"/>
    <n v="7"/>
    <n v="25.010999999999999"/>
    <n v="525.23099999999999"/>
    <n v="43552"/>
    <n v="2"/>
    <s v="Ewallet"/>
    <n v="500.22"/>
    <n v="4.761904762E-2"/>
    <n v="25.010999999999999"/>
  </r>
  <r>
    <s v="482-17-1179"/>
    <x v="0"/>
    <x v="1"/>
    <x v="1"/>
    <s v="Electronic accessories"/>
    <n v="11.94"/>
    <n v="3"/>
    <n v="1.7909999999999999"/>
    <n v="37.610999999999997"/>
    <n v="43484"/>
    <n v="1"/>
    <s v="CC"/>
    <n v="35.82"/>
    <n v="4.761904762E-2"/>
    <n v="1.7909999999999999"/>
  </r>
  <r>
    <s v="788-21-5741"/>
    <x v="0"/>
    <x v="0"/>
    <x v="1"/>
    <s v="Fashion accessories"/>
    <n v="45.38"/>
    <n v="3"/>
    <n v="6.8070000000000004"/>
    <n v="142.947"/>
    <n v="43513"/>
    <n v="1"/>
    <s v="CC"/>
    <n v="136.13999999999999"/>
    <n v="4.761904762E-2"/>
    <n v="6.8070000000000004"/>
  </r>
  <r>
    <s v="821-14-9046"/>
    <x v="2"/>
    <x v="1"/>
    <x v="0"/>
    <s v="Fashion accessories"/>
    <n v="17.48"/>
    <n v="6"/>
    <n v="5.2439999999999998"/>
    <n v="110.124"/>
    <n v="43483"/>
    <n v="2"/>
    <s v="CC"/>
    <n v="104.88"/>
    <n v="4.761904762E-2"/>
    <n v="5.2439999999999998"/>
  </r>
  <r>
    <s v="418-05-0656"/>
    <x v="2"/>
    <x v="0"/>
    <x v="0"/>
    <s v="Fashion accessories"/>
    <n v="25.56"/>
    <n v="7"/>
    <n v="8.9459999999999997"/>
    <n v="187.86600000000001"/>
    <n v="43498"/>
    <n v="2"/>
    <s v="Cash"/>
    <n v="178.92"/>
    <n v="4.761904762E-2"/>
    <n v="8.9459999999999997"/>
  </r>
  <r>
    <s v="678-79-0726"/>
    <x v="1"/>
    <x v="1"/>
    <x v="0"/>
    <s v="Sports and travel"/>
    <n v="90.63"/>
    <n v="9"/>
    <n v="40.783499999999997"/>
    <n v="856.45349999999996"/>
    <n v="43483"/>
    <n v="2"/>
    <s v="Cash"/>
    <n v="815.67"/>
    <n v="4.761904762E-2"/>
    <n v="40.783499999999997"/>
  </r>
  <r>
    <s v="776-68-1096"/>
    <x v="2"/>
    <x v="0"/>
    <x v="1"/>
    <s v="Home and lifestyle"/>
    <n v="44.12"/>
    <n v="3"/>
    <n v="6.6180000000000003"/>
    <n v="138.97800000000001"/>
    <n v="43542"/>
    <n v="1"/>
    <s v="CC"/>
    <n v="132.36000000000001"/>
    <n v="4.761904762E-2"/>
    <n v="6.6180000000000003"/>
  </r>
  <r>
    <s v="592-46-1692"/>
    <x v="1"/>
    <x v="1"/>
    <x v="0"/>
    <s v="Food and beverages"/>
    <n v="36.770000000000003"/>
    <n v="7"/>
    <n v="12.8695"/>
    <n v="270.2595"/>
    <n v="43476"/>
    <n v="2"/>
    <s v="Cash"/>
    <n v="257.39"/>
    <n v="4.761904762E-2"/>
    <n v="12.8695"/>
  </r>
  <r>
    <s v="434-35-9162"/>
    <x v="2"/>
    <x v="1"/>
    <x v="1"/>
    <s v="Food and beverages"/>
    <n v="23.34"/>
    <n v="4"/>
    <n v="4.6680000000000001"/>
    <n v="98.028000000000006"/>
    <n v="43500"/>
    <n v="2"/>
    <s v="Ewallet"/>
    <n v="93.36"/>
    <n v="4.761904762E-2"/>
    <n v="4.6680000000000001"/>
  </r>
  <r>
    <s v="149-14-0304"/>
    <x v="1"/>
    <x v="1"/>
    <x v="0"/>
    <s v="Health and beauty"/>
    <n v="28.5"/>
    <n v="8"/>
    <n v="11.4"/>
    <n v="239.4"/>
    <n v="43502"/>
    <n v="1"/>
    <s v="Cash"/>
    <n v="228"/>
    <n v="4.761904762E-2"/>
    <n v="11.4"/>
  </r>
  <r>
    <s v="442-44-6497"/>
    <x v="1"/>
    <x v="1"/>
    <x v="1"/>
    <s v="Home and lifestyle"/>
    <n v="55.57"/>
    <n v="3"/>
    <n v="8.3354999999999997"/>
    <n v="175.0455"/>
    <n v="43473"/>
    <n v="1"/>
    <s v="CC"/>
    <n v="166.71"/>
    <n v="4.761904762E-2"/>
    <n v="8.3354999999999997"/>
  </r>
  <r>
    <s v="174-64-0215"/>
    <x v="2"/>
    <x v="0"/>
    <x v="1"/>
    <s v="Sports and travel"/>
    <n v="69.739999999999995"/>
    <n v="10"/>
    <n v="34.869999999999997"/>
    <n v="732.27"/>
    <n v="43529"/>
    <n v="2"/>
    <s v="CC"/>
    <n v="697.4"/>
    <n v="4.761904762E-2"/>
    <n v="34.869999999999997"/>
  </r>
  <r>
    <s v="210-74-9613"/>
    <x v="1"/>
    <x v="0"/>
    <x v="1"/>
    <s v="Fashion accessories"/>
    <n v="97.26"/>
    <n v="4"/>
    <n v="19.452000000000002"/>
    <n v="408.49200000000002"/>
    <n v="43540"/>
    <n v="2"/>
    <s v="Ewallet"/>
    <n v="389.04"/>
    <n v="4.761904762E-2"/>
    <n v="19.452000000000002"/>
  </r>
  <r>
    <s v="299-29-0180"/>
    <x v="2"/>
    <x v="1"/>
    <x v="0"/>
    <s v="Home and lifestyle"/>
    <n v="52.18"/>
    <n v="7"/>
    <n v="18.263000000000002"/>
    <n v="383.52300000000002"/>
    <n v="43533"/>
    <n v="0"/>
    <s v="Cash"/>
    <n v="365.26"/>
    <n v="4.761904762E-2"/>
    <n v="18.263000000000002"/>
  </r>
  <r>
    <s v="247-11-2470"/>
    <x v="0"/>
    <x v="1"/>
    <x v="0"/>
    <s v="Fashion accessories"/>
    <n v="22.32"/>
    <n v="4"/>
    <n v="4.4640000000000004"/>
    <n v="93.744"/>
    <n v="43525"/>
    <n v="2"/>
    <s v="CC"/>
    <n v="89.28"/>
    <n v="4.761904762E-2"/>
    <n v="4.4640000000000004"/>
  </r>
  <r>
    <s v="635-28-5728"/>
    <x v="0"/>
    <x v="0"/>
    <x v="1"/>
    <s v="Health and beauty"/>
    <n v="56"/>
    <n v="3"/>
    <n v="8.4"/>
    <n v="176.4"/>
    <n v="43524"/>
    <n v="2"/>
    <s v="Ewallet"/>
    <n v="168"/>
    <n v="4.761904762E-2"/>
    <n v="8.4"/>
  </r>
  <r>
    <s v="756-49-0168"/>
    <x v="0"/>
    <x v="1"/>
    <x v="1"/>
    <s v="Fashion accessories"/>
    <n v="19.7"/>
    <n v="1"/>
    <n v="0.98499999999999999"/>
    <n v="20.684999999999999"/>
    <n v="43504"/>
    <n v="1"/>
    <s v="Ewallet"/>
    <n v="19.7"/>
    <n v="4.761904762E-2"/>
    <n v="0.98499999999999999"/>
  </r>
  <r>
    <s v="438-23-1242"/>
    <x v="2"/>
    <x v="0"/>
    <x v="1"/>
    <s v="Electronic accessories"/>
    <n v="75.88"/>
    <n v="7"/>
    <n v="26.558"/>
    <n v="557.71799999999996"/>
    <n v="43489"/>
    <n v="0"/>
    <s v="Ewallet"/>
    <n v="531.16"/>
    <n v="4.761904762E-2"/>
    <n v="26.558"/>
  </r>
  <r>
    <s v="238-45-6950"/>
    <x v="2"/>
    <x v="1"/>
    <x v="1"/>
    <s v="Food and beverages"/>
    <n v="53.72"/>
    <n v="1"/>
    <n v="2.6859999999999999"/>
    <n v="56.405999999999999"/>
    <n v="43525"/>
    <n v="2"/>
    <s v="Ewallet"/>
    <n v="53.72"/>
    <n v="4.761904762E-2"/>
    <n v="2.6859999999999999"/>
  </r>
  <r>
    <s v="607-65-2441"/>
    <x v="1"/>
    <x v="1"/>
    <x v="1"/>
    <s v="Health and beauty"/>
    <n v="81.95"/>
    <n v="10"/>
    <n v="40.975000000000001"/>
    <n v="860.47500000000002"/>
    <n v="43534"/>
    <n v="1"/>
    <s v="CC"/>
    <n v="819.5"/>
    <n v="4.761904762E-2"/>
    <n v="40.975000000000001"/>
  </r>
  <r>
    <s v="386-27-7606"/>
    <x v="1"/>
    <x v="1"/>
    <x v="0"/>
    <s v="Home and lifestyle"/>
    <n v="81.2"/>
    <n v="7"/>
    <n v="28.42"/>
    <n v="596.82000000000005"/>
    <n v="43547"/>
    <n v="2"/>
    <s v="CC"/>
    <n v="568.4"/>
    <n v="4.761904762E-2"/>
    <n v="28.42"/>
  </r>
  <r>
    <s v="137-63-5492"/>
    <x v="1"/>
    <x v="0"/>
    <x v="1"/>
    <s v="Electronic accessories"/>
    <n v="58.76"/>
    <n v="10"/>
    <n v="29.38"/>
    <n v="616.98"/>
    <n v="43494"/>
    <n v="1"/>
    <s v="Ewallet"/>
    <n v="587.6"/>
    <n v="4.761904762E-2"/>
    <n v="29.38"/>
  </r>
  <r>
    <s v="197-77-7132"/>
    <x v="2"/>
    <x v="1"/>
    <x v="1"/>
    <s v="Electronic accessories"/>
    <n v="91.56"/>
    <n v="8"/>
    <n v="36.624000000000002"/>
    <n v="769.10400000000004"/>
    <n v="43477"/>
    <n v="2"/>
    <s v="Ewallet"/>
    <n v="732.48"/>
    <n v="4.761904762E-2"/>
    <n v="36.624000000000002"/>
  </r>
  <r>
    <s v="805-86-0265"/>
    <x v="0"/>
    <x v="0"/>
    <x v="1"/>
    <s v="Home and lifestyle"/>
    <n v="93.96"/>
    <n v="9"/>
    <n v="42.281999999999996"/>
    <n v="887.92200000000003"/>
    <n v="43544"/>
    <n v="1"/>
    <s v="Cash"/>
    <n v="845.64"/>
    <n v="4.761904762E-2"/>
    <n v="42.281999999999996"/>
  </r>
  <r>
    <s v="733-29-1227"/>
    <x v="1"/>
    <x v="0"/>
    <x v="1"/>
    <s v="Home and lifestyle"/>
    <n v="55.61"/>
    <n v="7"/>
    <n v="19.4635"/>
    <n v="408.73349999999999"/>
    <n v="43547"/>
    <n v="1"/>
    <s v="Cash"/>
    <n v="389.27"/>
    <n v="4.761904762E-2"/>
    <n v="19.4635"/>
  </r>
  <r>
    <s v="451-73-2711"/>
    <x v="1"/>
    <x v="0"/>
    <x v="1"/>
    <s v="Food and beverages"/>
    <n v="84.83"/>
    <n v="1"/>
    <n v="4.2415000000000003"/>
    <n v="89.0715"/>
    <n v="43479"/>
    <n v="2"/>
    <s v="Ewallet"/>
    <n v="84.83"/>
    <n v="4.761904762E-2"/>
    <n v="4.2415000000000003"/>
  </r>
  <r>
    <s v="373-14-0504"/>
    <x v="0"/>
    <x v="1"/>
    <x v="0"/>
    <s v="Sports and travel"/>
    <n v="71.63"/>
    <n v="2"/>
    <n v="7.1630000000000003"/>
    <n v="150.423"/>
    <n v="43508"/>
    <n v="1"/>
    <s v="Ewallet"/>
    <n v="143.26"/>
    <n v="4.761904762E-2"/>
    <n v="7.1630000000000003"/>
  </r>
  <r>
    <s v="546-80-2899"/>
    <x v="0"/>
    <x v="1"/>
    <x v="1"/>
    <s v="Home and lifestyle"/>
    <n v="37.69"/>
    <n v="2"/>
    <n v="3.7690000000000001"/>
    <n v="79.149000000000001"/>
    <n v="43516"/>
    <n v="2"/>
    <s v="Ewallet"/>
    <n v="75.38"/>
    <n v="4.761904762E-2"/>
    <n v="3.7690000000000001"/>
  </r>
  <r>
    <s v="345-68-9016"/>
    <x v="1"/>
    <x v="1"/>
    <x v="0"/>
    <s v="Sports and travel"/>
    <n v="31.67"/>
    <n v="8"/>
    <n v="12.667999999999999"/>
    <n v="266.02800000000002"/>
    <n v="43467"/>
    <n v="2"/>
    <s v="CC"/>
    <n v="253.36"/>
    <n v="4.761904762E-2"/>
    <n v="12.667999999999999"/>
  </r>
  <r>
    <s v="390-17-5806"/>
    <x v="1"/>
    <x v="1"/>
    <x v="0"/>
    <s v="Food and beverages"/>
    <n v="38.42"/>
    <n v="1"/>
    <n v="1.921"/>
    <n v="40.341000000000001"/>
    <n v="43498"/>
    <n v="2"/>
    <s v="Cash"/>
    <n v="38.42"/>
    <n v="4.761904762E-2"/>
    <n v="1.921"/>
  </r>
  <r>
    <s v="457-13-1708"/>
    <x v="2"/>
    <x v="1"/>
    <x v="1"/>
    <s v="Fashion accessories"/>
    <n v="65.23"/>
    <n v="10"/>
    <n v="32.615000000000002"/>
    <n v="684.91499999999996"/>
    <n v="43473"/>
    <n v="2"/>
    <s v="CC"/>
    <n v="652.29999999999995"/>
    <n v="4.761904762E-2"/>
    <n v="32.615000000000002"/>
  </r>
  <r>
    <s v="664-14-2882"/>
    <x v="1"/>
    <x v="1"/>
    <x v="0"/>
    <s v="Home and lifestyle"/>
    <n v="10.53"/>
    <n v="5"/>
    <n v="2.6324999999999998"/>
    <n v="55.282499999999999"/>
    <n v="43495"/>
    <n v="1"/>
    <s v="CC"/>
    <n v="52.65"/>
    <n v="4.761904762E-2"/>
    <n v="2.6324999999999998"/>
  </r>
  <r>
    <s v="487-79-6868"/>
    <x v="2"/>
    <x v="1"/>
    <x v="0"/>
    <s v="Home and lifestyle"/>
    <n v="12.29"/>
    <n v="9"/>
    <n v="5.5305"/>
    <n v="116.1405"/>
    <n v="43550"/>
    <n v="2"/>
    <s v="CC"/>
    <n v="110.61"/>
    <n v="4.761904762E-2"/>
    <n v="5.5305"/>
  </r>
  <r>
    <s v="314-23-4520"/>
    <x v="1"/>
    <x v="1"/>
    <x v="1"/>
    <s v="Health and beauty"/>
    <n v="81.23"/>
    <n v="7"/>
    <n v="28.430499999999999"/>
    <n v="597.04049999999995"/>
    <n v="43480"/>
    <n v="2"/>
    <s v="Cash"/>
    <n v="568.61"/>
    <n v="4.761904762E-2"/>
    <n v="28.430499999999999"/>
  </r>
  <r>
    <s v="210-30-7976"/>
    <x v="2"/>
    <x v="1"/>
    <x v="0"/>
    <s v="Fashion accessories"/>
    <n v="22.32"/>
    <n v="4"/>
    <n v="4.4640000000000004"/>
    <n v="93.744"/>
    <n v="43538"/>
    <n v="1"/>
    <s v="Ewallet"/>
    <n v="89.28"/>
    <n v="4.761904762E-2"/>
    <n v="4.4640000000000004"/>
  </r>
  <r>
    <s v="585-86-8361"/>
    <x v="0"/>
    <x v="0"/>
    <x v="0"/>
    <s v="Food and beverages"/>
    <n v="27.28"/>
    <n v="5"/>
    <n v="6.82"/>
    <n v="143.22"/>
    <n v="43499"/>
    <n v="0"/>
    <s v="CC"/>
    <n v="136.4"/>
    <n v="4.761904762E-2"/>
    <n v="6.82"/>
  </r>
  <r>
    <s v="807-14-7833"/>
    <x v="0"/>
    <x v="1"/>
    <x v="0"/>
    <s v="Electronic accessories"/>
    <n v="17.420000000000002"/>
    <n v="10"/>
    <n v="8.7100000000000009"/>
    <n v="182.91"/>
    <n v="43518"/>
    <n v="1"/>
    <s v="Ewallet"/>
    <n v="174.2"/>
    <n v="4.761904762E-2"/>
    <n v="8.7100000000000009"/>
  </r>
  <r>
    <s v="775-72-1988"/>
    <x v="2"/>
    <x v="0"/>
    <x v="1"/>
    <s v="Home and lifestyle"/>
    <n v="73.28"/>
    <n v="5"/>
    <n v="18.32"/>
    <n v="384.72"/>
    <n v="43489"/>
    <n v="2"/>
    <s v="Ewallet"/>
    <n v="366.4"/>
    <n v="4.761904762E-2"/>
    <n v="18.32"/>
  </r>
  <r>
    <s v="288-38-3758"/>
    <x v="1"/>
    <x v="1"/>
    <x v="0"/>
    <s v="Fashion accessories"/>
    <n v="84.87"/>
    <n v="3"/>
    <n v="12.730499999999999"/>
    <n v="267.34050000000002"/>
    <n v="43490"/>
    <n v="2"/>
    <s v="Ewallet"/>
    <n v="254.61"/>
    <n v="4.761904762E-2"/>
    <n v="12.730499999999999"/>
  </r>
  <r>
    <s v="652-43-6591"/>
    <x v="0"/>
    <x v="0"/>
    <x v="0"/>
    <s v="Fashion accessories"/>
    <n v="97.29"/>
    <n v="8"/>
    <n v="38.915999999999997"/>
    <n v="817.23599999999999"/>
    <n v="43533"/>
    <n v="1"/>
    <s v="CC"/>
    <n v="778.32"/>
    <n v="4.761904762E-2"/>
    <n v="38.915999999999997"/>
  </r>
  <r>
    <s v="785-96-0615"/>
    <x v="2"/>
    <x v="1"/>
    <x v="0"/>
    <s v="Electronic accessories"/>
    <n v="35.74"/>
    <n v="8"/>
    <n v="14.295999999999999"/>
    <n v="300.21600000000001"/>
    <n v="43513"/>
    <n v="2"/>
    <s v="Ewallet"/>
    <n v="285.92"/>
    <n v="4.761904762E-2"/>
    <n v="14.295999999999999"/>
  </r>
  <r>
    <s v="406-46-7107"/>
    <x v="0"/>
    <x v="0"/>
    <x v="0"/>
    <s v="Home and lifestyle"/>
    <n v="96.52"/>
    <n v="6"/>
    <n v="28.956"/>
    <n v="608.07600000000002"/>
    <n v="43476"/>
    <n v="1"/>
    <s v="Cash"/>
    <n v="579.12"/>
    <n v="4.761904762E-2"/>
    <n v="28.956"/>
  </r>
  <r>
    <s v="250-17-5703"/>
    <x v="0"/>
    <x v="1"/>
    <x v="1"/>
    <s v="Food and beverages"/>
    <n v="18.850000000000001"/>
    <n v="10"/>
    <n v="9.4250000000000007"/>
    <n v="197.92500000000001"/>
    <n v="43523"/>
    <n v="2"/>
    <s v="Ewallet"/>
    <n v="188.5"/>
    <n v="4.761904762E-2"/>
    <n v="9.4250000000000007"/>
  </r>
  <r>
    <s v="156-95-3964"/>
    <x v="0"/>
    <x v="0"/>
    <x v="0"/>
    <s v="Food and beverages"/>
    <n v="55.39"/>
    <n v="4"/>
    <n v="11.077999999999999"/>
    <n v="232.63800000000001"/>
    <n v="43549"/>
    <n v="2"/>
    <s v="Ewallet"/>
    <n v="221.56"/>
    <n v="4.761904762E-2"/>
    <n v="11.077999999999999"/>
  </r>
  <r>
    <s v="842-40-8179"/>
    <x v="2"/>
    <x v="1"/>
    <x v="0"/>
    <s v="Food and beverages"/>
    <n v="77.2"/>
    <n v="10"/>
    <n v="38.6"/>
    <n v="810.6"/>
    <n v="43507"/>
    <n v="0"/>
    <s v="CC"/>
    <n v="772"/>
    <n v="4.761904762E-2"/>
    <n v="38.6"/>
  </r>
  <r>
    <s v="525-09-8450"/>
    <x v="2"/>
    <x v="0"/>
    <x v="1"/>
    <s v="Electronic accessories"/>
    <n v="72.13"/>
    <n v="10"/>
    <n v="36.064999999999998"/>
    <n v="757.36500000000001"/>
    <n v="43496"/>
    <n v="2"/>
    <s v="CC"/>
    <n v="721.3"/>
    <n v="4.761904762E-2"/>
    <n v="36.064999999999998"/>
  </r>
  <r>
    <s v="410-67-1709"/>
    <x v="0"/>
    <x v="1"/>
    <x v="0"/>
    <s v="Fashion accessories"/>
    <n v="63.88"/>
    <n v="8"/>
    <n v="25.552"/>
    <n v="536.59199999999998"/>
    <n v="43485"/>
    <n v="2"/>
    <s v="Ewallet"/>
    <n v="511.04"/>
    <n v="4.761904762E-2"/>
    <n v="25.552"/>
  </r>
  <r>
    <s v="587-73-4862"/>
    <x v="0"/>
    <x v="1"/>
    <x v="0"/>
    <s v="Health and beauty"/>
    <n v="10.69"/>
    <n v="5"/>
    <n v="2.6724999999999999"/>
    <n v="56.122500000000002"/>
    <n v="43550"/>
    <n v="1"/>
    <s v="Ewallet"/>
    <n v="53.45"/>
    <n v="4.761904762E-2"/>
    <n v="2.6724999999999999"/>
  </r>
  <r>
    <s v="787-87-2010"/>
    <x v="0"/>
    <x v="1"/>
    <x v="1"/>
    <s v="Health and beauty"/>
    <n v="55.5"/>
    <n v="4"/>
    <n v="11.1"/>
    <n v="233.1"/>
    <n v="43485"/>
    <n v="2"/>
    <s v="CC"/>
    <n v="222"/>
    <n v="4.761904762E-2"/>
    <n v="11.1"/>
  </r>
  <r>
    <s v="593-14-4239"/>
    <x v="2"/>
    <x v="0"/>
    <x v="0"/>
    <s v="Home and lifestyle"/>
    <n v="95.46"/>
    <n v="8"/>
    <n v="38.183999999999997"/>
    <n v="801.86400000000003"/>
    <n v="43529"/>
    <n v="2"/>
    <s v="Ewallet"/>
    <n v="763.68"/>
    <n v="4.761904762E-2"/>
    <n v="38.183999999999997"/>
  </r>
  <r>
    <s v="801-88-0346"/>
    <x v="1"/>
    <x v="0"/>
    <x v="0"/>
    <s v="Fashion accessories"/>
    <n v="76.06"/>
    <n v="3"/>
    <n v="11.409000000000001"/>
    <n v="239.589"/>
    <n v="43470"/>
    <n v="2"/>
    <s v="CC"/>
    <n v="228.18"/>
    <n v="4.761904762E-2"/>
    <n v="11.409000000000001"/>
  </r>
  <r>
    <s v="388-76-2555"/>
    <x v="2"/>
    <x v="0"/>
    <x v="1"/>
    <s v="Sports and travel"/>
    <n v="13.69"/>
    <n v="6"/>
    <n v="4.1070000000000002"/>
    <n v="86.247"/>
    <n v="43509"/>
    <n v="1"/>
    <s v="Cash"/>
    <n v="82.14"/>
    <n v="4.761904762E-2"/>
    <n v="4.1070000000000002"/>
  </r>
  <r>
    <s v="711-31-1234"/>
    <x v="2"/>
    <x v="0"/>
    <x v="0"/>
    <s v="Electronic accessories"/>
    <n v="95.64"/>
    <n v="4"/>
    <n v="19.128"/>
    <n v="401.68799999999999"/>
    <n v="43540"/>
    <n v="2"/>
    <s v="Cash"/>
    <n v="382.56"/>
    <n v="4.761904762E-2"/>
    <n v="19.128"/>
  </r>
  <r>
    <s v="886-54-6089"/>
    <x v="0"/>
    <x v="0"/>
    <x v="0"/>
    <s v="Home and lifestyle"/>
    <n v="11.43"/>
    <n v="6"/>
    <n v="3.4289999999999998"/>
    <n v="72.009"/>
    <n v="43480"/>
    <n v="2"/>
    <s v="Cash"/>
    <n v="68.58"/>
    <n v="4.761904762E-2"/>
    <n v="3.4289999999999998"/>
  </r>
  <r>
    <s v="707-32-7409"/>
    <x v="2"/>
    <x v="1"/>
    <x v="0"/>
    <s v="Sports and travel"/>
    <n v="95.54"/>
    <n v="4"/>
    <n v="19.108000000000001"/>
    <n v="401.26799999999997"/>
    <n v="43522"/>
    <n v="1"/>
    <s v="Ewallet"/>
    <n v="382.16"/>
    <n v="4.761904762E-2"/>
    <n v="19.108000000000001"/>
  </r>
  <r>
    <s v="759-98-4285"/>
    <x v="1"/>
    <x v="1"/>
    <x v="0"/>
    <s v="Health and beauty"/>
    <n v="85.87"/>
    <n v="7"/>
    <n v="30.054500000000001"/>
    <n v="631.14449999999999"/>
    <n v="43523"/>
    <n v="2"/>
    <s v="CC"/>
    <n v="601.09"/>
    <n v="4.761904762E-2"/>
    <n v="30.054500000000001"/>
  </r>
  <r>
    <s v="201-63-8275"/>
    <x v="1"/>
    <x v="1"/>
    <x v="0"/>
    <s v="Sports and travel"/>
    <n v="67.989999999999995"/>
    <n v="7"/>
    <n v="23.796500000000002"/>
    <n v="499.72649999999999"/>
    <n v="43513"/>
    <n v="2"/>
    <s v="Ewallet"/>
    <n v="475.93"/>
    <n v="4.761904762E-2"/>
    <n v="23.796500000000002"/>
  </r>
  <r>
    <s v="471-06-8611"/>
    <x v="1"/>
    <x v="0"/>
    <x v="0"/>
    <s v="Food and beverages"/>
    <n v="52.42"/>
    <n v="1"/>
    <n v="2.621"/>
    <n v="55.040999999999997"/>
    <n v="43502"/>
    <n v="0"/>
    <s v="CC"/>
    <n v="52.42"/>
    <n v="4.761904762E-2"/>
    <n v="2.621"/>
  </r>
  <r>
    <s v="200-16-5952"/>
    <x v="1"/>
    <x v="1"/>
    <x v="1"/>
    <s v="Food and beverages"/>
    <n v="65.650000000000006"/>
    <n v="2"/>
    <n v="6.5650000000000004"/>
    <n v="137.86500000000001"/>
    <n v="43482"/>
    <n v="2"/>
    <s v="Cash"/>
    <n v="131.30000000000001"/>
    <n v="4.761904762E-2"/>
    <n v="6.5650000000000004"/>
  </r>
  <r>
    <s v="120-54-2248"/>
    <x v="2"/>
    <x v="0"/>
    <x v="0"/>
    <s v="Food and beverages"/>
    <n v="28.86"/>
    <n v="5"/>
    <n v="7.2149999999999999"/>
    <n v="151.51499999999999"/>
    <n v="43487"/>
    <n v="2"/>
    <s v="CC"/>
    <n v="144.30000000000001"/>
    <n v="4.761904762E-2"/>
    <n v="7.2149999999999999"/>
  </r>
  <r>
    <s v="102-77-2261"/>
    <x v="1"/>
    <x v="1"/>
    <x v="1"/>
    <s v="Health and beauty"/>
    <n v="65.31"/>
    <n v="7"/>
    <n v="22.858499999999999"/>
    <n v="480.02850000000001"/>
    <n v="43529"/>
    <n v="2"/>
    <s v="CC"/>
    <n v="457.17"/>
    <n v="4.761904762E-2"/>
    <n v="22.858499999999999"/>
  </r>
  <r>
    <s v="875-31-8302"/>
    <x v="2"/>
    <x v="0"/>
    <x v="1"/>
    <s v="Sports and travel"/>
    <n v="93.38"/>
    <n v="1"/>
    <n v="4.6689999999999996"/>
    <n v="98.049000000000007"/>
    <n v="43468"/>
    <n v="1"/>
    <s v="Cash"/>
    <n v="93.38"/>
    <n v="4.761904762E-2"/>
    <n v="4.6689999999999996"/>
  </r>
  <r>
    <s v="102-06-2002"/>
    <x v="1"/>
    <x v="1"/>
    <x v="1"/>
    <s v="Sports and travel"/>
    <n v="25.25"/>
    <n v="5"/>
    <n v="6.3125"/>
    <n v="132.5625"/>
    <n v="43544"/>
    <n v="2"/>
    <s v="Cash"/>
    <n v="126.25"/>
    <n v="4.761904762E-2"/>
    <n v="6.3125"/>
  </r>
  <r>
    <s v="457-94-0464"/>
    <x v="2"/>
    <x v="1"/>
    <x v="1"/>
    <s v="Electronic accessories"/>
    <n v="87.87"/>
    <n v="9"/>
    <n v="39.541499999999999"/>
    <n v="830.37149999999997"/>
    <n v="43496"/>
    <n v="2"/>
    <s v="Ewallet"/>
    <n v="790.83"/>
    <n v="4.761904762E-2"/>
    <n v="39.541499999999999"/>
  </r>
  <r>
    <s v="629-42-4133"/>
    <x v="1"/>
    <x v="0"/>
    <x v="1"/>
    <s v="Health and beauty"/>
    <n v="21.8"/>
    <n v="8"/>
    <n v="8.7200000000000006"/>
    <n v="183.12"/>
    <n v="43515"/>
    <n v="2"/>
    <s v="Cash"/>
    <n v="174.4"/>
    <n v="4.761904762E-2"/>
    <n v="8.7200000000000006"/>
  </r>
  <r>
    <s v="534-53-3526"/>
    <x v="0"/>
    <x v="0"/>
    <x v="0"/>
    <s v="Sports and travel"/>
    <n v="94.76"/>
    <n v="4"/>
    <n v="18.952000000000002"/>
    <n v="397.99200000000002"/>
    <n v="43507"/>
    <n v="2"/>
    <s v="Ewallet"/>
    <n v="379.04"/>
    <n v="4.761904762E-2"/>
    <n v="18.952000000000002"/>
  </r>
  <r>
    <s v="307-04-2070"/>
    <x v="0"/>
    <x v="1"/>
    <x v="0"/>
    <s v="Fashion accessories"/>
    <n v="30.62"/>
    <n v="1"/>
    <n v="1.5309999999999999"/>
    <n v="32.151000000000003"/>
    <n v="43501"/>
    <n v="1"/>
    <s v="CC"/>
    <n v="30.62"/>
    <n v="4.761904762E-2"/>
    <n v="1.5309999999999999"/>
  </r>
  <r>
    <s v="468-99-7231"/>
    <x v="1"/>
    <x v="0"/>
    <x v="0"/>
    <s v="Home and lifestyle"/>
    <n v="44.01"/>
    <n v="8"/>
    <n v="17.603999999999999"/>
    <n v="369.68400000000003"/>
    <n v="43527"/>
    <n v="2"/>
    <s v="Cash"/>
    <n v="352.08"/>
    <n v="4.761904762E-2"/>
    <n v="17.603999999999999"/>
  </r>
  <r>
    <s v="516-77-6464"/>
    <x v="1"/>
    <x v="1"/>
    <x v="0"/>
    <s v="Health and beauty"/>
    <n v="10.16"/>
    <n v="5"/>
    <n v="2.54"/>
    <n v="53.34"/>
    <n v="43520"/>
    <n v="1"/>
    <s v="Ewallet"/>
    <n v="50.8"/>
    <n v="4.761904762E-2"/>
    <n v="2.54"/>
  </r>
  <r>
    <s v="404-91-5964"/>
    <x v="0"/>
    <x v="0"/>
    <x v="1"/>
    <s v="Electronic accessories"/>
    <n v="74.58"/>
    <n v="7"/>
    <n v="26.103000000000002"/>
    <n v="548.16300000000001"/>
    <n v="43500"/>
    <n v="2"/>
    <s v="CC"/>
    <n v="522.05999999999995"/>
    <n v="4.761904762E-2"/>
    <n v="26.103000000000002"/>
  </r>
  <r>
    <s v="886-77-9084"/>
    <x v="1"/>
    <x v="0"/>
    <x v="1"/>
    <s v="Electronic accessories"/>
    <n v="71.89"/>
    <n v="8"/>
    <n v="28.756"/>
    <n v="603.87599999999998"/>
    <n v="43515"/>
    <n v="1"/>
    <s v="Ewallet"/>
    <n v="575.12"/>
    <n v="4.761904762E-2"/>
    <n v="28.756"/>
  </r>
  <r>
    <s v="790-38-4466"/>
    <x v="1"/>
    <x v="0"/>
    <x v="0"/>
    <s v="Health and beauty"/>
    <n v="10.99"/>
    <n v="5"/>
    <n v="2.7475000000000001"/>
    <n v="57.697499999999998"/>
    <n v="43488"/>
    <n v="0"/>
    <s v="CC"/>
    <n v="54.95"/>
    <n v="4.761904762E-2"/>
    <n v="2.7475000000000001"/>
  </r>
  <r>
    <s v="704-10-4056"/>
    <x v="1"/>
    <x v="1"/>
    <x v="1"/>
    <s v="Health and beauty"/>
    <n v="60.47"/>
    <n v="3"/>
    <n v="9.0704999999999991"/>
    <n v="190.48050000000001"/>
    <n v="43479"/>
    <n v="0"/>
    <s v="CC"/>
    <n v="181.41"/>
    <n v="4.761904762E-2"/>
    <n v="9.0704999999999991"/>
  </r>
  <r>
    <s v="497-37-6538"/>
    <x v="0"/>
    <x v="0"/>
    <x v="1"/>
    <s v="Sports and travel"/>
    <n v="58.91"/>
    <n v="7"/>
    <n v="20.618500000000001"/>
    <n v="432.98849999999999"/>
    <n v="43482"/>
    <n v="2"/>
    <s v="Ewallet"/>
    <n v="412.37"/>
    <n v="4.761904762E-2"/>
    <n v="20.618500000000001"/>
  </r>
  <r>
    <s v="651-96-5970"/>
    <x v="0"/>
    <x v="0"/>
    <x v="1"/>
    <s v="Fashion accessories"/>
    <n v="46.41"/>
    <n v="1"/>
    <n v="2.3205"/>
    <n v="48.730499999999999"/>
    <n v="43527"/>
    <n v="2"/>
    <s v="CC"/>
    <n v="46.41"/>
    <n v="4.761904762E-2"/>
    <n v="2.3205"/>
  </r>
  <r>
    <s v="400-80-4065"/>
    <x v="1"/>
    <x v="1"/>
    <x v="1"/>
    <s v="Health and beauty"/>
    <n v="68.55"/>
    <n v="4"/>
    <n v="13.71"/>
    <n v="287.91000000000003"/>
    <n v="43511"/>
    <n v="2"/>
    <s v="CC"/>
    <n v="274.2"/>
    <n v="4.761904762E-2"/>
    <n v="13.71"/>
  </r>
  <r>
    <s v="744-16-7898"/>
    <x v="2"/>
    <x v="0"/>
    <x v="0"/>
    <s v="Home and lifestyle"/>
    <n v="97.37"/>
    <n v="10"/>
    <n v="48.685000000000002"/>
    <n v="1022.385"/>
    <n v="43480"/>
    <n v="1"/>
    <s v="CC"/>
    <n v="973.7"/>
    <n v="4.761904762E-2"/>
    <n v="48.685000000000002"/>
  </r>
  <r>
    <s v="263-12-5321"/>
    <x v="0"/>
    <x v="1"/>
    <x v="1"/>
    <s v="Electronic accessories"/>
    <n v="92.6"/>
    <n v="7"/>
    <n v="32.409999999999997"/>
    <n v="680.61"/>
    <n v="43523"/>
    <n v="1"/>
    <s v="CC"/>
    <n v="648.20000000000005"/>
    <n v="4.761904762E-2"/>
    <n v="32.409999999999997"/>
  </r>
  <r>
    <s v="702-72-0487"/>
    <x v="0"/>
    <x v="0"/>
    <x v="0"/>
    <s v="Electronic accessories"/>
    <n v="46.61"/>
    <n v="2"/>
    <n v="4.6609999999999996"/>
    <n v="97.881"/>
    <n v="43522"/>
    <n v="1"/>
    <s v="CC"/>
    <n v="93.22"/>
    <n v="4.761904762E-2"/>
    <n v="4.6609999999999996"/>
  </r>
  <r>
    <s v="605-83-1050"/>
    <x v="2"/>
    <x v="0"/>
    <x v="1"/>
    <s v="Fashion accessories"/>
    <n v="27.18"/>
    <n v="2"/>
    <n v="2.718"/>
    <n v="57.078000000000003"/>
    <n v="43539"/>
    <n v="2"/>
    <s v="Ewallet"/>
    <n v="54.36"/>
    <n v="4.761904762E-2"/>
    <n v="2.718"/>
  </r>
  <r>
    <s v="443-60-9639"/>
    <x v="1"/>
    <x v="1"/>
    <x v="0"/>
    <s v="Home and lifestyle"/>
    <n v="60.87"/>
    <n v="1"/>
    <n v="3.0434999999999999"/>
    <n v="63.913499999999999"/>
    <n v="43489"/>
    <n v="1"/>
    <s v="Cash"/>
    <n v="60.87"/>
    <n v="4.761904762E-2"/>
    <n v="3.0434999999999999"/>
  </r>
  <r>
    <s v="864-24-7918"/>
    <x v="0"/>
    <x v="1"/>
    <x v="0"/>
    <s v="Sports and travel"/>
    <n v="24.49"/>
    <n v="10"/>
    <n v="12.244999999999999"/>
    <n v="257.14499999999998"/>
    <n v="43518"/>
    <n v="2"/>
    <s v="Cash"/>
    <n v="244.9"/>
    <n v="4.761904762E-2"/>
    <n v="12.244999999999999"/>
  </r>
  <r>
    <s v="359-94-5395"/>
    <x v="2"/>
    <x v="0"/>
    <x v="1"/>
    <s v="Health and beauty"/>
    <n v="92.78"/>
    <n v="1"/>
    <n v="4.6390000000000002"/>
    <n v="97.418999999999997"/>
    <n v="43539"/>
    <n v="0"/>
    <s v="CC"/>
    <n v="92.78"/>
    <n v="4.761904762E-2"/>
    <n v="4.6390000000000002"/>
  </r>
  <r>
    <s v="401-09-4232"/>
    <x v="1"/>
    <x v="1"/>
    <x v="1"/>
    <s v="Home and lifestyle"/>
    <n v="86.69"/>
    <n v="5"/>
    <n v="21.672499999999999"/>
    <n v="455.1225"/>
    <n v="43507"/>
    <n v="2"/>
    <s v="Ewallet"/>
    <n v="433.45"/>
    <n v="4.761904762E-2"/>
    <n v="21.672499999999999"/>
  </r>
  <r>
    <s v="751-15-6198"/>
    <x v="2"/>
    <x v="0"/>
    <x v="1"/>
    <s v="Sports and travel"/>
    <n v="23.01"/>
    <n v="6"/>
    <n v="6.9029999999999996"/>
    <n v="144.96299999999999"/>
    <n v="43477"/>
    <n v="2"/>
    <s v="Ewallet"/>
    <n v="138.06"/>
    <n v="4.761904762E-2"/>
    <n v="6.9029999999999996"/>
  </r>
  <r>
    <s v="324-41-6833"/>
    <x v="1"/>
    <x v="1"/>
    <x v="0"/>
    <s v="Electronic accessories"/>
    <n v="30.2"/>
    <n v="8"/>
    <n v="12.08"/>
    <n v="253.68"/>
    <n v="43527"/>
    <n v="2"/>
    <s v="Ewallet"/>
    <n v="241.6"/>
    <n v="4.761904762E-2"/>
    <n v="12.08"/>
  </r>
  <r>
    <s v="474-33-8305"/>
    <x v="1"/>
    <x v="1"/>
    <x v="1"/>
    <s v="Fashion accessories"/>
    <n v="67.39"/>
    <n v="7"/>
    <n v="23.586500000000001"/>
    <n v="495.31650000000002"/>
    <n v="43547"/>
    <n v="1"/>
    <s v="Ewallet"/>
    <n v="471.73"/>
    <n v="4.761904762E-2"/>
    <n v="23.586500000000001"/>
  </r>
  <r>
    <s v="759-29-9521"/>
    <x v="0"/>
    <x v="1"/>
    <x v="0"/>
    <s v="Fashion accessories"/>
    <n v="48.96"/>
    <n v="9"/>
    <n v="22.032"/>
    <n v="462.67200000000003"/>
    <n v="43528"/>
    <n v="1"/>
    <s v="Cash"/>
    <n v="440.64"/>
    <n v="4.761904762E-2"/>
    <n v="22.032"/>
  </r>
  <r>
    <s v="831-81-6575"/>
    <x v="2"/>
    <x v="1"/>
    <x v="0"/>
    <s v="Electronic accessories"/>
    <n v="75.59"/>
    <n v="9"/>
    <n v="34.015500000000003"/>
    <n v="714.32550000000003"/>
    <n v="43519"/>
    <n v="1"/>
    <s v="Cash"/>
    <n v="680.31"/>
    <n v="4.761904762E-2"/>
    <n v="34.015500000000003"/>
  </r>
  <r>
    <s v="220-68-6701"/>
    <x v="0"/>
    <x v="0"/>
    <x v="0"/>
    <s v="Home and lifestyle"/>
    <n v="77.47"/>
    <n v="4"/>
    <n v="15.494"/>
    <n v="325.37400000000002"/>
    <n v="43541"/>
    <n v="2"/>
    <s v="Cash"/>
    <n v="309.88"/>
    <n v="4.761904762E-2"/>
    <n v="15.494"/>
  </r>
  <r>
    <s v="618-34-8551"/>
    <x v="0"/>
    <x v="0"/>
    <x v="0"/>
    <s v="Sports and travel"/>
    <n v="93.18"/>
    <n v="2"/>
    <n v="9.3179999999999996"/>
    <n v="195.678"/>
    <n v="43481"/>
    <n v="2"/>
    <s v="CC"/>
    <n v="186.36"/>
    <n v="4.761904762E-2"/>
    <n v="9.3179999999999996"/>
  </r>
  <r>
    <s v="257-60-7754"/>
    <x v="0"/>
    <x v="0"/>
    <x v="0"/>
    <s v="Electronic accessories"/>
    <n v="50.23"/>
    <n v="4"/>
    <n v="10.045999999999999"/>
    <n v="210.96600000000001"/>
    <n v="43473"/>
    <n v="2"/>
    <s v="Cash"/>
    <n v="200.92"/>
    <n v="4.761904762E-2"/>
    <n v="10.045999999999999"/>
  </r>
  <r>
    <s v="559-61-5987"/>
    <x v="2"/>
    <x v="0"/>
    <x v="0"/>
    <s v="Health and beauty"/>
    <n v="17.75"/>
    <n v="1"/>
    <n v="0.88749999999999996"/>
    <n v="18.637499999999999"/>
    <n v="43479"/>
    <n v="0"/>
    <s v="Cash"/>
    <n v="17.75"/>
    <n v="4.761904762E-2"/>
    <n v="0.88749999999999996"/>
  </r>
  <r>
    <s v="189-55-2313"/>
    <x v="1"/>
    <x v="0"/>
    <x v="0"/>
    <s v="Fashion accessories"/>
    <n v="62.18"/>
    <n v="10"/>
    <n v="31.09"/>
    <n v="652.89"/>
    <n v="43496"/>
    <n v="0"/>
    <s v="Ewallet"/>
    <n v="621.79999999999995"/>
    <n v="4.761904762E-2"/>
    <n v="31.09"/>
  </r>
  <r>
    <s v="565-91-4567"/>
    <x v="2"/>
    <x v="0"/>
    <x v="1"/>
    <s v="Health and beauty"/>
    <n v="10.75"/>
    <n v="8"/>
    <n v="4.3"/>
    <n v="90.3"/>
    <n v="43539"/>
    <n v="1"/>
    <s v="Ewallet"/>
    <n v="86"/>
    <n v="4.761904762E-2"/>
    <n v="4.3"/>
  </r>
  <r>
    <s v="380-60-5336"/>
    <x v="0"/>
    <x v="0"/>
    <x v="0"/>
    <s v="Electronic accessories"/>
    <n v="40.26"/>
    <n v="10"/>
    <n v="20.13"/>
    <n v="422.73"/>
    <n v="43520"/>
    <n v="2"/>
    <s v="CC"/>
    <n v="402.6"/>
    <n v="4.761904762E-2"/>
    <n v="20.13"/>
  </r>
  <r>
    <s v="815-04-6282"/>
    <x v="1"/>
    <x v="1"/>
    <x v="0"/>
    <s v="Sports and travel"/>
    <n v="64.97"/>
    <n v="5"/>
    <n v="16.2425"/>
    <n v="341.09249999999997"/>
    <n v="43504"/>
    <n v="1"/>
    <s v="CC"/>
    <n v="324.85000000000002"/>
    <n v="4.761904762E-2"/>
    <n v="16.2425"/>
  </r>
  <r>
    <s v="674-56-6360"/>
    <x v="0"/>
    <x v="0"/>
    <x v="1"/>
    <s v="Electronic accessories"/>
    <n v="95.15"/>
    <n v="1"/>
    <n v="4.7575000000000003"/>
    <n v="99.907499999999999"/>
    <n v="43546"/>
    <n v="1"/>
    <s v="Cash"/>
    <n v="95.15"/>
    <n v="4.761904762E-2"/>
    <n v="4.7575000000000003"/>
  </r>
  <r>
    <s v="778-34-2523"/>
    <x v="0"/>
    <x v="1"/>
    <x v="0"/>
    <s v="Electronic accessories"/>
    <n v="48.62"/>
    <n v="8"/>
    <n v="19.448"/>
    <n v="408.40800000000002"/>
    <n v="43489"/>
    <n v="0"/>
    <s v="Cash"/>
    <n v="388.96"/>
    <n v="4.761904762E-2"/>
    <n v="19.448"/>
  </r>
  <r>
    <s v="499-27-7781"/>
    <x v="2"/>
    <x v="0"/>
    <x v="0"/>
    <s v="Food and beverages"/>
    <n v="53.21"/>
    <n v="8"/>
    <n v="21.283999999999999"/>
    <n v="446.964"/>
    <n v="43538"/>
    <n v="2"/>
    <s v="Ewallet"/>
    <n v="425.68"/>
    <n v="4.761904762E-2"/>
    <n v="21.283999999999999"/>
  </r>
  <r>
    <s v="477-59-2456"/>
    <x v="1"/>
    <x v="0"/>
    <x v="0"/>
    <s v="Fashion accessories"/>
    <n v="45.44"/>
    <n v="7"/>
    <n v="15.904"/>
    <n v="333.98399999999998"/>
    <n v="43488"/>
    <n v="1"/>
    <s v="Cash"/>
    <n v="318.08"/>
    <n v="4.761904762E-2"/>
    <n v="15.904"/>
  </r>
  <r>
    <s v="832-51-6761"/>
    <x v="0"/>
    <x v="0"/>
    <x v="1"/>
    <s v="Food and beverages"/>
    <n v="33.880000000000003"/>
    <n v="8"/>
    <n v="13.552"/>
    <n v="284.59199999999998"/>
    <n v="43484"/>
    <n v="2"/>
    <s v="Ewallet"/>
    <n v="271.04000000000002"/>
    <n v="4.761904762E-2"/>
    <n v="13.552"/>
  </r>
  <r>
    <s v="869-11-3082"/>
    <x v="2"/>
    <x v="1"/>
    <x v="1"/>
    <s v="Health and beauty"/>
    <n v="96.16"/>
    <n v="4"/>
    <n v="19.231999999999999"/>
    <n v="403.87200000000001"/>
    <n v="43492"/>
    <n v="2"/>
    <s v="CC"/>
    <n v="384.64"/>
    <n v="4.761904762E-2"/>
    <n v="19.231999999999999"/>
  </r>
  <r>
    <s v="190-59-3964"/>
    <x v="2"/>
    <x v="1"/>
    <x v="1"/>
    <s v="Food and beverages"/>
    <n v="47.16"/>
    <n v="5"/>
    <n v="11.79"/>
    <n v="247.59"/>
    <n v="43499"/>
    <n v="1"/>
    <s v="CC"/>
    <n v="235.8"/>
    <n v="4.761904762E-2"/>
    <n v="11.79"/>
  </r>
  <r>
    <s v="366-43-6862"/>
    <x v="2"/>
    <x v="0"/>
    <x v="1"/>
    <s v="Electronic accessories"/>
    <n v="52.89"/>
    <n v="4"/>
    <n v="10.577999999999999"/>
    <n v="222.13800000000001"/>
    <n v="43549"/>
    <n v="2"/>
    <s v="Ewallet"/>
    <n v="211.56"/>
    <n v="4.761904762E-2"/>
    <n v="10.577999999999999"/>
  </r>
  <r>
    <s v="186-43-8965"/>
    <x v="0"/>
    <x v="1"/>
    <x v="0"/>
    <s v="Home and lifestyle"/>
    <n v="47.68"/>
    <n v="2"/>
    <n v="4.7679999999999998"/>
    <n v="100.128"/>
    <n v="43520"/>
    <n v="0"/>
    <s v="CC"/>
    <n v="95.36"/>
    <n v="4.761904762E-2"/>
    <n v="4.7679999999999998"/>
  </r>
  <r>
    <s v="784-21-9238"/>
    <x v="1"/>
    <x v="1"/>
    <x v="1"/>
    <s v="Sports and travel"/>
    <n v="10.17"/>
    <n v="1"/>
    <n v="0.50849999999999995"/>
    <n v="10.6785"/>
    <n v="43503"/>
    <n v="1"/>
    <s v="Cash"/>
    <n v="10.17"/>
    <n v="4.761904762E-2"/>
    <n v="0.50849999999999995"/>
  </r>
  <r>
    <s v="276-75-6884"/>
    <x v="0"/>
    <x v="0"/>
    <x v="0"/>
    <s v="Health and beauty"/>
    <n v="68.709999999999994"/>
    <n v="3"/>
    <n v="10.3065"/>
    <n v="216.4365"/>
    <n v="43528"/>
    <n v="0"/>
    <s v="Cash"/>
    <n v="206.13"/>
    <n v="4.761904762E-2"/>
    <n v="10.3065"/>
  </r>
  <r>
    <s v="109-86-4363"/>
    <x v="2"/>
    <x v="1"/>
    <x v="0"/>
    <s v="Sports and travel"/>
    <n v="60.08"/>
    <n v="7"/>
    <n v="21.027999999999999"/>
    <n v="441.58800000000002"/>
    <n v="43510"/>
    <n v="1"/>
    <s v="CC"/>
    <n v="420.56"/>
    <n v="4.761904762E-2"/>
    <n v="21.027999999999999"/>
  </r>
  <r>
    <s v="569-76-2760"/>
    <x v="0"/>
    <x v="1"/>
    <x v="0"/>
    <s v="Sports and travel"/>
    <n v="22.01"/>
    <n v="4"/>
    <n v="4.4020000000000001"/>
    <n v="92.441999999999993"/>
    <n v="43494"/>
    <n v="2"/>
    <s v="CC"/>
    <n v="88.04"/>
    <n v="4.761904762E-2"/>
    <n v="4.4020000000000001"/>
  </r>
  <r>
    <s v="222-42-0244"/>
    <x v="2"/>
    <x v="1"/>
    <x v="0"/>
    <s v="Health and beauty"/>
    <n v="72.11"/>
    <n v="9"/>
    <n v="32.4495"/>
    <n v="681.43949999999995"/>
    <n v="43493"/>
    <n v="1"/>
    <s v="CC"/>
    <n v="648.99"/>
    <n v="4.761904762E-2"/>
    <n v="32.4495"/>
  </r>
  <r>
    <s v="760-53-9233"/>
    <x v="0"/>
    <x v="1"/>
    <x v="1"/>
    <s v="Fashion accessories"/>
    <n v="41.28"/>
    <n v="3"/>
    <n v="6.1920000000000002"/>
    <n v="130.03200000000001"/>
    <n v="43550"/>
    <n v="2"/>
    <s v="CC"/>
    <n v="123.84"/>
    <n v="4.761904762E-2"/>
    <n v="6.1920000000000002"/>
  </r>
  <r>
    <s v="538-22-0304"/>
    <x v="1"/>
    <x v="0"/>
    <x v="1"/>
    <s v="Electronic accessories"/>
    <n v="64.95"/>
    <n v="10"/>
    <n v="32.475000000000001"/>
    <n v="681.97500000000002"/>
    <n v="43548"/>
    <n v="2"/>
    <s v="Cash"/>
    <n v="649.5"/>
    <n v="4.761904762E-2"/>
    <n v="32.475000000000001"/>
  </r>
  <r>
    <s v="416-17-9926"/>
    <x v="0"/>
    <x v="1"/>
    <x v="0"/>
    <s v="Electronic accessories"/>
    <n v="74.22"/>
    <n v="10"/>
    <n v="37.11"/>
    <n v="779.31"/>
    <n v="43466"/>
    <n v="1"/>
    <s v="CC"/>
    <n v="742.2"/>
    <n v="4.761904762E-2"/>
    <n v="37.11"/>
  </r>
  <r>
    <s v="237-44-6163"/>
    <x v="0"/>
    <x v="0"/>
    <x v="1"/>
    <s v="Electronic accessories"/>
    <n v="10.56"/>
    <n v="8"/>
    <n v="4.2240000000000002"/>
    <n v="88.703999999999994"/>
    <n v="43489"/>
    <n v="2"/>
    <s v="Cash"/>
    <n v="84.48"/>
    <n v="4.761904762E-2"/>
    <n v="4.2240000000000002"/>
  </r>
  <r>
    <s v="636-17-0325"/>
    <x v="2"/>
    <x v="0"/>
    <x v="1"/>
    <s v="Health and beauty"/>
    <n v="62.57"/>
    <n v="4"/>
    <n v="12.513999999999999"/>
    <n v="262.79399999999998"/>
    <n v="43521"/>
    <n v="2"/>
    <s v="Cash"/>
    <n v="250.28"/>
    <n v="4.761904762E-2"/>
    <n v="12.513999999999999"/>
  </r>
  <r>
    <s v="343-75-9322"/>
    <x v="2"/>
    <x v="1"/>
    <x v="0"/>
    <s v="Sports and travel"/>
    <n v="11.85"/>
    <n v="8"/>
    <n v="4.74"/>
    <n v="99.54"/>
    <n v="43474"/>
    <n v="2"/>
    <s v="Cash"/>
    <n v="94.8"/>
    <n v="4.761904762E-2"/>
    <n v="4.74"/>
  </r>
  <r>
    <s v="528-14-9470"/>
    <x v="0"/>
    <x v="1"/>
    <x v="1"/>
    <s v="Health and beauty"/>
    <n v="91.3"/>
    <n v="1"/>
    <n v="4.5650000000000004"/>
    <n v="95.864999999999995"/>
    <n v="43510"/>
    <n v="1"/>
    <s v="Ewallet"/>
    <n v="91.3"/>
    <n v="4.761904762E-2"/>
    <n v="4.5650000000000004"/>
  </r>
  <r>
    <s v="427-45-9297"/>
    <x v="2"/>
    <x v="1"/>
    <x v="0"/>
    <s v="Home and lifestyle"/>
    <n v="40.729999999999997"/>
    <n v="7"/>
    <n v="14.2555"/>
    <n v="299.3655"/>
    <n v="43536"/>
    <n v="2"/>
    <s v="Ewallet"/>
    <n v="285.11"/>
    <n v="4.761904762E-2"/>
    <n v="14.2555"/>
  </r>
  <r>
    <s v="807-34-3742"/>
    <x v="0"/>
    <x v="0"/>
    <x v="1"/>
    <s v="Fashion accessories"/>
    <n v="52.38"/>
    <n v="1"/>
    <n v="2.6190000000000002"/>
    <n v="54.999000000000002"/>
    <n v="43550"/>
    <n v="2"/>
    <s v="Cash"/>
    <n v="52.38"/>
    <n v="4.761904762E-2"/>
    <n v="2.6190000000000002"/>
  </r>
  <r>
    <s v="288-62-1085"/>
    <x v="0"/>
    <x v="1"/>
    <x v="1"/>
    <s v="Fashion accessories"/>
    <n v="38.54"/>
    <n v="5"/>
    <n v="9.6349999999999998"/>
    <n v="202.33500000000001"/>
    <n v="43474"/>
    <n v="1"/>
    <s v="Ewallet"/>
    <n v="192.7"/>
    <n v="4.761904762E-2"/>
    <n v="9.6349999999999998"/>
  </r>
  <r>
    <s v="670-71-7306"/>
    <x v="2"/>
    <x v="0"/>
    <x v="1"/>
    <s v="Sports and travel"/>
    <n v="44.63"/>
    <n v="6"/>
    <n v="13.388999999999999"/>
    <n v="281.16899999999998"/>
    <n v="43467"/>
    <n v="2"/>
    <s v="CC"/>
    <n v="267.77999999999997"/>
    <n v="4.761904762E-2"/>
    <n v="13.388999999999999"/>
  </r>
  <r>
    <s v="660-29-7083"/>
    <x v="1"/>
    <x v="0"/>
    <x v="1"/>
    <s v="Electronic accessories"/>
    <n v="55.87"/>
    <n v="10"/>
    <n v="27.934999999999999"/>
    <n v="586.63499999999999"/>
    <n v="43480"/>
    <n v="2"/>
    <s v="Cash"/>
    <n v="558.70000000000005"/>
    <n v="4.761904762E-2"/>
    <n v="27.934999999999999"/>
  </r>
  <r>
    <s v="271-77-8740"/>
    <x v="1"/>
    <x v="1"/>
    <x v="0"/>
    <s v="Sports and travel"/>
    <n v="29.22"/>
    <n v="6"/>
    <n v="8.766"/>
    <n v="184.08600000000001"/>
    <n v="43466"/>
    <n v="1"/>
    <s v="Ewallet"/>
    <n v="175.32"/>
    <n v="4.761904762E-2"/>
    <n v="8.766"/>
  </r>
  <r>
    <s v="497-36-0989"/>
    <x v="0"/>
    <x v="0"/>
    <x v="1"/>
    <s v="Fashion accessories"/>
    <n v="51.94"/>
    <n v="3"/>
    <n v="7.7910000000000004"/>
    <n v="163.61099999999999"/>
    <n v="43511"/>
    <n v="2"/>
    <s v="Cash"/>
    <n v="155.82"/>
    <n v="4.761904762E-2"/>
    <n v="7.7910000000000004"/>
  </r>
  <r>
    <s v="291-59-1384"/>
    <x v="2"/>
    <x v="0"/>
    <x v="1"/>
    <s v="Electronic accessories"/>
    <n v="60.3"/>
    <n v="1"/>
    <n v="3.0150000000000001"/>
    <n v="63.314999999999998"/>
    <n v="43524"/>
    <n v="2"/>
    <s v="Cash"/>
    <n v="60.3"/>
    <n v="4.761904762E-2"/>
    <n v="3.0150000000000001"/>
  </r>
  <r>
    <s v="860-73-6466"/>
    <x v="0"/>
    <x v="1"/>
    <x v="0"/>
    <s v="Sports and travel"/>
    <n v="39.47"/>
    <n v="2"/>
    <n v="3.9470000000000001"/>
    <n v="82.887"/>
    <n v="43526"/>
    <n v="2"/>
    <s v="CC"/>
    <n v="78.94"/>
    <n v="4.761904762E-2"/>
    <n v="3.9470000000000001"/>
  </r>
  <r>
    <s v="549-23-9016"/>
    <x v="1"/>
    <x v="1"/>
    <x v="0"/>
    <s v="Food and beverages"/>
    <n v="14.87"/>
    <n v="2"/>
    <n v="1.4870000000000001"/>
    <n v="31.227"/>
    <n v="43509"/>
    <n v="2"/>
    <s v="CC"/>
    <n v="29.74"/>
    <n v="4.761904762E-2"/>
    <n v="1.4870000000000001"/>
  </r>
  <r>
    <s v="896-34-0956"/>
    <x v="0"/>
    <x v="0"/>
    <x v="1"/>
    <s v="Fashion accessories"/>
    <n v="21.32"/>
    <n v="1"/>
    <n v="1.0660000000000001"/>
    <n v="22.385999999999999"/>
    <n v="43491"/>
    <n v="1"/>
    <s v="Cash"/>
    <n v="21.32"/>
    <n v="4.761904762E-2"/>
    <n v="1.0660000000000001"/>
  </r>
  <r>
    <s v="804-38-3935"/>
    <x v="0"/>
    <x v="1"/>
    <x v="1"/>
    <s v="Electronic accessories"/>
    <n v="93.78"/>
    <n v="3"/>
    <n v="14.067"/>
    <n v="295.40699999999998"/>
    <n v="43495"/>
    <n v="1"/>
    <s v="CC"/>
    <n v="281.33999999999997"/>
    <n v="4.761904762E-2"/>
    <n v="14.067"/>
  </r>
  <r>
    <s v="585-90-0249"/>
    <x v="0"/>
    <x v="1"/>
    <x v="1"/>
    <s v="Electronic accessories"/>
    <n v="73.260000000000005"/>
    <n v="1"/>
    <n v="3.6629999999999998"/>
    <n v="76.923000000000002"/>
    <n v="43492"/>
    <n v="2"/>
    <s v="Ewallet"/>
    <n v="73.260000000000005"/>
    <n v="4.761904762E-2"/>
    <n v="3.6629999999999998"/>
  </r>
  <r>
    <s v="862-29-5914"/>
    <x v="1"/>
    <x v="0"/>
    <x v="0"/>
    <s v="Sports and travel"/>
    <n v="22.38"/>
    <n v="1"/>
    <n v="1.119"/>
    <n v="23.498999999999999"/>
    <n v="43495"/>
    <n v="2"/>
    <s v="CC"/>
    <n v="22.38"/>
    <n v="4.761904762E-2"/>
    <n v="1.119"/>
  </r>
  <r>
    <s v="845-94-6841"/>
    <x v="1"/>
    <x v="1"/>
    <x v="0"/>
    <s v="Food and beverages"/>
    <n v="72.88"/>
    <n v="9"/>
    <n v="32.795999999999999"/>
    <n v="688.71600000000001"/>
    <n v="43473"/>
    <n v="2"/>
    <s v="Cash"/>
    <n v="655.92"/>
    <n v="4.761904762E-2"/>
    <n v="32.795999999999999"/>
  </r>
  <r>
    <s v="125-45-2293"/>
    <x v="0"/>
    <x v="0"/>
    <x v="0"/>
    <s v="Fashion accessories"/>
    <n v="99.1"/>
    <n v="6"/>
    <n v="29.73"/>
    <n v="624.33000000000004"/>
    <n v="43484"/>
    <n v="1"/>
    <s v="Cash"/>
    <n v="594.6"/>
    <n v="4.761904762E-2"/>
    <n v="29.73"/>
  </r>
  <r>
    <s v="843-73-4724"/>
    <x v="0"/>
    <x v="0"/>
    <x v="1"/>
    <s v="Fashion accessories"/>
    <n v="74.099999999999994"/>
    <n v="1"/>
    <n v="3.7050000000000001"/>
    <n v="77.805000000000007"/>
    <n v="43490"/>
    <n v="1"/>
    <s v="Cash"/>
    <n v="74.099999999999994"/>
    <n v="4.761904762E-2"/>
    <n v="3.7050000000000001"/>
  </r>
  <r>
    <s v="409-33-9708"/>
    <x v="0"/>
    <x v="0"/>
    <x v="0"/>
    <s v="Fashion accessories"/>
    <n v="98.48"/>
    <n v="2"/>
    <n v="9.8480000000000008"/>
    <n v="206.80799999999999"/>
    <n v="43515"/>
    <n v="0"/>
    <s v="Ewallet"/>
    <n v="196.96"/>
    <n v="4.761904762E-2"/>
    <n v="9.8480000000000008"/>
  </r>
  <r>
    <s v="658-66-3967"/>
    <x v="1"/>
    <x v="0"/>
    <x v="1"/>
    <s v="Health and beauty"/>
    <n v="53.19"/>
    <n v="7"/>
    <n v="18.616499999999998"/>
    <n v="390.94650000000001"/>
    <n v="43479"/>
    <n v="2"/>
    <s v="Ewallet"/>
    <n v="372.33"/>
    <n v="4.761904762E-2"/>
    <n v="18.616499999999998"/>
  </r>
  <r>
    <s v="866-70-2814"/>
    <x v="2"/>
    <x v="0"/>
    <x v="0"/>
    <s v="Electronic accessories"/>
    <n v="52.79"/>
    <n v="10"/>
    <n v="26.395"/>
    <n v="554.29499999999996"/>
    <n v="43521"/>
    <n v="1"/>
    <s v="Ewallet"/>
    <n v="527.9"/>
    <n v="4.761904762E-2"/>
    <n v="26.395"/>
  </r>
  <r>
    <s v="160-22-2687"/>
    <x v="0"/>
    <x v="1"/>
    <x v="0"/>
    <s v="Health and beauty"/>
    <n v="95.95"/>
    <n v="5"/>
    <n v="23.987500000000001"/>
    <n v="503.73750000000001"/>
    <n v="43488"/>
    <n v="1"/>
    <s v="Ewallet"/>
    <n v="479.75"/>
    <n v="4.761904762E-2"/>
    <n v="23.987500000000001"/>
  </r>
  <r>
    <s v="895-03-6665"/>
    <x v="2"/>
    <x v="0"/>
    <x v="0"/>
    <s v="Fashion accessories"/>
    <n v="36.51"/>
    <n v="9"/>
    <n v="16.429500000000001"/>
    <n v="345.01949999999999"/>
    <n v="43512"/>
    <n v="0"/>
    <s v="Cash"/>
    <n v="328.59"/>
    <n v="4.761904762E-2"/>
    <n v="16.429500000000001"/>
  </r>
  <r>
    <s v="770-42-8960"/>
    <x v="2"/>
    <x v="0"/>
    <x v="1"/>
    <s v="Food and beverages"/>
    <n v="21.12"/>
    <n v="8"/>
    <n v="8.4480000000000004"/>
    <n v="177.40799999999999"/>
    <n v="43466"/>
    <n v="2"/>
    <s v="Cash"/>
    <n v="168.96"/>
    <n v="4.761904762E-2"/>
    <n v="8.4480000000000004"/>
  </r>
  <r>
    <s v="748-45-2862"/>
    <x v="0"/>
    <x v="1"/>
    <x v="0"/>
    <s v="Home and lifestyle"/>
    <n v="28.31"/>
    <n v="4"/>
    <n v="5.6619999999999999"/>
    <n v="118.902"/>
    <n v="43531"/>
    <n v="2"/>
    <s v="Cash"/>
    <n v="113.24"/>
    <n v="4.761904762E-2"/>
    <n v="5.6619999999999999"/>
  </r>
  <r>
    <s v="234-36-2483"/>
    <x v="2"/>
    <x v="0"/>
    <x v="1"/>
    <s v="Health and beauty"/>
    <n v="57.59"/>
    <n v="6"/>
    <n v="17.277000000000001"/>
    <n v="362.81700000000001"/>
    <n v="43511"/>
    <n v="1"/>
    <s v="Cash"/>
    <n v="345.54"/>
    <n v="4.761904762E-2"/>
    <n v="17.277000000000001"/>
  </r>
  <r>
    <s v="316-66-3011"/>
    <x v="0"/>
    <x v="1"/>
    <x v="0"/>
    <s v="Food and beverages"/>
    <n v="47.63"/>
    <n v="9"/>
    <n v="21.433499999999999"/>
    <n v="450.1035"/>
    <n v="43488"/>
    <n v="1"/>
    <s v="Cash"/>
    <n v="428.67"/>
    <n v="4.761904762E-2"/>
    <n v="21.433499999999999"/>
  </r>
  <r>
    <s v="848-95-6252"/>
    <x v="1"/>
    <x v="1"/>
    <x v="0"/>
    <s v="Home and lifestyle"/>
    <n v="86.27"/>
    <n v="1"/>
    <n v="4.3135000000000003"/>
    <n v="90.583500000000001"/>
    <n v="43516"/>
    <n v="1"/>
    <s v="Ewallet"/>
    <n v="86.27"/>
    <n v="4.761904762E-2"/>
    <n v="4.3135000000000003"/>
  </r>
  <r>
    <s v="840-76-5966"/>
    <x v="0"/>
    <x v="1"/>
    <x v="1"/>
    <s v="Sports and travel"/>
    <n v="12.76"/>
    <n v="2"/>
    <n v="1.276"/>
    <n v="26.795999999999999"/>
    <n v="43473"/>
    <n v="2"/>
    <s v="Ewallet"/>
    <n v="25.52"/>
    <n v="4.761904762E-2"/>
    <n v="1.276"/>
  </r>
  <r>
    <s v="152-03-4217"/>
    <x v="2"/>
    <x v="0"/>
    <x v="0"/>
    <s v="Home and lifestyle"/>
    <n v="11.28"/>
    <n v="9"/>
    <n v="5.0759999999999996"/>
    <n v="106.596"/>
    <n v="43541"/>
    <n v="1"/>
    <s v="CC"/>
    <n v="101.52"/>
    <n v="4.761904762E-2"/>
    <n v="5.0759999999999996"/>
  </r>
  <r>
    <s v="533-66-5566"/>
    <x v="2"/>
    <x v="0"/>
    <x v="0"/>
    <s v="Home and lifestyle"/>
    <n v="51.07"/>
    <n v="7"/>
    <n v="17.874500000000001"/>
    <n v="375.36450000000002"/>
    <n v="43477"/>
    <n v="1"/>
    <s v="Cash"/>
    <n v="357.49"/>
    <n v="4.761904762E-2"/>
    <n v="17.874500000000001"/>
  </r>
  <r>
    <s v="124-31-1458"/>
    <x v="0"/>
    <x v="1"/>
    <x v="0"/>
    <s v="Electronic accessories"/>
    <n v="79.59"/>
    <n v="3"/>
    <n v="11.938499999999999"/>
    <n v="250.70849999999999"/>
    <n v="43473"/>
    <n v="1"/>
    <s v="Cash"/>
    <n v="238.77"/>
    <n v="4.761904762E-2"/>
    <n v="11.938499999999999"/>
  </r>
  <r>
    <s v="176-78-1170"/>
    <x v="1"/>
    <x v="1"/>
    <x v="1"/>
    <s v="Health and beauty"/>
    <n v="33.81"/>
    <n v="3"/>
    <n v="5.0715000000000003"/>
    <n v="106.50149999999999"/>
    <n v="43491"/>
    <n v="2"/>
    <s v="Ewallet"/>
    <n v="101.43"/>
    <n v="4.761904762E-2"/>
    <n v="5.0715000000000003"/>
  </r>
  <r>
    <s v="361-59-0574"/>
    <x v="2"/>
    <x v="1"/>
    <x v="1"/>
    <s v="Sports and travel"/>
    <n v="90.53"/>
    <n v="8"/>
    <n v="36.212000000000003"/>
    <n v="760.452"/>
    <n v="43539"/>
    <n v="1"/>
    <s v="CC"/>
    <n v="724.24"/>
    <n v="4.761904762E-2"/>
    <n v="36.212000000000003"/>
  </r>
  <r>
    <s v="101-81-4070"/>
    <x v="1"/>
    <x v="1"/>
    <x v="0"/>
    <s v="Health and beauty"/>
    <n v="62.82"/>
    <n v="2"/>
    <n v="6.282"/>
    <n v="131.922"/>
    <n v="43482"/>
    <n v="1"/>
    <s v="Ewallet"/>
    <n v="125.64"/>
    <n v="4.761904762E-2"/>
    <n v="6.282"/>
  </r>
  <r>
    <s v="631-34-1880"/>
    <x v="1"/>
    <x v="1"/>
    <x v="1"/>
    <s v="Food and beverages"/>
    <n v="24.31"/>
    <n v="3"/>
    <n v="3.6465000000000001"/>
    <n v="76.576499999999996"/>
    <n v="43473"/>
    <n v="2"/>
    <s v="CC"/>
    <n v="72.930000000000007"/>
    <n v="4.761904762E-2"/>
    <n v="3.6465000000000001"/>
  </r>
  <r>
    <s v="852-82-2749"/>
    <x v="0"/>
    <x v="0"/>
    <x v="1"/>
    <s v="Sports and travel"/>
    <n v="64.59"/>
    <n v="4"/>
    <n v="12.917999999999999"/>
    <n v="271.27800000000002"/>
    <n v="43471"/>
    <n v="1"/>
    <s v="Ewallet"/>
    <n v="258.36"/>
    <n v="4.761904762E-2"/>
    <n v="12.917999999999999"/>
  </r>
  <r>
    <s v="873-14-6353"/>
    <x v="0"/>
    <x v="1"/>
    <x v="1"/>
    <s v="Food and beverages"/>
    <n v="24.82"/>
    <n v="7"/>
    <n v="8.6869999999999994"/>
    <n v="182.42699999999999"/>
    <n v="43512"/>
    <n v="0"/>
    <s v="CC"/>
    <n v="173.74"/>
    <n v="4.761904762E-2"/>
    <n v="8.6869999999999994"/>
  </r>
  <r>
    <s v="584-66-4073"/>
    <x v="1"/>
    <x v="0"/>
    <x v="1"/>
    <s v="Fashion accessories"/>
    <n v="56.5"/>
    <n v="1"/>
    <n v="2.8250000000000002"/>
    <n v="59.325000000000003"/>
    <n v="43537"/>
    <n v="2"/>
    <s v="Ewallet"/>
    <n v="56.5"/>
    <n v="4.761904762E-2"/>
    <n v="2.8250000000000002"/>
  </r>
  <r>
    <s v="544-55-9589"/>
    <x v="2"/>
    <x v="1"/>
    <x v="0"/>
    <s v="Electronic accessories"/>
    <n v="21.43"/>
    <n v="10"/>
    <n v="10.715"/>
    <n v="225.01499999999999"/>
    <n v="43493"/>
    <n v="1"/>
    <s v="Cash"/>
    <n v="214.3"/>
    <n v="4.761904762E-2"/>
    <n v="10.715"/>
  </r>
  <r>
    <s v="166-19-2553"/>
    <x v="0"/>
    <x v="1"/>
    <x v="1"/>
    <s v="Sports and travel"/>
    <n v="89.06"/>
    <n v="6"/>
    <n v="26.718"/>
    <n v="561.07799999999997"/>
    <n v="43483"/>
    <n v="2"/>
    <s v="Cash"/>
    <n v="534.36"/>
    <n v="4.761904762E-2"/>
    <n v="26.718"/>
  </r>
  <r>
    <s v="737-88-5876"/>
    <x v="0"/>
    <x v="1"/>
    <x v="1"/>
    <s v="Home and lifestyle"/>
    <n v="23.29"/>
    <n v="4"/>
    <n v="4.6580000000000004"/>
    <n v="97.817999999999998"/>
    <n v="43543"/>
    <n v="1"/>
    <s v="CC"/>
    <n v="93.16"/>
    <n v="4.761904762E-2"/>
    <n v="4.6580000000000004"/>
  </r>
  <r>
    <s v="154-87-7367"/>
    <x v="1"/>
    <x v="0"/>
    <x v="1"/>
    <s v="Home and lifestyle"/>
    <n v="65.260000000000005"/>
    <n v="8"/>
    <n v="26.103999999999999"/>
    <n v="548.18399999999997"/>
    <n v="43539"/>
    <n v="1"/>
    <s v="Ewallet"/>
    <n v="522.08000000000004"/>
    <n v="4.761904762E-2"/>
    <n v="26.103999999999999"/>
  </r>
  <r>
    <s v="885-56-0389"/>
    <x v="1"/>
    <x v="1"/>
    <x v="1"/>
    <s v="Fashion accessories"/>
    <n v="52.35"/>
    <n v="1"/>
    <n v="2.6175000000000002"/>
    <n v="54.967500000000001"/>
    <n v="43508"/>
    <n v="2"/>
    <s v="Cash"/>
    <n v="52.35"/>
    <n v="4.761904762E-2"/>
    <n v="2.6175000000000002"/>
  </r>
  <r>
    <s v="608-05-3804"/>
    <x v="2"/>
    <x v="1"/>
    <x v="1"/>
    <s v="Electronic accessories"/>
    <n v="39.75"/>
    <n v="1"/>
    <n v="1.9875"/>
    <n v="41.737499999999997"/>
    <n v="43521"/>
    <n v="2"/>
    <s v="Cash"/>
    <n v="39.75"/>
    <n v="4.761904762E-2"/>
    <n v="1.9875"/>
  </r>
  <r>
    <s v="448-61-3783"/>
    <x v="0"/>
    <x v="0"/>
    <x v="0"/>
    <s v="Electronic accessories"/>
    <n v="90.02"/>
    <n v="8"/>
    <n v="36.008000000000003"/>
    <n v="756.16800000000001"/>
    <n v="43545"/>
    <n v="2"/>
    <s v="CC"/>
    <n v="720.16"/>
    <n v="4.761904762E-2"/>
    <n v="36.008000000000003"/>
  </r>
  <r>
    <s v="761-49-0439"/>
    <x v="2"/>
    <x v="1"/>
    <x v="0"/>
    <s v="Electronic accessories"/>
    <n v="12.1"/>
    <n v="8"/>
    <n v="4.84"/>
    <n v="101.64"/>
    <n v="43484"/>
    <n v="0"/>
    <s v="Ewallet"/>
    <n v="96.8"/>
    <n v="4.761904762E-2"/>
    <n v="4.84"/>
  </r>
  <r>
    <s v="490-95-0021"/>
    <x v="2"/>
    <x v="1"/>
    <x v="0"/>
    <s v="Food and beverages"/>
    <n v="33.21"/>
    <n v="10"/>
    <n v="16.605"/>
    <n v="348.70499999999998"/>
    <n v="43473"/>
    <n v="1"/>
    <s v="Ewallet"/>
    <n v="332.1"/>
    <n v="4.761904762E-2"/>
    <n v="16.605"/>
  </r>
  <r>
    <s v="115-38-7388"/>
    <x v="1"/>
    <x v="1"/>
    <x v="0"/>
    <s v="Fashion accessories"/>
    <n v="10.18"/>
    <n v="8"/>
    <n v="4.0720000000000001"/>
    <n v="85.512"/>
    <n v="43554"/>
    <n v="1"/>
    <s v="CC"/>
    <n v="81.44"/>
    <n v="4.761904762E-2"/>
    <n v="4.0720000000000001"/>
  </r>
  <r>
    <s v="311-13-6971"/>
    <x v="2"/>
    <x v="1"/>
    <x v="1"/>
    <s v="Sports and travel"/>
    <n v="31.99"/>
    <n v="10"/>
    <n v="15.994999999999999"/>
    <n v="335.89499999999998"/>
    <n v="43516"/>
    <n v="2"/>
    <s v="CC"/>
    <n v="319.89999999999998"/>
    <n v="4.761904762E-2"/>
    <n v="15.994999999999999"/>
  </r>
  <r>
    <s v="291-55-6563"/>
    <x v="0"/>
    <x v="1"/>
    <x v="0"/>
    <s v="Home and lifestyle"/>
    <n v="34.42"/>
    <n v="6"/>
    <n v="10.326000000000001"/>
    <n v="216.846"/>
    <n v="43554"/>
    <n v="1"/>
    <s v="Ewallet"/>
    <n v="206.52"/>
    <n v="4.761904762E-2"/>
    <n v="10.326000000000001"/>
  </r>
  <r>
    <s v="548-48-3156"/>
    <x v="0"/>
    <x v="1"/>
    <x v="0"/>
    <s v="Food and beverages"/>
    <n v="83.34"/>
    <n v="2"/>
    <n v="8.3339999999999996"/>
    <n v="175.01400000000001"/>
    <n v="43543"/>
    <n v="1"/>
    <s v="Cash"/>
    <n v="166.68"/>
    <n v="4.761904762E-2"/>
    <n v="8.3339999999999996"/>
  </r>
  <r>
    <s v="460-93-5834"/>
    <x v="0"/>
    <x v="0"/>
    <x v="1"/>
    <s v="Sports and travel"/>
    <n v="45.58"/>
    <n v="7"/>
    <n v="15.952999999999999"/>
    <n v="335.01299999999998"/>
    <n v="43478"/>
    <n v="0"/>
    <s v="Cash"/>
    <n v="319.06"/>
    <n v="4.761904762E-2"/>
    <n v="15.952999999999999"/>
  </r>
  <r>
    <s v="325-89-4209"/>
    <x v="0"/>
    <x v="1"/>
    <x v="1"/>
    <s v="Food and beverages"/>
    <n v="87.9"/>
    <n v="1"/>
    <n v="4.3949999999999996"/>
    <n v="92.295000000000002"/>
    <n v="43501"/>
    <n v="2"/>
    <s v="Ewallet"/>
    <n v="87.9"/>
    <n v="4.761904762E-2"/>
    <n v="4.3949999999999996"/>
  </r>
  <r>
    <s v="884-80-6021"/>
    <x v="0"/>
    <x v="1"/>
    <x v="0"/>
    <s v="Electronic accessories"/>
    <n v="73.47"/>
    <n v="10"/>
    <n v="36.734999999999999"/>
    <n v="771.43499999999995"/>
    <n v="43547"/>
    <n v="1"/>
    <s v="Ewallet"/>
    <n v="734.7"/>
    <n v="4.761904762E-2"/>
    <n v="36.734999999999999"/>
  </r>
  <r>
    <s v="137-74-8729"/>
    <x v="1"/>
    <x v="0"/>
    <x v="0"/>
    <s v="Fashion accessories"/>
    <n v="12.19"/>
    <n v="8"/>
    <n v="4.8760000000000003"/>
    <n v="102.396"/>
    <n v="43537"/>
    <n v="1"/>
    <s v="Ewallet"/>
    <n v="97.52"/>
    <n v="4.761904762E-2"/>
    <n v="4.8760000000000003"/>
  </r>
  <r>
    <s v="880-46-5796"/>
    <x v="0"/>
    <x v="1"/>
    <x v="1"/>
    <s v="Sports and travel"/>
    <n v="76.92"/>
    <n v="10"/>
    <n v="38.46"/>
    <n v="807.66"/>
    <n v="43541"/>
    <n v="2"/>
    <s v="Ewallet"/>
    <n v="769.2"/>
    <n v="4.761904762E-2"/>
    <n v="38.46"/>
  </r>
  <r>
    <s v="389-70-2397"/>
    <x v="1"/>
    <x v="0"/>
    <x v="0"/>
    <s v="Health and beauty"/>
    <n v="83.66"/>
    <n v="5"/>
    <n v="20.914999999999999"/>
    <n v="439.21499999999997"/>
    <n v="43517"/>
    <n v="0"/>
    <s v="Cash"/>
    <n v="418.3"/>
    <n v="4.761904762E-2"/>
    <n v="20.914999999999999"/>
  </r>
  <r>
    <s v="114-35-5271"/>
    <x v="2"/>
    <x v="0"/>
    <x v="0"/>
    <s v="Electronic accessories"/>
    <n v="57.91"/>
    <n v="8"/>
    <n v="23.164000000000001"/>
    <n v="486.44400000000002"/>
    <n v="43503"/>
    <n v="2"/>
    <s v="Cash"/>
    <n v="463.28"/>
    <n v="4.761904762E-2"/>
    <n v="23.164000000000001"/>
  </r>
  <r>
    <s v="607-76-6216"/>
    <x v="1"/>
    <x v="1"/>
    <x v="0"/>
    <s v="Fashion accessories"/>
    <n v="92.49"/>
    <n v="5"/>
    <n v="23.122499999999999"/>
    <n v="485.57249999999999"/>
    <n v="43526"/>
    <n v="2"/>
    <s v="CC"/>
    <n v="462.45"/>
    <n v="4.761904762E-2"/>
    <n v="23.122499999999999"/>
  </r>
  <r>
    <s v="715-20-1673"/>
    <x v="2"/>
    <x v="0"/>
    <x v="1"/>
    <s v="Electronic accessories"/>
    <n v="28.38"/>
    <n v="5"/>
    <n v="7.0949999999999998"/>
    <n v="148.995"/>
    <n v="43530"/>
    <n v="2"/>
    <s v="Cash"/>
    <n v="141.9"/>
    <n v="4.761904762E-2"/>
    <n v="7.0949999999999998"/>
  </r>
  <r>
    <s v="811-35-1094"/>
    <x v="2"/>
    <x v="1"/>
    <x v="1"/>
    <s v="Electronic accessories"/>
    <n v="50.45"/>
    <n v="6"/>
    <n v="15.135"/>
    <n v="317.83499999999998"/>
    <n v="43502"/>
    <n v="2"/>
    <s v="CC"/>
    <n v="302.7"/>
    <n v="4.761904762E-2"/>
    <n v="15.135"/>
  </r>
  <r>
    <s v="699-88-1972"/>
    <x v="2"/>
    <x v="0"/>
    <x v="1"/>
    <s v="Health and beauty"/>
    <n v="99.16"/>
    <n v="8"/>
    <n v="39.664000000000001"/>
    <n v="832.94399999999996"/>
    <n v="43493"/>
    <n v="2"/>
    <s v="CC"/>
    <n v="793.28"/>
    <n v="4.761904762E-2"/>
    <n v="39.664000000000001"/>
  </r>
  <r>
    <s v="781-84-8059"/>
    <x v="1"/>
    <x v="0"/>
    <x v="1"/>
    <s v="Fashion accessories"/>
    <n v="60.74"/>
    <n v="7"/>
    <n v="21.259"/>
    <n v="446.43900000000002"/>
    <n v="43483"/>
    <n v="2"/>
    <s v="Ewallet"/>
    <n v="425.18"/>
    <n v="4.761904762E-2"/>
    <n v="21.259"/>
  </r>
  <r>
    <s v="409-49-6995"/>
    <x v="1"/>
    <x v="1"/>
    <x v="0"/>
    <s v="Food and beverages"/>
    <n v="47.27"/>
    <n v="6"/>
    <n v="14.180999999999999"/>
    <n v="297.80099999999999"/>
    <n v="43501"/>
    <n v="0"/>
    <s v="Cash"/>
    <n v="283.62"/>
    <n v="4.761904762E-2"/>
    <n v="14.180999999999999"/>
  </r>
  <r>
    <s v="725-54-0677"/>
    <x v="1"/>
    <x v="1"/>
    <x v="1"/>
    <s v="Health and beauty"/>
    <n v="85.6"/>
    <n v="7"/>
    <n v="29.96"/>
    <n v="629.16"/>
    <n v="43526"/>
    <n v="1"/>
    <s v="Cash"/>
    <n v="599.20000000000005"/>
    <n v="4.761904762E-2"/>
    <n v="29.96"/>
  </r>
  <r>
    <s v="146-09-5432"/>
    <x v="0"/>
    <x v="1"/>
    <x v="1"/>
    <s v="Food and beverages"/>
    <n v="35.04"/>
    <n v="9"/>
    <n v="15.768000000000001"/>
    <n v="331.12799999999999"/>
    <n v="43505"/>
    <n v="2"/>
    <s v="Ewallet"/>
    <n v="315.36"/>
    <n v="4.761904762E-2"/>
    <n v="15.768000000000001"/>
  </r>
  <r>
    <s v="377-79-7592"/>
    <x v="1"/>
    <x v="1"/>
    <x v="0"/>
    <s v="Electronic accessories"/>
    <n v="44.84"/>
    <n v="9"/>
    <n v="20.178000000000001"/>
    <n v="423.738"/>
    <n v="43479"/>
    <n v="1"/>
    <s v="CC"/>
    <n v="403.56"/>
    <n v="4.761904762E-2"/>
    <n v="20.178000000000001"/>
  </r>
  <r>
    <s v="509-10-0516"/>
    <x v="2"/>
    <x v="0"/>
    <x v="1"/>
    <s v="Home and lifestyle"/>
    <n v="45.97"/>
    <n v="4"/>
    <n v="9.1940000000000008"/>
    <n v="193.07400000000001"/>
    <n v="43505"/>
    <n v="1"/>
    <s v="Ewallet"/>
    <n v="183.88"/>
    <n v="4.761904762E-2"/>
    <n v="9.1940000000000008"/>
  </r>
  <r>
    <s v="595-94-9924"/>
    <x v="0"/>
    <x v="1"/>
    <x v="0"/>
    <s v="Health and beauty"/>
    <n v="27.73"/>
    <n v="5"/>
    <n v="6.9325000000000001"/>
    <n v="145.58250000000001"/>
    <n v="43550"/>
    <n v="2"/>
    <s v="CC"/>
    <n v="138.65"/>
    <n v="4.761904762E-2"/>
    <n v="6.9325000000000001"/>
  </r>
  <r>
    <s v="865-41-9075"/>
    <x v="0"/>
    <x v="0"/>
    <x v="1"/>
    <s v="Food and beverages"/>
    <n v="11.53"/>
    <n v="7"/>
    <n v="4.0354999999999999"/>
    <n v="84.745500000000007"/>
    <n v="43493"/>
    <n v="2"/>
    <s v="Cash"/>
    <n v="80.709999999999994"/>
    <n v="4.761904762E-2"/>
    <n v="4.0354999999999999"/>
  </r>
  <r>
    <s v="545-07-8534"/>
    <x v="1"/>
    <x v="0"/>
    <x v="0"/>
    <s v="Health and beauty"/>
    <n v="58.32"/>
    <n v="2"/>
    <n v="5.8319999999999999"/>
    <n v="122.47199999999999"/>
    <n v="43510"/>
    <n v="1"/>
    <s v="Ewallet"/>
    <n v="116.64"/>
    <n v="4.761904762E-2"/>
    <n v="5.8319999999999999"/>
  </r>
  <r>
    <s v="118-62-1812"/>
    <x v="1"/>
    <x v="1"/>
    <x v="0"/>
    <s v="Home and lifestyle"/>
    <n v="78.38"/>
    <n v="4"/>
    <n v="15.676"/>
    <n v="329.19600000000003"/>
    <n v="43548"/>
    <n v="2"/>
    <s v="Cash"/>
    <n v="313.52"/>
    <n v="4.761904762E-2"/>
    <n v="15.676"/>
  </r>
  <r>
    <s v="450-42-3339"/>
    <x v="1"/>
    <x v="0"/>
    <x v="1"/>
    <s v="Health and beauty"/>
    <n v="84.61"/>
    <n v="10"/>
    <n v="42.305"/>
    <n v="888.40499999999997"/>
    <n v="43505"/>
    <n v="2"/>
    <s v="CC"/>
    <n v="846.1"/>
    <n v="4.761904762E-2"/>
    <n v="42.305"/>
  </r>
  <r>
    <s v="851-98-3555"/>
    <x v="2"/>
    <x v="0"/>
    <x v="0"/>
    <s v="Health and beauty"/>
    <n v="82.88"/>
    <n v="5"/>
    <n v="20.72"/>
    <n v="435.12"/>
    <n v="43548"/>
    <n v="1"/>
    <s v="CC"/>
    <n v="414.4"/>
    <n v="4.761904762E-2"/>
    <n v="20.72"/>
  </r>
  <r>
    <s v="186-71-5196"/>
    <x v="0"/>
    <x v="1"/>
    <x v="0"/>
    <s v="Food and beverages"/>
    <n v="79.540000000000006"/>
    <n v="2"/>
    <n v="7.9539999999999997"/>
    <n v="167.03399999999999"/>
    <n v="43551"/>
    <n v="2"/>
    <s v="Ewallet"/>
    <n v="159.08000000000001"/>
    <n v="4.761904762E-2"/>
    <n v="7.9539999999999997"/>
  </r>
  <r>
    <s v="624-01-8356"/>
    <x v="2"/>
    <x v="0"/>
    <x v="0"/>
    <s v="Home and lifestyle"/>
    <n v="49.01"/>
    <n v="10"/>
    <n v="24.504999999999999"/>
    <n v="514.60500000000002"/>
    <n v="43492"/>
    <n v="0"/>
    <s v="CC"/>
    <n v="490.1"/>
    <n v="4.761904762E-2"/>
    <n v="24.504999999999999"/>
  </r>
  <r>
    <s v="313-66-9943"/>
    <x v="2"/>
    <x v="1"/>
    <x v="0"/>
    <s v="Food and beverages"/>
    <n v="29.15"/>
    <n v="3"/>
    <n v="4.3724999999999996"/>
    <n v="91.822500000000005"/>
    <n v="43551"/>
    <n v="2"/>
    <s v="CC"/>
    <n v="87.45"/>
    <n v="4.761904762E-2"/>
    <n v="4.3724999999999996"/>
  </r>
  <r>
    <s v="151-27-8496"/>
    <x v="1"/>
    <x v="0"/>
    <x v="0"/>
    <s v="Electronic accessories"/>
    <n v="56.13"/>
    <n v="4"/>
    <n v="11.226000000000001"/>
    <n v="235.74600000000001"/>
    <n v="43484"/>
    <n v="1"/>
    <s v="Ewallet"/>
    <n v="224.52"/>
    <n v="4.761904762E-2"/>
    <n v="11.226000000000001"/>
  </r>
  <r>
    <s v="453-33-6436"/>
    <x v="0"/>
    <x v="0"/>
    <x v="0"/>
    <s v="Home and lifestyle"/>
    <n v="93.12"/>
    <n v="8"/>
    <n v="37.247999999999998"/>
    <n v="782.20799999999997"/>
    <n v="43503"/>
    <n v="0"/>
    <s v="Cash"/>
    <n v="744.96"/>
    <n v="4.761904762E-2"/>
    <n v="37.247999999999998"/>
  </r>
  <r>
    <s v="522-57-8364"/>
    <x v="0"/>
    <x v="1"/>
    <x v="1"/>
    <s v="Fashion accessories"/>
    <n v="51.34"/>
    <n v="8"/>
    <n v="20.536000000000001"/>
    <n v="431.25599999999997"/>
    <n v="43496"/>
    <n v="0"/>
    <s v="Ewallet"/>
    <n v="410.72"/>
    <n v="4.761904762E-2"/>
    <n v="20.536000000000001"/>
  </r>
  <r>
    <s v="459-45-2396"/>
    <x v="0"/>
    <x v="1"/>
    <x v="0"/>
    <s v="Food and beverages"/>
    <n v="99.6"/>
    <n v="3"/>
    <n v="14.94"/>
    <n v="313.74"/>
    <n v="43521"/>
    <n v="2"/>
    <s v="Cash"/>
    <n v="298.8"/>
    <n v="4.761904762E-2"/>
    <n v="14.94"/>
  </r>
  <r>
    <s v="717-96-4189"/>
    <x v="1"/>
    <x v="0"/>
    <x v="0"/>
    <s v="Electronic accessories"/>
    <n v="35.49"/>
    <n v="6"/>
    <n v="10.647"/>
    <n v="223.58699999999999"/>
    <n v="43498"/>
    <n v="1"/>
    <s v="Cash"/>
    <n v="212.94"/>
    <n v="4.761904762E-2"/>
    <n v="10.647"/>
  </r>
  <r>
    <s v="722-13-2115"/>
    <x v="1"/>
    <x v="1"/>
    <x v="1"/>
    <s v="Sports and travel"/>
    <n v="42.85"/>
    <n v="1"/>
    <n v="2.1425000000000001"/>
    <n v="44.9925"/>
    <n v="43538"/>
    <n v="2"/>
    <s v="CC"/>
    <n v="42.85"/>
    <n v="4.761904762E-2"/>
    <n v="2.1425000000000001"/>
  </r>
  <r>
    <s v="749-81-8133"/>
    <x v="0"/>
    <x v="0"/>
    <x v="0"/>
    <s v="Fashion accessories"/>
    <n v="94.67"/>
    <n v="4"/>
    <n v="18.934000000000001"/>
    <n v="397.61399999999998"/>
    <n v="43535"/>
    <n v="1"/>
    <s v="Cash"/>
    <n v="378.68"/>
    <n v="4.761904762E-2"/>
    <n v="18.934000000000001"/>
  </r>
  <r>
    <s v="777-67-2495"/>
    <x v="2"/>
    <x v="0"/>
    <x v="1"/>
    <s v="Home and lifestyle"/>
    <n v="68.97"/>
    <n v="3"/>
    <n v="10.345499999999999"/>
    <n v="217.25550000000001"/>
    <n v="43518"/>
    <n v="1"/>
    <s v="Ewallet"/>
    <n v="206.91"/>
    <n v="4.761904762E-2"/>
    <n v="10.345499999999999"/>
  </r>
  <r>
    <s v="636-98-3364"/>
    <x v="2"/>
    <x v="1"/>
    <x v="0"/>
    <s v="Electronic accessories"/>
    <n v="26.26"/>
    <n v="3"/>
    <n v="3.9390000000000001"/>
    <n v="82.718999999999994"/>
    <n v="43526"/>
    <n v="1"/>
    <s v="Ewallet"/>
    <n v="78.78"/>
    <n v="4.761904762E-2"/>
    <n v="3.9390000000000001"/>
  </r>
  <r>
    <s v="246-55-6923"/>
    <x v="1"/>
    <x v="1"/>
    <x v="0"/>
    <s v="Home and lifestyle"/>
    <n v="35.79"/>
    <n v="9"/>
    <n v="16.105499999999999"/>
    <n v="338.21550000000002"/>
    <n v="43534"/>
    <n v="2"/>
    <s v="CC"/>
    <n v="322.11"/>
    <n v="4.761904762E-2"/>
    <n v="16.105499999999999"/>
  </r>
  <r>
    <s v="181-82-6255"/>
    <x v="2"/>
    <x v="0"/>
    <x v="0"/>
    <s v="Home and lifestyle"/>
    <n v="16.37"/>
    <n v="6"/>
    <n v="4.9109999999999996"/>
    <n v="103.131"/>
    <n v="43504"/>
    <n v="0"/>
    <s v="Cash"/>
    <n v="98.22"/>
    <n v="4.761904762E-2"/>
    <n v="4.9109999999999996"/>
  </r>
  <r>
    <s v="838-02-1821"/>
    <x v="1"/>
    <x v="1"/>
    <x v="0"/>
    <s v="Home and lifestyle"/>
    <n v="12.73"/>
    <n v="2"/>
    <n v="1.2729999999999999"/>
    <n v="26.733000000000001"/>
    <n v="43518"/>
    <n v="1"/>
    <s v="CC"/>
    <n v="25.46"/>
    <n v="4.761904762E-2"/>
    <n v="1.2729999999999999"/>
  </r>
  <r>
    <s v="887-42-0517"/>
    <x v="1"/>
    <x v="0"/>
    <x v="0"/>
    <s v="Sports and travel"/>
    <n v="83.14"/>
    <n v="7"/>
    <n v="29.099"/>
    <n v="611.07899999999995"/>
    <n v="43475"/>
    <n v="0"/>
    <s v="CC"/>
    <n v="581.98"/>
    <n v="4.761904762E-2"/>
    <n v="29.099"/>
  </r>
  <r>
    <s v="457-12-0244"/>
    <x v="1"/>
    <x v="1"/>
    <x v="0"/>
    <s v="Sports and travel"/>
    <n v="35.22"/>
    <n v="6"/>
    <n v="10.566000000000001"/>
    <n v="221.886"/>
    <n v="43538"/>
    <n v="1"/>
    <s v="Ewallet"/>
    <n v="211.32"/>
    <n v="4.761904762E-2"/>
    <n v="10.566000000000001"/>
  </r>
  <r>
    <s v="226-34-0034"/>
    <x v="2"/>
    <x v="0"/>
    <x v="0"/>
    <s v="Electronic accessories"/>
    <n v="13.78"/>
    <n v="4"/>
    <n v="2.7559999999999998"/>
    <n v="57.875999999999998"/>
    <n v="43475"/>
    <n v="1"/>
    <s v="Ewallet"/>
    <n v="55.12"/>
    <n v="4.761904762E-2"/>
    <n v="2.7559999999999998"/>
  </r>
  <r>
    <s v="321-49-7382"/>
    <x v="2"/>
    <x v="1"/>
    <x v="1"/>
    <s v="Sports and travel"/>
    <n v="88.31"/>
    <n v="1"/>
    <n v="4.4154999999999998"/>
    <n v="92.725499999999997"/>
    <n v="43511"/>
    <n v="2"/>
    <s v="CC"/>
    <n v="88.31"/>
    <n v="4.761904762E-2"/>
    <n v="4.4154999999999998"/>
  </r>
  <r>
    <s v="397-25-8725"/>
    <x v="0"/>
    <x v="1"/>
    <x v="0"/>
    <s v="Health and beauty"/>
    <n v="39.619999999999997"/>
    <n v="9"/>
    <n v="17.829000000000001"/>
    <n v="374.40899999999999"/>
    <n v="43478"/>
    <n v="2"/>
    <s v="CC"/>
    <n v="356.58"/>
    <n v="4.761904762E-2"/>
    <n v="17.829000000000001"/>
  </r>
  <r>
    <s v="431-66-2305"/>
    <x v="2"/>
    <x v="0"/>
    <x v="0"/>
    <s v="Electronic accessories"/>
    <n v="88.25"/>
    <n v="9"/>
    <n v="39.712499999999999"/>
    <n v="833.96249999999998"/>
    <n v="43511"/>
    <n v="2"/>
    <s v="CC"/>
    <n v="794.25"/>
    <n v="4.761904762E-2"/>
    <n v="39.712499999999999"/>
  </r>
  <r>
    <s v="825-94-5922"/>
    <x v="2"/>
    <x v="0"/>
    <x v="1"/>
    <s v="Sports and travel"/>
    <n v="25.31"/>
    <n v="2"/>
    <n v="2.5310000000000001"/>
    <n v="53.151000000000003"/>
    <n v="43526"/>
    <n v="2"/>
    <s v="Ewallet"/>
    <n v="50.62"/>
    <n v="4.761904762E-2"/>
    <n v="2.5310000000000001"/>
  </r>
  <r>
    <s v="641-62-7288"/>
    <x v="2"/>
    <x v="0"/>
    <x v="1"/>
    <s v="Home and lifestyle"/>
    <n v="99.92"/>
    <n v="6"/>
    <n v="29.975999999999999"/>
    <n v="629.49599999999998"/>
    <n v="43548"/>
    <n v="1"/>
    <s v="Ewallet"/>
    <n v="599.52"/>
    <n v="4.761904762E-2"/>
    <n v="29.975999999999999"/>
  </r>
  <r>
    <s v="756-93-1854"/>
    <x v="1"/>
    <x v="1"/>
    <x v="0"/>
    <s v="Fashion accessories"/>
    <n v="83.35"/>
    <n v="2"/>
    <n v="8.3350000000000009"/>
    <n v="175.035"/>
    <n v="43498"/>
    <n v="1"/>
    <s v="CC"/>
    <n v="166.7"/>
    <n v="4.761904762E-2"/>
    <n v="8.3350000000000009"/>
  </r>
  <r>
    <s v="243-55-8457"/>
    <x v="0"/>
    <x v="0"/>
    <x v="0"/>
    <s v="Food and beverages"/>
    <n v="74.44"/>
    <n v="10"/>
    <n v="37.22"/>
    <n v="781.62"/>
    <n v="43523"/>
    <n v="1"/>
    <s v="Ewallet"/>
    <n v="744.4"/>
    <n v="4.761904762E-2"/>
    <n v="37.22"/>
  </r>
  <r>
    <s v="458-10-8612"/>
    <x v="1"/>
    <x v="0"/>
    <x v="1"/>
    <s v="Health and beauty"/>
    <n v="64.08"/>
    <n v="7"/>
    <n v="22.428000000000001"/>
    <n v="470.988"/>
    <n v="43485"/>
    <n v="1"/>
    <s v="Ewallet"/>
    <n v="448.56"/>
    <n v="4.761904762E-2"/>
    <n v="22.428000000000001"/>
  </r>
  <r>
    <s v="501-61-1753"/>
    <x v="2"/>
    <x v="0"/>
    <x v="0"/>
    <s v="Home and lifestyle"/>
    <n v="63.15"/>
    <n v="6"/>
    <n v="18.945"/>
    <n v="397.84500000000003"/>
    <n v="43468"/>
    <n v="2"/>
    <s v="Ewallet"/>
    <n v="378.9"/>
    <n v="4.761904762E-2"/>
    <n v="18.945"/>
  </r>
  <r>
    <s v="235-06-8510"/>
    <x v="1"/>
    <x v="1"/>
    <x v="1"/>
    <s v="Home and lifestyle"/>
    <n v="85.72"/>
    <n v="3"/>
    <n v="12.858000000000001"/>
    <n v="270.01799999999997"/>
    <n v="43489"/>
    <n v="2"/>
    <s v="Ewallet"/>
    <n v="257.16000000000003"/>
    <n v="4.761904762E-2"/>
    <n v="12.858000000000001"/>
  </r>
  <r>
    <s v="433-08-7822"/>
    <x v="1"/>
    <x v="0"/>
    <x v="0"/>
    <s v="Health and beauty"/>
    <n v="78.89"/>
    <n v="7"/>
    <n v="27.611499999999999"/>
    <n v="579.8415"/>
    <n v="43470"/>
    <n v="2"/>
    <s v="Ewallet"/>
    <n v="552.23"/>
    <n v="4.761904762E-2"/>
    <n v="27.611499999999999"/>
  </r>
  <r>
    <s v="361-85-2571"/>
    <x v="0"/>
    <x v="0"/>
    <x v="0"/>
    <s v="Sports and travel"/>
    <n v="89.48"/>
    <n v="5"/>
    <n v="22.37"/>
    <n v="469.77"/>
    <n v="43554"/>
    <n v="0"/>
    <s v="Cash"/>
    <n v="447.4"/>
    <n v="4.761904762E-2"/>
    <n v="22.37"/>
  </r>
  <r>
    <s v="131-70-8179"/>
    <x v="0"/>
    <x v="1"/>
    <x v="0"/>
    <s v="Health and beauty"/>
    <n v="92.09"/>
    <n v="3"/>
    <n v="13.813499999999999"/>
    <n v="290.08350000000002"/>
    <n v="43513"/>
    <n v="2"/>
    <s v="Cash"/>
    <n v="276.27"/>
    <n v="4.761904762E-2"/>
    <n v="13.813499999999999"/>
  </r>
  <r>
    <s v="500-02-2261"/>
    <x v="1"/>
    <x v="0"/>
    <x v="0"/>
    <s v="Food and beverages"/>
    <n v="57.29"/>
    <n v="6"/>
    <n v="17.187000000000001"/>
    <n v="360.92700000000002"/>
    <n v="43545"/>
    <n v="2"/>
    <s v="Ewallet"/>
    <n v="343.74"/>
    <n v="4.761904762E-2"/>
    <n v="17.187000000000001"/>
  </r>
  <r>
    <s v="720-72-2436"/>
    <x v="0"/>
    <x v="0"/>
    <x v="1"/>
    <s v="Food and beverages"/>
    <n v="66.52"/>
    <n v="4"/>
    <n v="13.304"/>
    <n v="279.38400000000001"/>
    <n v="43526"/>
    <n v="2"/>
    <s v="Ewallet"/>
    <n v="266.08"/>
    <n v="4.761904762E-2"/>
    <n v="13.304"/>
  </r>
  <r>
    <s v="702-83-5291"/>
    <x v="1"/>
    <x v="1"/>
    <x v="1"/>
    <s v="Fashion accessories"/>
    <n v="99.82"/>
    <n v="9"/>
    <n v="44.918999999999997"/>
    <n v="943.29899999999998"/>
    <n v="43551"/>
    <n v="0"/>
    <s v="Cash"/>
    <n v="898.38"/>
    <n v="4.761904762E-2"/>
    <n v="44.918999999999997"/>
  </r>
  <r>
    <s v="809-69-9497"/>
    <x v="0"/>
    <x v="0"/>
    <x v="0"/>
    <s v="Home and lifestyle"/>
    <n v="45.68"/>
    <n v="10"/>
    <n v="22.84"/>
    <n v="479.64"/>
    <n v="43484"/>
    <n v="2"/>
    <s v="Ewallet"/>
    <n v="456.8"/>
    <n v="4.761904762E-2"/>
    <n v="22.84"/>
  </r>
  <r>
    <s v="449-16-6770"/>
    <x v="0"/>
    <x v="0"/>
    <x v="1"/>
    <s v="Health and beauty"/>
    <n v="50.79"/>
    <n v="5"/>
    <n v="12.6975"/>
    <n v="266.64749999999998"/>
    <n v="43515"/>
    <n v="1"/>
    <s v="CC"/>
    <n v="253.95"/>
    <n v="4.761904762E-2"/>
    <n v="12.6975"/>
  </r>
  <r>
    <s v="333-23-2632"/>
    <x v="0"/>
    <x v="1"/>
    <x v="1"/>
    <s v="Health and beauty"/>
    <n v="10.08"/>
    <n v="7"/>
    <n v="3.528"/>
    <n v="74.087999999999994"/>
    <n v="43552"/>
    <n v="2"/>
    <s v="Cash"/>
    <n v="70.56"/>
    <n v="4.761904762E-2"/>
    <n v="3.528"/>
  </r>
  <r>
    <s v="489-82-1237"/>
    <x v="0"/>
    <x v="0"/>
    <x v="0"/>
    <s v="Electronic accessories"/>
    <n v="93.88"/>
    <n v="7"/>
    <n v="32.857999999999997"/>
    <n v="690.01800000000003"/>
    <n v="43470"/>
    <n v="1"/>
    <s v="CC"/>
    <n v="657.16"/>
    <n v="4.761904762E-2"/>
    <n v="32.857999999999997"/>
  </r>
  <r>
    <s v="859-97-6048"/>
    <x v="1"/>
    <x v="1"/>
    <x v="1"/>
    <s v="Electronic accessories"/>
    <n v="84.25"/>
    <n v="2"/>
    <n v="8.4250000000000007"/>
    <n v="176.92500000000001"/>
    <n v="43550"/>
    <n v="1"/>
    <s v="CC"/>
    <n v="168.5"/>
    <n v="4.761904762E-2"/>
    <n v="8.4250000000000007"/>
  </r>
  <r>
    <s v="676-10-2200"/>
    <x v="2"/>
    <x v="1"/>
    <x v="1"/>
    <s v="Fashion accessories"/>
    <n v="53.78"/>
    <n v="1"/>
    <n v="2.6890000000000001"/>
    <n v="56.469000000000001"/>
    <n v="43499"/>
    <n v="2"/>
    <s v="Ewallet"/>
    <n v="53.78"/>
    <n v="4.761904762E-2"/>
    <n v="2.6890000000000001"/>
  </r>
  <r>
    <s v="373-88-1424"/>
    <x v="1"/>
    <x v="1"/>
    <x v="1"/>
    <s v="Home and lifestyle"/>
    <n v="35.81"/>
    <n v="5"/>
    <n v="8.9525000000000006"/>
    <n v="188.0025"/>
    <n v="43502"/>
    <n v="2"/>
    <s v="Ewallet"/>
    <n v="179.05"/>
    <n v="4.761904762E-2"/>
    <n v="8.9525000000000006"/>
  </r>
  <r>
    <s v="365-16-4334"/>
    <x v="2"/>
    <x v="0"/>
    <x v="0"/>
    <s v="Food and beverages"/>
    <n v="26.43"/>
    <n v="8"/>
    <n v="10.571999999999999"/>
    <n v="222.012"/>
    <n v="43520"/>
    <n v="1"/>
    <s v="Ewallet"/>
    <n v="211.44"/>
    <n v="4.761904762E-2"/>
    <n v="10.571999999999999"/>
  </r>
  <r>
    <s v="503-21-4385"/>
    <x v="2"/>
    <x v="1"/>
    <x v="1"/>
    <s v="Health and beauty"/>
    <n v="39.909999999999997"/>
    <n v="3"/>
    <n v="5.9865000000000004"/>
    <n v="125.7165"/>
    <n v="43517"/>
    <n v="1"/>
    <s v="Ewallet"/>
    <n v="119.73"/>
    <n v="4.761904762E-2"/>
    <n v="5.9865000000000004"/>
  </r>
  <r>
    <s v="305-89-2768"/>
    <x v="2"/>
    <x v="1"/>
    <x v="0"/>
    <s v="Home and lifestyle"/>
    <n v="21.9"/>
    <n v="3"/>
    <n v="3.2850000000000001"/>
    <n v="68.984999999999999"/>
    <n v="43474"/>
    <n v="2"/>
    <s v="Ewallet"/>
    <n v="65.7"/>
    <n v="4.761904762E-2"/>
    <n v="3.2850000000000001"/>
  </r>
  <r>
    <s v="574-80-1489"/>
    <x v="2"/>
    <x v="1"/>
    <x v="0"/>
    <s v="Food and beverages"/>
    <n v="62.85"/>
    <n v="4"/>
    <n v="12.57"/>
    <n v="263.97000000000003"/>
    <n v="43521"/>
    <n v="1"/>
    <s v="Ewallet"/>
    <n v="251.4"/>
    <n v="4.761904762E-2"/>
    <n v="12.57"/>
  </r>
  <r>
    <s v="784-08-0310"/>
    <x v="1"/>
    <x v="1"/>
    <x v="0"/>
    <s v="Food and beverages"/>
    <n v="21.04"/>
    <n v="4"/>
    <n v="4.2080000000000002"/>
    <n v="88.367999999999995"/>
    <n v="43478"/>
    <n v="1"/>
    <s v="Cash"/>
    <n v="84.16"/>
    <n v="4.761904762E-2"/>
    <n v="4.2080000000000002"/>
  </r>
  <r>
    <s v="200-40-6154"/>
    <x v="2"/>
    <x v="1"/>
    <x v="1"/>
    <s v="Home and lifestyle"/>
    <n v="65.91"/>
    <n v="6"/>
    <n v="19.773"/>
    <n v="415.233"/>
    <n v="43505"/>
    <n v="1"/>
    <s v="Cash"/>
    <n v="395.46"/>
    <n v="4.761904762E-2"/>
    <n v="19.773"/>
  </r>
  <r>
    <s v="846-10-0341"/>
    <x v="0"/>
    <x v="0"/>
    <x v="0"/>
    <s v="Fashion accessories"/>
    <n v="42.57"/>
    <n v="7"/>
    <n v="14.8995"/>
    <n v="312.8895"/>
    <n v="43471"/>
    <n v="1"/>
    <s v="Cash"/>
    <n v="297.99"/>
    <n v="4.761904762E-2"/>
    <n v="14.8995"/>
  </r>
  <r>
    <s v="577-34-7579"/>
    <x v="1"/>
    <x v="1"/>
    <x v="1"/>
    <s v="Food and beverages"/>
    <n v="50.49"/>
    <n v="9"/>
    <n v="22.720500000000001"/>
    <n v="477.13049999999998"/>
    <n v="43475"/>
    <n v="2"/>
    <s v="Cash"/>
    <n v="454.41"/>
    <n v="4.761904762E-2"/>
    <n v="22.720500000000001"/>
  </r>
  <r>
    <s v="430-02-3888"/>
    <x v="2"/>
    <x v="0"/>
    <x v="1"/>
    <s v="Electronic accessories"/>
    <n v="46.02"/>
    <n v="6"/>
    <n v="13.805999999999999"/>
    <n v="289.92599999999999"/>
    <n v="43503"/>
    <n v="2"/>
    <s v="Cash"/>
    <n v="276.12"/>
    <n v="4.761904762E-2"/>
    <n v="13.805999999999999"/>
  </r>
  <r>
    <s v="867-47-1948"/>
    <x v="1"/>
    <x v="0"/>
    <x v="0"/>
    <s v="Home and lifestyle"/>
    <n v="15.8"/>
    <n v="10"/>
    <n v="7.9"/>
    <n v="165.9"/>
    <n v="43474"/>
    <n v="1"/>
    <s v="Cash"/>
    <n v="158"/>
    <n v="4.761904762E-2"/>
    <n v="7.9"/>
  </r>
  <r>
    <s v="384-59-6655"/>
    <x v="0"/>
    <x v="1"/>
    <x v="0"/>
    <s v="Food and beverages"/>
    <n v="98.66"/>
    <n v="9"/>
    <n v="44.396999999999998"/>
    <n v="932.33699999999999"/>
    <n v="43515"/>
    <n v="2"/>
    <s v="Cash"/>
    <n v="887.94"/>
    <n v="4.761904762E-2"/>
    <n v="44.396999999999998"/>
  </r>
  <r>
    <s v="256-58-3609"/>
    <x v="1"/>
    <x v="1"/>
    <x v="1"/>
    <s v="Fashion accessories"/>
    <n v="91.98"/>
    <n v="1"/>
    <n v="4.5990000000000002"/>
    <n v="96.578999999999994"/>
    <n v="43542"/>
    <n v="2"/>
    <s v="Cash"/>
    <n v="91.98"/>
    <n v="4.761904762E-2"/>
    <n v="4.5990000000000002"/>
  </r>
  <r>
    <s v="324-92-3863"/>
    <x v="0"/>
    <x v="1"/>
    <x v="1"/>
    <s v="Electronic accessories"/>
    <n v="20.89"/>
    <n v="2"/>
    <n v="2.089"/>
    <n v="43.869"/>
    <n v="43501"/>
    <n v="2"/>
    <s v="Cash"/>
    <n v="41.78"/>
    <n v="4.761904762E-2"/>
    <n v="2.089"/>
  </r>
  <r>
    <s v="593-08-5916"/>
    <x v="0"/>
    <x v="0"/>
    <x v="0"/>
    <s v="Fashion accessories"/>
    <n v="15.5"/>
    <n v="1"/>
    <n v="0.77500000000000002"/>
    <n v="16.274999999999999"/>
    <n v="43543"/>
    <n v="2"/>
    <s v="CC"/>
    <n v="15.5"/>
    <n v="4.761904762E-2"/>
    <n v="0.77500000000000002"/>
  </r>
  <r>
    <s v="364-34-2972"/>
    <x v="1"/>
    <x v="1"/>
    <x v="1"/>
    <s v="Electronic accessories"/>
    <n v="96.82"/>
    <n v="3"/>
    <n v="14.523"/>
    <n v="304.983"/>
    <n v="43554"/>
    <n v="2"/>
    <s v="Cash"/>
    <n v="290.45999999999998"/>
    <n v="4.761904762E-2"/>
    <n v="14.523"/>
  </r>
  <r>
    <s v="794-42-3736"/>
    <x v="2"/>
    <x v="0"/>
    <x v="1"/>
    <s v="Food and beverages"/>
    <n v="33.33"/>
    <n v="2"/>
    <n v="3.3330000000000002"/>
    <n v="69.992999999999995"/>
    <n v="43491"/>
    <n v="1"/>
    <s v="CC"/>
    <n v="66.66"/>
    <n v="4.761904762E-2"/>
    <n v="3.3330000000000002"/>
  </r>
  <r>
    <s v="172-42-8274"/>
    <x v="2"/>
    <x v="0"/>
    <x v="0"/>
    <s v="Electronic accessories"/>
    <n v="38.270000000000003"/>
    <n v="2"/>
    <n v="3.827"/>
    <n v="80.367000000000004"/>
    <n v="43526"/>
    <n v="2"/>
    <s v="CC"/>
    <n v="76.540000000000006"/>
    <n v="4.761904762E-2"/>
    <n v="3.827"/>
  </r>
  <r>
    <s v="558-60-5016"/>
    <x v="0"/>
    <x v="0"/>
    <x v="0"/>
    <s v="Home and lifestyle"/>
    <n v="33.299999999999997"/>
    <n v="9"/>
    <n v="14.984999999999999"/>
    <n v="314.685"/>
    <n v="43528"/>
    <n v="2"/>
    <s v="Ewallet"/>
    <n v="299.7"/>
    <n v="4.761904762E-2"/>
    <n v="14.984999999999999"/>
  </r>
  <r>
    <s v="195-06-0432"/>
    <x v="0"/>
    <x v="1"/>
    <x v="1"/>
    <s v="Home and lifestyle"/>
    <n v="81.010000000000005"/>
    <n v="3"/>
    <n v="12.1515"/>
    <n v="255.1815"/>
    <n v="43478"/>
    <n v="1"/>
    <s v="CC"/>
    <n v="243.03"/>
    <n v="4.761904762E-2"/>
    <n v="12.1515"/>
  </r>
  <r>
    <s v="605-03-2706"/>
    <x v="0"/>
    <x v="0"/>
    <x v="0"/>
    <s v="Health and beauty"/>
    <n v="15.8"/>
    <n v="3"/>
    <n v="2.37"/>
    <n v="49.77"/>
    <n v="43549"/>
    <n v="2"/>
    <s v="Cash"/>
    <n v="47.4"/>
    <n v="4.761904762E-2"/>
    <n v="2.37"/>
  </r>
  <r>
    <s v="214-30-2776"/>
    <x v="2"/>
    <x v="1"/>
    <x v="0"/>
    <s v="Electronic accessories"/>
    <n v="34.49"/>
    <n v="5"/>
    <n v="8.6225000000000005"/>
    <n v="181.07249999999999"/>
    <n v="43535"/>
    <n v="2"/>
    <s v="CC"/>
    <n v="172.45"/>
    <n v="4.761904762E-2"/>
    <n v="8.6225000000000005"/>
  </r>
  <r>
    <s v="746-04-1077"/>
    <x v="2"/>
    <x v="1"/>
    <x v="0"/>
    <s v="Food and beverages"/>
    <n v="84.63"/>
    <n v="10"/>
    <n v="42.314999999999998"/>
    <n v="888.61500000000001"/>
    <n v="43466"/>
    <n v="1"/>
    <s v="CC"/>
    <n v="846.3"/>
    <n v="4.761904762E-2"/>
    <n v="42.314999999999998"/>
  </r>
  <r>
    <s v="448-34-8700"/>
    <x v="2"/>
    <x v="1"/>
    <x v="1"/>
    <s v="Home and lifestyle"/>
    <n v="36.909999999999997"/>
    <n v="7"/>
    <n v="12.9185"/>
    <n v="271.2885"/>
    <n v="43506"/>
    <n v="1"/>
    <s v="Ewallet"/>
    <n v="258.37"/>
    <n v="4.761904762E-2"/>
    <n v="12.9185"/>
  </r>
  <r>
    <s v="452-04-8808"/>
    <x v="2"/>
    <x v="0"/>
    <x v="1"/>
    <s v="Electronic accessories"/>
    <n v="87.08"/>
    <n v="7"/>
    <n v="30.478000000000002"/>
    <n v="640.03800000000001"/>
    <n v="43491"/>
    <n v="2"/>
    <s v="Cash"/>
    <n v="609.55999999999995"/>
    <n v="4.761904762E-2"/>
    <n v="30.478000000000002"/>
  </r>
  <r>
    <s v="531-56-4728"/>
    <x v="0"/>
    <x v="0"/>
    <x v="1"/>
    <s v="Home and lifestyle"/>
    <n v="80.08"/>
    <n v="3"/>
    <n v="12.012"/>
    <n v="252.25200000000001"/>
    <n v="43507"/>
    <n v="2"/>
    <s v="Cash"/>
    <n v="240.24"/>
    <n v="4.761904762E-2"/>
    <n v="12.012"/>
  </r>
  <r>
    <s v="744-82-9138"/>
    <x v="1"/>
    <x v="0"/>
    <x v="1"/>
    <s v="Fashion accessories"/>
    <n v="86.13"/>
    <n v="2"/>
    <n v="8.6129999999999995"/>
    <n v="180.87299999999999"/>
    <n v="43503"/>
    <n v="2"/>
    <s v="Cash"/>
    <n v="172.26"/>
    <n v="4.761904762E-2"/>
    <n v="8.6129999999999995"/>
  </r>
  <r>
    <s v="883-69-1285"/>
    <x v="2"/>
    <x v="1"/>
    <x v="1"/>
    <s v="Fashion accessories"/>
    <n v="49.92"/>
    <n v="2"/>
    <n v="4.992"/>
    <n v="104.83199999999999"/>
    <n v="43530"/>
    <n v="1"/>
    <s v="CC"/>
    <n v="99.84"/>
    <n v="4.761904762E-2"/>
    <n v="4.992"/>
  </r>
  <r>
    <s v="221-25-5073"/>
    <x v="0"/>
    <x v="0"/>
    <x v="0"/>
    <s v="Food and beverages"/>
    <n v="74.66"/>
    <n v="4"/>
    <n v="14.932"/>
    <n v="313.572"/>
    <n v="43528"/>
    <n v="0"/>
    <s v="Cash"/>
    <n v="298.64"/>
    <n v="4.761904762E-2"/>
    <n v="14.932"/>
  </r>
  <r>
    <s v="518-71-6847"/>
    <x v="2"/>
    <x v="1"/>
    <x v="1"/>
    <s v="Food and beverages"/>
    <n v="26.6"/>
    <n v="6"/>
    <n v="7.98"/>
    <n v="167.58"/>
    <n v="43522"/>
    <n v="2"/>
    <s v="Ewallet"/>
    <n v="159.6"/>
    <n v="4.761904762E-2"/>
    <n v="7.98"/>
  </r>
  <r>
    <s v="156-20-0370"/>
    <x v="2"/>
    <x v="0"/>
    <x v="0"/>
    <s v="Electronic accessories"/>
    <n v="25.45"/>
    <n v="1"/>
    <n v="1.2725"/>
    <n v="26.7225"/>
    <n v="43534"/>
    <n v="2"/>
    <s v="CC"/>
    <n v="25.45"/>
    <n v="4.761904762E-2"/>
    <n v="1.2725"/>
  </r>
  <r>
    <s v="151-33-7434"/>
    <x v="2"/>
    <x v="0"/>
    <x v="0"/>
    <s v="Food and beverages"/>
    <n v="67.77"/>
    <n v="1"/>
    <n v="3.3885000000000001"/>
    <n v="71.158500000000004"/>
    <n v="43500"/>
    <n v="2"/>
    <s v="CC"/>
    <n v="67.77"/>
    <n v="4.761904762E-2"/>
    <n v="3.3885000000000001"/>
  </r>
  <r>
    <s v="728-47-9078"/>
    <x v="1"/>
    <x v="1"/>
    <x v="1"/>
    <s v="Food and beverages"/>
    <n v="59.59"/>
    <n v="4"/>
    <n v="11.917999999999999"/>
    <n v="250.27799999999999"/>
    <n v="43484"/>
    <n v="1"/>
    <s v="Cash"/>
    <n v="238.36"/>
    <n v="4.761904762E-2"/>
    <n v="11.917999999999999"/>
  </r>
  <r>
    <s v="809-46-1866"/>
    <x v="0"/>
    <x v="0"/>
    <x v="1"/>
    <s v="Health and beauty"/>
    <n v="58.15"/>
    <n v="4"/>
    <n v="11.63"/>
    <n v="244.23"/>
    <n v="43488"/>
    <n v="2"/>
    <s v="Cash"/>
    <n v="232.6"/>
    <n v="4.761904762E-2"/>
    <n v="11.63"/>
  </r>
  <r>
    <s v="139-32-4183"/>
    <x v="0"/>
    <x v="1"/>
    <x v="0"/>
    <s v="Sports and travel"/>
    <n v="97.48"/>
    <n v="9"/>
    <n v="43.866"/>
    <n v="921.18600000000004"/>
    <n v="43538"/>
    <n v="1"/>
    <s v="Ewallet"/>
    <n v="877.32"/>
    <n v="4.761904762E-2"/>
    <n v="43.866"/>
  </r>
  <r>
    <s v="148-41-7930"/>
    <x v="1"/>
    <x v="0"/>
    <x v="1"/>
    <s v="Health and beauty"/>
    <n v="99.96"/>
    <n v="7"/>
    <n v="34.985999999999997"/>
    <n v="734.70600000000002"/>
    <n v="43488"/>
    <n v="0"/>
    <s v="Cash"/>
    <n v="699.72"/>
    <n v="4.761904762E-2"/>
    <n v="34.985999999999997"/>
  </r>
  <r>
    <s v="189-40-5216"/>
    <x v="1"/>
    <x v="0"/>
    <x v="1"/>
    <s v="Electronic accessories"/>
    <n v="96.37"/>
    <n v="7"/>
    <n v="33.729500000000002"/>
    <n v="708.31949999999995"/>
    <n v="43474"/>
    <n v="1"/>
    <s v="Cash"/>
    <n v="674.59"/>
    <n v="4.761904762E-2"/>
    <n v="33.729500000000002"/>
  </r>
  <r>
    <s v="374-38-5555"/>
    <x v="2"/>
    <x v="0"/>
    <x v="0"/>
    <s v="Fashion accessories"/>
    <n v="63.71"/>
    <n v="5"/>
    <n v="15.9275"/>
    <n v="334.47750000000002"/>
    <n v="43503"/>
    <n v="2"/>
    <s v="Ewallet"/>
    <n v="318.55"/>
    <n v="4.761904762E-2"/>
    <n v="15.9275"/>
  </r>
  <r>
    <s v="764-44-8999"/>
    <x v="2"/>
    <x v="0"/>
    <x v="0"/>
    <s v="Health and beauty"/>
    <n v="14.76"/>
    <n v="2"/>
    <n v="1.476"/>
    <n v="30.995999999999999"/>
    <n v="43514"/>
    <n v="1"/>
    <s v="Ewallet"/>
    <n v="29.52"/>
    <n v="4.761904762E-2"/>
    <n v="1.476"/>
  </r>
  <r>
    <s v="552-44-5977"/>
    <x v="2"/>
    <x v="1"/>
    <x v="1"/>
    <s v="Health and beauty"/>
    <n v="62"/>
    <n v="8"/>
    <n v="24.8"/>
    <n v="520.79999999999995"/>
    <n v="43468"/>
    <n v="2"/>
    <s v="CC"/>
    <n v="496"/>
    <n v="4.761904762E-2"/>
    <n v="24.8"/>
  </r>
  <r>
    <s v="267-62-7380"/>
    <x v="1"/>
    <x v="1"/>
    <x v="1"/>
    <s v="Electronic accessories"/>
    <n v="82.34"/>
    <n v="10"/>
    <n v="41.17"/>
    <n v="864.57"/>
    <n v="43553"/>
    <n v="2"/>
    <s v="Ewallet"/>
    <n v="823.4"/>
    <n v="4.761904762E-2"/>
    <n v="41.17"/>
  </r>
  <r>
    <s v="430-53-4718"/>
    <x v="2"/>
    <x v="1"/>
    <x v="1"/>
    <s v="Health and beauty"/>
    <n v="75.37"/>
    <n v="8"/>
    <n v="30.148"/>
    <n v="633.10799999999995"/>
    <n v="43493"/>
    <n v="2"/>
    <s v="CC"/>
    <n v="602.96"/>
    <n v="4.761904762E-2"/>
    <n v="30.148"/>
  </r>
  <r>
    <s v="886-18-2897"/>
    <x v="0"/>
    <x v="0"/>
    <x v="0"/>
    <s v="Food and beverages"/>
    <n v="56.56"/>
    <n v="5"/>
    <n v="14.14"/>
    <n v="296.94"/>
    <n v="43546"/>
    <n v="2"/>
    <s v="CC"/>
    <n v="282.8"/>
    <n v="4.761904762E-2"/>
    <n v="14.14"/>
  </r>
  <r>
    <s v="602-16-6955"/>
    <x v="2"/>
    <x v="0"/>
    <x v="0"/>
    <s v="Sports and travel"/>
    <n v="76.599999999999994"/>
    <n v="10"/>
    <n v="38.299999999999997"/>
    <n v="804.3"/>
    <n v="43489"/>
    <n v="2"/>
    <s v="Ewallet"/>
    <n v="766"/>
    <n v="4.761904762E-2"/>
    <n v="38.299999999999997"/>
  </r>
  <r>
    <s v="745-74-0715"/>
    <x v="0"/>
    <x v="0"/>
    <x v="1"/>
    <s v="Electronic accessories"/>
    <n v="58.03"/>
    <n v="2"/>
    <n v="5.8029999999999999"/>
    <n v="121.863"/>
    <n v="43534"/>
    <n v="2"/>
    <s v="Ewallet"/>
    <n v="116.06"/>
    <n v="4.761904762E-2"/>
    <n v="5.8029999999999999"/>
  </r>
  <r>
    <s v="690-01-6631"/>
    <x v="2"/>
    <x v="0"/>
    <x v="1"/>
    <s v="Fashion accessories"/>
    <n v="17.489999999999998"/>
    <n v="10"/>
    <n v="8.7449999999999992"/>
    <n v="183.64500000000001"/>
    <n v="43518"/>
    <n v="2"/>
    <s v="Ewallet"/>
    <n v="174.9"/>
    <n v="4.761904762E-2"/>
    <n v="8.7449999999999992"/>
  </r>
  <r>
    <s v="652-49-6720"/>
    <x v="1"/>
    <x v="1"/>
    <x v="0"/>
    <s v="Electronic accessories"/>
    <n v="60.95"/>
    <n v="1"/>
    <n v="3.0474999999999999"/>
    <n v="63.997500000000002"/>
    <n v="43514"/>
    <n v="1"/>
    <s v="Ewallet"/>
    <n v="60.95"/>
    <n v="4.761904762E-2"/>
    <n v="3.0474999999999999"/>
  </r>
  <r>
    <s v="233-67-5758"/>
    <x v="1"/>
    <x v="0"/>
    <x v="1"/>
    <s v="Health and beauty"/>
    <n v="40.35"/>
    <n v="1"/>
    <n v="2.0175000000000001"/>
    <n v="42.3675"/>
    <n v="43494"/>
    <n v="1"/>
    <s v="Ewallet"/>
    <n v="40.35"/>
    <n v="4.761904762E-2"/>
    <n v="2.0175000000000001"/>
  </r>
  <r>
    <s v="303-96-2227"/>
    <x v="2"/>
    <x v="0"/>
    <x v="0"/>
    <s v="Home and lifestyle"/>
    <n v="97.38"/>
    <n v="10"/>
    <n v="48.69"/>
    <n v="1022.49"/>
    <n v="43526"/>
    <n v="2"/>
    <s v="Ewallet"/>
    <n v="973.8"/>
    <n v="4.761904762E-2"/>
    <n v="48.69"/>
  </r>
  <r>
    <s v="727-02-1313"/>
    <x v="0"/>
    <x v="1"/>
    <x v="1"/>
    <s v="Food and beverages"/>
    <n v="31.84"/>
    <n v="1"/>
    <n v="1.5920000000000001"/>
    <n v="33.432000000000002"/>
    <n v="43505"/>
    <n v="1"/>
    <s v="Cash"/>
    <n v="31.84"/>
    <n v="4.761904762E-2"/>
    <n v="1.5920000000000001"/>
  </r>
  <r>
    <s v="347-56-2442"/>
    <x v="0"/>
    <x v="0"/>
    <x v="1"/>
    <s v="Home and lifestyle"/>
    <n v="65.819999999999993"/>
    <n v="1"/>
    <n v="3.2909999999999999"/>
    <n v="69.111000000000004"/>
    <n v="43518"/>
    <n v="2"/>
    <s v="Cash"/>
    <n v="65.819999999999993"/>
    <n v="4.761904762E-2"/>
    <n v="3.2909999999999999"/>
  </r>
  <r>
    <s v="849-09-3807"/>
    <x v="0"/>
    <x v="1"/>
    <x v="0"/>
    <s v="Fashion accessories"/>
    <n v="88.34"/>
    <n v="7"/>
    <n v="30.919"/>
    <n v="649.29899999999998"/>
    <n v="43514"/>
    <n v="1"/>
    <s v="Cash"/>
    <n v="618.38"/>
    <n v="4.761904762E-2"/>
    <n v="30.919"/>
  </r>
  <r>
    <s v="750-67-8428"/>
    <x v="0"/>
    <x v="1"/>
    <x v="0"/>
    <s v="Health and beauty"/>
    <n v="74.69"/>
    <n v="7"/>
    <n v="26.141500000000001"/>
    <n v="548.97149999999988"/>
    <n v="43470"/>
    <n v="1"/>
    <s v="Ewallet"/>
    <n v="522.83000000000004"/>
    <n v="4.761904762E-2"/>
    <n v="26.141500000522825"/>
  </r>
  <r>
    <s v="226-31-3081"/>
    <x v="1"/>
    <x v="0"/>
    <x v="0"/>
    <s v="Electronic accessories"/>
    <n v="15.28"/>
    <n v="5"/>
    <n v="3.8200000000000003"/>
    <n v="80.22"/>
    <n v="43532"/>
    <n v="0"/>
    <s v="Cash"/>
    <n v="76.400000000000006"/>
    <n v="4.761904762E-2"/>
    <n v="3.8200000000764001"/>
  </r>
  <r>
    <s v="631-41-3108"/>
    <x v="0"/>
    <x v="0"/>
    <x v="1"/>
    <s v="Home and lifestyle"/>
    <n v="46.33"/>
    <n v="7"/>
    <n v="16.215499999999999"/>
    <n v="340.52550000000002"/>
    <n v="43527"/>
    <n v="1"/>
    <s v="Credit card"/>
    <n v="324.31"/>
    <n v="4.761904762E-2"/>
    <n v="16.215500000324312"/>
  </r>
  <r>
    <s v="123-19-1176"/>
    <x v="0"/>
    <x v="1"/>
    <x v="1"/>
    <s v="Health and beauty"/>
    <n v="58.22"/>
    <n v="8"/>
    <n v="23.288"/>
    <n v="489.048"/>
    <n v="43492"/>
    <n v="2"/>
    <s v="Ewallet"/>
    <n v="465.76"/>
    <n v="4.761904762E-2"/>
    <n v="23.288000000465761"/>
  </r>
  <r>
    <s v="373-73-7910"/>
    <x v="0"/>
    <x v="0"/>
    <x v="1"/>
    <s v="Sports and travel"/>
    <n v="86.31"/>
    <n v="7"/>
    <n v="30.208500000000001"/>
    <n v="634.37850000000003"/>
    <n v="43504"/>
    <n v="0"/>
    <s v="Ewallet"/>
    <n v="604.16999999999996"/>
    <n v="4.761904762E-2"/>
    <n v="30.208500000604172"/>
  </r>
  <r>
    <s v="699-14-3026"/>
    <x v="1"/>
    <x v="0"/>
    <x v="1"/>
    <s v="Electronic accessories"/>
    <n v="85.39"/>
    <n v="7"/>
    <n v="29.886499999999998"/>
    <n v="627.61649999999997"/>
    <n v="43549"/>
    <n v="2"/>
    <s v="Ewallet"/>
    <n v="597.73"/>
    <n v="4.761904762E-2"/>
    <n v="29.886500000597728"/>
  </r>
  <r>
    <s v="355-53-5943"/>
    <x v="0"/>
    <x v="1"/>
    <x v="0"/>
    <s v="Electronic accessories"/>
    <n v="68.84"/>
    <n v="6"/>
    <n v="20.652000000000001"/>
    <n v="433.69200000000001"/>
    <n v="43521"/>
    <n v="1"/>
    <s v="Ewallet"/>
    <n v="413.04"/>
    <n v="4.761904762E-2"/>
    <n v="20.65200000041304"/>
  </r>
  <r>
    <s v="315-22-5665"/>
    <x v="1"/>
    <x v="0"/>
    <x v="0"/>
    <s v="Home and lifestyle"/>
    <n v="73.56"/>
    <n v="10"/>
    <n v="36.78"/>
    <n v="772.38"/>
    <n v="43520"/>
    <n v="1"/>
    <s v="Ewallet"/>
    <n v="735.6"/>
    <n v="4.761904762E-2"/>
    <n v="36.780000000735598"/>
  </r>
  <r>
    <s v="665-32-9167"/>
    <x v="0"/>
    <x v="1"/>
    <x v="0"/>
    <s v="Health and beauty"/>
    <n v="36.26"/>
    <n v="2"/>
    <n v="3.6259999999999999"/>
    <n v="76.146000000000001"/>
    <n v="43475"/>
    <n v="2"/>
    <s v="Credit card"/>
    <n v="72.52"/>
    <n v="4.761904762E-2"/>
    <n v="3.6260000000725201"/>
  </r>
  <r>
    <s v="692-92-5582"/>
    <x v="2"/>
    <x v="1"/>
    <x v="0"/>
    <s v="Food and beverages"/>
    <n v="54.84"/>
    <n v="3"/>
    <n v="8.2260000000000009"/>
    <n v="172.74600000000001"/>
    <n v="43516"/>
    <n v="1"/>
    <s v="Credit card"/>
    <n v="164.52"/>
    <n v="4.761904762E-2"/>
    <n v="8.2260000001645199"/>
  </r>
  <r>
    <s v="351-62-0822"/>
    <x v="2"/>
    <x v="1"/>
    <x v="0"/>
    <s v="Fashion accessories"/>
    <n v="14.48"/>
    <n v="4"/>
    <n v="2.8960000000000004"/>
    <n v="60.816000000000003"/>
    <n v="43502"/>
    <n v="2"/>
    <s v="Ewallet"/>
    <n v="57.92"/>
    <n v="4.761904762E-2"/>
    <n v="2.8960000000579202"/>
  </r>
  <r>
    <s v="529-56-3974"/>
    <x v="2"/>
    <x v="1"/>
    <x v="1"/>
    <s v="Electronic accessories"/>
    <n v="25.51"/>
    <n v="4"/>
    <n v="5.1020000000000003"/>
    <n v="107.14200000000001"/>
    <n v="43533"/>
    <n v="2"/>
    <s v="Cash"/>
    <n v="102.04"/>
    <n v="4.761904762E-2"/>
    <n v="5.1020000001020405"/>
  </r>
  <r>
    <s v="365-64-0515"/>
    <x v="0"/>
    <x v="0"/>
    <x v="0"/>
    <s v="Electronic accessories"/>
    <n v="46.95"/>
    <n v="5"/>
    <n v="11.737500000000001"/>
    <n v="246.48750000000001"/>
    <n v="43508"/>
    <n v="0"/>
    <s v="Ewallet"/>
    <n v="234.75"/>
    <n v="4.761904762E-2"/>
    <n v="11.73750000023475"/>
  </r>
  <r>
    <s v="829-34-3910"/>
    <x v="0"/>
    <x v="0"/>
    <x v="0"/>
    <s v="Health and beauty"/>
    <n v="71.38"/>
    <n v="10"/>
    <n v="35.69"/>
    <n v="749.49"/>
    <n v="43553"/>
    <n v="2"/>
    <s v="Cash"/>
    <n v="713.8"/>
    <n v="4.761904762E-2"/>
    <n v="35.690000000713802"/>
  </r>
  <r>
    <s v="299-46-1805"/>
    <x v="2"/>
    <x v="1"/>
    <x v="0"/>
    <s v="Sports and travel"/>
    <n v="93.72"/>
    <n v="6"/>
    <n v="28.116"/>
    <n v="590.43599999999992"/>
    <n v="43480"/>
    <n v="2"/>
    <s v="Cash"/>
    <n v="562.32000000000005"/>
    <n v="4.761904762E-2"/>
    <n v="28.116000000562316"/>
  </r>
  <r>
    <s v="656-95-9349"/>
    <x v="0"/>
    <x v="1"/>
    <x v="0"/>
    <s v="Health and beauty"/>
    <n v="68.930000000000007"/>
    <n v="7"/>
    <n v="24.125500000000002"/>
    <n v="506.63550000000004"/>
    <n v="43535"/>
    <n v="1"/>
    <s v="Credit card"/>
    <n v="482.51"/>
    <n v="4.761904762E-2"/>
    <n v="24.125500000482511"/>
  </r>
  <r>
    <s v="765-26-6951"/>
    <x v="0"/>
    <x v="0"/>
    <x v="1"/>
    <s v="Sports and travel"/>
    <n v="72.61"/>
    <n v="6"/>
    <n v="21.783000000000001"/>
    <n v="457.44299999999998"/>
    <n v="43466"/>
    <n v="0"/>
    <s v="Credit card"/>
    <n v="435.66"/>
    <n v="4.761904762E-2"/>
    <n v="21.78300000043566"/>
  </r>
  <r>
    <s v="329-62-1586"/>
    <x v="0"/>
    <x v="0"/>
    <x v="1"/>
    <s v="Food and beverages"/>
    <n v="54.67"/>
    <n v="3"/>
    <n v="8.2005000000000017"/>
    <n v="172.2105"/>
    <n v="43486"/>
    <n v="2"/>
    <s v="Credit card"/>
    <n v="164.01"/>
    <n v="4.761904762E-2"/>
    <n v="8.2005000001640092"/>
  </r>
  <r>
    <s v="319-50-3348"/>
    <x v="2"/>
    <x v="0"/>
    <x v="0"/>
    <s v="Home and lifestyle"/>
    <n v="40.299999999999997"/>
    <n v="2"/>
    <n v="4.03"/>
    <n v="84.63"/>
    <n v="43535"/>
    <n v="2"/>
    <s v="Ewallet"/>
    <n v="80.599999999999994"/>
    <n v="4.761904762E-2"/>
    <n v="4.0300000000805998"/>
  </r>
  <r>
    <s v="300-71-4605"/>
    <x v="1"/>
    <x v="1"/>
    <x v="1"/>
    <s v="Electronic accessories"/>
    <n v="86.04"/>
    <n v="5"/>
    <n v="21.51"/>
    <n v="451.71000000000004"/>
    <n v="43521"/>
    <n v="1"/>
    <s v="Ewallet"/>
    <n v="430.2"/>
    <n v="4.761904762E-2"/>
    <n v="21.510000000430203"/>
  </r>
  <r>
    <s v="371-85-5789"/>
    <x v="2"/>
    <x v="0"/>
    <x v="1"/>
    <s v="Health and beauty"/>
    <n v="87.98"/>
    <n v="3"/>
    <n v="13.196999999999999"/>
    <n v="277.137"/>
    <n v="43529"/>
    <n v="0"/>
    <s v="Ewallet"/>
    <n v="263.94"/>
    <n v="4.761904762E-2"/>
    <n v="13.197000000263941"/>
  </r>
  <r>
    <s v="273-16-6619"/>
    <x v="2"/>
    <x v="0"/>
    <x v="1"/>
    <s v="Home and lifestyle"/>
    <n v="33.200000000000003"/>
    <n v="2"/>
    <n v="3.3200000000000003"/>
    <n v="69.72"/>
    <n v="43539"/>
    <n v="1"/>
    <s v="Credit card"/>
    <n v="66.400000000000006"/>
    <n v="4.761904762E-2"/>
    <n v="3.3200000000664001"/>
  </r>
  <r>
    <s v="636-48-8204"/>
    <x v="0"/>
    <x v="0"/>
    <x v="1"/>
    <s v="Electronic accessories"/>
    <n v="34.56"/>
    <n v="5"/>
    <n v="8.64"/>
    <n v="181.44"/>
    <n v="43513"/>
    <n v="1"/>
    <s v="Ewallet"/>
    <n v="172.8"/>
    <n v="4.761904762E-2"/>
    <n v="8.6400000001727992"/>
  </r>
  <r>
    <s v="549-59-1358"/>
    <x v="0"/>
    <x v="1"/>
    <x v="1"/>
    <s v="Sports and travel"/>
    <n v="88.63"/>
    <n v="3"/>
    <n v="13.294499999999999"/>
    <n v="279.18449999999996"/>
    <n v="43526"/>
    <n v="2"/>
    <s v="Ewallet"/>
    <n v="265.89"/>
    <n v="4.761904762E-2"/>
    <n v="13.294500000265888"/>
  </r>
  <r>
    <s v="227-03-5010"/>
    <x v="0"/>
    <x v="1"/>
    <x v="0"/>
    <s v="Home and lifestyle"/>
    <n v="52.59"/>
    <n v="8"/>
    <n v="21.036000000000001"/>
    <n v="441.75600000000003"/>
    <n v="43546"/>
    <n v="2"/>
    <s v="Credit card"/>
    <n v="420.72"/>
    <n v="4.761904762E-2"/>
    <n v="21.036000000420721"/>
  </r>
  <r>
    <s v="649-29-6775"/>
    <x v="2"/>
    <x v="0"/>
    <x v="1"/>
    <s v="Fashion accessories"/>
    <n v="33.520000000000003"/>
    <n v="1"/>
    <n v="1.6760000000000002"/>
    <n v="35.196000000000005"/>
    <n v="43504"/>
    <n v="2"/>
    <s v="Cash"/>
    <n v="33.520000000000003"/>
    <n v="4.761904762E-2"/>
    <n v="1.6760000000335202"/>
  </r>
  <r>
    <s v="189-17-4241"/>
    <x v="0"/>
    <x v="0"/>
    <x v="0"/>
    <s v="Fashion accessories"/>
    <n v="87.67"/>
    <n v="2"/>
    <n v="8.7670000000000012"/>
    <n v="184.107"/>
    <n v="43534"/>
    <n v="1"/>
    <s v="Credit card"/>
    <n v="175.34"/>
    <n v="4.761904762E-2"/>
    <n v="8.7670000001753401"/>
  </r>
  <r>
    <s v="145-94-9061"/>
    <x v="2"/>
    <x v="0"/>
    <x v="0"/>
    <s v="Food and beverages"/>
    <n v="88.36"/>
    <n v="5"/>
    <n v="22.09"/>
    <n v="463.89"/>
    <n v="43490"/>
    <n v="2"/>
    <s v="Cash"/>
    <n v="441.8"/>
    <n v="4.761904762E-2"/>
    <n v="22.090000000441801"/>
  </r>
  <r>
    <s v="848-62-7243"/>
    <x v="0"/>
    <x v="0"/>
    <x v="1"/>
    <s v="Health and beauty"/>
    <n v="24.89"/>
    <n v="9"/>
    <n v="11.200500000000002"/>
    <n v="235.2105"/>
    <n v="43539"/>
    <n v="2"/>
    <s v="Cash"/>
    <n v="224.01"/>
    <n v="4.761904762E-2"/>
    <n v="11.200500000224009"/>
  </r>
  <r>
    <s v="871-79-8483"/>
    <x v="2"/>
    <x v="0"/>
    <x v="1"/>
    <s v="Fashion accessories"/>
    <n v="94.13"/>
    <n v="5"/>
    <n v="23.532499999999999"/>
    <n v="494.1825"/>
    <n v="43521"/>
    <n v="2"/>
    <s v="Credit card"/>
    <n v="470.65"/>
    <n v="4.761904762E-2"/>
    <n v="23.532500000470652"/>
  </r>
  <r>
    <s v="149-71-6266"/>
    <x v="2"/>
    <x v="1"/>
    <x v="1"/>
    <s v="Sports and travel"/>
    <n v="78.069999999999993"/>
    <n v="9"/>
    <n v="35.131499999999996"/>
    <n v="737.76149999999984"/>
    <n v="43493"/>
    <n v="1"/>
    <s v="Cash"/>
    <n v="702.63"/>
    <n v="4.761904762E-2"/>
    <n v="35.131500000702623"/>
  </r>
  <r>
    <s v="640-49-2076"/>
    <x v="2"/>
    <x v="0"/>
    <x v="1"/>
    <s v="Sports and travel"/>
    <n v="83.78"/>
    <n v="8"/>
    <n v="33.512"/>
    <n v="703.75199999999995"/>
    <n v="43475"/>
    <n v="1"/>
    <s v="Cash"/>
    <n v="670.24"/>
    <n v="4.761904762E-2"/>
    <n v="33.512000000670241"/>
  </r>
  <r>
    <s v="595-11-5460"/>
    <x v="0"/>
    <x v="0"/>
    <x v="1"/>
    <s v="Health and beauty"/>
    <n v="96.58"/>
    <n v="2"/>
    <n v="9.6580000000000013"/>
    <n v="202.81799999999998"/>
    <n v="43539"/>
    <n v="0"/>
    <s v="Credit card"/>
    <n v="193.16"/>
    <n v="4.761904762E-2"/>
    <n v="9.6580000001931587"/>
  </r>
  <r>
    <s v="183-56-6882"/>
    <x v="1"/>
    <x v="1"/>
    <x v="0"/>
    <s v="Food and beverages"/>
    <n v="99.42"/>
    <n v="4"/>
    <n v="19.884"/>
    <n v="417.56400000000002"/>
    <n v="43502"/>
    <n v="0"/>
    <s v="Ewallet"/>
    <n v="397.68"/>
    <n v="4.761904762E-2"/>
    <n v="19.88400000039768"/>
  </r>
  <r>
    <s v="232-16-2483"/>
    <x v="1"/>
    <x v="1"/>
    <x v="0"/>
    <s v="Sports and travel"/>
    <n v="68.12"/>
    <n v="1"/>
    <n v="3.4060000000000006"/>
    <n v="71.52600000000001"/>
    <n v="43472"/>
    <n v="1"/>
    <s v="Ewallet"/>
    <n v="68.12"/>
    <n v="4.761904762E-2"/>
    <n v="3.4060000000681203"/>
  </r>
  <r>
    <s v="129-29-8530"/>
    <x v="0"/>
    <x v="1"/>
    <x v="1"/>
    <s v="Sports and travel"/>
    <n v="62.62"/>
    <n v="5"/>
    <n v="15.655000000000001"/>
    <n v="328.755"/>
    <n v="43534"/>
    <n v="2"/>
    <s v="Ewallet"/>
    <n v="313.10000000000002"/>
    <n v="4.761904762E-2"/>
    <n v="15.6550000003131"/>
  </r>
  <r>
    <s v="272-65-1806"/>
    <x v="0"/>
    <x v="0"/>
    <x v="0"/>
    <s v="Electronic accessories"/>
    <n v="60.88"/>
    <n v="9"/>
    <n v="27.396000000000004"/>
    <n v="575.31600000000003"/>
    <n v="43480"/>
    <n v="2"/>
    <s v="Ewallet"/>
    <n v="547.91999999999996"/>
    <n v="4.761904762E-2"/>
    <n v="27.396000000547922"/>
  </r>
  <r>
    <s v="333-73-7901"/>
    <x v="1"/>
    <x v="0"/>
    <x v="0"/>
    <s v="Health and beauty"/>
    <n v="54.92"/>
    <n v="8"/>
    <n v="21.968000000000004"/>
    <n v="461.32800000000003"/>
    <n v="43547"/>
    <n v="1"/>
    <s v="Ewallet"/>
    <n v="439.36"/>
    <n v="4.761904762E-2"/>
    <n v="21.968000000439361"/>
  </r>
  <r>
    <s v="777-82-7220"/>
    <x v="2"/>
    <x v="1"/>
    <x v="1"/>
    <s v="Home and lifestyle"/>
    <n v="30.12"/>
    <n v="8"/>
    <n v="12.048000000000002"/>
    <n v="253.00800000000001"/>
    <n v="43527"/>
    <n v="1"/>
    <s v="Cash"/>
    <n v="240.96"/>
    <n v="4.761904762E-2"/>
    <n v="12.048000000240961"/>
  </r>
  <r>
    <s v="280-35-5823"/>
    <x v="2"/>
    <x v="1"/>
    <x v="0"/>
    <s v="Home and lifestyle"/>
    <n v="86.72"/>
    <n v="1"/>
    <n v="4.3360000000000003"/>
    <n v="91.055999999999997"/>
    <n v="43482"/>
    <n v="2"/>
    <s v="Ewallet"/>
    <n v="86.72"/>
    <n v="4.761904762E-2"/>
    <n v="4.3360000000867203"/>
  </r>
  <r>
    <s v="554-53-8700"/>
    <x v="1"/>
    <x v="1"/>
    <x v="1"/>
    <s v="Home and lifestyle"/>
    <n v="56.11"/>
    <n v="2"/>
    <n v="5.6110000000000007"/>
    <n v="117.831"/>
    <n v="43498"/>
    <n v="0"/>
    <s v="Cash"/>
    <n v="112.22"/>
    <n v="4.761904762E-2"/>
    <n v="5.6110000001122202"/>
  </r>
  <r>
    <s v="354-25-5821"/>
    <x v="2"/>
    <x v="1"/>
    <x v="0"/>
    <s v="Sports and travel"/>
    <n v="69.12"/>
    <n v="6"/>
    <n v="20.736000000000004"/>
    <n v="435.45600000000002"/>
    <n v="43504"/>
    <n v="1"/>
    <s v="Cash"/>
    <n v="414.72"/>
    <n v="4.761904762E-2"/>
    <n v="20.73600000041472"/>
  </r>
  <r>
    <s v="228-96-1411"/>
    <x v="1"/>
    <x v="1"/>
    <x v="0"/>
    <s v="Food and beverages"/>
    <n v="98.7"/>
    <n v="8"/>
    <n v="39.480000000000004"/>
    <n v="829.08"/>
    <n v="43528"/>
    <n v="2"/>
    <s v="Cash"/>
    <n v="789.6"/>
    <n v="4.761904762E-2"/>
    <n v="39.480000000789602"/>
  </r>
  <r>
    <s v="617-15-4209"/>
    <x v="1"/>
    <x v="1"/>
    <x v="1"/>
    <s v="Health and beauty"/>
    <n v="15.37"/>
    <n v="2"/>
    <n v="1.5369999999999999"/>
    <n v="32.277000000000001"/>
    <n v="43540"/>
    <n v="2"/>
    <s v="Cash"/>
    <n v="30.74"/>
    <n v="4.761904762E-2"/>
    <n v="1.53700000003074"/>
  </r>
  <r>
    <s v="132-32-9879"/>
    <x v="2"/>
    <x v="1"/>
    <x v="0"/>
    <s v="Electronic accessories"/>
    <n v="93.96"/>
    <n v="4"/>
    <n v="18.791999999999998"/>
    <n v="394.63199999999995"/>
    <n v="43533"/>
    <n v="2"/>
    <s v="Cash"/>
    <n v="375.84"/>
    <n v="4.761904762E-2"/>
    <n v="18.792000000375836"/>
  </r>
  <r>
    <s v="370-41-7321"/>
    <x v="2"/>
    <x v="1"/>
    <x v="1"/>
    <s v="Health and beauty"/>
    <n v="56.69"/>
    <n v="9"/>
    <n v="25.5105"/>
    <n v="535.72050000000002"/>
    <n v="43523"/>
    <n v="2"/>
    <s v="Credit card"/>
    <n v="510.21"/>
    <n v="4.761904762E-2"/>
    <n v="25.510500000510213"/>
  </r>
  <r>
    <s v="727-46-3608"/>
    <x v="2"/>
    <x v="1"/>
    <x v="0"/>
    <s v="Food and beverages"/>
    <n v="20.010000000000002"/>
    <n v="9"/>
    <n v="9.0045000000000019"/>
    <n v="189.09450000000001"/>
    <n v="43502"/>
    <n v="2"/>
    <s v="Ewallet"/>
    <n v="180.09"/>
    <n v="4.761904762E-2"/>
    <n v="9.0045000001800908"/>
  </r>
  <r>
    <s v="669-54-1719"/>
    <x v="2"/>
    <x v="1"/>
    <x v="1"/>
    <s v="Electronic accessories"/>
    <n v="18.93"/>
    <n v="6"/>
    <n v="5.6790000000000003"/>
    <n v="119.259"/>
    <n v="43506"/>
    <n v="1"/>
    <s v="Credit card"/>
    <n v="113.58"/>
    <n v="4.761904762E-2"/>
    <n v="5.6790000001135796"/>
  </r>
  <r>
    <s v="574-22-5561"/>
    <x v="1"/>
    <x v="1"/>
    <x v="0"/>
    <s v="Fashion accessories"/>
    <n v="82.63"/>
    <n v="10"/>
    <n v="41.314999999999998"/>
    <n v="867.61500000000001"/>
    <n v="43543"/>
    <n v="2"/>
    <s v="Ewallet"/>
    <n v="826.3"/>
    <n v="4.761904762E-2"/>
    <n v="41.315000000826302"/>
  </r>
  <r>
    <s v="326-78-5178"/>
    <x v="1"/>
    <x v="1"/>
    <x v="1"/>
    <s v="Food and beverages"/>
    <n v="91.4"/>
    <n v="7"/>
    <n v="31.990000000000002"/>
    <n v="671.79000000000008"/>
    <n v="43499"/>
    <n v="0"/>
    <s v="Cash"/>
    <n v="639.79999999999995"/>
    <n v="4.761904762E-2"/>
    <n v="31.990000000639803"/>
  </r>
  <r>
    <s v="162-48-8011"/>
    <x v="0"/>
    <x v="1"/>
    <x v="0"/>
    <s v="Food and beverages"/>
    <n v="44.59"/>
    <n v="5"/>
    <n v="11.147500000000001"/>
    <n v="234.09750000000003"/>
    <n v="43506"/>
    <n v="2"/>
    <s v="Cash"/>
    <n v="222.95"/>
    <n v="4.761904762E-2"/>
    <n v="11.147500000222951"/>
  </r>
  <r>
    <s v="616-24-2851"/>
    <x v="2"/>
    <x v="1"/>
    <x v="0"/>
    <s v="Fashion accessories"/>
    <n v="17.87"/>
    <n v="4"/>
    <n v="3.5740000000000003"/>
    <n v="75.054000000000002"/>
    <n v="43546"/>
    <n v="1"/>
    <s v="Ewallet"/>
    <n v="71.48"/>
    <n v="4.761904762E-2"/>
    <n v="3.57400000007148"/>
  </r>
  <r>
    <s v="242-55-6721"/>
    <x v="2"/>
    <x v="0"/>
    <x v="1"/>
    <s v="Home and lifestyle"/>
    <n v="16.16"/>
    <n v="2"/>
    <n v="1.6160000000000001"/>
    <n v="33.936"/>
    <n v="43531"/>
    <n v="1"/>
    <s v="Ewallet"/>
    <n v="32.32"/>
    <n v="4.761904762E-2"/>
    <n v="1.61600000003232"/>
  </r>
  <r>
    <s v="399-46-5918"/>
    <x v="1"/>
    <x v="0"/>
    <x v="0"/>
    <s v="Electronic accessories"/>
    <n v="85.98"/>
    <n v="8"/>
    <n v="34.392000000000003"/>
    <n v="722.23200000000008"/>
    <n v="43524"/>
    <n v="2"/>
    <s v="Cash"/>
    <n v="687.84"/>
    <n v="4.761904762E-2"/>
    <n v="34.392000000687844"/>
  </r>
  <r>
    <s v="106-35-6779"/>
    <x v="0"/>
    <x v="1"/>
    <x v="1"/>
    <s v="Home and lifestyle"/>
    <n v="44.34"/>
    <n v="2"/>
    <n v="4.4340000000000002"/>
    <n v="93.114000000000004"/>
    <n v="43551"/>
    <n v="1"/>
    <s v="Cash"/>
    <n v="88.68"/>
    <n v="4.761904762E-2"/>
    <n v="4.4340000000886803"/>
  </r>
  <r>
    <s v="635-40-6220"/>
    <x v="0"/>
    <x v="0"/>
    <x v="1"/>
    <s v="Health and beauty"/>
    <n v="89.6"/>
    <n v="8"/>
    <n v="35.839999999999996"/>
    <n v="752.64"/>
    <n v="43503"/>
    <n v="1"/>
    <s v="Ewallet"/>
    <n v="716.8"/>
    <n v="4.761904762E-2"/>
    <n v="35.840000000716799"/>
  </r>
  <r>
    <s v="817-48-8732"/>
    <x v="0"/>
    <x v="1"/>
    <x v="0"/>
    <s v="Home and lifestyle"/>
    <n v="72.349999999999994"/>
    <n v="10"/>
    <n v="36.174999999999997"/>
    <n v="759.67499999999995"/>
    <n v="43485"/>
    <n v="2"/>
    <s v="Cash"/>
    <n v="723.5"/>
    <n v="4.761904762E-2"/>
    <n v="36.1750000007235"/>
  </r>
  <r>
    <s v="120-06-4233"/>
    <x v="1"/>
    <x v="0"/>
    <x v="1"/>
    <s v="Electronic accessories"/>
    <n v="30.61"/>
    <n v="6"/>
    <n v="9.1829999999999998"/>
    <n v="192.84299999999999"/>
    <n v="43536"/>
    <n v="2"/>
    <s v="Cash"/>
    <n v="183.66"/>
    <n v="4.761904762E-2"/>
    <n v="9.1830000001836591"/>
  </r>
  <r>
    <s v="285-68-5083"/>
    <x v="1"/>
    <x v="1"/>
    <x v="0"/>
    <s v="Sports and travel"/>
    <n v="24.74"/>
    <n v="3"/>
    <n v="3.7110000000000003"/>
    <n v="77.930999999999997"/>
    <n v="43511"/>
    <n v="2"/>
    <s v="Credit card"/>
    <n v="74.22"/>
    <n v="4.761904762E-2"/>
    <n v="3.71100000007422"/>
  </r>
  <r>
    <s v="803-83-5989"/>
    <x v="1"/>
    <x v="0"/>
    <x v="1"/>
    <s v="Home and lifestyle"/>
    <n v="55.73"/>
    <n v="6"/>
    <n v="16.719000000000001"/>
    <n v="351.09899999999999"/>
    <n v="43520"/>
    <n v="0"/>
    <s v="Ewallet"/>
    <n v="334.38"/>
    <n v="4.761904762E-2"/>
    <n v="16.719000000334379"/>
  </r>
  <r>
    <s v="199-75-8169"/>
    <x v="0"/>
    <x v="1"/>
    <x v="1"/>
    <s v="Sports and travel"/>
    <n v="15.81"/>
    <n v="10"/>
    <n v="7.9050000000000011"/>
    <n v="166.005"/>
    <n v="43530"/>
    <n v="1"/>
    <s v="Credit card"/>
    <n v="158.1"/>
    <n v="4.761904762E-2"/>
    <n v="7.9050000001580996"/>
  </r>
  <r>
    <s v="853-23-2453"/>
    <x v="2"/>
    <x v="1"/>
    <x v="1"/>
    <s v="Health and beauty"/>
    <n v="75.739999999999995"/>
    <n v="4"/>
    <n v="15.148"/>
    <n v="318.108"/>
    <n v="43510"/>
    <n v="1"/>
    <s v="Cash"/>
    <n v="302.95999999999998"/>
    <n v="4.761904762E-2"/>
    <n v="15.148000000302961"/>
  </r>
  <r>
    <s v="877-22-3308"/>
    <x v="0"/>
    <x v="1"/>
    <x v="1"/>
    <s v="Health and beauty"/>
    <n v="15.87"/>
    <n v="10"/>
    <n v="7.9349999999999996"/>
    <n v="166.63499999999999"/>
    <n v="43537"/>
    <n v="2"/>
    <s v="Cash"/>
    <n v="158.69999999999999"/>
    <n v="4.761904762E-2"/>
    <n v="7.9350000001586993"/>
  </r>
  <r>
    <s v="838-78-4295"/>
    <x v="1"/>
    <x v="0"/>
    <x v="0"/>
    <s v="Health and beauty"/>
    <n v="33.47"/>
    <n v="2"/>
    <n v="3.347"/>
    <n v="70.286999999999992"/>
    <n v="43506"/>
    <n v="2"/>
    <s v="Ewallet"/>
    <n v="66.94"/>
    <n v="4.761904762E-2"/>
    <n v="3.3470000000669398"/>
  </r>
  <r>
    <s v="109-28-2512"/>
    <x v="2"/>
    <x v="1"/>
    <x v="0"/>
    <s v="Fashion accessories"/>
    <n v="97.61"/>
    <n v="6"/>
    <n v="29.283000000000001"/>
    <n v="614.94299999999998"/>
    <n v="43472"/>
    <n v="2"/>
    <s v="Ewallet"/>
    <n v="585.66"/>
    <n v="4.761904762E-2"/>
    <n v="29.283000000585659"/>
  </r>
  <r>
    <s v="232-11-3025"/>
    <x v="0"/>
    <x v="0"/>
    <x v="1"/>
    <s v="Sports and travel"/>
    <n v="78.77"/>
    <n v="10"/>
    <n v="39.384999999999998"/>
    <n v="827.08499999999992"/>
    <n v="43489"/>
    <n v="0"/>
    <s v="Cash"/>
    <n v="787.7"/>
    <n v="4.761904762E-2"/>
    <n v="39.385000000787699"/>
  </r>
  <r>
    <s v="382-03-4532"/>
    <x v="0"/>
    <x v="1"/>
    <x v="0"/>
    <s v="Health and beauty"/>
    <n v="18.329999999999998"/>
    <n v="1"/>
    <n v="0.91649999999999998"/>
    <n v="19.246499999999997"/>
    <n v="43498"/>
    <n v="2"/>
    <s v="Cash"/>
    <n v="18.329999999999998"/>
    <n v="4.761904762E-2"/>
    <n v="0.91650000001832987"/>
  </r>
  <r>
    <s v="393-65-2792"/>
    <x v="1"/>
    <x v="0"/>
    <x v="1"/>
    <s v="Food and beverages"/>
    <n v="89.48"/>
    <n v="10"/>
    <n v="44.74"/>
    <n v="939.54000000000008"/>
    <n v="43471"/>
    <n v="1"/>
    <s v="Credit card"/>
    <n v="894.8"/>
    <n v="4.761904762E-2"/>
    <n v="44.740000000894803"/>
  </r>
  <r>
    <s v="796-12-2025"/>
    <x v="1"/>
    <x v="0"/>
    <x v="1"/>
    <s v="Fashion accessories"/>
    <n v="62.12"/>
    <n v="10"/>
    <n v="31.06"/>
    <n v="652.25999999999988"/>
    <n v="43507"/>
    <n v="2"/>
    <s v="Cash"/>
    <n v="621.20000000000005"/>
    <n v="4.761904762E-2"/>
    <n v="31.060000000621194"/>
  </r>
  <r>
    <s v="510-95-6347"/>
    <x v="2"/>
    <x v="1"/>
    <x v="0"/>
    <s v="Food and beverages"/>
    <n v="48.52"/>
    <n v="3"/>
    <n v="7.2780000000000005"/>
    <n v="152.83799999999999"/>
    <n v="43529"/>
    <n v="2"/>
    <s v="Ewallet"/>
    <n v="145.56"/>
    <n v="4.761904762E-2"/>
    <n v="7.2780000001455596"/>
  </r>
  <r>
    <s v="841-35-6630"/>
    <x v="1"/>
    <x v="0"/>
    <x v="0"/>
    <s v="Electronic accessories"/>
    <n v="75.91"/>
    <n v="6"/>
    <n v="22.773"/>
    <n v="478.233"/>
    <n v="43533"/>
    <n v="2"/>
    <s v="Cash"/>
    <n v="455.46"/>
    <n v="4.761904762E-2"/>
    <n v="22.773000000455461"/>
  </r>
  <r>
    <s v="287-21-9091"/>
    <x v="0"/>
    <x v="0"/>
    <x v="1"/>
    <s v="Home and lifestyle"/>
    <n v="74.67"/>
    <n v="9"/>
    <n v="33.601500000000001"/>
    <n v="705.63149999999996"/>
    <n v="43487"/>
    <n v="0"/>
    <s v="Ewallet"/>
    <n v="672.03"/>
    <n v="4.761904762E-2"/>
    <n v="33.601500000672026"/>
  </r>
  <r>
    <s v="732-94-0499"/>
    <x v="1"/>
    <x v="0"/>
    <x v="0"/>
    <s v="Electronic accessories"/>
    <n v="41.65"/>
    <n v="10"/>
    <n v="20.824999999999999"/>
    <n v="437.32499999999999"/>
    <n v="43478"/>
    <n v="2"/>
    <s v="Credit card"/>
    <n v="416.5"/>
    <n v="4.761904762E-2"/>
    <n v="20.825000000416498"/>
  </r>
  <r>
    <s v="263-10-3913"/>
    <x v="1"/>
    <x v="1"/>
    <x v="1"/>
    <s v="Fashion accessories"/>
    <n v="49.04"/>
    <n v="9"/>
    <n v="22.067999999999998"/>
    <n v="463.428"/>
    <n v="43474"/>
    <n v="1"/>
    <s v="Credit card"/>
    <n v="441.36"/>
    <n v="4.761904762E-2"/>
    <n v="22.068000000441359"/>
  </r>
  <r>
    <s v="381-20-0914"/>
    <x v="0"/>
    <x v="1"/>
    <x v="0"/>
    <s v="Fashion accessories"/>
    <n v="20.010000000000002"/>
    <n v="9"/>
    <n v="9.0045000000000019"/>
    <n v="189.09450000000001"/>
    <n v="43477"/>
    <n v="2"/>
    <s v="Credit card"/>
    <n v="180.09"/>
    <n v="4.761904762E-2"/>
    <n v="9.0045000001800908"/>
  </r>
  <r>
    <s v="829-49-1914"/>
    <x v="1"/>
    <x v="1"/>
    <x v="0"/>
    <s v="Food and beverages"/>
    <n v="78.31"/>
    <n v="10"/>
    <n v="39.155000000000001"/>
    <n v="822.255"/>
    <n v="43529"/>
    <n v="2"/>
    <s v="Ewallet"/>
    <n v="783.1"/>
    <n v="4.761904762E-2"/>
    <n v="39.155000000783097"/>
  </r>
  <r>
    <s v="756-01-7507"/>
    <x v="1"/>
    <x v="0"/>
    <x v="0"/>
    <s v="Health and beauty"/>
    <n v="20.38"/>
    <n v="5"/>
    <n v="5.0949999999999998"/>
    <n v="106.99499999999999"/>
    <n v="43487"/>
    <n v="2"/>
    <s v="Cash"/>
    <n v="101.9"/>
    <n v="4.761904762E-2"/>
    <n v="5.0950000001018996"/>
  </r>
  <r>
    <s v="870-72-4431"/>
    <x v="1"/>
    <x v="0"/>
    <x v="0"/>
    <s v="Health and beauty"/>
    <n v="99.19"/>
    <n v="6"/>
    <n v="29.757000000000001"/>
    <n v="624.89699999999993"/>
    <n v="43486"/>
    <n v="1"/>
    <s v="Credit card"/>
    <n v="595.14"/>
    <n v="4.761904762E-2"/>
    <n v="29.757000000595138"/>
  </r>
  <r>
    <s v="847-38-7188"/>
    <x v="2"/>
    <x v="0"/>
    <x v="0"/>
    <s v="Food and beverages"/>
    <n v="96.68"/>
    <n v="3"/>
    <n v="14.502000000000002"/>
    <n v="304.54200000000003"/>
    <n v="43491"/>
    <n v="2"/>
    <s v="Ewallet"/>
    <n v="290.04000000000002"/>
    <n v="4.761904762E-2"/>
    <n v="14.502000000290042"/>
  </r>
  <r>
    <s v="480-63-2856"/>
    <x v="1"/>
    <x v="0"/>
    <x v="1"/>
    <s v="Food and beverages"/>
    <n v="19.25"/>
    <n v="8"/>
    <n v="7.7"/>
    <n v="161.69999999999999"/>
    <n v="43488"/>
    <n v="2"/>
    <s v="Ewallet"/>
    <n v="154"/>
    <n v="4.761904762E-2"/>
    <n v="7.7000000001539997"/>
  </r>
  <r>
    <s v="787-56-0757"/>
    <x v="1"/>
    <x v="1"/>
    <x v="0"/>
    <s v="Food and beverages"/>
    <n v="80.36"/>
    <n v="4"/>
    <n v="16.071999999999999"/>
    <n v="337.512"/>
    <n v="43519"/>
    <n v="2"/>
    <s v="Credit card"/>
    <n v="321.44"/>
    <n v="4.761904762E-2"/>
    <n v="16.072000000321442"/>
  </r>
  <r>
    <s v="360-39-5055"/>
    <x v="1"/>
    <x v="1"/>
    <x v="1"/>
    <s v="Sports and travel"/>
    <n v="48.91"/>
    <n v="5"/>
    <n v="12.227499999999999"/>
    <n v="256.77749999999997"/>
    <n v="43533"/>
    <n v="0"/>
    <s v="Cash"/>
    <n v="244.55"/>
    <n v="4.761904762E-2"/>
    <n v="12.227500000244548"/>
  </r>
  <r>
    <s v="730-50-9884"/>
    <x v="1"/>
    <x v="0"/>
    <x v="0"/>
    <s v="Sports and travel"/>
    <n v="83.06"/>
    <n v="7"/>
    <n v="29.071000000000005"/>
    <n v="610.4910000000001"/>
    <n v="43529"/>
    <n v="1"/>
    <s v="Ewallet"/>
    <n v="581.41999999999996"/>
    <n v="4.761904762E-2"/>
    <n v="29.071000000581424"/>
  </r>
  <r>
    <s v="362-58-8315"/>
    <x v="1"/>
    <x v="0"/>
    <x v="1"/>
    <s v="Fashion accessories"/>
    <n v="76.52"/>
    <n v="5"/>
    <n v="19.13"/>
    <n v="401.72999999999996"/>
    <n v="43549"/>
    <n v="0"/>
    <s v="Cash"/>
    <n v="382.6"/>
    <n v="4.761904762E-2"/>
    <n v="19.130000000382598"/>
  </r>
  <r>
    <s v="633-44-8566"/>
    <x v="0"/>
    <x v="1"/>
    <x v="1"/>
    <s v="Food and beverages"/>
    <n v="49.38"/>
    <n v="7"/>
    <n v="17.283000000000001"/>
    <n v="362.94300000000004"/>
    <n v="43551"/>
    <n v="2"/>
    <s v="Credit card"/>
    <n v="345.66"/>
    <n v="4.761904762E-2"/>
    <n v="17.283000000345663"/>
  </r>
  <r>
    <s v="504-35-8843"/>
    <x v="0"/>
    <x v="0"/>
    <x v="1"/>
    <s v="Sports and travel"/>
    <n v="42.47"/>
    <n v="1"/>
    <n v="2.1234999999999999"/>
    <n v="44.593499999999999"/>
    <n v="43467"/>
    <n v="2"/>
    <s v="Cash"/>
    <n v="42.47"/>
    <n v="4.761904762E-2"/>
    <n v="2.12350000004247"/>
  </r>
  <r>
    <s v="318-68-5053"/>
    <x v="2"/>
    <x v="0"/>
    <x v="0"/>
    <s v="Health and beauty"/>
    <n v="76.989999999999995"/>
    <n v="6"/>
    <n v="23.097000000000001"/>
    <n v="485.03699999999992"/>
    <n v="43523"/>
    <n v="2"/>
    <s v="Cash"/>
    <n v="461.94"/>
    <n v="4.761904762E-2"/>
    <n v="23.097000000461936"/>
  </r>
  <r>
    <s v="565-80-5980"/>
    <x v="1"/>
    <x v="1"/>
    <x v="0"/>
    <s v="Home and lifestyle"/>
    <n v="47.38"/>
    <n v="4"/>
    <n v="9.4760000000000009"/>
    <n v="198.99600000000001"/>
    <n v="43488"/>
    <n v="0"/>
    <s v="Cash"/>
    <n v="189.52"/>
    <n v="4.761904762E-2"/>
    <n v="9.4760000001895204"/>
  </r>
  <r>
    <s v="225-32-0908"/>
    <x v="1"/>
    <x v="0"/>
    <x v="0"/>
    <s v="Sports and travel"/>
    <n v="44.86"/>
    <n v="10"/>
    <n v="22.43"/>
    <n v="471.03000000000003"/>
    <n v="43491"/>
    <n v="2"/>
    <s v="Ewallet"/>
    <n v="448.6"/>
    <n v="4.761904762E-2"/>
    <n v="22.430000000448601"/>
  </r>
  <r>
    <s v="873-51-0671"/>
    <x v="0"/>
    <x v="1"/>
    <x v="0"/>
    <s v="Sports and travel"/>
    <n v="21.98"/>
    <n v="7"/>
    <n v="7.6929999999999996"/>
    <n v="161.55300000000003"/>
    <n v="43475"/>
    <n v="2"/>
    <s v="Ewallet"/>
    <n v="153.86000000000001"/>
    <n v="4.761904762E-2"/>
    <n v="7.6930000001538614"/>
  </r>
  <r>
    <s v="152-08-9985"/>
    <x v="2"/>
    <x v="1"/>
    <x v="1"/>
    <s v="Health and beauty"/>
    <n v="64.36"/>
    <n v="9"/>
    <n v="28.962"/>
    <n v="608.202"/>
    <n v="43536"/>
    <n v="1"/>
    <s v="Credit card"/>
    <n v="579.24"/>
    <n v="4.761904762E-2"/>
    <n v="28.962000000579241"/>
  </r>
  <r>
    <s v="512-91-0811"/>
    <x v="1"/>
    <x v="0"/>
    <x v="1"/>
    <s v="Health and beauty"/>
    <n v="89.75"/>
    <n v="1"/>
    <n v="4.4874999999999998"/>
    <n v="94.237499999999997"/>
    <n v="43502"/>
    <n v="2"/>
    <s v="Credit card"/>
    <n v="89.75"/>
    <n v="4.761904762E-2"/>
    <n v="4.4875000000897503"/>
  </r>
  <r>
    <s v="594-34-4444"/>
    <x v="0"/>
    <x v="0"/>
    <x v="1"/>
    <s v="Electronic accessories"/>
    <n v="97.16"/>
    <n v="1"/>
    <n v="4.8580000000000005"/>
    <n v="102.018"/>
    <n v="43532"/>
    <n v="2"/>
    <s v="Ewallet"/>
    <n v="97.16"/>
    <n v="4.761904762E-2"/>
    <n v="4.8580000000971602"/>
  </r>
  <r>
    <s v="766-85-7061"/>
    <x v="2"/>
    <x v="0"/>
    <x v="1"/>
    <s v="Health and beauty"/>
    <n v="87.87"/>
    <n v="10"/>
    <n v="43.935000000000002"/>
    <n v="922.63499999999999"/>
    <n v="43553"/>
    <n v="0"/>
    <s v="Ewallet"/>
    <n v="878.7"/>
    <n v="4.761904762E-2"/>
    <n v="43.935000000878702"/>
  </r>
  <r>
    <s v="871-39-9221"/>
    <x v="1"/>
    <x v="0"/>
    <x v="0"/>
    <s v="Electronic accessories"/>
    <n v="12.45"/>
    <n v="6"/>
    <n v="3.7350000000000003"/>
    <n v="78.434999999999988"/>
    <n v="43505"/>
    <n v="1"/>
    <s v="Cash"/>
    <n v="74.7"/>
    <n v="4.761904762E-2"/>
    <n v="3.7350000000746997"/>
  </r>
  <r>
    <s v="865-92-6136"/>
    <x v="0"/>
    <x v="0"/>
    <x v="1"/>
    <s v="Food and beverages"/>
    <n v="52.75"/>
    <n v="3"/>
    <n v="7.9125000000000005"/>
    <n v="166.16249999999999"/>
    <n v="43547"/>
    <n v="0"/>
    <s v="Ewallet"/>
    <n v="158.25"/>
    <n v="4.761904762E-2"/>
    <n v="7.9125000001582499"/>
  </r>
  <r>
    <s v="733-01-9107"/>
    <x v="2"/>
    <x v="0"/>
    <x v="1"/>
    <s v="Home and lifestyle"/>
    <n v="82.7"/>
    <n v="6"/>
    <n v="24.810000000000002"/>
    <n v="521.01"/>
    <n v="43529"/>
    <n v="2"/>
    <s v="Cash"/>
    <n v="496.2"/>
    <n v="4.761904762E-2"/>
    <n v="24.810000000496199"/>
  </r>
  <r>
    <s v="163-56-7055"/>
    <x v="1"/>
    <x v="1"/>
    <x v="1"/>
    <s v="Fashion accessories"/>
    <n v="48.71"/>
    <n v="1"/>
    <n v="2.4355000000000002"/>
    <n v="51.145499999999998"/>
    <n v="43550"/>
    <n v="2"/>
    <s v="Cash"/>
    <n v="48.71"/>
    <n v="4.761904762E-2"/>
    <n v="2.4355000000487101"/>
  </r>
  <r>
    <s v="189-98-2939"/>
    <x v="1"/>
    <x v="0"/>
    <x v="1"/>
    <s v="Fashion accessories"/>
    <n v="78.55"/>
    <n v="9"/>
    <n v="35.347500000000004"/>
    <n v="742.2974999999999"/>
    <n v="43525"/>
    <n v="1"/>
    <s v="Cash"/>
    <n v="706.95"/>
    <n v="4.761904762E-2"/>
    <n v="35.347500000706944"/>
  </r>
  <r>
    <s v="551-21-3069"/>
    <x v="1"/>
    <x v="0"/>
    <x v="0"/>
    <s v="Electronic accessories"/>
    <n v="23.07"/>
    <n v="9"/>
    <n v="10.381499999999999"/>
    <n v="218.01149999999998"/>
    <n v="43497"/>
    <n v="1"/>
    <s v="Cash"/>
    <n v="207.63"/>
    <n v="4.761904762E-2"/>
    <n v="10.381500000207629"/>
  </r>
  <r>
    <s v="212-62-1842"/>
    <x v="0"/>
    <x v="0"/>
    <x v="1"/>
    <s v="Food and beverages"/>
    <n v="58.26"/>
    <n v="6"/>
    <n v="17.478000000000002"/>
    <n v="367.03800000000001"/>
    <n v="43552"/>
    <n v="2"/>
    <s v="Cash"/>
    <n v="349.56"/>
    <n v="4.761904762E-2"/>
    <n v="17.47800000034956"/>
  </r>
  <r>
    <s v="716-39-1409"/>
    <x v="2"/>
    <x v="0"/>
    <x v="1"/>
    <s v="Health and beauty"/>
    <n v="30.35"/>
    <n v="7"/>
    <n v="10.6225"/>
    <n v="223.07250000000002"/>
    <n v="43543"/>
    <n v="2"/>
    <s v="Cash"/>
    <n v="212.45"/>
    <n v="4.761904762E-2"/>
    <n v="10.622500000212451"/>
  </r>
  <r>
    <s v="628-34-3388"/>
    <x v="1"/>
    <x v="0"/>
    <x v="1"/>
    <s v="Fashion accessories"/>
    <n v="27.38"/>
    <n v="6"/>
    <n v="8.2140000000000004"/>
    <n v="172.494"/>
    <n v="43470"/>
    <n v="2"/>
    <s v="Credit card"/>
    <n v="164.28"/>
    <n v="4.761904762E-2"/>
    <n v="8.2140000001642797"/>
  </r>
  <r>
    <s v="630-74-5166"/>
    <x v="0"/>
    <x v="0"/>
    <x v="1"/>
    <s v="Sports and travel"/>
    <n v="62.13"/>
    <n v="6"/>
    <n v="18.639000000000003"/>
    <n v="391.41900000000004"/>
    <n v="43546"/>
    <n v="2"/>
    <s v="Cash"/>
    <n v="372.78"/>
    <n v="4.761904762E-2"/>
    <n v="18.639000000372782"/>
  </r>
  <r>
    <s v="588-01-7461"/>
    <x v="1"/>
    <x v="0"/>
    <x v="0"/>
    <s v="Food and beverages"/>
    <n v="33.979999999999997"/>
    <n v="9"/>
    <n v="15.290999999999999"/>
    <n v="321.11099999999999"/>
    <n v="43548"/>
    <n v="0"/>
    <s v="Cash"/>
    <n v="305.82"/>
    <n v="4.761904762E-2"/>
    <n v="15.29100000030582"/>
  </r>
  <r>
    <s v="861-77-0145"/>
    <x v="1"/>
    <x v="1"/>
    <x v="1"/>
    <s v="Electronic accessories"/>
    <n v="81.97"/>
    <n v="10"/>
    <n v="40.985000000000007"/>
    <n v="860.68500000000006"/>
    <n v="43527"/>
    <n v="1"/>
    <s v="Cash"/>
    <n v="819.7"/>
    <n v="4.761904762E-2"/>
    <n v="40.985000000819703"/>
  </r>
  <r>
    <s v="479-26-8945"/>
    <x v="2"/>
    <x v="1"/>
    <x v="0"/>
    <s v="Sports and travel"/>
    <n v="16.489999999999998"/>
    <n v="2"/>
    <n v="1.649"/>
    <n v="34.628999999999998"/>
    <n v="43501"/>
    <n v="1"/>
    <s v="Ewallet"/>
    <n v="32.979999999999997"/>
    <n v="4.761904762E-2"/>
    <n v="1.6490000000329799"/>
  </r>
  <r>
    <s v="210-67-5886"/>
    <x v="1"/>
    <x v="1"/>
    <x v="0"/>
    <s v="Health and beauty"/>
    <n v="98.21"/>
    <n v="3"/>
    <n v="14.7315"/>
    <n v="309.36149999999998"/>
    <n v="43501"/>
    <n v="0"/>
    <s v="Credit card"/>
    <n v="294.63"/>
    <n v="4.761904762E-2"/>
    <n v="14.731500000294629"/>
  </r>
  <r>
    <s v="227-78-1148"/>
    <x v="2"/>
    <x v="0"/>
    <x v="0"/>
    <s v="Fashion accessories"/>
    <n v="72.84"/>
    <n v="7"/>
    <n v="25.494000000000003"/>
    <n v="535.37400000000002"/>
    <n v="43511"/>
    <n v="1"/>
    <s v="Cash"/>
    <n v="509.88"/>
    <n v="4.761904762E-2"/>
    <n v="25.494000000509882"/>
  </r>
  <r>
    <s v="645-44-1170"/>
    <x v="0"/>
    <x v="1"/>
    <x v="1"/>
    <s v="Home and lifestyle"/>
    <n v="58.07"/>
    <n v="9"/>
    <n v="26.131500000000003"/>
    <n v="548.76149999999996"/>
    <n v="43484"/>
    <n v="2"/>
    <s v="Ewallet"/>
    <n v="522.63"/>
    <n v="4.761904762E-2"/>
    <n v="26.131500000522628"/>
  </r>
  <r>
    <s v="237-01-6122"/>
    <x v="1"/>
    <x v="1"/>
    <x v="0"/>
    <s v="Home and lifestyle"/>
    <n v="80.790000000000006"/>
    <n v="9"/>
    <n v="36.355500000000006"/>
    <n v="763.46550000000002"/>
    <n v="43497"/>
    <n v="2"/>
    <s v="Credit card"/>
    <n v="727.11"/>
    <n v="4.761904762E-2"/>
    <n v="36.355500000727112"/>
  </r>
  <r>
    <s v="225-98-1496"/>
    <x v="1"/>
    <x v="0"/>
    <x v="0"/>
    <s v="Fashion accessories"/>
    <n v="27.02"/>
    <n v="3"/>
    <n v="4.0529999999999999"/>
    <n v="85.113"/>
    <n v="43526"/>
    <n v="1"/>
    <s v="Credit card"/>
    <n v="81.06"/>
    <n v="4.761904762E-2"/>
    <n v="4.0530000000810604"/>
  </r>
  <r>
    <s v="291-32-1427"/>
    <x v="2"/>
    <x v="1"/>
    <x v="1"/>
    <s v="Fashion accessories"/>
    <n v="21.94"/>
    <n v="5"/>
    <n v="5.4850000000000012"/>
    <n v="115.185"/>
    <n v="43529"/>
    <n v="1"/>
    <s v="Ewallet"/>
    <n v="109.7"/>
    <n v="4.761904762E-2"/>
    <n v="5.4850000001097001"/>
  </r>
  <r>
    <s v="659-65-8956"/>
    <x v="2"/>
    <x v="1"/>
    <x v="1"/>
    <s v="Fashion accessories"/>
    <n v="51.36"/>
    <n v="1"/>
    <n v="2.5680000000000001"/>
    <n v="53.927999999999997"/>
    <n v="43481"/>
    <n v="2"/>
    <s v="Ewallet"/>
    <n v="51.36"/>
    <n v="4.761904762E-2"/>
    <n v="2.5680000000513599"/>
  </r>
  <r>
    <s v="642-32-2990"/>
    <x v="0"/>
    <x v="0"/>
    <x v="0"/>
    <s v="Food and beverages"/>
    <n v="10.96"/>
    <n v="10"/>
    <n v="5.48"/>
    <n v="115.08000000000001"/>
    <n v="43498"/>
    <n v="2"/>
    <s v="Ewallet"/>
    <n v="109.6"/>
    <n v="4.761904762E-2"/>
    <n v="5.4800000001096008"/>
  </r>
  <r>
    <s v="378-24-2715"/>
    <x v="2"/>
    <x v="0"/>
    <x v="1"/>
    <s v="Home and lifestyle"/>
    <n v="53.44"/>
    <n v="2"/>
    <n v="5.3440000000000003"/>
    <n v="112.22399999999999"/>
    <n v="43485"/>
    <n v="2"/>
    <s v="Ewallet"/>
    <n v="106.88"/>
    <n v="4.761904762E-2"/>
    <n v="5.3440000001068793"/>
  </r>
  <r>
    <s v="638-60-7125"/>
    <x v="0"/>
    <x v="0"/>
    <x v="0"/>
    <s v="Electronic accessories"/>
    <n v="99.56"/>
    <n v="8"/>
    <n v="39.824000000000005"/>
    <n v="836.30399999999997"/>
    <n v="43510"/>
    <n v="2"/>
    <s v="Credit card"/>
    <n v="796.48"/>
    <n v="4.761904762E-2"/>
    <n v="39.824000000796481"/>
  </r>
  <r>
    <s v="659-36-1684"/>
    <x v="1"/>
    <x v="1"/>
    <x v="1"/>
    <s v="Sports and travel"/>
    <n v="57.12"/>
    <n v="7"/>
    <n v="19.991999999999997"/>
    <n v="419.83199999999999"/>
    <n v="43477"/>
    <n v="1"/>
    <s v="Credit card"/>
    <n v="399.84"/>
    <n v="4.761904762E-2"/>
    <n v="19.992000000399841"/>
  </r>
  <r>
    <s v="219-22-9386"/>
    <x v="2"/>
    <x v="1"/>
    <x v="1"/>
    <s v="Sports and travel"/>
    <n v="99.96"/>
    <n v="9"/>
    <n v="44.981999999999999"/>
    <n v="944.62199999999996"/>
    <n v="43533"/>
    <n v="2"/>
    <s v="Credit card"/>
    <n v="899.64"/>
    <n v="4.761904762E-2"/>
    <n v="44.982000000899639"/>
  </r>
  <r>
    <s v="336-78-2147"/>
    <x v="1"/>
    <x v="1"/>
    <x v="1"/>
    <s v="Home and lifestyle"/>
    <n v="63.91"/>
    <n v="8"/>
    <n v="25.564"/>
    <n v="536.84399999999994"/>
    <n v="43537"/>
    <n v="2"/>
    <s v="Credit card"/>
    <n v="511.28"/>
    <n v="4.761904762E-2"/>
    <n v="25.564000000511278"/>
  </r>
  <r>
    <s v="268-27-6179"/>
    <x v="2"/>
    <x v="1"/>
    <x v="0"/>
    <s v="Fashion accessories"/>
    <n v="56.47"/>
    <n v="8"/>
    <n v="22.588000000000001"/>
    <n v="474.34800000000001"/>
    <n v="43533"/>
    <n v="1"/>
    <s v="Ewallet"/>
    <n v="451.76"/>
    <n v="4.761904762E-2"/>
    <n v="22.58800000045176"/>
  </r>
  <r>
    <s v="668-90-8900"/>
    <x v="0"/>
    <x v="0"/>
    <x v="0"/>
    <s v="Home and lifestyle"/>
    <n v="93.69"/>
    <n v="7"/>
    <n v="32.791499999999999"/>
    <n v="688.62149999999997"/>
    <n v="43534"/>
    <n v="2"/>
    <s v="Credit card"/>
    <n v="655.83"/>
    <n v="4.761904762E-2"/>
    <n v="32.79150000065583"/>
  </r>
  <r>
    <s v="870-54-3162"/>
    <x v="0"/>
    <x v="0"/>
    <x v="0"/>
    <s v="Sports and travel"/>
    <n v="32.25"/>
    <n v="5"/>
    <n v="8.0625"/>
    <n v="169.3125"/>
    <n v="43492"/>
    <n v="1"/>
    <s v="Cash"/>
    <n v="161.25"/>
    <n v="4.761904762E-2"/>
    <n v="8.0625000001612506"/>
  </r>
  <r>
    <s v="189-08-9157"/>
    <x v="1"/>
    <x v="0"/>
    <x v="0"/>
    <s v="Fashion accessories"/>
    <n v="31.73"/>
    <n v="9"/>
    <n v="14.278500000000001"/>
    <n v="299.8485"/>
    <n v="43473"/>
    <n v="2"/>
    <s v="Credit card"/>
    <n v="285.57"/>
    <n v="4.761904762E-2"/>
    <n v="14.27850000028557"/>
  </r>
  <r>
    <s v="663-86-9076"/>
    <x v="1"/>
    <x v="1"/>
    <x v="0"/>
    <s v="Food and beverages"/>
    <n v="68.540000000000006"/>
    <n v="8"/>
    <n v="27.416000000000004"/>
    <n v="575.7360000000001"/>
    <n v="43473"/>
    <n v="2"/>
    <s v="Ewallet"/>
    <n v="548.32000000000005"/>
    <n v="4.761904762E-2"/>
    <n v="27.416000000548326"/>
  </r>
  <r>
    <s v="549-84-7482"/>
    <x v="2"/>
    <x v="0"/>
    <x v="0"/>
    <s v="Sports and travel"/>
    <n v="90.28"/>
    <n v="9"/>
    <n v="40.626000000000005"/>
    <n v="853.14599999999996"/>
    <n v="43504"/>
    <n v="1"/>
    <s v="Ewallet"/>
    <n v="812.52"/>
    <n v="4.761904762E-2"/>
    <n v="40.626000000812517"/>
  </r>
  <r>
    <s v="191-10-6171"/>
    <x v="2"/>
    <x v="0"/>
    <x v="0"/>
    <s v="Fashion accessories"/>
    <n v="39.619999999999997"/>
    <n v="7"/>
    <n v="13.866999999999999"/>
    <n v="291.20699999999999"/>
    <n v="43490"/>
    <n v="1"/>
    <s v="Cash"/>
    <n v="277.33999999999997"/>
    <n v="4.761904762E-2"/>
    <n v="13.86700000027734"/>
  </r>
  <r>
    <s v="802-70-5316"/>
    <x v="0"/>
    <x v="1"/>
    <x v="0"/>
    <s v="Sports and travel"/>
    <n v="92.13"/>
    <n v="6"/>
    <n v="27.638999999999996"/>
    <n v="580.41899999999998"/>
    <n v="43530"/>
    <n v="2"/>
    <s v="Cash"/>
    <n v="552.78"/>
    <n v="4.761904762E-2"/>
    <n v="27.63900000055278"/>
  </r>
  <r>
    <s v="695-51-0018"/>
    <x v="2"/>
    <x v="0"/>
    <x v="0"/>
    <s v="Sports and travel"/>
    <n v="34.840000000000003"/>
    <n v="4"/>
    <n v="6.9680000000000009"/>
    <n v="146.328"/>
    <n v="43506"/>
    <n v="2"/>
    <s v="Cash"/>
    <n v="139.36000000000001"/>
    <n v="4.761904762E-2"/>
    <n v="6.9680000001393605"/>
  </r>
  <r>
    <s v="590-83-4591"/>
    <x v="2"/>
    <x v="1"/>
    <x v="1"/>
    <s v="Electronic accessories"/>
    <n v="87.45"/>
    <n v="6"/>
    <n v="26.235000000000003"/>
    <n v="550.93500000000006"/>
    <n v="43513"/>
    <n v="1"/>
    <s v="Credit card"/>
    <n v="524.70000000000005"/>
    <n v="4.761904762E-2"/>
    <n v="26.235000000524703"/>
  </r>
  <r>
    <s v="483-71-1164"/>
    <x v="1"/>
    <x v="0"/>
    <x v="0"/>
    <s v="Health and beauty"/>
    <n v="81.3"/>
    <n v="6"/>
    <n v="24.39"/>
    <n v="512.18999999999994"/>
    <n v="43532"/>
    <n v="2"/>
    <s v="Ewallet"/>
    <n v="487.8"/>
    <n v="4.761904762E-2"/>
    <n v="24.390000000487799"/>
  </r>
  <r>
    <s v="597-78-7908"/>
    <x v="1"/>
    <x v="0"/>
    <x v="1"/>
    <s v="Fashion accessories"/>
    <n v="90.22"/>
    <n v="3"/>
    <n v="13.533000000000001"/>
    <n v="284.19299999999998"/>
    <n v="43514"/>
    <n v="2"/>
    <s v="Cash"/>
    <n v="270.66000000000003"/>
    <n v="4.761904762E-2"/>
    <n v="13.533000000270659"/>
  </r>
  <r>
    <s v="700-81-1757"/>
    <x v="0"/>
    <x v="0"/>
    <x v="0"/>
    <s v="Electronic accessories"/>
    <n v="26.31"/>
    <n v="5"/>
    <n v="6.5775000000000006"/>
    <n v="138.1275"/>
    <n v="43483"/>
    <n v="2"/>
    <s v="Credit card"/>
    <n v="131.55000000000001"/>
    <n v="4.761904762E-2"/>
    <n v="6.5775000001315496"/>
  </r>
  <r>
    <s v="354-39-5160"/>
    <x v="0"/>
    <x v="1"/>
    <x v="0"/>
    <s v="Home and lifestyle"/>
    <n v="34.42"/>
    <n v="6"/>
    <n v="10.326000000000001"/>
    <n v="216.846"/>
    <n v="43514"/>
    <n v="2"/>
    <s v="Cash"/>
    <n v="206.52"/>
    <n v="4.761904762E-2"/>
    <n v="10.32600000020652"/>
  </r>
  <r>
    <s v="241-72-9525"/>
    <x v="2"/>
    <x v="0"/>
    <x v="1"/>
    <s v="Sports and travel"/>
    <n v="51.91"/>
    <n v="10"/>
    <n v="25.954999999999998"/>
    <n v="545.05499999999995"/>
    <n v="43512"/>
    <n v="1"/>
    <s v="Cash"/>
    <n v="519.1"/>
    <n v="4.761904762E-2"/>
    <n v="25.9550000005191"/>
  </r>
  <r>
    <s v="575-30-8091"/>
    <x v="0"/>
    <x v="0"/>
    <x v="1"/>
    <s v="Sports and travel"/>
    <n v="72.5"/>
    <n v="8"/>
    <n v="29"/>
    <n v="609"/>
    <n v="43540"/>
    <n v="2"/>
    <s v="Ewallet"/>
    <n v="580"/>
    <n v="4.761904762E-2"/>
    <n v="29.000000000580002"/>
  </r>
  <r>
    <s v="731-81-9469"/>
    <x v="1"/>
    <x v="1"/>
    <x v="0"/>
    <s v="Sports and travel"/>
    <n v="89.8"/>
    <n v="10"/>
    <n v="44.900000000000006"/>
    <n v="942.9"/>
    <n v="43488"/>
    <n v="1"/>
    <s v="Credit card"/>
    <n v="898"/>
    <n v="4.761904762E-2"/>
    <n v="44.900000000897997"/>
  </r>
  <r>
    <s v="280-17-4359"/>
    <x v="1"/>
    <x v="1"/>
    <x v="1"/>
    <s v="Health and beauty"/>
    <n v="90.5"/>
    <n v="10"/>
    <n v="45.25"/>
    <n v="950.25"/>
    <n v="43490"/>
    <n v="1"/>
    <s v="Cash"/>
    <n v="905"/>
    <n v="4.761904762E-2"/>
    <n v="45.250000000904997"/>
  </r>
  <r>
    <s v="338-65-2210"/>
    <x v="1"/>
    <x v="1"/>
    <x v="0"/>
    <s v="Health and beauty"/>
    <n v="68.599999999999994"/>
    <n v="10"/>
    <n v="34.299999999999997"/>
    <n v="720.3"/>
    <n v="43501"/>
    <n v="2"/>
    <s v="Cash"/>
    <n v="686"/>
    <n v="4.761904762E-2"/>
    <n v="34.300000000685998"/>
  </r>
  <r>
    <s v="488-25-4221"/>
    <x v="1"/>
    <x v="1"/>
    <x v="0"/>
    <s v="Food and beverages"/>
    <n v="30.41"/>
    <n v="1"/>
    <n v="1.5205000000000002"/>
    <n v="31.930500000000002"/>
    <n v="43518"/>
    <n v="0"/>
    <s v="Credit card"/>
    <n v="30.41"/>
    <n v="4.761904762E-2"/>
    <n v="1.5205000000304101"/>
  </r>
  <r>
    <s v="239-10-7476"/>
    <x v="0"/>
    <x v="0"/>
    <x v="0"/>
    <s v="Home and lifestyle"/>
    <n v="77.95"/>
    <n v="6"/>
    <n v="23.385000000000002"/>
    <n v="491.08500000000004"/>
    <n v="43486"/>
    <n v="2"/>
    <s v="Ewallet"/>
    <n v="467.7"/>
    <n v="4.761904762E-2"/>
    <n v="23.385000000467702"/>
  </r>
  <r>
    <s v="458-41-1477"/>
    <x v="1"/>
    <x v="0"/>
    <x v="0"/>
    <s v="Health and beauty"/>
    <n v="46.26"/>
    <n v="6"/>
    <n v="13.878"/>
    <n v="291.43799999999999"/>
    <n v="43532"/>
    <n v="2"/>
    <s v="Credit card"/>
    <n v="277.56"/>
    <n v="4.761904762E-2"/>
    <n v="13.878000000277559"/>
  </r>
  <r>
    <s v="685-64-1609"/>
    <x v="0"/>
    <x v="1"/>
    <x v="0"/>
    <s v="Fashion accessories"/>
    <n v="30.14"/>
    <n v="10"/>
    <n v="15.07"/>
    <n v="316.46999999999997"/>
    <n v="43506"/>
    <n v="1"/>
    <s v="Ewallet"/>
    <n v="301.39999999999998"/>
    <n v="4.761904762E-2"/>
    <n v="15.070000000301398"/>
  </r>
  <r>
    <s v="568-90-5112"/>
    <x v="1"/>
    <x v="0"/>
    <x v="1"/>
    <s v="Health and beauty"/>
    <n v="66.14"/>
    <n v="4"/>
    <n v="13.228000000000002"/>
    <n v="277.78800000000001"/>
    <n v="43543"/>
    <n v="1"/>
    <s v="Credit card"/>
    <n v="264.56"/>
    <n v="4.761904762E-2"/>
    <n v="13.228000000264561"/>
  </r>
  <r>
    <s v="262-47-2794"/>
    <x v="2"/>
    <x v="1"/>
    <x v="1"/>
    <s v="Home and lifestyle"/>
    <n v="71.86"/>
    <n v="8"/>
    <n v="28.744"/>
    <n v="603.62400000000002"/>
    <n v="43530"/>
    <n v="2"/>
    <s v="Credit card"/>
    <n v="574.88"/>
    <n v="4.761904762E-2"/>
    <n v="28.744000000574882"/>
  </r>
  <r>
    <s v="238-49-0436"/>
    <x v="0"/>
    <x v="0"/>
    <x v="1"/>
    <s v="Health and beauty"/>
    <n v="32.46"/>
    <n v="8"/>
    <n v="12.984000000000002"/>
    <n v="272.66399999999999"/>
    <n v="43551"/>
    <n v="1"/>
    <s v="Credit card"/>
    <n v="259.68"/>
    <n v="4.761904762E-2"/>
    <n v="12.98400000025968"/>
  </r>
  <r>
    <s v="608-96-3517"/>
    <x v="2"/>
    <x v="1"/>
    <x v="0"/>
    <s v="Fashion accessories"/>
    <n v="91.54"/>
    <n v="4"/>
    <n v="18.308000000000003"/>
    <n v="384.46800000000002"/>
    <n v="43547"/>
    <n v="2"/>
    <s v="Credit card"/>
    <n v="366.16"/>
    <n v="4.761904762E-2"/>
    <n v="18.30800000036616"/>
  </r>
  <r>
    <s v="584-86-7256"/>
    <x v="1"/>
    <x v="1"/>
    <x v="1"/>
    <s v="Sports and travel"/>
    <n v="34.56"/>
    <n v="7"/>
    <n v="12.096000000000002"/>
    <n v="254.01600000000002"/>
    <n v="43535"/>
    <n v="2"/>
    <s v="Credit card"/>
    <n v="241.92"/>
    <n v="4.761904762E-2"/>
    <n v="12.09600000024192"/>
  </r>
  <r>
    <s v="746-94-0204"/>
    <x v="0"/>
    <x v="0"/>
    <x v="1"/>
    <s v="Fashion accessories"/>
    <n v="83.24"/>
    <n v="9"/>
    <n v="37.457999999999998"/>
    <n v="786.61799999999994"/>
    <n v="43494"/>
    <n v="1"/>
    <s v="Credit card"/>
    <n v="749.16"/>
    <n v="4.761904762E-2"/>
    <n v="37.458000000749159"/>
  </r>
  <r>
    <s v="214-17-6927"/>
    <x v="1"/>
    <x v="0"/>
    <x v="0"/>
    <s v="Food and beverages"/>
    <n v="16.48"/>
    <n v="6"/>
    <n v="4.9440000000000008"/>
    <n v="103.824"/>
    <n v="43503"/>
    <n v="2"/>
    <s v="Ewallet"/>
    <n v="98.88"/>
    <n v="4.761904762E-2"/>
    <n v="4.94400000009888"/>
  </r>
  <r>
    <s v="400-89-4171"/>
    <x v="1"/>
    <x v="0"/>
    <x v="0"/>
    <s v="Sports and travel"/>
    <n v="80.97"/>
    <n v="8"/>
    <n v="32.387999999999998"/>
    <n v="680.14800000000002"/>
    <n v="43493"/>
    <n v="1"/>
    <s v="Cash"/>
    <n v="647.76"/>
    <n v="4.761904762E-2"/>
    <n v="32.388000000647764"/>
  </r>
  <r>
    <s v="782-95-9291"/>
    <x v="0"/>
    <x v="1"/>
    <x v="1"/>
    <s v="Food and beverages"/>
    <n v="92.29"/>
    <n v="5"/>
    <n v="23.072500000000002"/>
    <n v="484.52250000000004"/>
    <n v="43516"/>
    <n v="2"/>
    <s v="Credit card"/>
    <n v="461.45"/>
    <n v="4.761904762E-2"/>
    <n v="23.072500000461453"/>
  </r>
  <r>
    <s v="279-74-2924"/>
    <x v="2"/>
    <x v="1"/>
    <x v="1"/>
    <s v="Electronic accessories"/>
    <n v="72.17"/>
    <n v="1"/>
    <n v="3.6085000000000003"/>
    <n v="75.778500000000008"/>
    <n v="43469"/>
    <n v="2"/>
    <s v="Cash"/>
    <n v="72.17"/>
    <n v="4.761904762E-2"/>
    <n v="3.6085000000721705"/>
  </r>
  <r>
    <s v="307-85-2293"/>
    <x v="2"/>
    <x v="0"/>
    <x v="1"/>
    <s v="Home and lifestyle"/>
    <n v="50.28"/>
    <n v="5"/>
    <n v="12.57"/>
    <n v="263.97000000000003"/>
    <n v="43531"/>
    <n v="1"/>
    <s v="Ewallet"/>
    <n v="251.4"/>
    <n v="4.761904762E-2"/>
    <n v="12.570000000251401"/>
  </r>
  <r>
    <s v="743-04-1105"/>
    <x v="2"/>
    <x v="1"/>
    <x v="1"/>
    <s v="Health and beauty"/>
    <n v="97.22"/>
    <n v="9"/>
    <n v="43.749000000000009"/>
    <n v="918.72900000000004"/>
    <n v="43554"/>
    <n v="1"/>
    <s v="Ewallet"/>
    <n v="874.98"/>
    <n v="4.761904762E-2"/>
    <n v="43.749000000874979"/>
  </r>
  <r>
    <s v="423-57-2993"/>
    <x v="2"/>
    <x v="0"/>
    <x v="1"/>
    <s v="Sports and travel"/>
    <n v="93.39"/>
    <n v="6"/>
    <n v="28.017000000000003"/>
    <n v="588.35700000000008"/>
    <n v="43551"/>
    <n v="2"/>
    <s v="Ewallet"/>
    <n v="560.34"/>
    <n v="4.761904762E-2"/>
    <n v="28.017000000560344"/>
  </r>
  <r>
    <s v="894-41-5205"/>
    <x v="1"/>
    <x v="0"/>
    <x v="0"/>
    <s v="Food and beverages"/>
    <n v="43.18"/>
    <n v="8"/>
    <n v="17.272000000000002"/>
    <n v="362.71199999999999"/>
    <n v="43484"/>
    <n v="2"/>
    <s v="Credit card"/>
    <n v="345.44"/>
    <n v="4.761904762E-2"/>
    <n v="17.272000000345439"/>
  </r>
  <r>
    <s v="275-28-0149"/>
    <x v="0"/>
    <x v="0"/>
    <x v="1"/>
    <s v="Sports and travel"/>
    <n v="63.69"/>
    <n v="1"/>
    <n v="3.1844999999999999"/>
    <n v="66.874499999999998"/>
    <n v="43521"/>
    <n v="2"/>
    <s v="Cash"/>
    <n v="63.69"/>
    <n v="4.761904762E-2"/>
    <n v="3.1845000000636898"/>
  </r>
  <r>
    <s v="101-17-6199"/>
    <x v="0"/>
    <x v="0"/>
    <x v="1"/>
    <s v="Food and beverages"/>
    <n v="45.79"/>
    <n v="7"/>
    <n v="16.026499999999999"/>
    <n v="336.55649999999997"/>
    <n v="43537"/>
    <n v="2"/>
    <s v="Credit card"/>
    <n v="320.52999999999997"/>
    <n v="4.761904762E-2"/>
    <n v="16.026500000320528"/>
  </r>
  <r>
    <s v="423-80-0988"/>
    <x v="1"/>
    <x v="0"/>
    <x v="1"/>
    <s v="Sports and travel"/>
    <n v="76.400000000000006"/>
    <n v="2"/>
    <n v="7.6400000000000006"/>
    <n v="160.44"/>
    <n v="43495"/>
    <n v="2"/>
    <s v="Ewallet"/>
    <n v="152.80000000000001"/>
    <n v="4.761904762E-2"/>
    <n v="7.6400000001528001"/>
  </r>
  <r>
    <s v="548-46-9322"/>
    <x v="2"/>
    <x v="0"/>
    <x v="1"/>
    <s v="Food and beverages"/>
    <n v="39.9"/>
    <n v="10"/>
    <n v="19.950000000000003"/>
    <n v="418.95"/>
    <n v="43516"/>
    <n v="2"/>
    <s v="Credit card"/>
    <n v="399"/>
    <n v="4.761904762E-2"/>
    <n v="19.950000000399001"/>
  </r>
  <r>
    <s v="505-02-0892"/>
    <x v="2"/>
    <x v="1"/>
    <x v="1"/>
    <s v="Health and beauty"/>
    <n v="42.57"/>
    <n v="8"/>
    <n v="17.028000000000002"/>
    <n v="357.58800000000002"/>
    <n v="43521"/>
    <n v="1"/>
    <s v="N/A"/>
    <n v="340.56"/>
    <n v="4.761904762E-2"/>
    <n v="17.028000000340562"/>
  </r>
  <r>
    <s v="234-65-2137"/>
    <x v="1"/>
    <x v="0"/>
    <x v="1"/>
    <s v="Home and lifestyle"/>
    <n v="95.58"/>
    <n v="10"/>
    <n v="47.79"/>
    <n v="1003.5899999999999"/>
    <n v="43481"/>
    <n v="1"/>
    <s v="Cash"/>
    <n v="955.8"/>
    <n v="4.761904762E-2"/>
    <n v="47.7900000009558"/>
  </r>
  <r>
    <s v="687-47-8271"/>
    <x v="0"/>
    <x v="0"/>
    <x v="1"/>
    <s v="Fashion accessories"/>
    <n v="98.98"/>
    <n v="10"/>
    <n v="49.490000000000009"/>
    <n v="1039.29"/>
    <n v="43504"/>
    <n v="2"/>
    <s v="Credit card"/>
    <n v="989.8"/>
    <n v="4.761904762E-2"/>
    <n v="49.490000000989802"/>
  </r>
  <r>
    <s v="796-32-9050"/>
    <x v="0"/>
    <x v="0"/>
    <x v="1"/>
    <s v="Food and beverages"/>
    <n v="51.28"/>
    <n v="6"/>
    <n v="15.384"/>
    <n v="323.06400000000002"/>
    <n v="43484"/>
    <n v="2"/>
    <s v="Cash"/>
    <n v="307.68"/>
    <n v="4.761904762E-2"/>
    <n v="15.384000000307681"/>
  </r>
  <r>
    <s v="105-31-1824"/>
    <x v="0"/>
    <x v="1"/>
    <x v="1"/>
    <s v="Sports and travel"/>
    <n v="69.52"/>
    <n v="7"/>
    <n v="24.332000000000001"/>
    <n v="510.97199999999998"/>
    <n v="43497"/>
    <n v="2"/>
    <s v="Credit card"/>
    <n v="486.64"/>
    <n v="4.761904762E-2"/>
    <n v="24.332000000486641"/>
  </r>
  <r>
    <s v="249-42-3782"/>
    <x v="0"/>
    <x v="0"/>
    <x v="1"/>
    <s v="Health and beauty"/>
    <n v="70.010000000000005"/>
    <n v="5"/>
    <n v="17.502500000000005"/>
    <n v="367.55250000000001"/>
    <n v="43468"/>
    <n v="1"/>
    <s v="Ewallet"/>
    <n v="350.05"/>
    <n v="4.761904762E-2"/>
    <n v="17.50250000035005"/>
  </r>
  <r>
    <s v="316-55-4634"/>
    <x v="2"/>
    <x v="1"/>
    <x v="1"/>
    <s v="Food and beverages"/>
    <n v="80.05"/>
    <n v="5"/>
    <n v="20.012500000000003"/>
    <n v="420.26249999999999"/>
    <n v="43491"/>
    <n v="1"/>
    <s v="Credit card"/>
    <n v="400.25"/>
    <n v="4.761904762E-2"/>
    <n v="20.012500000400248"/>
  </r>
  <r>
    <s v="733-33-4967"/>
    <x v="1"/>
    <x v="0"/>
    <x v="1"/>
    <s v="Electronic accessories"/>
    <n v="20.85"/>
    <n v="8"/>
    <n v="8.3400000000000016"/>
    <n v="175.14000000000001"/>
    <n v="43527"/>
    <n v="2"/>
    <s v="Cash"/>
    <n v="166.8"/>
    <n v="4.761904762E-2"/>
    <n v="8.3400000001668015"/>
  </r>
  <r>
    <s v="608-27-6295"/>
    <x v="2"/>
    <x v="1"/>
    <x v="1"/>
    <s v="Electronic accessories"/>
    <n v="52.89"/>
    <n v="6"/>
    <n v="15.867000000000001"/>
    <n v="333.20700000000005"/>
    <n v="43484"/>
    <n v="2"/>
    <s v="Credit card"/>
    <n v="317.33999999999997"/>
    <n v="4.761904762E-2"/>
    <n v="15.867000000317342"/>
  </r>
  <r>
    <s v="414-12-7047"/>
    <x v="2"/>
    <x v="0"/>
    <x v="1"/>
    <s v="Food and beverages"/>
    <n v="19.79"/>
    <n v="8"/>
    <n v="7.9160000000000004"/>
    <n v="166.23599999999999"/>
    <n v="43483"/>
    <n v="1"/>
    <s v="Ewallet"/>
    <n v="158.32"/>
    <n v="4.761904762E-2"/>
    <n v="7.9160000001583199"/>
  </r>
  <r>
    <s v="827-26-2100"/>
    <x v="0"/>
    <x v="1"/>
    <x v="1"/>
    <s v="Home and lifestyle"/>
    <n v="33.840000000000003"/>
    <n v="9"/>
    <n v="15.228000000000002"/>
    <n v="319.78800000000007"/>
    <n v="43545"/>
    <n v="2"/>
    <s v="Ewallet"/>
    <n v="304.56"/>
    <n v="4.761904762E-2"/>
    <n v="15.228000000304563"/>
  </r>
  <r>
    <s v="175-54-2529"/>
    <x v="0"/>
    <x v="1"/>
    <x v="1"/>
    <s v="Food and beverages"/>
    <n v="22.17"/>
    <n v="8"/>
    <n v="8.8680000000000003"/>
    <n v="186.22800000000001"/>
    <n v="43527"/>
    <n v="2"/>
    <s v="Credit card"/>
    <n v="177.36"/>
    <n v="4.761904762E-2"/>
    <n v="8.8680000001773607"/>
  </r>
  <r>
    <s v="139-52-2867"/>
    <x v="1"/>
    <x v="0"/>
    <x v="0"/>
    <s v="Fashion accessories"/>
    <n v="22.51"/>
    <n v="7"/>
    <n v="7.8785000000000007"/>
    <n v="165.44850000000002"/>
    <n v="43509"/>
    <n v="0"/>
    <s v="Credit card"/>
    <n v="157.57"/>
    <n v="4.761904762E-2"/>
    <n v="7.8785000001575716"/>
  </r>
  <r>
    <s v="407-63-8975"/>
    <x v="0"/>
    <x v="0"/>
    <x v="1"/>
    <s v="Food and beverages"/>
    <n v="73.88"/>
    <n v="6"/>
    <n v="22.164000000000001"/>
    <n v="465.44399999999996"/>
    <n v="43547"/>
    <n v="2"/>
    <s v="Ewallet"/>
    <n v="443.28"/>
    <n v="4.761904762E-2"/>
    <n v="22.164000000443277"/>
  </r>
  <r>
    <s v="342-65-4817"/>
    <x v="1"/>
    <x v="1"/>
    <x v="1"/>
    <s v="Health and beauty"/>
    <n v="86.8"/>
    <n v="3"/>
    <n v="13.02"/>
    <n v="273.41999999999996"/>
    <n v="43493"/>
    <n v="2"/>
    <s v="Ewallet"/>
    <n v="260.39999999999998"/>
    <n v="4.761904762E-2"/>
    <n v="13.020000000260397"/>
  </r>
  <r>
    <s v="130-98-8941"/>
    <x v="1"/>
    <x v="0"/>
    <x v="1"/>
    <s v="Fashion accessories"/>
    <n v="64.260000000000005"/>
    <n v="7"/>
    <n v="22.491000000000003"/>
    <n v="472.31100000000004"/>
    <n v="43505"/>
    <n v="0"/>
    <s v="Cash"/>
    <n v="449.82"/>
    <n v="4.761904762E-2"/>
    <n v="22.491000000449823"/>
  </r>
  <r>
    <s v="434-83-9547"/>
    <x v="1"/>
    <x v="1"/>
    <x v="1"/>
    <s v="Food and beverages"/>
    <n v="38.47"/>
    <n v="8"/>
    <n v="15.388"/>
    <n v="323.14799999999997"/>
    <n v="43488"/>
    <n v="1"/>
    <s v="Cash"/>
    <n v="307.76"/>
    <n v="4.761904762E-2"/>
    <n v="15.388000000307759"/>
  </r>
  <r>
    <s v="851-28-6367"/>
    <x v="0"/>
    <x v="1"/>
    <x v="1"/>
    <s v="Sports and travel"/>
    <n v="15.5"/>
    <n v="10"/>
    <n v="7.75"/>
    <n v="162.75"/>
    <n v="43547"/>
    <n v="0"/>
    <s v="Ewallet"/>
    <n v="155"/>
    <n v="4.761904762E-2"/>
    <n v="7.7500000001550005"/>
  </r>
  <r>
    <s v="824-88-3614"/>
    <x v="1"/>
    <x v="0"/>
    <x v="1"/>
    <s v="Health and beauty"/>
    <n v="34.31"/>
    <n v="8"/>
    <n v="13.724000000000002"/>
    <n v="288.20400000000001"/>
    <n v="43490"/>
    <n v="1"/>
    <s v="Ewallet"/>
    <n v="274.48"/>
    <n v="4.761904762E-2"/>
    <n v="13.724000000274481"/>
  </r>
  <r>
    <s v="586-25-0848"/>
    <x v="0"/>
    <x v="0"/>
    <x v="0"/>
    <s v="Sports and travel"/>
    <n v="12.34"/>
    <n v="7"/>
    <n v="4.319"/>
    <n v="90.698999999999998"/>
    <n v="43528"/>
    <n v="1"/>
    <s v="Credit card"/>
    <n v="86.38"/>
    <n v="4.761904762E-2"/>
    <n v="4.3190000000863797"/>
  </r>
  <r>
    <s v="895-66-0685"/>
    <x v="2"/>
    <x v="1"/>
    <x v="1"/>
    <s v="Food and beverages"/>
    <n v="18.079999999999998"/>
    <n v="3"/>
    <n v="2.7119999999999997"/>
    <n v="56.951999999999998"/>
    <n v="43529"/>
    <n v="2"/>
    <s v="Ewallet"/>
    <n v="54.24"/>
    <n v="4.761904762E-2"/>
    <n v="2.7120000000542399"/>
  </r>
  <r>
    <s v="305-14-0245"/>
    <x v="2"/>
    <x v="1"/>
    <x v="0"/>
    <s v="Home and lifestyle"/>
    <n v="94.49"/>
    <n v="8"/>
    <n v="37.795999999999999"/>
    <n v="793.71600000000001"/>
    <n v="43527"/>
    <n v="2"/>
    <s v="Ewallet"/>
    <n v="755.92"/>
    <n v="4.761904762E-2"/>
    <n v="37.796000000755917"/>
  </r>
  <r>
    <s v="732-04-5373"/>
    <x v="2"/>
    <x v="1"/>
    <x v="1"/>
    <s v="Home and lifestyle"/>
    <n v="46.47"/>
    <n v="4"/>
    <n v="9.2940000000000005"/>
    <n v="195.17400000000001"/>
    <n v="43504"/>
    <n v="0"/>
    <s v="Cash"/>
    <n v="185.88"/>
    <n v="4.761904762E-2"/>
    <n v="9.2940000001858802"/>
  </r>
  <r>
    <s v="400-60-7251"/>
    <x v="0"/>
    <x v="0"/>
    <x v="1"/>
    <s v="Home and lifestyle"/>
    <n v="74.069999999999993"/>
    <n v="1"/>
    <n v="3.7035"/>
    <n v="77.773499999999999"/>
    <n v="43506"/>
    <n v="1"/>
    <s v="Ewallet"/>
    <n v="74.069999999999993"/>
    <n v="4.761904762E-2"/>
    <n v="3.7035000000740701"/>
  </r>
  <r>
    <s v="593-65-1552"/>
    <x v="1"/>
    <x v="0"/>
    <x v="0"/>
    <s v="Home and lifestyle"/>
    <n v="69.81"/>
    <n v="4"/>
    <n v="13.962000000000002"/>
    <n v="293.202"/>
    <n v="43493"/>
    <n v="2"/>
    <s v="Credit card"/>
    <n v="279.24"/>
    <n v="4.761904762E-2"/>
    <n v="13.962000000279239"/>
  </r>
  <r>
    <s v="284-34-9626"/>
    <x v="2"/>
    <x v="0"/>
    <x v="0"/>
    <s v="Home and lifestyle"/>
    <n v="77.040000000000006"/>
    <n v="3"/>
    <n v="11.556000000000001"/>
    <n v="242.67600000000002"/>
    <n v="43507"/>
    <n v="0"/>
    <s v="Credit card"/>
    <n v="231.12"/>
    <n v="4.761904762E-2"/>
    <n v="11.556000000231121"/>
  </r>
  <r>
    <s v="437-58-8131"/>
    <x v="2"/>
    <x v="0"/>
    <x v="0"/>
    <s v="Fashion accessories"/>
    <n v="73.52"/>
    <n v="2"/>
    <n v="7.3520000000000003"/>
    <n v="154.392"/>
    <n v="43480"/>
    <n v="1"/>
    <s v="Ewallet"/>
    <n v="147.04"/>
    <n v="4.761904762E-2"/>
    <n v="7.35200000014704"/>
  </r>
  <r>
    <s v="286-43-6208"/>
    <x v="1"/>
    <x v="0"/>
    <x v="0"/>
    <s v="Food and beverages"/>
    <n v="87.8"/>
    <n v="9"/>
    <n v="39.51"/>
    <n v="829.70999999999992"/>
    <n v="43540"/>
    <n v="2"/>
    <s v="Cash"/>
    <n v="790.2"/>
    <n v="4.761904762E-2"/>
    <n v="39.5100000007902"/>
  </r>
  <r>
    <s v="641-43-2399"/>
    <x v="2"/>
    <x v="0"/>
    <x v="1"/>
    <s v="Home and lifestyle"/>
    <n v="25.55"/>
    <n v="4"/>
    <n v="5.1100000000000003"/>
    <n v="107.31"/>
    <n v="43491"/>
    <n v="2"/>
    <s v="Ewallet"/>
    <n v="102.2"/>
    <n v="4.761904762E-2"/>
    <n v="5.1100000001022003"/>
  </r>
  <r>
    <s v="831-07-6050"/>
    <x v="0"/>
    <x v="0"/>
    <x v="1"/>
    <s v="Electronic accessories"/>
    <n v="32.71"/>
    <n v="5"/>
    <n v="8.1775000000000002"/>
    <n v="171.72750000000002"/>
    <n v="43543"/>
    <n v="1"/>
    <s v="Credit card"/>
    <n v="163.55000000000001"/>
    <n v="4.761904762E-2"/>
    <n v="8.1775000001635512"/>
  </r>
  <r>
    <s v="556-86-3144"/>
    <x v="1"/>
    <x v="1"/>
    <x v="0"/>
    <s v="Fashion accessories"/>
    <n v="74.290000000000006"/>
    <n v="1"/>
    <n v="3.7145000000000006"/>
    <n v="78.004500000000007"/>
    <n v="43478"/>
    <n v="2"/>
    <s v="Cash"/>
    <n v="74.290000000000006"/>
    <n v="4.761904762E-2"/>
    <n v="3.7145000000742905"/>
  </r>
  <r>
    <s v="848-24-9445"/>
    <x v="1"/>
    <x v="1"/>
    <x v="1"/>
    <s v="Health and beauty"/>
    <n v="43.7"/>
    <n v="2"/>
    <n v="4.37"/>
    <n v="91.77000000000001"/>
    <n v="43550"/>
    <n v="2"/>
    <s v="Cash"/>
    <n v="87.4"/>
    <n v="4.761904762E-2"/>
    <n v="4.3700000000874004"/>
  </r>
  <r>
    <s v="856-22-8149"/>
    <x v="0"/>
    <x v="0"/>
    <x v="0"/>
    <s v="Home and lifestyle"/>
    <n v="25.29"/>
    <n v="1"/>
    <n v="1.2645"/>
    <n v="26.554499999999997"/>
    <n v="43547"/>
    <n v="0"/>
    <s v="Ewallet"/>
    <n v="25.29"/>
    <n v="4.761904762E-2"/>
    <n v="1.2645000000252899"/>
  </r>
  <r>
    <s v="699-01-4164"/>
    <x v="1"/>
    <x v="0"/>
    <x v="1"/>
    <s v="Health and beauty"/>
    <n v="41.5"/>
    <n v="4"/>
    <n v="8.3000000000000007"/>
    <n v="174.3"/>
    <n v="43536"/>
    <n v="2"/>
    <s v="Credit card"/>
    <n v="166"/>
    <n v="4.761904762E-2"/>
    <n v="8.3000000001660013"/>
  </r>
  <r>
    <s v="420-11-4919"/>
    <x v="1"/>
    <x v="1"/>
    <x v="0"/>
    <s v="Food and beverages"/>
    <n v="71.39"/>
    <n v="5"/>
    <n v="17.8475"/>
    <n v="374.79750000000001"/>
    <n v="43513"/>
    <n v="2"/>
    <s v="Credit card"/>
    <n v="356.95"/>
    <n v="4.761904762E-2"/>
    <n v="17.847500000356952"/>
  </r>
  <r>
    <s v="606-80-4905"/>
    <x v="1"/>
    <x v="1"/>
    <x v="0"/>
    <s v="Sports and travel"/>
    <n v="19.149999999999999"/>
    <n v="6"/>
    <n v="5.7450000000000001"/>
    <n v="120.645"/>
    <n v="43494"/>
    <n v="0"/>
    <s v="Credit card"/>
    <n v="114.9"/>
    <n v="4.761904762E-2"/>
    <n v="5.7450000001149002"/>
  </r>
  <r>
    <s v="542-41-0513"/>
    <x v="2"/>
    <x v="1"/>
    <x v="0"/>
    <s v="Electronic accessories"/>
    <n v="57.49"/>
    <n v="4"/>
    <n v="11.498000000000001"/>
    <n v="241.458"/>
    <n v="43539"/>
    <n v="1"/>
    <s v="Cash"/>
    <n v="229.96"/>
    <n v="4.761904762E-2"/>
    <n v="11.498000000229959"/>
  </r>
  <r>
    <s v="426-39-2418"/>
    <x v="1"/>
    <x v="0"/>
    <x v="1"/>
    <s v="Electronic accessories"/>
    <n v="61.41"/>
    <n v="7"/>
    <n v="21.493500000000001"/>
    <n v="451.36349999999999"/>
    <n v="43479"/>
    <n v="0"/>
    <s v="Cash"/>
    <n v="429.87"/>
    <n v="4.761904762E-2"/>
    <n v="21.493500000429869"/>
  </r>
  <r>
    <s v="875-46-5808"/>
    <x v="2"/>
    <x v="1"/>
    <x v="1"/>
    <s v="Health and beauty"/>
    <n v="25.9"/>
    <n v="10"/>
    <n v="12.95"/>
    <n v="271.95"/>
    <n v="43502"/>
    <n v="1"/>
    <s v="Ewallet"/>
    <n v="259"/>
    <n v="4.761904762E-2"/>
    <n v="12.950000000258999"/>
  </r>
  <r>
    <s v="394-43-4238"/>
    <x v="2"/>
    <x v="1"/>
    <x v="1"/>
    <s v="Home and lifestyle"/>
    <n v="17.77"/>
    <n v="5"/>
    <n v="4.4425000000000008"/>
    <n v="93.29249999999999"/>
    <n v="43511"/>
    <n v="1"/>
    <s v="Credit card"/>
    <n v="88.85"/>
    <n v="4.761904762E-2"/>
    <n v="4.4425000000888497"/>
  </r>
  <r>
    <m/>
    <x v="3"/>
    <x v="2"/>
    <x v="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87298-C750-475D-AE75-1C9D3BCBFEF7}" name="PivotTable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3:U7" firstHeaderRow="1" firstDataRow="1" firstDataCol="1"/>
  <pivotFields count="15"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3" subtotal="count" baseField="3" baseItem="0"/>
  </dataFields>
  <formats count="12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3" type="button" dataOnly="0" labelOnly="1" outline="0" axis="axisRow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60BA4-11C6-401D-B477-06C4A302605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V3:W7" firstHeaderRow="1" firstDataRow="1" firstDataCol="1"/>
  <pivotFields count="14"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m="1" x="5"/>
        <item x="1"/>
        <item x="2"/>
        <item x="0"/>
        <item x="4"/>
        <item x="3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1F95B-A80F-4040-A703-3F8BB05122F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O1:O7" firstHeaderRow="1" firstDataRow="1" firstDataCol="1"/>
  <pivotFields count="14">
    <pivotField showAll="0">
      <items count="207">
        <item x="162"/>
        <item x="169"/>
        <item x="56"/>
        <item x="67"/>
        <item x="59"/>
        <item x="3"/>
        <item x="36"/>
        <item x="180"/>
        <item x="45"/>
        <item x="177"/>
        <item x="28"/>
        <item x="31"/>
        <item x="93"/>
        <item x="51"/>
        <item x="100"/>
        <item x="176"/>
        <item x="34"/>
        <item x="127"/>
        <item x="27"/>
        <item x="101"/>
        <item x="130"/>
        <item x="63"/>
        <item x="111"/>
        <item x="103"/>
        <item x="153"/>
        <item x="122"/>
        <item x="91"/>
        <item x="115"/>
        <item x="1"/>
        <item x="25"/>
        <item x="112"/>
        <item x="43"/>
        <item x="68"/>
        <item x="35"/>
        <item x="166"/>
        <item x="114"/>
        <item x="149"/>
        <item x="144"/>
        <item x="138"/>
        <item x="54"/>
        <item x="170"/>
        <item x="13"/>
        <item x="148"/>
        <item x="76"/>
        <item x="124"/>
        <item x="37"/>
        <item x="22"/>
        <item x="161"/>
        <item x="156"/>
        <item x="141"/>
        <item x="40"/>
        <item x="190"/>
        <item x="60"/>
        <item x="192"/>
        <item x="74"/>
        <item x="116"/>
        <item x="15"/>
        <item x="20"/>
        <item x="186"/>
        <item x="157"/>
        <item x="7"/>
        <item x="171"/>
        <item x="89"/>
        <item x="19"/>
        <item x="50"/>
        <item x="18"/>
        <item x="38"/>
        <item x="123"/>
        <item x="142"/>
        <item x="179"/>
        <item x="62"/>
        <item x="10"/>
        <item x="42"/>
        <item x="137"/>
        <item x="6"/>
        <item x="84"/>
        <item x="86"/>
        <item x="12"/>
        <item x="46"/>
        <item x="21"/>
        <item x="4"/>
        <item x="119"/>
        <item x="77"/>
        <item x="69"/>
        <item x="70"/>
        <item x="204"/>
        <item x="55"/>
        <item x="188"/>
        <item x="154"/>
        <item x="178"/>
        <item x="174"/>
        <item x="199"/>
        <item x="159"/>
        <item x="163"/>
        <item x="202"/>
        <item x="181"/>
        <item x="191"/>
        <item x="145"/>
        <item x="110"/>
        <item x="82"/>
        <item x="134"/>
        <item x="143"/>
        <item x="88"/>
        <item x="165"/>
        <item x="72"/>
        <item x="94"/>
        <item x="11"/>
        <item x="201"/>
        <item x="164"/>
        <item x="24"/>
        <item x="129"/>
        <item x="102"/>
        <item x="41"/>
        <item x="195"/>
        <item x="90"/>
        <item x="147"/>
        <item x="49"/>
        <item x="139"/>
        <item x="151"/>
        <item x="184"/>
        <item x="108"/>
        <item x="133"/>
        <item x="189"/>
        <item x="95"/>
        <item x="33"/>
        <item x="135"/>
        <item x="200"/>
        <item x="173"/>
        <item x="150"/>
        <item x="52"/>
        <item x="44"/>
        <item x="106"/>
        <item x="107"/>
        <item x="2"/>
        <item x="87"/>
        <item x="57"/>
        <item x="23"/>
        <item x="120"/>
        <item x="32"/>
        <item x="193"/>
        <item x="118"/>
        <item x="113"/>
        <item x="26"/>
        <item x="16"/>
        <item x="121"/>
        <item x="117"/>
        <item x="128"/>
        <item x="8"/>
        <item x="125"/>
        <item x="48"/>
        <item x="146"/>
        <item x="167"/>
        <item x="9"/>
        <item x="132"/>
        <item x="198"/>
        <item x="5"/>
        <item x="136"/>
        <item x="105"/>
        <item x="104"/>
        <item x="47"/>
        <item x="85"/>
        <item x="140"/>
        <item x="187"/>
        <item x="75"/>
        <item x="99"/>
        <item x="172"/>
        <item x="158"/>
        <item x="152"/>
        <item x="0"/>
        <item x="79"/>
        <item x="17"/>
        <item x="96"/>
        <item x="39"/>
        <item x="53"/>
        <item x="155"/>
        <item x="83"/>
        <item x="71"/>
        <item x="168"/>
        <item x="131"/>
        <item x="61"/>
        <item x="58"/>
        <item x="183"/>
        <item x="175"/>
        <item x="14"/>
        <item x="78"/>
        <item x="194"/>
        <item x="66"/>
        <item x="73"/>
        <item x="81"/>
        <item x="196"/>
        <item x="29"/>
        <item x="182"/>
        <item x="64"/>
        <item x="197"/>
        <item x="109"/>
        <item x="98"/>
        <item x="126"/>
        <item x="80"/>
        <item x="97"/>
        <item x="30"/>
        <item x="92"/>
        <item x="203"/>
        <item x="65"/>
        <item x="160"/>
        <item x="185"/>
        <item x="205"/>
        <item t="default"/>
      </items>
    </pivotField>
    <pivotField axis="axisRow" showAll="0">
      <items count="6">
        <item x="2"/>
        <item x="3"/>
        <item x="1"/>
        <item x="0"/>
        <item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C6709-F314-4122-93C4-3E3FD2D1F349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Y2:Z6" firstHeaderRow="1" firstDataRow="1" firstDataCol="1"/>
  <pivotFields count="15"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7B7-A8EF-4EAD-BFB7-5F774A2E79A6}">
  <sheetPr>
    <tabColor rgb="FF00B050"/>
  </sheetPr>
  <dimension ref="A1:W997"/>
  <sheetViews>
    <sheetView tabSelected="1" workbookViewId="0">
      <pane ySplit="1" topLeftCell="A2" activePane="bottomLeft" state="frozen"/>
      <selection pane="bottomLeft" activeCell="AC15" sqref="AC15"/>
    </sheetView>
  </sheetViews>
  <sheetFormatPr defaultRowHeight="14.25" outlineLevelCol="1"/>
  <cols>
    <col min="1" max="1" width="11.125" style="19" bestFit="1" customWidth="1"/>
    <col min="2" max="2" width="8.5" style="19" bestFit="1" customWidth="1"/>
    <col min="3" max="3" width="14" style="19" bestFit="1" customWidth="1"/>
    <col min="4" max="4" width="7.625" style="19" bestFit="1" customWidth="1"/>
    <col min="5" max="5" width="19.75" style="19" bestFit="1" customWidth="1"/>
    <col min="6" max="6" width="9.125" style="19" bestFit="1" customWidth="1"/>
    <col min="7" max="7" width="8.25" style="19" bestFit="1" customWidth="1"/>
    <col min="8" max="8" width="10.75" style="19" bestFit="1" customWidth="1"/>
    <col min="9" max="9" width="10.625" style="19" bestFit="1" customWidth="1"/>
    <col min="10" max="10" width="15.625" style="19" bestFit="1" customWidth="1"/>
    <col min="11" max="11" width="10.625" style="19" bestFit="1" customWidth="1"/>
    <col min="12" max="12" width="12.75" style="19" bestFit="1" customWidth="1"/>
    <col min="13" max="13" width="17.25" style="19" bestFit="1" customWidth="1"/>
    <col min="14" max="14" width="23" style="19" bestFit="1" customWidth="1"/>
    <col min="15" max="15" width="12.625" style="19" bestFit="1" customWidth="1"/>
    <col min="16" max="16" width="9" style="19"/>
    <col min="17" max="19" width="0" style="19" hidden="1" customWidth="1" outlineLevel="1"/>
    <col min="20" max="20" width="13.125" style="19" hidden="1" customWidth="1" outlineLevel="1"/>
    <col min="21" max="21" width="15.875" style="19" hidden="1" customWidth="1" outlineLevel="1"/>
    <col min="22" max="22" width="0" style="19" hidden="1" customWidth="1" outlineLevel="1"/>
    <col min="23" max="23" width="9" style="19" collapsed="1"/>
    <col min="24" max="16384" width="9" style="19"/>
  </cols>
  <sheetData>
    <row r="1" spans="1:21" ht="15">
      <c r="A1" s="36" t="s">
        <v>238</v>
      </c>
      <c r="B1" s="36" t="s">
        <v>242</v>
      </c>
      <c r="C1" s="36" t="s">
        <v>247</v>
      </c>
      <c r="D1" s="36" t="s">
        <v>3</v>
      </c>
      <c r="E1" s="36" t="s">
        <v>255</v>
      </c>
      <c r="F1" s="36" t="s">
        <v>258</v>
      </c>
      <c r="G1" s="36" t="s">
        <v>6</v>
      </c>
      <c r="H1" s="36" t="s">
        <v>262</v>
      </c>
      <c r="I1" s="36" t="s">
        <v>264</v>
      </c>
      <c r="J1" s="36" t="s">
        <v>266</v>
      </c>
      <c r="K1" s="36" t="s">
        <v>269</v>
      </c>
      <c r="L1" s="36" t="s">
        <v>271</v>
      </c>
      <c r="M1" s="36" t="s">
        <v>274</v>
      </c>
      <c r="N1" s="36" t="s">
        <v>276</v>
      </c>
      <c r="O1" s="36" t="s">
        <v>278</v>
      </c>
    </row>
    <row r="2" spans="1:21">
      <c r="A2" s="19" t="s">
        <v>280</v>
      </c>
      <c r="B2" s="19" t="s">
        <v>246</v>
      </c>
      <c r="C2" s="19">
        <v>0</v>
      </c>
      <c r="D2" s="19">
        <v>1</v>
      </c>
      <c r="E2" s="19" t="s">
        <v>17</v>
      </c>
      <c r="F2" s="19">
        <v>23.03</v>
      </c>
      <c r="G2" s="19">
        <v>9</v>
      </c>
      <c r="H2" s="19">
        <v>10.3635</v>
      </c>
      <c r="I2" s="19">
        <v>217.6335</v>
      </c>
      <c r="J2" s="19">
        <v>43468</v>
      </c>
      <c r="K2" s="19">
        <v>1</v>
      </c>
      <c r="L2" s="19" t="s">
        <v>18</v>
      </c>
      <c r="M2" s="19">
        <v>207.27</v>
      </c>
      <c r="N2" s="19">
        <v>4.761904762E-2</v>
      </c>
      <c r="O2" s="19">
        <v>10.3635</v>
      </c>
    </row>
    <row r="3" spans="1:21">
      <c r="A3" s="19" t="s">
        <v>281</v>
      </c>
      <c r="B3" s="19" t="s">
        <v>254</v>
      </c>
      <c r="C3" s="19">
        <v>1</v>
      </c>
      <c r="D3" s="19">
        <v>1</v>
      </c>
      <c r="E3" s="19" t="s">
        <v>22</v>
      </c>
      <c r="F3" s="19">
        <v>66.650000000000006</v>
      </c>
      <c r="G3" s="19">
        <v>9</v>
      </c>
      <c r="H3" s="19">
        <v>29.9925</v>
      </c>
      <c r="I3" s="19">
        <v>629.84249999999997</v>
      </c>
      <c r="J3" s="19">
        <v>43469</v>
      </c>
      <c r="K3" s="19">
        <v>2</v>
      </c>
      <c r="L3" s="19" t="s">
        <v>282</v>
      </c>
      <c r="M3" s="19">
        <v>599.85</v>
      </c>
      <c r="N3" s="19">
        <v>4.761904762E-2</v>
      </c>
      <c r="O3" s="19">
        <v>29.9925</v>
      </c>
      <c r="Q3" s="37" t="s">
        <v>1105</v>
      </c>
      <c r="R3" s="19">
        <f>MIN(O:O)</f>
        <v>0.50849999999999995</v>
      </c>
      <c r="T3" s="38" t="s">
        <v>1076</v>
      </c>
      <c r="U3" s="19" t="s">
        <v>1079</v>
      </c>
    </row>
    <row r="4" spans="1:21">
      <c r="A4" s="19" t="s">
        <v>283</v>
      </c>
      <c r="B4" s="19" t="s">
        <v>254</v>
      </c>
      <c r="C4" s="19">
        <v>1</v>
      </c>
      <c r="D4" s="19">
        <v>1</v>
      </c>
      <c r="E4" s="19" t="s">
        <v>26</v>
      </c>
      <c r="F4" s="19">
        <v>28.53</v>
      </c>
      <c r="G4" s="19">
        <v>10</v>
      </c>
      <c r="H4" s="19">
        <v>14.265000000000001</v>
      </c>
      <c r="I4" s="19">
        <v>299.565</v>
      </c>
      <c r="J4" s="19">
        <v>43542</v>
      </c>
      <c r="K4" s="19">
        <v>2</v>
      </c>
      <c r="L4" s="19" t="s">
        <v>18</v>
      </c>
      <c r="M4" s="19">
        <v>285.3</v>
      </c>
      <c r="N4" s="19">
        <v>4.761904762E-2</v>
      </c>
      <c r="O4" s="19">
        <v>14.265000000000001</v>
      </c>
      <c r="Q4" s="37" t="s">
        <v>1106</v>
      </c>
      <c r="R4" s="19">
        <f>MAX(O:O)</f>
        <v>49.65</v>
      </c>
      <c r="T4" s="19">
        <v>0</v>
      </c>
      <c r="U4" s="19">
        <v>496</v>
      </c>
    </row>
    <row r="5" spans="1:21">
      <c r="A5" s="19" t="s">
        <v>284</v>
      </c>
      <c r="B5" s="19" t="s">
        <v>251</v>
      </c>
      <c r="C5" s="19">
        <v>0</v>
      </c>
      <c r="D5" s="19">
        <v>1</v>
      </c>
      <c r="E5" s="19" t="s">
        <v>39</v>
      </c>
      <c r="F5" s="19">
        <v>30.37</v>
      </c>
      <c r="G5" s="19">
        <v>3</v>
      </c>
      <c r="H5" s="19">
        <v>4.5555000000000003</v>
      </c>
      <c r="I5" s="19">
        <v>95.665499999999994</v>
      </c>
      <c r="J5" s="19">
        <v>43552</v>
      </c>
      <c r="K5" s="19">
        <v>1</v>
      </c>
      <c r="L5" s="19" t="s">
        <v>18</v>
      </c>
      <c r="M5" s="19">
        <v>91.11</v>
      </c>
      <c r="N5" s="19">
        <v>4.761904762E-2</v>
      </c>
      <c r="O5" s="19">
        <v>4.5555000000000003</v>
      </c>
      <c r="Q5" s="37" t="s">
        <v>1107</v>
      </c>
      <c r="R5" s="19">
        <f>AVERAGE(O:O)</f>
        <v>15.349283132601258</v>
      </c>
      <c r="T5" s="19">
        <v>1</v>
      </c>
      <c r="U5" s="19">
        <v>500</v>
      </c>
    </row>
    <row r="6" spans="1:21">
      <c r="A6" s="19" t="s">
        <v>285</v>
      </c>
      <c r="B6" s="19" t="s">
        <v>251</v>
      </c>
      <c r="C6" s="19">
        <v>0</v>
      </c>
      <c r="D6" s="19">
        <v>1</v>
      </c>
      <c r="E6" s="19" t="s">
        <v>22</v>
      </c>
      <c r="F6" s="19">
        <v>99.73</v>
      </c>
      <c r="G6" s="19">
        <v>9</v>
      </c>
      <c r="H6" s="19">
        <v>44.878500000000003</v>
      </c>
      <c r="I6" s="19">
        <v>942.44849999999997</v>
      </c>
      <c r="J6" s="19">
        <v>43526</v>
      </c>
      <c r="K6" s="19">
        <v>2</v>
      </c>
      <c r="L6" s="19" t="s">
        <v>282</v>
      </c>
      <c r="M6" s="19">
        <v>897.57</v>
      </c>
      <c r="N6" s="19">
        <v>4.761904762E-2</v>
      </c>
      <c r="O6" s="19">
        <v>44.878500000000003</v>
      </c>
      <c r="T6" s="19" t="s">
        <v>1077</v>
      </c>
    </row>
    <row r="7" spans="1:21">
      <c r="A7" s="19" t="s">
        <v>286</v>
      </c>
      <c r="B7" s="19" t="s">
        <v>246</v>
      </c>
      <c r="C7" s="19">
        <v>0</v>
      </c>
      <c r="D7" s="19">
        <v>0</v>
      </c>
      <c r="E7" s="19" t="s">
        <v>22</v>
      </c>
      <c r="F7" s="19">
        <v>26.23</v>
      </c>
      <c r="G7" s="19">
        <v>9</v>
      </c>
      <c r="H7" s="19">
        <v>11.8035</v>
      </c>
      <c r="I7" s="19">
        <v>247.87350000000001</v>
      </c>
      <c r="J7" s="19">
        <v>43490</v>
      </c>
      <c r="K7" s="19">
        <v>2</v>
      </c>
      <c r="L7" s="19" t="s">
        <v>18</v>
      </c>
      <c r="M7" s="19">
        <v>236.07</v>
      </c>
      <c r="N7" s="19">
        <v>4.761904762E-2</v>
      </c>
      <c r="O7" s="19">
        <v>11.8035</v>
      </c>
      <c r="T7" s="19" t="s">
        <v>1078</v>
      </c>
      <c r="U7" s="19">
        <v>996</v>
      </c>
    </row>
    <row r="8" spans="1:21">
      <c r="A8" s="19" t="s">
        <v>287</v>
      </c>
      <c r="B8" s="19" t="s">
        <v>254</v>
      </c>
      <c r="C8" s="19">
        <v>0</v>
      </c>
      <c r="D8" s="19">
        <v>1</v>
      </c>
      <c r="E8" s="19" t="s">
        <v>37</v>
      </c>
      <c r="F8" s="19">
        <v>93.26</v>
      </c>
      <c r="G8" s="19">
        <v>9</v>
      </c>
      <c r="H8" s="19">
        <v>41.966999999999999</v>
      </c>
      <c r="I8" s="19">
        <v>881.30700000000002</v>
      </c>
      <c r="J8" s="19">
        <v>43481</v>
      </c>
      <c r="K8" s="19">
        <v>2</v>
      </c>
      <c r="L8" s="19" t="s">
        <v>23</v>
      </c>
      <c r="M8" s="19">
        <v>839.34</v>
      </c>
      <c r="N8" s="19">
        <v>4.761904762E-2</v>
      </c>
      <c r="O8" s="19">
        <v>41.966999999999999</v>
      </c>
    </row>
    <row r="9" spans="1:21">
      <c r="A9" s="19" t="s">
        <v>288</v>
      </c>
      <c r="B9" s="19" t="s">
        <v>251</v>
      </c>
      <c r="C9" s="19">
        <v>0</v>
      </c>
      <c r="D9" s="19">
        <v>0</v>
      </c>
      <c r="E9" s="19" t="s">
        <v>26</v>
      </c>
      <c r="F9" s="19">
        <v>92.36</v>
      </c>
      <c r="G9" s="19">
        <v>5</v>
      </c>
      <c r="H9" s="19">
        <v>23.09</v>
      </c>
      <c r="I9" s="19">
        <v>484.89</v>
      </c>
      <c r="J9" s="19">
        <v>43544</v>
      </c>
      <c r="K9" s="19">
        <v>2</v>
      </c>
      <c r="L9" s="19" t="s">
        <v>18</v>
      </c>
      <c r="M9" s="19">
        <v>461.8</v>
      </c>
      <c r="N9" s="19">
        <v>4.761904762E-2</v>
      </c>
      <c r="O9" s="19">
        <v>23.09</v>
      </c>
    </row>
    <row r="10" spans="1:21">
      <c r="A10" s="19" t="s">
        <v>289</v>
      </c>
      <c r="B10" s="19" t="s">
        <v>251</v>
      </c>
      <c r="C10" s="19">
        <v>0</v>
      </c>
      <c r="D10" s="19">
        <v>0</v>
      </c>
      <c r="E10" s="19" t="s">
        <v>30</v>
      </c>
      <c r="F10" s="19">
        <v>46.42</v>
      </c>
      <c r="G10" s="19">
        <v>3</v>
      </c>
      <c r="H10" s="19">
        <v>6.9630000000000001</v>
      </c>
      <c r="I10" s="19">
        <v>146.22300000000001</v>
      </c>
      <c r="J10" s="19">
        <v>43469</v>
      </c>
      <c r="K10" s="19">
        <v>1</v>
      </c>
      <c r="L10" s="19" t="s">
        <v>282</v>
      </c>
      <c r="M10" s="19">
        <v>139.26</v>
      </c>
      <c r="N10" s="19">
        <v>4.761904762E-2</v>
      </c>
      <c r="O10" s="19">
        <v>6.9630000000000001</v>
      </c>
    </row>
    <row r="11" spans="1:21">
      <c r="A11" s="19" t="s">
        <v>290</v>
      </c>
      <c r="B11" s="19" t="s">
        <v>251</v>
      </c>
      <c r="C11" s="19">
        <v>1</v>
      </c>
      <c r="D11" s="19">
        <v>1</v>
      </c>
      <c r="E11" s="19" t="s">
        <v>30</v>
      </c>
      <c r="F11" s="19">
        <v>29.61</v>
      </c>
      <c r="G11" s="19">
        <v>7</v>
      </c>
      <c r="H11" s="19">
        <v>10.3635</v>
      </c>
      <c r="I11" s="19">
        <v>217.6335</v>
      </c>
      <c r="J11" s="19">
        <v>43535</v>
      </c>
      <c r="K11" s="19">
        <v>2</v>
      </c>
      <c r="L11" s="19" t="s">
        <v>23</v>
      </c>
      <c r="M11" s="19">
        <v>207.27</v>
      </c>
      <c r="N11" s="19">
        <v>4.761904762E-2</v>
      </c>
      <c r="O11" s="19">
        <v>10.3635</v>
      </c>
    </row>
    <row r="12" spans="1:21">
      <c r="A12" s="19" t="s">
        <v>291</v>
      </c>
      <c r="B12" s="19" t="s">
        <v>246</v>
      </c>
      <c r="C12" s="19">
        <v>0</v>
      </c>
      <c r="D12" s="19">
        <v>0</v>
      </c>
      <c r="E12" s="19" t="s">
        <v>26</v>
      </c>
      <c r="F12" s="19">
        <v>18.28</v>
      </c>
      <c r="G12" s="19">
        <v>1</v>
      </c>
      <c r="H12" s="19">
        <v>0.91400000000000003</v>
      </c>
      <c r="I12" s="19">
        <v>19.193999999999999</v>
      </c>
      <c r="J12" s="19">
        <v>43546</v>
      </c>
      <c r="K12" s="19">
        <v>2</v>
      </c>
      <c r="L12" s="19" t="s">
        <v>282</v>
      </c>
      <c r="M12" s="19">
        <v>18.28</v>
      </c>
      <c r="N12" s="19">
        <v>4.761904762E-2</v>
      </c>
      <c r="O12" s="19">
        <v>0.91400000000000003</v>
      </c>
    </row>
    <row r="13" spans="1:21">
      <c r="A13" s="19" t="s">
        <v>292</v>
      </c>
      <c r="B13" s="19" t="s">
        <v>251</v>
      </c>
      <c r="C13" s="19">
        <v>0</v>
      </c>
      <c r="D13" s="19">
        <v>1</v>
      </c>
      <c r="E13" s="19" t="s">
        <v>30</v>
      </c>
      <c r="F13" s="19">
        <v>24.77</v>
      </c>
      <c r="G13" s="19">
        <v>5</v>
      </c>
      <c r="H13" s="19">
        <v>6.1924999999999999</v>
      </c>
      <c r="I13" s="19">
        <v>130.04249999999999</v>
      </c>
      <c r="J13" s="19">
        <v>43548</v>
      </c>
      <c r="K13" s="19">
        <v>2</v>
      </c>
      <c r="L13" s="19" t="s">
        <v>23</v>
      </c>
      <c r="M13" s="19">
        <v>123.85</v>
      </c>
      <c r="N13" s="19">
        <v>4.761904762E-2</v>
      </c>
      <c r="O13" s="19">
        <v>6.1924999999999999</v>
      </c>
    </row>
    <row r="14" spans="1:21">
      <c r="A14" s="19" t="s">
        <v>293</v>
      </c>
      <c r="B14" s="19" t="s">
        <v>246</v>
      </c>
      <c r="C14" s="19">
        <v>1</v>
      </c>
      <c r="D14" s="19">
        <v>1</v>
      </c>
      <c r="E14" s="19" t="s">
        <v>22</v>
      </c>
      <c r="F14" s="19">
        <v>94.64</v>
      </c>
      <c r="G14" s="19">
        <v>3</v>
      </c>
      <c r="H14" s="19">
        <v>14.196</v>
      </c>
      <c r="I14" s="19">
        <v>298.11599999999999</v>
      </c>
      <c r="J14" s="19">
        <v>43517</v>
      </c>
      <c r="K14" s="19">
        <v>2</v>
      </c>
      <c r="L14" s="19" t="s">
        <v>23</v>
      </c>
      <c r="M14" s="19">
        <v>283.92</v>
      </c>
      <c r="N14" s="19">
        <v>4.761904762E-2</v>
      </c>
      <c r="O14" s="19">
        <v>14.196</v>
      </c>
    </row>
    <row r="15" spans="1:21">
      <c r="A15" s="19" t="s">
        <v>294</v>
      </c>
      <c r="B15" s="19" t="s">
        <v>251</v>
      </c>
      <c r="C15" s="19">
        <v>0</v>
      </c>
      <c r="D15" s="19">
        <v>0</v>
      </c>
      <c r="E15" s="19" t="s">
        <v>39</v>
      </c>
      <c r="F15" s="19">
        <v>94.87</v>
      </c>
      <c r="G15" s="19">
        <v>8</v>
      </c>
      <c r="H15" s="19">
        <v>37.948</v>
      </c>
      <c r="I15" s="19">
        <v>796.90800000000002</v>
      </c>
      <c r="J15" s="19">
        <v>43508</v>
      </c>
      <c r="K15" s="19">
        <v>1</v>
      </c>
      <c r="L15" s="19" t="s">
        <v>18</v>
      </c>
      <c r="M15" s="19">
        <v>758.96</v>
      </c>
      <c r="N15" s="19">
        <v>4.761904762E-2</v>
      </c>
      <c r="O15" s="19">
        <v>37.948</v>
      </c>
    </row>
    <row r="16" spans="1:21">
      <c r="A16" s="19" t="s">
        <v>295</v>
      </c>
      <c r="B16" s="19" t="s">
        <v>251</v>
      </c>
      <c r="C16" s="19">
        <v>0</v>
      </c>
      <c r="D16" s="19">
        <v>1</v>
      </c>
      <c r="E16" s="19" t="s">
        <v>37</v>
      </c>
      <c r="F16" s="19">
        <v>57.34</v>
      </c>
      <c r="G16" s="19">
        <v>3</v>
      </c>
      <c r="H16" s="19">
        <v>8.6010000000000009</v>
      </c>
      <c r="I16" s="19">
        <v>180.62100000000001</v>
      </c>
      <c r="J16" s="19">
        <v>43534</v>
      </c>
      <c r="K16" s="19">
        <v>2</v>
      </c>
      <c r="L16" s="19" t="s">
        <v>282</v>
      </c>
      <c r="M16" s="19">
        <v>172.02</v>
      </c>
      <c r="N16" s="19">
        <v>4.761904762E-2</v>
      </c>
      <c r="O16" s="19">
        <v>8.6010000000000009</v>
      </c>
    </row>
    <row r="17" spans="1:15">
      <c r="A17" s="19" t="s">
        <v>296</v>
      </c>
      <c r="B17" s="19" t="s">
        <v>251</v>
      </c>
      <c r="C17" s="19">
        <v>0</v>
      </c>
      <c r="D17" s="19">
        <v>0</v>
      </c>
      <c r="E17" s="19" t="s">
        <v>22</v>
      </c>
      <c r="F17" s="19">
        <v>45.35</v>
      </c>
      <c r="G17" s="19">
        <v>6</v>
      </c>
      <c r="H17" s="19">
        <v>13.605</v>
      </c>
      <c r="I17" s="19">
        <v>285.70499999999998</v>
      </c>
      <c r="J17" s="19">
        <v>43496</v>
      </c>
      <c r="K17" s="19">
        <v>1</v>
      </c>
      <c r="L17" s="19" t="s">
        <v>18</v>
      </c>
      <c r="M17" s="19">
        <v>272.10000000000002</v>
      </c>
      <c r="N17" s="19">
        <v>4.761904762E-2</v>
      </c>
      <c r="O17" s="19">
        <v>13.605</v>
      </c>
    </row>
    <row r="18" spans="1:15">
      <c r="A18" s="19" t="s">
        <v>297</v>
      </c>
      <c r="B18" s="19" t="s">
        <v>251</v>
      </c>
      <c r="C18" s="19">
        <v>0</v>
      </c>
      <c r="D18" s="19">
        <v>0</v>
      </c>
      <c r="E18" s="19" t="s">
        <v>37</v>
      </c>
      <c r="F18" s="19">
        <v>62.08</v>
      </c>
      <c r="G18" s="19">
        <v>7</v>
      </c>
      <c r="H18" s="19">
        <v>21.728000000000002</v>
      </c>
      <c r="I18" s="19">
        <v>456.28800000000001</v>
      </c>
      <c r="J18" s="19">
        <v>43530</v>
      </c>
      <c r="K18" s="19">
        <v>1</v>
      </c>
      <c r="L18" s="19" t="s">
        <v>18</v>
      </c>
      <c r="M18" s="19">
        <v>434.56</v>
      </c>
      <c r="N18" s="19">
        <v>4.761904762E-2</v>
      </c>
      <c r="O18" s="19">
        <v>21.728000000000002</v>
      </c>
    </row>
    <row r="19" spans="1:15">
      <c r="A19" s="19" t="s">
        <v>298</v>
      </c>
      <c r="B19" s="19" t="s">
        <v>254</v>
      </c>
      <c r="C19" s="19">
        <v>0</v>
      </c>
      <c r="D19" s="19">
        <v>0</v>
      </c>
      <c r="E19" s="19" t="s">
        <v>22</v>
      </c>
      <c r="F19" s="19">
        <v>11.81</v>
      </c>
      <c r="G19" s="19">
        <v>5</v>
      </c>
      <c r="H19" s="19">
        <v>2.9525000000000001</v>
      </c>
      <c r="I19" s="19">
        <v>62.002499999999998</v>
      </c>
      <c r="J19" s="19">
        <v>43513</v>
      </c>
      <c r="K19" s="19">
        <v>2</v>
      </c>
      <c r="L19" s="19" t="s">
        <v>23</v>
      </c>
      <c r="M19" s="19">
        <v>59.05</v>
      </c>
      <c r="N19" s="19">
        <v>4.761904762E-2</v>
      </c>
      <c r="O19" s="19">
        <v>2.9525000000000001</v>
      </c>
    </row>
    <row r="20" spans="1:15">
      <c r="A20" s="19" t="s">
        <v>299</v>
      </c>
      <c r="B20" s="19" t="s">
        <v>254</v>
      </c>
      <c r="C20" s="19">
        <v>1</v>
      </c>
      <c r="D20" s="19">
        <v>1</v>
      </c>
      <c r="E20" s="19" t="s">
        <v>39</v>
      </c>
      <c r="F20" s="19">
        <v>12.54</v>
      </c>
      <c r="G20" s="19">
        <v>1</v>
      </c>
      <c r="H20" s="19">
        <v>0.627</v>
      </c>
      <c r="I20" s="19">
        <v>13.167</v>
      </c>
      <c r="J20" s="19">
        <v>43517</v>
      </c>
      <c r="K20" s="19">
        <v>1</v>
      </c>
      <c r="L20" s="19" t="s">
        <v>23</v>
      </c>
      <c r="M20" s="19">
        <v>12.54</v>
      </c>
      <c r="N20" s="19">
        <v>4.761904762E-2</v>
      </c>
      <c r="O20" s="19">
        <v>0.627</v>
      </c>
    </row>
    <row r="21" spans="1:15">
      <c r="A21" s="19" t="s">
        <v>300</v>
      </c>
      <c r="B21" s="19" t="s">
        <v>246</v>
      </c>
      <c r="C21" s="19">
        <v>0</v>
      </c>
      <c r="D21" s="19">
        <v>0</v>
      </c>
      <c r="E21" s="19" t="s">
        <v>37</v>
      </c>
      <c r="F21" s="19">
        <v>43.25</v>
      </c>
      <c r="G21" s="19">
        <v>2</v>
      </c>
      <c r="H21" s="19">
        <v>4.3250000000000002</v>
      </c>
      <c r="I21" s="19">
        <v>90.825000000000003</v>
      </c>
      <c r="J21" s="19">
        <v>43544</v>
      </c>
      <c r="K21" s="19">
        <v>2</v>
      </c>
      <c r="L21" s="19" t="s">
        <v>23</v>
      </c>
      <c r="M21" s="19">
        <v>86.5</v>
      </c>
      <c r="N21" s="19">
        <v>4.761904762E-2</v>
      </c>
      <c r="O21" s="19">
        <v>4.3250000000000002</v>
      </c>
    </row>
    <row r="22" spans="1:15">
      <c r="A22" s="19" t="s">
        <v>301</v>
      </c>
      <c r="B22" s="19" t="s">
        <v>254</v>
      </c>
      <c r="C22" s="19">
        <v>1</v>
      </c>
      <c r="D22" s="19">
        <v>1</v>
      </c>
      <c r="E22" s="19" t="s">
        <v>30</v>
      </c>
      <c r="F22" s="19">
        <v>87.16</v>
      </c>
      <c r="G22" s="19">
        <v>2</v>
      </c>
      <c r="H22" s="19">
        <v>8.7159999999999993</v>
      </c>
      <c r="I22" s="19">
        <v>183.036</v>
      </c>
      <c r="J22" s="19">
        <v>43476</v>
      </c>
      <c r="K22" s="19">
        <v>1</v>
      </c>
      <c r="L22" s="19" t="s">
        <v>282</v>
      </c>
      <c r="M22" s="19">
        <v>174.32</v>
      </c>
      <c r="N22" s="19">
        <v>4.761904762E-2</v>
      </c>
      <c r="O22" s="19">
        <v>8.7159999999999993</v>
      </c>
    </row>
    <row r="23" spans="1:15">
      <c r="A23" s="19" t="s">
        <v>302</v>
      </c>
      <c r="B23" s="19" t="s">
        <v>251</v>
      </c>
      <c r="C23" s="19">
        <v>1</v>
      </c>
      <c r="D23" s="19">
        <v>0</v>
      </c>
      <c r="E23" s="19" t="s">
        <v>17</v>
      </c>
      <c r="F23" s="19">
        <v>69.37</v>
      </c>
      <c r="G23" s="19">
        <v>9</v>
      </c>
      <c r="H23" s="19">
        <v>31.2165</v>
      </c>
      <c r="I23" s="19">
        <v>655.54650000000004</v>
      </c>
      <c r="J23" s="19">
        <v>43491</v>
      </c>
      <c r="K23" s="19">
        <v>2</v>
      </c>
      <c r="L23" s="19" t="s">
        <v>18</v>
      </c>
      <c r="M23" s="19">
        <v>624.33000000000004</v>
      </c>
      <c r="N23" s="19">
        <v>4.761904762E-2</v>
      </c>
      <c r="O23" s="19">
        <v>31.2165</v>
      </c>
    </row>
    <row r="24" spans="1:15">
      <c r="A24" s="19" t="s">
        <v>303</v>
      </c>
      <c r="B24" s="19" t="s">
        <v>254</v>
      </c>
      <c r="C24" s="19">
        <v>1</v>
      </c>
      <c r="D24" s="19">
        <v>0</v>
      </c>
      <c r="E24" s="19" t="s">
        <v>22</v>
      </c>
      <c r="F24" s="19">
        <v>37.06</v>
      </c>
      <c r="G24" s="19">
        <v>4</v>
      </c>
      <c r="H24" s="19">
        <v>7.4119999999999999</v>
      </c>
      <c r="I24" s="19">
        <v>155.65199999999999</v>
      </c>
      <c r="J24" s="19">
        <v>43496</v>
      </c>
      <c r="K24" s="19">
        <v>2</v>
      </c>
      <c r="L24" s="19" t="s">
        <v>18</v>
      </c>
      <c r="M24" s="19">
        <v>148.24</v>
      </c>
      <c r="N24" s="19">
        <v>4.761904762E-2</v>
      </c>
      <c r="O24" s="19">
        <v>7.4119999999999999</v>
      </c>
    </row>
    <row r="25" spans="1:15">
      <c r="A25" s="19" t="s">
        <v>304</v>
      </c>
      <c r="B25" s="19" t="s">
        <v>251</v>
      </c>
      <c r="C25" s="19">
        <v>1</v>
      </c>
      <c r="D25" s="19">
        <v>1</v>
      </c>
      <c r="E25" s="19" t="s">
        <v>22</v>
      </c>
      <c r="F25" s="19">
        <v>90.7</v>
      </c>
      <c r="G25" s="19">
        <v>6</v>
      </c>
      <c r="H25" s="19">
        <v>27.21</v>
      </c>
      <c r="I25" s="19">
        <v>571.41</v>
      </c>
      <c r="J25" s="19">
        <v>43522</v>
      </c>
      <c r="K25" s="19">
        <v>0</v>
      </c>
      <c r="L25" s="19" t="s">
        <v>23</v>
      </c>
      <c r="M25" s="19">
        <v>544.20000000000005</v>
      </c>
      <c r="N25" s="19">
        <v>4.761904762E-2</v>
      </c>
      <c r="O25" s="19">
        <v>27.21</v>
      </c>
    </row>
    <row r="26" spans="1:15">
      <c r="A26" s="19" t="s">
        <v>305</v>
      </c>
      <c r="B26" s="19" t="s">
        <v>246</v>
      </c>
      <c r="C26" s="19">
        <v>0</v>
      </c>
      <c r="D26" s="19">
        <v>1</v>
      </c>
      <c r="E26" s="19" t="s">
        <v>26</v>
      </c>
      <c r="F26" s="19">
        <v>63.42</v>
      </c>
      <c r="G26" s="19">
        <v>8</v>
      </c>
      <c r="H26" s="19">
        <v>25.367999999999999</v>
      </c>
      <c r="I26" s="19">
        <v>532.72799999999995</v>
      </c>
      <c r="J26" s="19">
        <v>43535</v>
      </c>
      <c r="K26" s="19">
        <v>1</v>
      </c>
      <c r="L26" s="19" t="s">
        <v>18</v>
      </c>
      <c r="M26" s="19">
        <v>507.36</v>
      </c>
      <c r="N26" s="19">
        <v>4.761904762E-2</v>
      </c>
      <c r="O26" s="19">
        <v>25.367999999999999</v>
      </c>
    </row>
    <row r="27" spans="1:15">
      <c r="A27" s="19" t="s">
        <v>306</v>
      </c>
      <c r="B27" s="19" t="s">
        <v>251</v>
      </c>
      <c r="C27" s="19">
        <v>0</v>
      </c>
      <c r="D27" s="19">
        <v>1</v>
      </c>
      <c r="E27" s="19" t="s">
        <v>39</v>
      </c>
      <c r="F27" s="19">
        <v>81.37</v>
      </c>
      <c r="G27" s="19">
        <v>2</v>
      </c>
      <c r="H27" s="19">
        <v>8.1370000000000005</v>
      </c>
      <c r="I27" s="19">
        <v>170.87700000000001</v>
      </c>
      <c r="J27" s="19">
        <v>43491</v>
      </c>
      <c r="K27" s="19">
        <v>2</v>
      </c>
      <c r="L27" s="19" t="s">
        <v>23</v>
      </c>
      <c r="M27" s="19">
        <v>162.74</v>
      </c>
      <c r="N27" s="19">
        <v>4.761904762E-2</v>
      </c>
      <c r="O27" s="19">
        <v>8.1370000000000005</v>
      </c>
    </row>
    <row r="28" spans="1:15">
      <c r="A28" s="19" t="s">
        <v>307</v>
      </c>
      <c r="B28" s="19" t="s">
        <v>251</v>
      </c>
      <c r="C28" s="19">
        <v>1</v>
      </c>
      <c r="D28" s="19">
        <v>1</v>
      </c>
      <c r="E28" s="19" t="s">
        <v>22</v>
      </c>
      <c r="F28" s="19">
        <v>10.59</v>
      </c>
      <c r="G28" s="19">
        <v>3</v>
      </c>
      <c r="H28" s="19">
        <v>1.5885</v>
      </c>
      <c r="I28" s="19">
        <v>33.358499999999999</v>
      </c>
      <c r="J28" s="19">
        <v>43536</v>
      </c>
      <c r="K28" s="19">
        <v>1</v>
      </c>
      <c r="L28" s="19" t="s">
        <v>282</v>
      </c>
      <c r="M28" s="19">
        <v>31.77</v>
      </c>
      <c r="N28" s="19">
        <v>4.761904762E-2</v>
      </c>
      <c r="O28" s="19">
        <v>1.5885</v>
      </c>
    </row>
    <row r="29" spans="1:15">
      <c r="A29" s="19" t="s">
        <v>308</v>
      </c>
      <c r="B29" s="19" t="s">
        <v>251</v>
      </c>
      <c r="C29" s="19">
        <v>0</v>
      </c>
      <c r="D29" s="19">
        <v>1</v>
      </c>
      <c r="E29" s="19" t="s">
        <v>17</v>
      </c>
      <c r="F29" s="19">
        <v>84.09</v>
      </c>
      <c r="G29" s="19">
        <v>9</v>
      </c>
      <c r="H29" s="19">
        <v>37.840499999999999</v>
      </c>
      <c r="I29" s="19">
        <v>794.65049999999997</v>
      </c>
      <c r="J29" s="19">
        <v>43507</v>
      </c>
      <c r="K29" s="19">
        <v>0</v>
      </c>
      <c r="L29" s="19" t="s">
        <v>23</v>
      </c>
      <c r="M29" s="19">
        <v>756.81</v>
      </c>
      <c r="N29" s="19">
        <v>4.761904762E-2</v>
      </c>
      <c r="O29" s="19">
        <v>37.840499999999999</v>
      </c>
    </row>
    <row r="30" spans="1:15">
      <c r="A30" s="19" t="s">
        <v>309</v>
      </c>
      <c r="B30" s="19" t="s">
        <v>251</v>
      </c>
      <c r="C30" s="19">
        <v>1</v>
      </c>
      <c r="D30" s="19">
        <v>0</v>
      </c>
      <c r="E30" s="19" t="s">
        <v>39</v>
      </c>
      <c r="F30" s="19">
        <v>73.819999999999993</v>
      </c>
      <c r="G30" s="19">
        <v>4</v>
      </c>
      <c r="H30" s="19">
        <v>14.763999999999999</v>
      </c>
      <c r="I30" s="19">
        <v>310.04399999999998</v>
      </c>
      <c r="J30" s="19">
        <v>43517</v>
      </c>
      <c r="K30" s="19">
        <v>2</v>
      </c>
      <c r="L30" s="19" t="s">
        <v>23</v>
      </c>
      <c r="M30" s="19">
        <v>295.27999999999997</v>
      </c>
      <c r="N30" s="19">
        <v>4.761904762E-2</v>
      </c>
      <c r="O30" s="19">
        <v>14.763999999999999</v>
      </c>
    </row>
    <row r="31" spans="1:15">
      <c r="A31" s="19" t="s">
        <v>310</v>
      </c>
      <c r="B31" s="19" t="s">
        <v>246</v>
      </c>
      <c r="C31" s="19">
        <v>1</v>
      </c>
      <c r="D31" s="19">
        <v>0</v>
      </c>
      <c r="E31" s="19" t="s">
        <v>17</v>
      </c>
      <c r="F31" s="19">
        <v>51.94</v>
      </c>
      <c r="G31" s="19">
        <v>10</v>
      </c>
      <c r="H31" s="19">
        <v>25.97</v>
      </c>
      <c r="I31" s="19">
        <v>545.37</v>
      </c>
      <c r="J31" s="19">
        <v>43533</v>
      </c>
      <c r="K31" s="19">
        <v>2</v>
      </c>
      <c r="L31" s="19" t="s">
        <v>18</v>
      </c>
      <c r="M31" s="19">
        <v>519.4</v>
      </c>
      <c r="N31" s="19">
        <v>4.761904762E-2</v>
      </c>
      <c r="O31" s="19">
        <v>25.97</v>
      </c>
    </row>
    <row r="32" spans="1:15">
      <c r="A32" s="19" t="s">
        <v>311</v>
      </c>
      <c r="B32" s="19" t="s">
        <v>246</v>
      </c>
      <c r="C32" s="19">
        <v>0</v>
      </c>
      <c r="D32" s="19">
        <v>1</v>
      </c>
      <c r="E32" s="19" t="s">
        <v>30</v>
      </c>
      <c r="F32" s="19">
        <v>93.14</v>
      </c>
      <c r="G32" s="19">
        <v>2</v>
      </c>
      <c r="H32" s="19">
        <v>9.3140000000000001</v>
      </c>
      <c r="I32" s="19">
        <v>195.59399999999999</v>
      </c>
      <c r="J32" s="19">
        <v>43485</v>
      </c>
      <c r="K32" s="19">
        <v>2</v>
      </c>
      <c r="L32" s="19" t="s">
        <v>18</v>
      </c>
      <c r="M32" s="19">
        <v>186.28</v>
      </c>
      <c r="N32" s="19">
        <v>4.761904762E-2</v>
      </c>
      <c r="O32" s="19">
        <v>9.3140000000000001</v>
      </c>
    </row>
    <row r="33" spans="1:15">
      <c r="A33" s="19" t="s">
        <v>312</v>
      </c>
      <c r="B33" s="19" t="s">
        <v>254</v>
      </c>
      <c r="C33" s="19">
        <v>0</v>
      </c>
      <c r="D33" s="19">
        <v>0</v>
      </c>
      <c r="E33" s="19" t="s">
        <v>17</v>
      </c>
      <c r="F33" s="19">
        <v>17.41</v>
      </c>
      <c r="G33" s="19">
        <v>5</v>
      </c>
      <c r="H33" s="19">
        <v>4.3525</v>
      </c>
      <c r="I33" s="19">
        <v>91.402500000000003</v>
      </c>
      <c r="J33" s="19">
        <v>43493</v>
      </c>
      <c r="K33" s="19">
        <v>2</v>
      </c>
      <c r="L33" s="19" t="s">
        <v>282</v>
      </c>
      <c r="M33" s="19">
        <v>87.05</v>
      </c>
      <c r="N33" s="19">
        <v>4.761904762E-2</v>
      </c>
      <c r="O33" s="19">
        <v>4.3525</v>
      </c>
    </row>
    <row r="34" spans="1:15">
      <c r="A34" s="19" t="s">
        <v>313</v>
      </c>
      <c r="B34" s="19" t="s">
        <v>254</v>
      </c>
      <c r="C34" s="19">
        <v>1</v>
      </c>
      <c r="D34" s="19">
        <v>1</v>
      </c>
      <c r="E34" s="19" t="s">
        <v>39</v>
      </c>
      <c r="F34" s="19">
        <v>44.22</v>
      </c>
      <c r="G34" s="19">
        <v>5</v>
      </c>
      <c r="H34" s="19">
        <v>11.055</v>
      </c>
      <c r="I34" s="19">
        <v>232.155</v>
      </c>
      <c r="J34" s="19">
        <v>43529</v>
      </c>
      <c r="K34" s="19">
        <v>2</v>
      </c>
      <c r="L34" s="19" t="s">
        <v>282</v>
      </c>
      <c r="M34" s="19">
        <v>221.1</v>
      </c>
      <c r="N34" s="19">
        <v>4.761904762E-2</v>
      </c>
      <c r="O34" s="19">
        <v>11.055</v>
      </c>
    </row>
    <row r="35" spans="1:15">
      <c r="A35" s="19" t="s">
        <v>314</v>
      </c>
      <c r="B35" s="19" t="s">
        <v>251</v>
      </c>
      <c r="C35" s="19">
        <v>1</v>
      </c>
      <c r="D35" s="19">
        <v>1</v>
      </c>
      <c r="E35" s="19" t="s">
        <v>22</v>
      </c>
      <c r="F35" s="19">
        <v>13.22</v>
      </c>
      <c r="G35" s="19">
        <v>5</v>
      </c>
      <c r="H35" s="19">
        <v>3.3050000000000002</v>
      </c>
      <c r="I35" s="19">
        <v>69.405000000000001</v>
      </c>
      <c r="J35" s="19">
        <v>43526</v>
      </c>
      <c r="K35" s="19">
        <v>2</v>
      </c>
      <c r="L35" s="19" t="s">
        <v>23</v>
      </c>
      <c r="M35" s="19">
        <v>66.099999999999994</v>
      </c>
      <c r="N35" s="19">
        <v>4.761904762E-2</v>
      </c>
      <c r="O35" s="19">
        <v>3.3050000000000002</v>
      </c>
    </row>
    <row r="36" spans="1:15">
      <c r="A36" s="19" t="s">
        <v>315</v>
      </c>
      <c r="B36" s="19" t="s">
        <v>246</v>
      </c>
      <c r="C36" s="19">
        <v>0</v>
      </c>
      <c r="D36" s="19">
        <v>0</v>
      </c>
      <c r="E36" s="19" t="s">
        <v>39</v>
      </c>
      <c r="F36" s="19">
        <v>89.69</v>
      </c>
      <c r="G36" s="19">
        <v>1</v>
      </c>
      <c r="H36" s="19">
        <v>4.4844999999999997</v>
      </c>
      <c r="I36" s="19">
        <v>94.174499999999995</v>
      </c>
      <c r="J36" s="19">
        <v>43476</v>
      </c>
      <c r="K36" s="19">
        <v>1</v>
      </c>
      <c r="L36" s="19" t="s">
        <v>18</v>
      </c>
      <c r="M36" s="19">
        <v>89.69</v>
      </c>
      <c r="N36" s="19">
        <v>4.761904762E-2</v>
      </c>
      <c r="O36" s="19">
        <v>4.4844999999999997</v>
      </c>
    </row>
    <row r="37" spans="1:15">
      <c r="A37" s="19" t="s">
        <v>316</v>
      </c>
      <c r="B37" s="19" t="s">
        <v>246</v>
      </c>
      <c r="C37" s="19">
        <v>0</v>
      </c>
      <c r="D37" s="19">
        <v>0</v>
      </c>
      <c r="E37" s="19" t="s">
        <v>37</v>
      </c>
      <c r="F37" s="19">
        <v>24.94</v>
      </c>
      <c r="G37" s="19">
        <v>9</v>
      </c>
      <c r="H37" s="19">
        <v>11.223000000000001</v>
      </c>
      <c r="I37" s="19">
        <v>235.68299999999999</v>
      </c>
      <c r="J37" s="19">
        <v>43476</v>
      </c>
      <c r="K37" s="19">
        <v>2</v>
      </c>
      <c r="L37" s="19" t="s">
        <v>282</v>
      </c>
      <c r="M37" s="19">
        <v>224.46</v>
      </c>
      <c r="N37" s="19">
        <v>4.761904762E-2</v>
      </c>
      <c r="O37" s="19">
        <v>11.223000000000001</v>
      </c>
    </row>
    <row r="38" spans="1:15">
      <c r="A38" s="19" t="s">
        <v>317</v>
      </c>
      <c r="B38" s="19" t="s">
        <v>246</v>
      </c>
      <c r="C38" s="19">
        <v>0</v>
      </c>
      <c r="D38" s="19">
        <v>0</v>
      </c>
      <c r="E38" s="19" t="s">
        <v>17</v>
      </c>
      <c r="F38" s="19">
        <v>59.77</v>
      </c>
      <c r="G38" s="19">
        <v>2</v>
      </c>
      <c r="H38" s="19">
        <v>5.9770000000000003</v>
      </c>
      <c r="I38" s="19">
        <v>125.517</v>
      </c>
      <c r="J38" s="19">
        <v>43535</v>
      </c>
      <c r="K38" s="19">
        <v>1</v>
      </c>
      <c r="L38" s="19" t="s">
        <v>282</v>
      </c>
      <c r="M38" s="19">
        <v>119.54</v>
      </c>
      <c r="N38" s="19">
        <v>4.761904762E-2</v>
      </c>
      <c r="O38" s="19">
        <v>5.9770000000000003</v>
      </c>
    </row>
    <row r="39" spans="1:15">
      <c r="A39" s="19" t="s">
        <v>318</v>
      </c>
      <c r="B39" s="19" t="s">
        <v>254</v>
      </c>
      <c r="C39" s="19">
        <v>1</v>
      </c>
      <c r="D39" s="19">
        <v>0</v>
      </c>
      <c r="E39" s="19" t="s">
        <v>39</v>
      </c>
      <c r="F39" s="19">
        <v>93.2</v>
      </c>
      <c r="G39" s="19">
        <v>2</v>
      </c>
      <c r="H39" s="19">
        <v>9.32</v>
      </c>
      <c r="I39" s="19">
        <v>195.72</v>
      </c>
      <c r="J39" s="19">
        <v>43524</v>
      </c>
      <c r="K39" s="19">
        <v>2</v>
      </c>
      <c r="L39" s="19" t="s">
        <v>282</v>
      </c>
      <c r="M39" s="19">
        <v>186.4</v>
      </c>
      <c r="N39" s="19">
        <v>4.761904762E-2</v>
      </c>
      <c r="O39" s="19">
        <v>9.32</v>
      </c>
    </row>
    <row r="40" spans="1:15">
      <c r="A40" s="19" t="s">
        <v>319</v>
      </c>
      <c r="B40" s="19" t="s">
        <v>246</v>
      </c>
      <c r="C40" s="19">
        <v>1</v>
      </c>
      <c r="D40" s="19">
        <v>0</v>
      </c>
      <c r="E40" s="19" t="s">
        <v>26</v>
      </c>
      <c r="F40" s="19">
        <v>62.65</v>
      </c>
      <c r="G40" s="19">
        <v>4</v>
      </c>
      <c r="H40" s="19">
        <v>12.53</v>
      </c>
      <c r="I40" s="19">
        <v>263.13</v>
      </c>
      <c r="J40" s="19">
        <v>43470</v>
      </c>
      <c r="K40" s="19">
        <v>1</v>
      </c>
      <c r="L40" s="19" t="s">
        <v>23</v>
      </c>
      <c r="M40" s="19">
        <v>250.6</v>
      </c>
      <c r="N40" s="19">
        <v>4.761904762E-2</v>
      </c>
      <c r="O40" s="19">
        <v>12.53</v>
      </c>
    </row>
    <row r="41" spans="1:15">
      <c r="A41" s="19" t="s">
        <v>320</v>
      </c>
      <c r="B41" s="19" t="s">
        <v>251</v>
      </c>
      <c r="C41" s="19">
        <v>0</v>
      </c>
      <c r="D41" s="19">
        <v>0</v>
      </c>
      <c r="E41" s="19" t="s">
        <v>26</v>
      </c>
      <c r="F41" s="19">
        <v>93.87</v>
      </c>
      <c r="G41" s="19">
        <v>8</v>
      </c>
      <c r="H41" s="19">
        <v>37.548000000000002</v>
      </c>
      <c r="I41" s="19">
        <v>788.50800000000004</v>
      </c>
      <c r="J41" s="19">
        <v>43498</v>
      </c>
      <c r="K41" s="19">
        <v>2</v>
      </c>
      <c r="L41" s="19" t="s">
        <v>282</v>
      </c>
      <c r="M41" s="19">
        <v>750.96</v>
      </c>
      <c r="N41" s="19">
        <v>4.761904762E-2</v>
      </c>
      <c r="O41" s="19">
        <v>37.548000000000002</v>
      </c>
    </row>
    <row r="42" spans="1:15">
      <c r="A42" s="19" t="s">
        <v>321</v>
      </c>
      <c r="B42" s="19" t="s">
        <v>246</v>
      </c>
      <c r="C42" s="19">
        <v>1</v>
      </c>
      <c r="D42" s="19">
        <v>0</v>
      </c>
      <c r="E42" s="19" t="s">
        <v>26</v>
      </c>
      <c r="F42" s="19">
        <v>47.59</v>
      </c>
      <c r="G42" s="19">
        <v>8</v>
      </c>
      <c r="H42" s="19">
        <v>19.036000000000001</v>
      </c>
      <c r="I42" s="19">
        <v>399.75599999999997</v>
      </c>
      <c r="J42" s="19">
        <v>43466</v>
      </c>
      <c r="K42" s="19">
        <v>1</v>
      </c>
      <c r="L42" s="19" t="s">
        <v>23</v>
      </c>
      <c r="M42" s="19">
        <v>380.72</v>
      </c>
      <c r="N42" s="19">
        <v>4.761904762E-2</v>
      </c>
      <c r="O42" s="19">
        <v>19.036000000000001</v>
      </c>
    </row>
    <row r="43" spans="1:15">
      <c r="A43" s="19" t="s">
        <v>322</v>
      </c>
      <c r="B43" s="19" t="s">
        <v>251</v>
      </c>
      <c r="C43" s="19">
        <v>1</v>
      </c>
      <c r="D43" s="19">
        <v>1</v>
      </c>
      <c r="E43" s="19" t="s">
        <v>22</v>
      </c>
      <c r="F43" s="19">
        <v>81.400000000000006</v>
      </c>
      <c r="G43" s="19">
        <v>3</v>
      </c>
      <c r="H43" s="19">
        <v>12.21</v>
      </c>
      <c r="I43" s="19">
        <v>256.41000000000003</v>
      </c>
      <c r="J43" s="19">
        <v>43505</v>
      </c>
      <c r="K43" s="19">
        <v>2</v>
      </c>
      <c r="L43" s="19" t="s">
        <v>23</v>
      </c>
      <c r="M43" s="19">
        <v>244.2</v>
      </c>
      <c r="N43" s="19">
        <v>4.761904762E-2</v>
      </c>
      <c r="O43" s="19">
        <v>12.21</v>
      </c>
    </row>
    <row r="44" spans="1:15">
      <c r="A44" s="19" t="s">
        <v>323</v>
      </c>
      <c r="B44" s="19" t="s">
        <v>246</v>
      </c>
      <c r="C44" s="19">
        <v>1</v>
      </c>
      <c r="D44" s="19">
        <v>0</v>
      </c>
      <c r="E44" s="19" t="s">
        <v>39</v>
      </c>
      <c r="F44" s="19">
        <v>17.940000000000001</v>
      </c>
      <c r="G44" s="19">
        <v>5</v>
      </c>
      <c r="H44" s="19">
        <v>4.4850000000000003</v>
      </c>
      <c r="I44" s="19">
        <v>94.185000000000002</v>
      </c>
      <c r="J44" s="19">
        <v>43488</v>
      </c>
      <c r="K44" s="19">
        <v>1</v>
      </c>
      <c r="L44" s="19" t="s">
        <v>18</v>
      </c>
      <c r="M44" s="19">
        <v>89.7</v>
      </c>
      <c r="N44" s="19">
        <v>4.761904762E-2</v>
      </c>
      <c r="O44" s="19">
        <v>4.4850000000000003</v>
      </c>
    </row>
    <row r="45" spans="1:15">
      <c r="A45" s="19" t="s">
        <v>324</v>
      </c>
      <c r="B45" s="19" t="s">
        <v>246</v>
      </c>
      <c r="C45" s="19">
        <v>1</v>
      </c>
      <c r="D45" s="19">
        <v>0</v>
      </c>
      <c r="E45" s="19" t="s">
        <v>22</v>
      </c>
      <c r="F45" s="19">
        <v>77.72</v>
      </c>
      <c r="G45" s="19">
        <v>4</v>
      </c>
      <c r="H45" s="19">
        <v>15.544</v>
      </c>
      <c r="I45" s="19">
        <v>326.42399999999998</v>
      </c>
      <c r="J45" s="19">
        <v>43472</v>
      </c>
      <c r="K45" s="19">
        <v>2</v>
      </c>
      <c r="L45" s="19" t="s">
        <v>282</v>
      </c>
      <c r="M45" s="19">
        <v>310.88</v>
      </c>
      <c r="N45" s="19">
        <v>4.761904762E-2</v>
      </c>
      <c r="O45" s="19">
        <v>15.544</v>
      </c>
    </row>
    <row r="46" spans="1:15">
      <c r="A46" s="19" t="s">
        <v>325</v>
      </c>
      <c r="B46" s="19" t="s">
        <v>251</v>
      </c>
      <c r="C46" s="19">
        <v>0</v>
      </c>
      <c r="D46" s="19">
        <v>0</v>
      </c>
      <c r="E46" s="19" t="s">
        <v>37</v>
      </c>
      <c r="F46" s="19">
        <v>73.06</v>
      </c>
      <c r="G46" s="19">
        <v>7</v>
      </c>
      <c r="H46" s="19">
        <v>25.571000000000002</v>
      </c>
      <c r="I46" s="19">
        <v>536.99099999999999</v>
      </c>
      <c r="J46" s="19">
        <v>43479</v>
      </c>
      <c r="K46" s="19">
        <v>2</v>
      </c>
      <c r="L46" s="19" t="s">
        <v>282</v>
      </c>
      <c r="M46" s="19">
        <v>511.42</v>
      </c>
      <c r="N46" s="19">
        <v>4.761904762E-2</v>
      </c>
      <c r="O46" s="19">
        <v>25.571000000000002</v>
      </c>
    </row>
    <row r="47" spans="1:15">
      <c r="A47" s="19" t="s">
        <v>326</v>
      </c>
      <c r="B47" s="19" t="s">
        <v>251</v>
      </c>
      <c r="C47" s="19">
        <v>1</v>
      </c>
      <c r="D47" s="19">
        <v>0</v>
      </c>
      <c r="E47" s="19" t="s">
        <v>37</v>
      </c>
      <c r="F47" s="19">
        <v>46.55</v>
      </c>
      <c r="G47" s="19">
        <v>9</v>
      </c>
      <c r="H47" s="19">
        <v>20.947500000000002</v>
      </c>
      <c r="I47" s="19">
        <v>439.89749999999998</v>
      </c>
      <c r="J47" s="19">
        <v>43498</v>
      </c>
      <c r="K47" s="19">
        <v>2</v>
      </c>
      <c r="L47" s="19" t="s">
        <v>18</v>
      </c>
      <c r="M47" s="19">
        <v>418.95</v>
      </c>
      <c r="N47" s="19">
        <v>4.761904762E-2</v>
      </c>
      <c r="O47" s="19">
        <v>20.947500000000002</v>
      </c>
    </row>
    <row r="48" spans="1:15">
      <c r="A48" s="19" t="s">
        <v>327</v>
      </c>
      <c r="B48" s="19" t="s">
        <v>254</v>
      </c>
      <c r="C48" s="19">
        <v>1</v>
      </c>
      <c r="D48" s="19">
        <v>0</v>
      </c>
      <c r="E48" s="19" t="s">
        <v>39</v>
      </c>
      <c r="F48" s="19">
        <v>35.19</v>
      </c>
      <c r="G48" s="19">
        <v>10</v>
      </c>
      <c r="H48" s="19">
        <v>17.594999999999999</v>
      </c>
      <c r="I48" s="19">
        <v>369.495</v>
      </c>
      <c r="J48" s="19">
        <v>43541</v>
      </c>
      <c r="K48" s="19">
        <v>2</v>
      </c>
      <c r="L48" s="19" t="s">
        <v>282</v>
      </c>
      <c r="M48" s="19">
        <v>351.9</v>
      </c>
      <c r="N48" s="19">
        <v>4.761904762E-2</v>
      </c>
      <c r="O48" s="19">
        <v>17.594999999999999</v>
      </c>
    </row>
    <row r="49" spans="1:15">
      <c r="A49" s="19" t="s">
        <v>328</v>
      </c>
      <c r="B49" s="19" t="s">
        <v>254</v>
      </c>
      <c r="C49" s="19">
        <v>0</v>
      </c>
      <c r="D49" s="19">
        <v>1</v>
      </c>
      <c r="E49" s="19" t="s">
        <v>30</v>
      </c>
      <c r="F49" s="19">
        <v>14.39</v>
      </c>
      <c r="G49" s="19">
        <v>2</v>
      </c>
      <c r="H49" s="19">
        <v>1.4390000000000001</v>
      </c>
      <c r="I49" s="19">
        <v>30.219000000000001</v>
      </c>
      <c r="J49" s="19">
        <v>43526</v>
      </c>
      <c r="K49" s="19">
        <v>2</v>
      </c>
      <c r="L49" s="19" t="s">
        <v>282</v>
      </c>
      <c r="M49" s="19">
        <v>28.78</v>
      </c>
      <c r="N49" s="19">
        <v>4.761904762E-2</v>
      </c>
      <c r="O49" s="19">
        <v>1.4390000000000001</v>
      </c>
    </row>
    <row r="50" spans="1:15">
      <c r="A50" s="19" t="s">
        <v>329</v>
      </c>
      <c r="B50" s="19" t="s">
        <v>246</v>
      </c>
      <c r="C50" s="19">
        <v>0</v>
      </c>
      <c r="D50" s="19">
        <v>0</v>
      </c>
      <c r="E50" s="19" t="s">
        <v>26</v>
      </c>
      <c r="F50" s="19">
        <v>23.75</v>
      </c>
      <c r="G50" s="19">
        <v>4</v>
      </c>
      <c r="H50" s="19">
        <v>4.75</v>
      </c>
      <c r="I50" s="19">
        <v>99.75</v>
      </c>
      <c r="J50" s="19">
        <v>43540</v>
      </c>
      <c r="K50" s="19">
        <v>1</v>
      </c>
      <c r="L50" s="19" t="s">
        <v>23</v>
      </c>
      <c r="M50" s="19">
        <v>95</v>
      </c>
      <c r="N50" s="19">
        <v>4.761904762E-2</v>
      </c>
      <c r="O50" s="19">
        <v>4.75</v>
      </c>
    </row>
    <row r="51" spans="1:15">
      <c r="A51" s="19" t="s">
        <v>330</v>
      </c>
      <c r="B51" s="19" t="s">
        <v>246</v>
      </c>
      <c r="C51" s="19">
        <v>1</v>
      </c>
      <c r="D51" s="19">
        <v>0</v>
      </c>
      <c r="E51" s="19" t="s">
        <v>26</v>
      </c>
      <c r="F51" s="19">
        <v>58.9</v>
      </c>
      <c r="G51" s="19">
        <v>8</v>
      </c>
      <c r="H51" s="19">
        <v>23.56</v>
      </c>
      <c r="I51" s="19">
        <v>494.76</v>
      </c>
      <c r="J51" s="19">
        <v>43471</v>
      </c>
      <c r="K51" s="19">
        <v>1</v>
      </c>
      <c r="L51" s="19" t="s">
        <v>23</v>
      </c>
      <c r="M51" s="19">
        <v>471.2</v>
      </c>
      <c r="N51" s="19">
        <v>4.761904762E-2</v>
      </c>
      <c r="O51" s="19">
        <v>23.56</v>
      </c>
    </row>
    <row r="52" spans="1:15">
      <c r="A52" s="19" t="s">
        <v>331</v>
      </c>
      <c r="B52" s="19" t="s">
        <v>251</v>
      </c>
      <c r="C52" s="19">
        <v>1</v>
      </c>
      <c r="D52" s="19">
        <v>0</v>
      </c>
      <c r="E52" s="19" t="s">
        <v>39</v>
      </c>
      <c r="F52" s="19">
        <v>32.619999999999997</v>
      </c>
      <c r="G52" s="19">
        <v>4</v>
      </c>
      <c r="H52" s="19">
        <v>6.524</v>
      </c>
      <c r="I52" s="19">
        <v>137.00399999999999</v>
      </c>
      <c r="J52" s="19">
        <v>43494</v>
      </c>
      <c r="K52" s="19">
        <v>1</v>
      </c>
      <c r="L52" s="19" t="s">
        <v>23</v>
      </c>
      <c r="M52" s="19">
        <v>130.47999999999999</v>
      </c>
      <c r="N52" s="19">
        <v>4.761904762E-2</v>
      </c>
      <c r="O52" s="19">
        <v>6.524</v>
      </c>
    </row>
    <row r="53" spans="1:15">
      <c r="A53" s="19" t="s">
        <v>332</v>
      </c>
      <c r="B53" s="19" t="s">
        <v>246</v>
      </c>
      <c r="C53" s="19">
        <v>1</v>
      </c>
      <c r="D53" s="19">
        <v>0</v>
      </c>
      <c r="E53" s="19" t="s">
        <v>22</v>
      </c>
      <c r="F53" s="19">
        <v>66.349999999999994</v>
      </c>
      <c r="G53" s="19">
        <v>1</v>
      </c>
      <c r="H53" s="19">
        <v>3.3174999999999999</v>
      </c>
      <c r="I53" s="19">
        <v>69.667500000000004</v>
      </c>
      <c r="J53" s="19">
        <v>43496</v>
      </c>
      <c r="K53" s="19">
        <v>0</v>
      </c>
      <c r="L53" s="19" t="s">
        <v>282</v>
      </c>
      <c r="M53" s="19">
        <v>66.349999999999994</v>
      </c>
      <c r="N53" s="19">
        <v>4.761904762E-2</v>
      </c>
      <c r="O53" s="19">
        <v>3.3174999999999999</v>
      </c>
    </row>
    <row r="54" spans="1:15">
      <c r="A54" s="19" t="s">
        <v>333</v>
      </c>
      <c r="B54" s="19" t="s">
        <v>246</v>
      </c>
      <c r="C54" s="19">
        <v>1</v>
      </c>
      <c r="D54" s="19">
        <v>0</v>
      </c>
      <c r="E54" s="19" t="s">
        <v>26</v>
      </c>
      <c r="F54" s="19">
        <v>25.91</v>
      </c>
      <c r="G54" s="19">
        <v>6</v>
      </c>
      <c r="H54" s="19">
        <v>7.7729999999999997</v>
      </c>
      <c r="I54" s="19">
        <v>163.233</v>
      </c>
      <c r="J54" s="19">
        <v>43501</v>
      </c>
      <c r="K54" s="19">
        <v>0</v>
      </c>
      <c r="L54" s="19" t="s">
        <v>18</v>
      </c>
      <c r="M54" s="19">
        <v>155.46</v>
      </c>
      <c r="N54" s="19">
        <v>4.761904762E-2</v>
      </c>
      <c r="O54" s="19">
        <v>7.7729999999999997</v>
      </c>
    </row>
    <row r="55" spans="1:15">
      <c r="A55" s="19" t="s">
        <v>334</v>
      </c>
      <c r="B55" s="19" t="s">
        <v>246</v>
      </c>
      <c r="C55" s="19">
        <v>1</v>
      </c>
      <c r="D55" s="19">
        <v>0</v>
      </c>
      <c r="E55" s="19" t="s">
        <v>22</v>
      </c>
      <c r="F55" s="19">
        <v>32.25</v>
      </c>
      <c r="G55" s="19">
        <v>4</v>
      </c>
      <c r="H55" s="19">
        <v>6.45</v>
      </c>
      <c r="I55" s="19">
        <v>135.44999999999999</v>
      </c>
      <c r="J55" s="19">
        <v>43509</v>
      </c>
      <c r="K55" s="19">
        <v>1</v>
      </c>
      <c r="L55" s="19" t="s">
        <v>18</v>
      </c>
      <c r="M55" s="19">
        <v>129</v>
      </c>
      <c r="N55" s="19">
        <v>4.761904762E-2</v>
      </c>
      <c r="O55" s="19">
        <v>6.45</v>
      </c>
    </row>
    <row r="56" spans="1:15">
      <c r="A56" s="19" t="s">
        <v>335</v>
      </c>
      <c r="B56" s="19" t="s">
        <v>254</v>
      </c>
      <c r="C56" s="19">
        <v>1</v>
      </c>
      <c r="D56" s="19">
        <v>0</v>
      </c>
      <c r="E56" s="19" t="s">
        <v>22</v>
      </c>
      <c r="F56" s="19">
        <v>65.94</v>
      </c>
      <c r="G56" s="19">
        <v>4</v>
      </c>
      <c r="H56" s="19">
        <v>13.188000000000001</v>
      </c>
      <c r="I56" s="19">
        <v>276.94799999999998</v>
      </c>
      <c r="J56" s="19">
        <v>43503</v>
      </c>
      <c r="K56" s="19">
        <v>1</v>
      </c>
      <c r="L56" s="19" t="s">
        <v>282</v>
      </c>
      <c r="M56" s="19">
        <v>263.76</v>
      </c>
      <c r="N56" s="19">
        <v>4.761904762E-2</v>
      </c>
      <c r="O56" s="19">
        <v>13.188000000000001</v>
      </c>
    </row>
    <row r="57" spans="1:15">
      <c r="A57" s="19" t="s">
        <v>336</v>
      </c>
      <c r="B57" s="19" t="s">
        <v>246</v>
      </c>
      <c r="C57" s="19">
        <v>0</v>
      </c>
      <c r="D57" s="19">
        <v>1</v>
      </c>
      <c r="E57" s="19" t="s">
        <v>22</v>
      </c>
      <c r="F57" s="19">
        <v>75.06</v>
      </c>
      <c r="G57" s="19">
        <v>9</v>
      </c>
      <c r="H57" s="19">
        <v>33.777000000000001</v>
      </c>
      <c r="I57" s="19">
        <v>709.31700000000001</v>
      </c>
      <c r="J57" s="19">
        <v>43543</v>
      </c>
      <c r="K57" s="19">
        <v>1</v>
      </c>
      <c r="L57" s="19" t="s">
        <v>18</v>
      </c>
      <c r="M57" s="19">
        <v>675.54</v>
      </c>
      <c r="N57" s="19">
        <v>4.761904762E-2</v>
      </c>
      <c r="O57" s="19">
        <v>33.777000000000001</v>
      </c>
    </row>
    <row r="58" spans="1:15">
      <c r="A58" s="19" t="s">
        <v>337</v>
      </c>
      <c r="B58" s="19" t="s">
        <v>254</v>
      </c>
      <c r="C58" s="19">
        <v>0</v>
      </c>
      <c r="D58" s="19">
        <v>1</v>
      </c>
      <c r="E58" s="19" t="s">
        <v>39</v>
      </c>
      <c r="F58" s="19">
        <v>16.45</v>
      </c>
      <c r="G58" s="19">
        <v>4</v>
      </c>
      <c r="H58" s="19">
        <v>3.29</v>
      </c>
      <c r="I58" s="19">
        <v>69.09</v>
      </c>
      <c r="J58" s="19">
        <v>43531</v>
      </c>
      <c r="K58" s="19">
        <v>1</v>
      </c>
      <c r="L58" s="19" t="s">
        <v>18</v>
      </c>
      <c r="M58" s="19">
        <v>65.8</v>
      </c>
      <c r="N58" s="19">
        <v>4.761904762E-2</v>
      </c>
      <c r="O58" s="19">
        <v>3.29</v>
      </c>
    </row>
    <row r="59" spans="1:15">
      <c r="A59" s="19" t="s">
        <v>338</v>
      </c>
      <c r="B59" s="19" t="s">
        <v>251</v>
      </c>
      <c r="C59" s="19">
        <v>1</v>
      </c>
      <c r="D59" s="19">
        <v>1</v>
      </c>
      <c r="E59" s="19" t="s">
        <v>39</v>
      </c>
      <c r="F59" s="19">
        <v>38.299999999999997</v>
      </c>
      <c r="G59" s="19">
        <v>4</v>
      </c>
      <c r="H59" s="19">
        <v>7.66</v>
      </c>
      <c r="I59" s="19">
        <v>160.86000000000001</v>
      </c>
      <c r="J59" s="19">
        <v>43537</v>
      </c>
      <c r="K59" s="19">
        <v>2</v>
      </c>
      <c r="L59" s="19" t="s">
        <v>23</v>
      </c>
      <c r="M59" s="19">
        <v>153.19999999999999</v>
      </c>
      <c r="N59" s="19">
        <v>4.761904762E-2</v>
      </c>
      <c r="O59" s="19">
        <v>7.66</v>
      </c>
    </row>
    <row r="60" spans="1:15">
      <c r="A60" s="19" t="s">
        <v>339</v>
      </c>
      <c r="B60" s="19" t="s">
        <v>246</v>
      </c>
      <c r="C60" s="19">
        <v>1</v>
      </c>
      <c r="D60" s="19">
        <v>1</v>
      </c>
      <c r="E60" s="19" t="s">
        <v>30</v>
      </c>
      <c r="F60" s="19">
        <v>22.24</v>
      </c>
      <c r="G60" s="19">
        <v>10</v>
      </c>
      <c r="H60" s="19">
        <v>11.12</v>
      </c>
      <c r="I60" s="19">
        <v>233.52</v>
      </c>
      <c r="J60" s="19">
        <v>43505</v>
      </c>
      <c r="K60" s="19">
        <v>2</v>
      </c>
      <c r="L60" s="19" t="s">
        <v>23</v>
      </c>
      <c r="M60" s="19">
        <v>222.4</v>
      </c>
      <c r="N60" s="19">
        <v>4.761904762E-2</v>
      </c>
      <c r="O60" s="19">
        <v>11.12</v>
      </c>
    </row>
    <row r="61" spans="1:15">
      <c r="A61" s="19" t="s">
        <v>340</v>
      </c>
      <c r="B61" s="19" t="s">
        <v>251</v>
      </c>
      <c r="C61" s="19">
        <v>0</v>
      </c>
      <c r="D61" s="19">
        <v>0</v>
      </c>
      <c r="E61" s="19" t="s">
        <v>30</v>
      </c>
      <c r="F61" s="19">
        <v>54.45</v>
      </c>
      <c r="G61" s="19">
        <v>1</v>
      </c>
      <c r="H61" s="19">
        <v>2.7225000000000001</v>
      </c>
      <c r="I61" s="19">
        <v>57.172499999999999</v>
      </c>
      <c r="J61" s="19">
        <v>43522</v>
      </c>
      <c r="K61" s="19">
        <v>2</v>
      </c>
      <c r="L61" s="19" t="s">
        <v>18</v>
      </c>
      <c r="M61" s="19">
        <v>54.45</v>
      </c>
      <c r="N61" s="19">
        <v>4.761904762E-2</v>
      </c>
      <c r="O61" s="19">
        <v>2.7225000000000001</v>
      </c>
    </row>
    <row r="62" spans="1:15">
      <c r="A62" s="19" t="s">
        <v>341</v>
      </c>
      <c r="B62" s="19" t="s">
        <v>246</v>
      </c>
      <c r="C62" s="19">
        <v>1</v>
      </c>
      <c r="D62" s="19">
        <v>1</v>
      </c>
      <c r="E62" s="19" t="s">
        <v>30</v>
      </c>
      <c r="F62" s="19">
        <v>98.4</v>
      </c>
      <c r="G62" s="19">
        <v>7</v>
      </c>
      <c r="H62" s="19">
        <v>34.44</v>
      </c>
      <c r="I62" s="19">
        <v>723.24</v>
      </c>
      <c r="J62" s="19">
        <v>43536</v>
      </c>
      <c r="K62" s="19">
        <v>1</v>
      </c>
      <c r="L62" s="19" t="s">
        <v>282</v>
      </c>
      <c r="M62" s="19">
        <v>688.8</v>
      </c>
      <c r="N62" s="19">
        <v>4.761904762E-2</v>
      </c>
      <c r="O62" s="19">
        <v>34.44</v>
      </c>
    </row>
    <row r="63" spans="1:15">
      <c r="A63" s="19" t="s">
        <v>342</v>
      </c>
      <c r="B63" s="19" t="s">
        <v>254</v>
      </c>
      <c r="C63" s="19">
        <v>0</v>
      </c>
      <c r="D63" s="19">
        <v>0</v>
      </c>
      <c r="E63" s="19" t="s">
        <v>26</v>
      </c>
      <c r="F63" s="19">
        <v>35.47</v>
      </c>
      <c r="G63" s="19">
        <v>4</v>
      </c>
      <c r="H63" s="19">
        <v>7.0940000000000003</v>
      </c>
      <c r="I63" s="19">
        <v>148.97399999999999</v>
      </c>
      <c r="J63" s="19">
        <v>43538</v>
      </c>
      <c r="K63" s="19">
        <v>2</v>
      </c>
      <c r="L63" s="19" t="s">
        <v>282</v>
      </c>
      <c r="M63" s="19">
        <v>141.88</v>
      </c>
      <c r="N63" s="19">
        <v>4.761904762E-2</v>
      </c>
      <c r="O63" s="19">
        <v>7.0940000000000003</v>
      </c>
    </row>
    <row r="64" spans="1:15">
      <c r="A64" s="19" t="s">
        <v>343</v>
      </c>
      <c r="B64" s="19" t="s">
        <v>251</v>
      </c>
      <c r="C64" s="19">
        <v>1</v>
      </c>
      <c r="D64" s="19">
        <v>1</v>
      </c>
      <c r="E64" s="19" t="s">
        <v>37</v>
      </c>
      <c r="F64" s="19">
        <v>74.599999999999994</v>
      </c>
      <c r="G64" s="19">
        <v>10</v>
      </c>
      <c r="H64" s="19">
        <v>37.299999999999997</v>
      </c>
      <c r="I64" s="19">
        <v>783.3</v>
      </c>
      <c r="J64" s="19">
        <v>43473</v>
      </c>
      <c r="K64" s="19">
        <v>2</v>
      </c>
      <c r="L64" s="19" t="s">
        <v>23</v>
      </c>
      <c r="M64" s="19">
        <v>746</v>
      </c>
      <c r="N64" s="19">
        <v>4.761904762E-2</v>
      </c>
      <c r="O64" s="19">
        <v>37.299999999999997</v>
      </c>
    </row>
    <row r="65" spans="1:15">
      <c r="A65" s="19" t="s">
        <v>344</v>
      </c>
      <c r="B65" s="19" t="s">
        <v>246</v>
      </c>
      <c r="C65" s="19">
        <v>1</v>
      </c>
      <c r="D65" s="19">
        <v>0</v>
      </c>
      <c r="E65" s="19" t="s">
        <v>26</v>
      </c>
      <c r="F65" s="19">
        <v>70.739999999999995</v>
      </c>
      <c r="G65" s="19">
        <v>4</v>
      </c>
      <c r="H65" s="19">
        <v>14.148</v>
      </c>
      <c r="I65" s="19">
        <v>297.108</v>
      </c>
      <c r="J65" s="19">
        <v>43470</v>
      </c>
      <c r="K65" s="19">
        <v>2</v>
      </c>
      <c r="L65" s="19" t="s">
        <v>282</v>
      </c>
      <c r="M65" s="19">
        <v>282.95999999999998</v>
      </c>
      <c r="N65" s="19">
        <v>4.761904762E-2</v>
      </c>
      <c r="O65" s="19">
        <v>14.148</v>
      </c>
    </row>
    <row r="66" spans="1:15">
      <c r="A66" s="19" t="s">
        <v>345</v>
      </c>
      <c r="B66" s="19" t="s">
        <v>246</v>
      </c>
      <c r="C66" s="19">
        <v>1</v>
      </c>
      <c r="D66" s="19">
        <v>1</v>
      </c>
      <c r="E66" s="19" t="s">
        <v>26</v>
      </c>
      <c r="F66" s="19">
        <v>35.54</v>
      </c>
      <c r="G66" s="19">
        <v>10</v>
      </c>
      <c r="H66" s="19">
        <v>17.77</v>
      </c>
      <c r="I66" s="19">
        <v>373.17</v>
      </c>
      <c r="J66" s="19">
        <v>43469</v>
      </c>
      <c r="K66" s="19">
        <v>1</v>
      </c>
      <c r="L66" s="19" t="s">
        <v>18</v>
      </c>
      <c r="M66" s="19">
        <v>355.4</v>
      </c>
      <c r="N66" s="19">
        <v>4.761904762E-2</v>
      </c>
      <c r="O66" s="19">
        <v>17.77</v>
      </c>
    </row>
    <row r="67" spans="1:15">
      <c r="A67" s="19" t="s">
        <v>346</v>
      </c>
      <c r="B67" s="19" t="s">
        <v>251</v>
      </c>
      <c r="C67" s="19">
        <v>0</v>
      </c>
      <c r="D67" s="19">
        <v>1</v>
      </c>
      <c r="E67" s="19" t="s">
        <v>30</v>
      </c>
      <c r="F67" s="19">
        <v>67.430000000000007</v>
      </c>
      <c r="G67" s="19">
        <v>5</v>
      </c>
      <c r="H67" s="19">
        <v>16.857500000000002</v>
      </c>
      <c r="I67" s="19">
        <v>354.00749999999999</v>
      </c>
      <c r="J67" s="19">
        <v>43530</v>
      </c>
      <c r="K67" s="19">
        <v>2</v>
      </c>
      <c r="L67" s="19" t="s">
        <v>18</v>
      </c>
      <c r="M67" s="19">
        <v>337.15</v>
      </c>
      <c r="N67" s="19">
        <v>4.761904762E-2</v>
      </c>
      <c r="O67" s="19">
        <v>16.857500000000002</v>
      </c>
    </row>
    <row r="68" spans="1:15">
      <c r="A68" s="19" t="s">
        <v>347</v>
      </c>
      <c r="B68" s="19" t="s">
        <v>254</v>
      </c>
      <c r="C68" s="19">
        <v>1</v>
      </c>
      <c r="D68" s="19">
        <v>1</v>
      </c>
      <c r="E68" s="19" t="s">
        <v>17</v>
      </c>
      <c r="F68" s="19">
        <v>21.12</v>
      </c>
      <c r="G68" s="19">
        <v>2</v>
      </c>
      <c r="H68" s="19">
        <v>2.1120000000000001</v>
      </c>
      <c r="I68" s="19">
        <v>44.351999999999997</v>
      </c>
      <c r="J68" s="19">
        <v>43468</v>
      </c>
      <c r="K68" s="19">
        <v>2</v>
      </c>
      <c r="L68" s="19" t="s">
        <v>23</v>
      </c>
      <c r="M68" s="19">
        <v>42.24</v>
      </c>
      <c r="N68" s="19">
        <v>4.761904762E-2</v>
      </c>
      <c r="O68" s="19">
        <v>2.1120000000000001</v>
      </c>
    </row>
    <row r="69" spans="1:15">
      <c r="A69" s="19" t="s">
        <v>348</v>
      </c>
      <c r="B69" s="19" t="s">
        <v>246</v>
      </c>
      <c r="C69" s="19">
        <v>1</v>
      </c>
      <c r="D69" s="19">
        <v>1</v>
      </c>
      <c r="E69" s="19" t="s">
        <v>26</v>
      </c>
      <c r="F69" s="19">
        <v>21.54</v>
      </c>
      <c r="G69" s="19">
        <v>9</v>
      </c>
      <c r="H69" s="19">
        <v>9.6929999999999996</v>
      </c>
      <c r="I69" s="19">
        <v>203.553</v>
      </c>
      <c r="J69" s="19">
        <v>43472</v>
      </c>
      <c r="K69" s="19">
        <v>1</v>
      </c>
      <c r="L69" s="19" t="s">
        <v>282</v>
      </c>
      <c r="M69" s="19">
        <v>193.86</v>
      </c>
      <c r="N69" s="19">
        <v>4.761904762E-2</v>
      </c>
      <c r="O69" s="19">
        <v>9.6929999999999996</v>
      </c>
    </row>
    <row r="70" spans="1:15">
      <c r="A70" s="19" t="s">
        <v>349</v>
      </c>
      <c r="B70" s="19" t="s">
        <v>246</v>
      </c>
      <c r="C70" s="19">
        <v>0</v>
      </c>
      <c r="D70" s="19">
        <v>1</v>
      </c>
      <c r="E70" s="19" t="s">
        <v>26</v>
      </c>
      <c r="F70" s="19">
        <v>12.03</v>
      </c>
      <c r="G70" s="19">
        <v>2</v>
      </c>
      <c r="H70" s="19">
        <v>1.2030000000000001</v>
      </c>
      <c r="I70" s="19">
        <v>25.263000000000002</v>
      </c>
      <c r="J70" s="19">
        <v>43492</v>
      </c>
      <c r="K70" s="19">
        <v>2</v>
      </c>
      <c r="L70" s="19" t="s">
        <v>23</v>
      </c>
      <c r="M70" s="19">
        <v>24.06</v>
      </c>
      <c r="N70" s="19">
        <v>4.761904762E-2</v>
      </c>
      <c r="O70" s="19">
        <v>1.2030000000000001</v>
      </c>
    </row>
    <row r="71" spans="1:15">
      <c r="A71" s="19" t="s">
        <v>350</v>
      </c>
      <c r="B71" s="19" t="s">
        <v>251</v>
      </c>
      <c r="C71" s="19">
        <v>0</v>
      </c>
      <c r="D71" s="19">
        <v>1</v>
      </c>
      <c r="E71" s="19" t="s">
        <v>17</v>
      </c>
      <c r="F71" s="19">
        <v>99.71</v>
      </c>
      <c r="G71" s="19">
        <v>6</v>
      </c>
      <c r="H71" s="19">
        <v>29.913</v>
      </c>
      <c r="I71" s="19">
        <v>628.173</v>
      </c>
      <c r="J71" s="19">
        <v>43522</v>
      </c>
      <c r="K71" s="19">
        <v>2</v>
      </c>
      <c r="L71" s="19" t="s">
        <v>18</v>
      </c>
      <c r="M71" s="19">
        <v>598.26</v>
      </c>
      <c r="N71" s="19">
        <v>4.761904762E-2</v>
      </c>
      <c r="O71" s="19">
        <v>29.913</v>
      </c>
    </row>
    <row r="72" spans="1:15">
      <c r="A72" s="19" t="s">
        <v>351</v>
      </c>
      <c r="B72" s="19" t="s">
        <v>251</v>
      </c>
      <c r="C72" s="19">
        <v>0</v>
      </c>
      <c r="D72" s="19">
        <v>0</v>
      </c>
      <c r="E72" s="19" t="s">
        <v>39</v>
      </c>
      <c r="F72" s="19">
        <v>47.97</v>
      </c>
      <c r="G72" s="19">
        <v>7</v>
      </c>
      <c r="H72" s="19">
        <v>16.7895</v>
      </c>
      <c r="I72" s="19">
        <v>352.5795</v>
      </c>
      <c r="J72" s="19">
        <v>43472</v>
      </c>
      <c r="K72" s="19">
        <v>2</v>
      </c>
      <c r="L72" s="19" t="s">
        <v>23</v>
      </c>
      <c r="M72" s="19">
        <v>335.79</v>
      </c>
      <c r="N72" s="19">
        <v>4.761904762E-2</v>
      </c>
      <c r="O72" s="19">
        <v>16.7895</v>
      </c>
    </row>
    <row r="73" spans="1:15">
      <c r="A73" s="19" t="s">
        <v>352</v>
      </c>
      <c r="B73" s="19" t="s">
        <v>254</v>
      </c>
      <c r="C73" s="19">
        <v>1</v>
      </c>
      <c r="D73" s="19">
        <v>1</v>
      </c>
      <c r="E73" s="19" t="s">
        <v>26</v>
      </c>
      <c r="F73" s="19">
        <v>21.82</v>
      </c>
      <c r="G73" s="19">
        <v>10</v>
      </c>
      <c r="H73" s="19">
        <v>10.91</v>
      </c>
      <c r="I73" s="19">
        <v>229.11</v>
      </c>
      <c r="J73" s="19">
        <v>43472</v>
      </c>
      <c r="K73" s="19">
        <v>2</v>
      </c>
      <c r="L73" s="19" t="s">
        <v>23</v>
      </c>
      <c r="M73" s="19">
        <v>218.2</v>
      </c>
      <c r="N73" s="19">
        <v>4.761904762E-2</v>
      </c>
      <c r="O73" s="19">
        <v>10.91</v>
      </c>
    </row>
    <row r="74" spans="1:15">
      <c r="A74" s="19" t="s">
        <v>353</v>
      </c>
      <c r="B74" s="19" t="s">
        <v>254</v>
      </c>
      <c r="C74" s="19">
        <v>0</v>
      </c>
      <c r="D74" s="19">
        <v>1</v>
      </c>
      <c r="E74" s="19" t="s">
        <v>39</v>
      </c>
      <c r="F74" s="19">
        <v>95.42</v>
      </c>
      <c r="G74" s="19">
        <v>4</v>
      </c>
      <c r="H74" s="19">
        <v>19.084</v>
      </c>
      <c r="I74" s="19">
        <v>400.76400000000001</v>
      </c>
      <c r="J74" s="19">
        <v>43498</v>
      </c>
      <c r="K74" s="19">
        <v>1</v>
      </c>
      <c r="L74" s="19" t="s">
        <v>18</v>
      </c>
      <c r="M74" s="19">
        <v>381.68</v>
      </c>
      <c r="N74" s="19">
        <v>4.761904762E-2</v>
      </c>
      <c r="O74" s="19">
        <v>19.084</v>
      </c>
    </row>
    <row r="75" spans="1:15">
      <c r="A75" s="19" t="s">
        <v>354</v>
      </c>
      <c r="B75" s="19" t="s">
        <v>254</v>
      </c>
      <c r="C75" s="19">
        <v>1</v>
      </c>
      <c r="D75" s="19">
        <v>0</v>
      </c>
      <c r="E75" s="19" t="s">
        <v>39</v>
      </c>
      <c r="F75" s="19">
        <v>70.989999999999995</v>
      </c>
      <c r="G75" s="19">
        <v>10</v>
      </c>
      <c r="H75" s="19">
        <v>35.494999999999997</v>
      </c>
      <c r="I75" s="19">
        <v>745.39499999999998</v>
      </c>
      <c r="J75" s="19">
        <v>43544</v>
      </c>
      <c r="K75" s="19">
        <v>2</v>
      </c>
      <c r="L75" s="19" t="s">
        <v>23</v>
      </c>
      <c r="M75" s="19">
        <v>709.9</v>
      </c>
      <c r="N75" s="19">
        <v>4.761904762E-2</v>
      </c>
      <c r="O75" s="19">
        <v>35.494999999999997</v>
      </c>
    </row>
    <row r="76" spans="1:15">
      <c r="A76" s="19" t="s">
        <v>355</v>
      </c>
      <c r="B76" s="19" t="s">
        <v>246</v>
      </c>
      <c r="C76" s="19">
        <v>1</v>
      </c>
      <c r="D76" s="19">
        <v>0</v>
      </c>
      <c r="E76" s="19" t="s">
        <v>30</v>
      </c>
      <c r="F76" s="19">
        <v>44.02</v>
      </c>
      <c r="G76" s="19">
        <v>10</v>
      </c>
      <c r="H76" s="19">
        <v>22.01</v>
      </c>
      <c r="I76" s="19">
        <v>462.21</v>
      </c>
      <c r="J76" s="19">
        <v>43544</v>
      </c>
      <c r="K76" s="19">
        <v>2</v>
      </c>
      <c r="L76" s="19" t="s">
        <v>282</v>
      </c>
      <c r="M76" s="19">
        <v>440.2</v>
      </c>
      <c r="N76" s="19">
        <v>4.761904762E-2</v>
      </c>
      <c r="O76" s="19">
        <v>22.01</v>
      </c>
    </row>
    <row r="77" spans="1:15">
      <c r="A77" s="19" t="s">
        <v>356</v>
      </c>
      <c r="B77" s="19" t="s">
        <v>246</v>
      </c>
      <c r="C77" s="19">
        <v>0</v>
      </c>
      <c r="D77" s="19">
        <v>1</v>
      </c>
      <c r="E77" s="19" t="s">
        <v>26</v>
      </c>
      <c r="F77" s="19">
        <v>69.959999999999994</v>
      </c>
      <c r="G77" s="19">
        <v>8</v>
      </c>
      <c r="H77" s="19">
        <v>27.984000000000002</v>
      </c>
      <c r="I77" s="19">
        <v>587.66399999999999</v>
      </c>
      <c r="J77" s="19">
        <v>43511</v>
      </c>
      <c r="K77" s="19">
        <v>2</v>
      </c>
      <c r="L77" s="19" t="s">
        <v>282</v>
      </c>
      <c r="M77" s="19">
        <v>559.67999999999995</v>
      </c>
      <c r="N77" s="19">
        <v>4.761904762E-2</v>
      </c>
      <c r="O77" s="19">
        <v>27.984000000000002</v>
      </c>
    </row>
    <row r="78" spans="1:15">
      <c r="A78" s="19" t="s">
        <v>357</v>
      </c>
      <c r="B78" s="19" t="s">
        <v>254</v>
      </c>
      <c r="C78" s="19">
        <v>0</v>
      </c>
      <c r="D78" s="19">
        <v>0</v>
      </c>
      <c r="E78" s="19" t="s">
        <v>26</v>
      </c>
      <c r="F78" s="19">
        <v>37</v>
      </c>
      <c r="G78" s="19">
        <v>1</v>
      </c>
      <c r="H78" s="19">
        <v>1.85</v>
      </c>
      <c r="I78" s="19">
        <v>38.85</v>
      </c>
      <c r="J78" s="19">
        <v>43530</v>
      </c>
      <c r="K78" s="19">
        <v>1</v>
      </c>
      <c r="L78" s="19" t="s">
        <v>282</v>
      </c>
      <c r="M78" s="19">
        <v>37</v>
      </c>
      <c r="N78" s="19">
        <v>4.761904762E-2</v>
      </c>
      <c r="O78" s="19">
        <v>1.85</v>
      </c>
    </row>
    <row r="79" spans="1:15">
      <c r="A79" s="19" t="s">
        <v>358</v>
      </c>
      <c r="B79" s="19" t="s">
        <v>246</v>
      </c>
      <c r="C79" s="19">
        <v>0</v>
      </c>
      <c r="D79" s="19">
        <v>1</v>
      </c>
      <c r="E79" s="19" t="s">
        <v>30</v>
      </c>
      <c r="F79" s="19">
        <v>15.34</v>
      </c>
      <c r="G79" s="19">
        <v>1</v>
      </c>
      <c r="H79" s="19">
        <v>0.76700000000000002</v>
      </c>
      <c r="I79" s="19">
        <v>16.106999999999999</v>
      </c>
      <c r="J79" s="19">
        <v>43471</v>
      </c>
      <c r="K79" s="19">
        <v>1</v>
      </c>
      <c r="L79" s="19" t="s">
        <v>23</v>
      </c>
      <c r="M79" s="19">
        <v>15.34</v>
      </c>
      <c r="N79" s="19">
        <v>4.761904762E-2</v>
      </c>
      <c r="O79" s="19">
        <v>0.76700000000000002</v>
      </c>
    </row>
    <row r="80" spans="1:15">
      <c r="A80" s="19" t="s">
        <v>359</v>
      </c>
      <c r="B80" s="19" t="s">
        <v>246</v>
      </c>
      <c r="C80" s="19">
        <v>1</v>
      </c>
      <c r="D80" s="19">
        <v>0</v>
      </c>
      <c r="E80" s="19" t="s">
        <v>17</v>
      </c>
      <c r="F80" s="19">
        <v>99.83</v>
      </c>
      <c r="G80" s="19">
        <v>6</v>
      </c>
      <c r="H80" s="19">
        <v>29.949000000000002</v>
      </c>
      <c r="I80" s="19">
        <v>628.92899999999997</v>
      </c>
      <c r="J80" s="19">
        <v>43528</v>
      </c>
      <c r="K80" s="19">
        <v>2</v>
      </c>
      <c r="L80" s="19" t="s">
        <v>18</v>
      </c>
      <c r="M80" s="19">
        <v>598.98</v>
      </c>
      <c r="N80" s="19">
        <v>4.761904762E-2</v>
      </c>
      <c r="O80" s="19">
        <v>29.949000000000002</v>
      </c>
    </row>
    <row r="81" spans="1:15">
      <c r="A81" s="19" t="s">
        <v>360</v>
      </c>
      <c r="B81" s="19" t="s">
        <v>246</v>
      </c>
      <c r="C81" s="19">
        <v>1</v>
      </c>
      <c r="D81" s="19">
        <v>1</v>
      </c>
      <c r="E81" s="19" t="s">
        <v>17</v>
      </c>
      <c r="F81" s="19">
        <v>47.67</v>
      </c>
      <c r="G81" s="19">
        <v>4</v>
      </c>
      <c r="H81" s="19">
        <v>9.5340000000000007</v>
      </c>
      <c r="I81" s="19">
        <v>200.214</v>
      </c>
      <c r="J81" s="19">
        <v>43536</v>
      </c>
      <c r="K81" s="19">
        <v>1</v>
      </c>
      <c r="L81" s="19" t="s">
        <v>23</v>
      </c>
      <c r="M81" s="19">
        <v>190.68</v>
      </c>
      <c r="N81" s="19">
        <v>4.761904762E-2</v>
      </c>
      <c r="O81" s="19">
        <v>9.5340000000000007</v>
      </c>
    </row>
    <row r="82" spans="1:15">
      <c r="A82" s="19" t="s">
        <v>361</v>
      </c>
      <c r="B82" s="19" t="s">
        <v>251</v>
      </c>
      <c r="C82" s="19">
        <v>0</v>
      </c>
      <c r="D82" s="19">
        <v>0</v>
      </c>
      <c r="E82" s="19" t="s">
        <v>17</v>
      </c>
      <c r="F82" s="19">
        <v>66.680000000000007</v>
      </c>
      <c r="G82" s="19">
        <v>5</v>
      </c>
      <c r="H82" s="19">
        <v>16.670000000000002</v>
      </c>
      <c r="I82" s="19">
        <v>350.07</v>
      </c>
      <c r="J82" s="19">
        <v>43516</v>
      </c>
      <c r="K82" s="19">
        <v>2</v>
      </c>
      <c r="L82" s="19" t="s">
        <v>23</v>
      </c>
      <c r="M82" s="19">
        <v>333.4</v>
      </c>
      <c r="N82" s="19">
        <v>4.761904762E-2</v>
      </c>
      <c r="O82" s="19">
        <v>16.670000000000002</v>
      </c>
    </row>
    <row r="83" spans="1:15">
      <c r="A83" s="19" t="s">
        <v>362</v>
      </c>
      <c r="B83" s="19" t="s">
        <v>254</v>
      </c>
      <c r="C83" s="19">
        <v>1</v>
      </c>
      <c r="D83" s="19">
        <v>0</v>
      </c>
      <c r="E83" s="19" t="s">
        <v>26</v>
      </c>
      <c r="F83" s="19">
        <v>74.86</v>
      </c>
      <c r="G83" s="19">
        <v>1</v>
      </c>
      <c r="H83" s="19">
        <v>3.7429999999999999</v>
      </c>
      <c r="I83" s="19">
        <v>78.602999999999994</v>
      </c>
      <c r="J83" s="19">
        <v>43548</v>
      </c>
      <c r="K83" s="19">
        <v>1</v>
      </c>
      <c r="L83" s="19" t="s">
        <v>23</v>
      </c>
      <c r="M83" s="19">
        <v>74.86</v>
      </c>
      <c r="N83" s="19">
        <v>4.761904762E-2</v>
      </c>
      <c r="O83" s="19">
        <v>3.7429999999999999</v>
      </c>
    </row>
    <row r="84" spans="1:15">
      <c r="A84" s="19" t="s">
        <v>363</v>
      </c>
      <c r="B84" s="19" t="s">
        <v>254</v>
      </c>
      <c r="C84" s="19">
        <v>0</v>
      </c>
      <c r="D84" s="19">
        <v>1</v>
      </c>
      <c r="E84" s="19" t="s">
        <v>30</v>
      </c>
      <c r="F84" s="19">
        <v>23.75</v>
      </c>
      <c r="G84" s="19">
        <v>9</v>
      </c>
      <c r="H84" s="19">
        <v>10.6875</v>
      </c>
      <c r="I84" s="19">
        <v>224.4375</v>
      </c>
      <c r="J84" s="19">
        <v>43496</v>
      </c>
      <c r="K84" s="19">
        <v>1</v>
      </c>
      <c r="L84" s="19" t="s">
        <v>23</v>
      </c>
      <c r="M84" s="19">
        <v>213.75</v>
      </c>
      <c r="N84" s="19">
        <v>4.761904762E-2</v>
      </c>
      <c r="O84" s="19">
        <v>10.6875</v>
      </c>
    </row>
    <row r="85" spans="1:15">
      <c r="A85" s="19" t="s">
        <v>364</v>
      </c>
      <c r="B85" s="19" t="s">
        <v>251</v>
      </c>
      <c r="C85" s="19">
        <v>0</v>
      </c>
      <c r="D85" s="19">
        <v>1</v>
      </c>
      <c r="E85" s="19" t="s">
        <v>37</v>
      </c>
      <c r="F85" s="19">
        <v>48.51</v>
      </c>
      <c r="G85" s="19">
        <v>7</v>
      </c>
      <c r="H85" s="19">
        <v>16.9785</v>
      </c>
      <c r="I85" s="19">
        <v>356.54849999999999</v>
      </c>
      <c r="J85" s="19">
        <v>43490</v>
      </c>
      <c r="K85" s="19">
        <v>1</v>
      </c>
      <c r="L85" s="19" t="s">
        <v>282</v>
      </c>
      <c r="M85" s="19">
        <v>339.57</v>
      </c>
      <c r="N85" s="19">
        <v>4.761904762E-2</v>
      </c>
      <c r="O85" s="19">
        <v>16.9785</v>
      </c>
    </row>
    <row r="86" spans="1:15">
      <c r="A86" s="19" t="s">
        <v>365</v>
      </c>
      <c r="B86" s="19" t="s">
        <v>246</v>
      </c>
      <c r="C86" s="19">
        <v>1</v>
      </c>
      <c r="D86" s="19">
        <v>1</v>
      </c>
      <c r="E86" s="19" t="s">
        <v>26</v>
      </c>
      <c r="F86" s="19">
        <v>94.88</v>
      </c>
      <c r="G86" s="19">
        <v>7</v>
      </c>
      <c r="H86" s="19">
        <v>33.207999999999998</v>
      </c>
      <c r="I86" s="19">
        <v>697.36800000000005</v>
      </c>
      <c r="J86" s="19">
        <v>43499</v>
      </c>
      <c r="K86" s="19">
        <v>1</v>
      </c>
      <c r="L86" s="19" t="s">
        <v>23</v>
      </c>
      <c r="M86" s="19">
        <v>664.16</v>
      </c>
      <c r="N86" s="19">
        <v>4.761904762E-2</v>
      </c>
      <c r="O86" s="19">
        <v>33.207999999999998</v>
      </c>
    </row>
    <row r="87" spans="1:15">
      <c r="A87" s="19" t="s">
        <v>366</v>
      </c>
      <c r="B87" s="19" t="s">
        <v>251</v>
      </c>
      <c r="C87" s="19">
        <v>1</v>
      </c>
      <c r="D87" s="19">
        <v>0</v>
      </c>
      <c r="E87" s="19" t="s">
        <v>22</v>
      </c>
      <c r="F87" s="19">
        <v>40.299999999999997</v>
      </c>
      <c r="G87" s="19">
        <v>10</v>
      </c>
      <c r="H87" s="19">
        <v>20.149999999999999</v>
      </c>
      <c r="I87" s="19">
        <v>423.15</v>
      </c>
      <c r="J87" s="19">
        <v>43489</v>
      </c>
      <c r="K87" s="19">
        <v>2</v>
      </c>
      <c r="L87" s="19" t="s">
        <v>282</v>
      </c>
      <c r="M87" s="19">
        <v>403</v>
      </c>
      <c r="N87" s="19">
        <v>4.761904762E-2</v>
      </c>
      <c r="O87" s="19">
        <v>20.149999999999999</v>
      </c>
    </row>
    <row r="88" spans="1:15">
      <c r="A88" s="19" t="s">
        <v>367</v>
      </c>
      <c r="B88" s="19" t="s">
        <v>254</v>
      </c>
      <c r="C88" s="19">
        <v>0</v>
      </c>
      <c r="D88" s="19">
        <v>0</v>
      </c>
      <c r="E88" s="19" t="s">
        <v>22</v>
      </c>
      <c r="F88" s="19">
        <v>27.85</v>
      </c>
      <c r="G88" s="19">
        <v>7</v>
      </c>
      <c r="H88" s="19">
        <v>9.7475000000000005</v>
      </c>
      <c r="I88" s="19">
        <v>204.69749999999999</v>
      </c>
      <c r="J88" s="19">
        <v>43538</v>
      </c>
      <c r="K88" s="19">
        <v>2</v>
      </c>
      <c r="L88" s="19" t="s">
        <v>18</v>
      </c>
      <c r="M88" s="19">
        <v>194.95</v>
      </c>
      <c r="N88" s="19">
        <v>4.761904762E-2</v>
      </c>
      <c r="O88" s="19">
        <v>9.7475000000000005</v>
      </c>
    </row>
    <row r="89" spans="1:15">
      <c r="A89" s="19" t="s">
        <v>368</v>
      </c>
      <c r="B89" s="19" t="s">
        <v>246</v>
      </c>
      <c r="C89" s="19">
        <v>1</v>
      </c>
      <c r="D89" s="19">
        <v>1</v>
      </c>
      <c r="E89" s="19" t="s">
        <v>22</v>
      </c>
      <c r="F89" s="19">
        <v>62.48</v>
      </c>
      <c r="G89" s="19">
        <v>1</v>
      </c>
      <c r="H89" s="19">
        <v>3.1240000000000001</v>
      </c>
      <c r="I89" s="19">
        <v>65.603999999999999</v>
      </c>
      <c r="J89" s="19">
        <v>43514</v>
      </c>
      <c r="K89" s="19">
        <v>2</v>
      </c>
      <c r="L89" s="19" t="s">
        <v>23</v>
      </c>
      <c r="M89" s="19">
        <v>62.48</v>
      </c>
      <c r="N89" s="19">
        <v>4.761904762E-2</v>
      </c>
      <c r="O89" s="19">
        <v>3.1240000000000001</v>
      </c>
    </row>
    <row r="90" spans="1:15">
      <c r="A90" s="19" t="s">
        <v>369</v>
      </c>
      <c r="B90" s="19" t="s">
        <v>246</v>
      </c>
      <c r="C90" s="19">
        <v>1</v>
      </c>
      <c r="D90" s="19">
        <v>1</v>
      </c>
      <c r="E90" s="19" t="s">
        <v>37</v>
      </c>
      <c r="F90" s="19">
        <v>36.36</v>
      </c>
      <c r="G90" s="19">
        <v>2</v>
      </c>
      <c r="H90" s="19">
        <v>3.6360000000000001</v>
      </c>
      <c r="I90" s="19">
        <v>76.355999999999995</v>
      </c>
      <c r="J90" s="19">
        <v>43486</v>
      </c>
      <c r="K90" s="19">
        <v>0</v>
      </c>
      <c r="L90" s="19" t="s">
        <v>23</v>
      </c>
      <c r="M90" s="19">
        <v>72.72</v>
      </c>
      <c r="N90" s="19">
        <v>4.761904762E-2</v>
      </c>
      <c r="O90" s="19">
        <v>3.6360000000000001</v>
      </c>
    </row>
    <row r="91" spans="1:15">
      <c r="A91" s="19" t="s">
        <v>370</v>
      </c>
      <c r="B91" s="19" t="s">
        <v>251</v>
      </c>
      <c r="C91" s="19">
        <v>0</v>
      </c>
      <c r="D91" s="19">
        <v>0</v>
      </c>
      <c r="E91" s="19" t="s">
        <v>17</v>
      </c>
      <c r="F91" s="19">
        <v>18.11</v>
      </c>
      <c r="G91" s="19">
        <v>10</v>
      </c>
      <c r="H91" s="19">
        <v>9.0549999999999997</v>
      </c>
      <c r="I91" s="19">
        <v>190.155</v>
      </c>
      <c r="J91" s="19">
        <v>43537</v>
      </c>
      <c r="K91" s="19">
        <v>1</v>
      </c>
      <c r="L91" s="19" t="s">
        <v>18</v>
      </c>
      <c r="M91" s="19">
        <v>181.1</v>
      </c>
      <c r="N91" s="19">
        <v>4.761904762E-2</v>
      </c>
      <c r="O91" s="19">
        <v>9.0549999999999997</v>
      </c>
    </row>
    <row r="92" spans="1:15">
      <c r="A92" s="19" t="s">
        <v>371</v>
      </c>
      <c r="B92" s="19" t="s">
        <v>254</v>
      </c>
      <c r="C92" s="19">
        <v>1</v>
      </c>
      <c r="D92" s="19">
        <v>1</v>
      </c>
      <c r="E92" s="19" t="s">
        <v>22</v>
      </c>
      <c r="F92" s="19">
        <v>51.92</v>
      </c>
      <c r="G92" s="19">
        <v>5</v>
      </c>
      <c r="H92" s="19">
        <v>12.98</v>
      </c>
      <c r="I92" s="19">
        <v>272.58</v>
      </c>
      <c r="J92" s="19">
        <v>43527</v>
      </c>
      <c r="K92" s="19">
        <v>1</v>
      </c>
      <c r="L92" s="19" t="s">
        <v>23</v>
      </c>
      <c r="M92" s="19">
        <v>259.60000000000002</v>
      </c>
      <c r="N92" s="19">
        <v>4.761904762E-2</v>
      </c>
      <c r="O92" s="19">
        <v>12.98</v>
      </c>
    </row>
    <row r="93" spans="1:15">
      <c r="A93" s="19" t="s">
        <v>372</v>
      </c>
      <c r="B93" s="19" t="s">
        <v>254</v>
      </c>
      <c r="C93" s="19">
        <v>0</v>
      </c>
      <c r="D93" s="19">
        <v>0</v>
      </c>
      <c r="E93" s="19" t="s">
        <v>22</v>
      </c>
      <c r="F93" s="19">
        <v>28.84</v>
      </c>
      <c r="G93" s="19">
        <v>4</v>
      </c>
      <c r="H93" s="19">
        <v>5.7679999999999998</v>
      </c>
      <c r="I93" s="19">
        <v>121.128</v>
      </c>
      <c r="J93" s="19">
        <v>43553</v>
      </c>
      <c r="K93" s="19">
        <v>1</v>
      </c>
      <c r="L93" s="19" t="s">
        <v>23</v>
      </c>
      <c r="M93" s="19">
        <v>115.36</v>
      </c>
      <c r="N93" s="19">
        <v>4.761904762E-2</v>
      </c>
      <c r="O93" s="19">
        <v>5.7679999999999998</v>
      </c>
    </row>
    <row r="94" spans="1:15">
      <c r="A94" s="19" t="s">
        <v>373</v>
      </c>
      <c r="B94" s="19" t="s">
        <v>246</v>
      </c>
      <c r="C94" s="19">
        <v>1</v>
      </c>
      <c r="D94" s="19">
        <v>0</v>
      </c>
      <c r="E94" s="19" t="s">
        <v>26</v>
      </c>
      <c r="F94" s="19">
        <v>78.38</v>
      </c>
      <c r="G94" s="19">
        <v>6</v>
      </c>
      <c r="H94" s="19">
        <v>23.513999999999999</v>
      </c>
      <c r="I94" s="19">
        <v>493.79399999999998</v>
      </c>
      <c r="J94" s="19">
        <v>43475</v>
      </c>
      <c r="K94" s="19">
        <v>1</v>
      </c>
      <c r="L94" s="19" t="s">
        <v>18</v>
      </c>
      <c r="M94" s="19">
        <v>470.28</v>
      </c>
      <c r="N94" s="19">
        <v>4.761904762E-2</v>
      </c>
      <c r="O94" s="19">
        <v>23.513999999999999</v>
      </c>
    </row>
    <row r="95" spans="1:15">
      <c r="A95" s="19" t="s">
        <v>374</v>
      </c>
      <c r="B95" s="19" t="s">
        <v>246</v>
      </c>
      <c r="C95" s="19">
        <v>1</v>
      </c>
      <c r="D95" s="19">
        <v>0</v>
      </c>
      <c r="E95" s="19" t="s">
        <v>26</v>
      </c>
      <c r="F95" s="19">
        <v>60.01</v>
      </c>
      <c r="G95" s="19">
        <v>4</v>
      </c>
      <c r="H95" s="19">
        <v>12.002000000000001</v>
      </c>
      <c r="I95" s="19">
        <v>252.042</v>
      </c>
      <c r="J95" s="19">
        <v>43490</v>
      </c>
      <c r="K95" s="19">
        <v>2</v>
      </c>
      <c r="L95" s="19" t="s">
        <v>23</v>
      </c>
      <c r="M95" s="19">
        <v>240.04</v>
      </c>
      <c r="N95" s="19">
        <v>4.761904762E-2</v>
      </c>
      <c r="O95" s="19">
        <v>12.002000000000001</v>
      </c>
    </row>
    <row r="96" spans="1:15">
      <c r="A96" s="19" t="s">
        <v>375</v>
      </c>
      <c r="B96" s="19" t="s">
        <v>254</v>
      </c>
      <c r="C96" s="19">
        <v>1</v>
      </c>
      <c r="D96" s="19">
        <v>1</v>
      </c>
      <c r="E96" s="19" t="s">
        <v>26</v>
      </c>
      <c r="F96" s="19">
        <v>88.61</v>
      </c>
      <c r="G96" s="19">
        <v>1</v>
      </c>
      <c r="H96" s="19">
        <v>4.4305000000000003</v>
      </c>
      <c r="I96" s="19">
        <v>93.040499999999994</v>
      </c>
      <c r="J96" s="19">
        <v>43484</v>
      </c>
      <c r="K96" s="19">
        <v>0</v>
      </c>
      <c r="L96" s="19" t="s">
        <v>23</v>
      </c>
      <c r="M96" s="19">
        <v>88.61</v>
      </c>
      <c r="N96" s="19">
        <v>4.761904762E-2</v>
      </c>
      <c r="O96" s="19">
        <v>4.4305000000000003</v>
      </c>
    </row>
    <row r="97" spans="1:15">
      <c r="A97" s="19" t="s">
        <v>376</v>
      </c>
      <c r="B97" s="19" t="s">
        <v>254</v>
      </c>
      <c r="C97" s="19">
        <v>0</v>
      </c>
      <c r="D97" s="19">
        <v>0</v>
      </c>
      <c r="E97" s="19" t="s">
        <v>39</v>
      </c>
      <c r="F97" s="19">
        <v>99.82</v>
      </c>
      <c r="G97" s="19">
        <v>2</v>
      </c>
      <c r="H97" s="19">
        <v>9.9819999999999993</v>
      </c>
      <c r="I97" s="19">
        <v>209.62200000000001</v>
      </c>
      <c r="J97" s="19">
        <v>43467</v>
      </c>
      <c r="K97" s="19">
        <v>2</v>
      </c>
      <c r="L97" s="19" t="s">
        <v>282</v>
      </c>
      <c r="M97" s="19">
        <v>199.64</v>
      </c>
      <c r="N97" s="19">
        <v>4.761904762E-2</v>
      </c>
      <c r="O97" s="19">
        <v>9.9819999999999993</v>
      </c>
    </row>
    <row r="98" spans="1:15">
      <c r="A98" s="19" t="s">
        <v>377</v>
      </c>
      <c r="B98" s="19" t="s">
        <v>251</v>
      </c>
      <c r="C98" s="19">
        <v>1</v>
      </c>
      <c r="D98" s="19">
        <v>0</v>
      </c>
      <c r="E98" s="19" t="s">
        <v>17</v>
      </c>
      <c r="F98" s="19">
        <v>39.01</v>
      </c>
      <c r="G98" s="19">
        <v>1</v>
      </c>
      <c r="H98" s="19">
        <v>1.9504999999999999</v>
      </c>
      <c r="I98" s="19">
        <v>40.960500000000003</v>
      </c>
      <c r="J98" s="19">
        <v>43536</v>
      </c>
      <c r="K98" s="19">
        <v>2</v>
      </c>
      <c r="L98" s="19" t="s">
        <v>282</v>
      </c>
      <c r="M98" s="19">
        <v>39.01</v>
      </c>
      <c r="N98" s="19">
        <v>4.761904762E-2</v>
      </c>
      <c r="O98" s="19">
        <v>1.9504999999999999</v>
      </c>
    </row>
    <row r="99" spans="1:15">
      <c r="A99" s="19" t="s">
        <v>378</v>
      </c>
      <c r="B99" s="19" t="s">
        <v>254</v>
      </c>
      <c r="C99" s="19">
        <v>0</v>
      </c>
      <c r="D99" s="19">
        <v>0</v>
      </c>
      <c r="E99" s="19" t="s">
        <v>37</v>
      </c>
      <c r="F99" s="19">
        <v>48.61</v>
      </c>
      <c r="G99" s="19">
        <v>1</v>
      </c>
      <c r="H99" s="19">
        <v>2.4304999999999999</v>
      </c>
      <c r="I99" s="19">
        <v>51.040500000000002</v>
      </c>
      <c r="J99" s="19">
        <v>43521</v>
      </c>
      <c r="K99" s="19">
        <v>2</v>
      </c>
      <c r="L99" s="19" t="s">
        <v>23</v>
      </c>
      <c r="M99" s="19">
        <v>48.61</v>
      </c>
      <c r="N99" s="19">
        <v>4.761904762E-2</v>
      </c>
      <c r="O99" s="19">
        <v>2.4304999999999999</v>
      </c>
    </row>
    <row r="100" spans="1:15">
      <c r="A100" s="19" t="s">
        <v>379</v>
      </c>
      <c r="B100" s="19" t="s">
        <v>246</v>
      </c>
      <c r="C100" s="19">
        <v>0</v>
      </c>
      <c r="D100" s="19">
        <v>1</v>
      </c>
      <c r="E100" s="19" t="s">
        <v>22</v>
      </c>
      <c r="F100" s="19">
        <v>51.19</v>
      </c>
      <c r="G100" s="19">
        <v>4</v>
      </c>
      <c r="H100" s="19">
        <v>10.238</v>
      </c>
      <c r="I100" s="19">
        <v>214.99799999999999</v>
      </c>
      <c r="J100" s="19">
        <v>43542</v>
      </c>
      <c r="K100" s="19">
        <v>2</v>
      </c>
      <c r="L100" s="19" t="s">
        <v>282</v>
      </c>
      <c r="M100" s="19">
        <v>204.76</v>
      </c>
      <c r="N100" s="19">
        <v>4.761904762E-2</v>
      </c>
      <c r="O100" s="19">
        <v>10.238</v>
      </c>
    </row>
    <row r="101" spans="1:15">
      <c r="A101" s="19" t="s">
        <v>380</v>
      </c>
      <c r="B101" s="19" t="s">
        <v>251</v>
      </c>
      <c r="C101" s="19">
        <v>0</v>
      </c>
      <c r="D101" s="19">
        <v>1</v>
      </c>
      <c r="E101" s="19" t="s">
        <v>22</v>
      </c>
      <c r="F101" s="19">
        <v>14.96</v>
      </c>
      <c r="G101" s="19">
        <v>8</v>
      </c>
      <c r="H101" s="19">
        <v>5.984</v>
      </c>
      <c r="I101" s="19">
        <v>125.664</v>
      </c>
      <c r="J101" s="19">
        <v>43519</v>
      </c>
      <c r="K101" s="19">
        <v>1</v>
      </c>
      <c r="L101" s="19" t="s">
        <v>23</v>
      </c>
      <c r="M101" s="19">
        <v>119.68</v>
      </c>
      <c r="N101" s="19">
        <v>4.761904762E-2</v>
      </c>
      <c r="O101" s="19">
        <v>5.984</v>
      </c>
    </row>
    <row r="102" spans="1:15">
      <c r="A102" s="19" t="s">
        <v>381</v>
      </c>
      <c r="B102" s="19" t="s">
        <v>246</v>
      </c>
      <c r="C102" s="19">
        <v>1</v>
      </c>
      <c r="D102" s="19">
        <v>0</v>
      </c>
      <c r="E102" s="19" t="s">
        <v>22</v>
      </c>
      <c r="F102" s="19">
        <v>72.2</v>
      </c>
      <c r="G102" s="19">
        <v>7</v>
      </c>
      <c r="H102" s="19">
        <v>25.27</v>
      </c>
      <c r="I102" s="19">
        <v>530.66999999999996</v>
      </c>
      <c r="J102" s="19">
        <v>43550</v>
      </c>
      <c r="K102" s="19">
        <v>2</v>
      </c>
      <c r="L102" s="19" t="s">
        <v>18</v>
      </c>
      <c r="M102" s="19">
        <v>505.4</v>
      </c>
      <c r="N102" s="19">
        <v>4.761904762E-2</v>
      </c>
      <c r="O102" s="19">
        <v>25.27</v>
      </c>
    </row>
    <row r="103" spans="1:15">
      <c r="A103" s="19" t="s">
        <v>382</v>
      </c>
      <c r="B103" s="19" t="s">
        <v>246</v>
      </c>
      <c r="C103" s="19">
        <v>0</v>
      </c>
      <c r="D103" s="19">
        <v>1</v>
      </c>
      <c r="E103" s="19" t="s">
        <v>30</v>
      </c>
      <c r="F103" s="19">
        <v>40.229999999999997</v>
      </c>
      <c r="G103" s="19">
        <v>7</v>
      </c>
      <c r="H103" s="19">
        <v>14.080500000000001</v>
      </c>
      <c r="I103" s="19">
        <v>295.69049999999999</v>
      </c>
      <c r="J103" s="19">
        <v>43554</v>
      </c>
      <c r="K103" s="19">
        <v>1</v>
      </c>
      <c r="L103" s="19" t="s">
        <v>23</v>
      </c>
      <c r="M103" s="19">
        <v>281.61</v>
      </c>
      <c r="N103" s="19">
        <v>4.761904762E-2</v>
      </c>
      <c r="O103" s="19">
        <v>14.080500000000001</v>
      </c>
    </row>
    <row r="104" spans="1:15">
      <c r="A104" s="19" t="s">
        <v>383</v>
      </c>
      <c r="B104" s="19" t="s">
        <v>246</v>
      </c>
      <c r="C104" s="19">
        <v>1</v>
      </c>
      <c r="D104" s="19">
        <v>1</v>
      </c>
      <c r="E104" s="19" t="s">
        <v>26</v>
      </c>
      <c r="F104" s="19">
        <v>88.79</v>
      </c>
      <c r="G104" s="19">
        <v>8</v>
      </c>
      <c r="H104" s="19">
        <v>35.515999999999998</v>
      </c>
      <c r="I104" s="19">
        <v>745.83600000000001</v>
      </c>
      <c r="J104" s="19">
        <v>43513</v>
      </c>
      <c r="K104" s="19">
        <v>2</v>
      </c>
      <c r="L104" s="19" t="s">
        <v>23</v>
      </c>
      <c r="M104" s="19">
        <v>710.32</v>
      </c>
      <c r="N104" s="19">
        <v>4.761904762E-2</v>
      </c>
      <c r="O104" s="19">
        <v>35.515999999999998</v>
      </c>
    </row>
    <row r="105" spans="1:15">
      <c r="A105" s="19" t="s">
        <v>384</v>
      </c>
      <c r="B105" s="19" t="s">
        <v>246</v>
      </c>
      <c r="C105" s="19">
        <v>1</v>
      </c>
      <c r="D105" s="19">
        <v>1</v>
      </c>
      <c r="E105" s="19" t="s">
        <v>22</v>
      </c>
      <c r="F105" s="19">
        <v>26.48</v>
      </c>
      <c r="G105" s="19">
        <v>3</v>
      </c>
      <c r="H105" s="19">
        <v>3.972</v>
      </c>
      <c r="I105" s="19">
        <v>83.412000000000006</v>
      </c>
      <c r="J105" s="19">
        <v>43545</v>
      </c>
      <c r="K105" s="19">
        <v>0</v>
      </c>
      <c r="L105" s="19" t="s">
        <v>18</v>
      </c>
      <c r="M105" s="19">
        <v>79.44</v>
      </c>
      <c r="N105" s="19">
        <v>4.761904762E-2</v>
      </c>
      <c r="O105" s="19">
        <v>3.972</v>
      </c>
    </row>
    <row r="106" spans="1:15">
      <c r="A106" s="19" t="s">
        <v>385</v>
      </c>
      <c r="B106" s="19" t="s">
        <v>246</v>
      </c>
      <c r="C106" s="19">
        <v>0</v>
      </c>
      <c r="D106" s="19">
        <v>1</v>
      </c>
      <c r="E106" s="19" t="s">
        <v>39</v>
      </c>
      <c r="F106" s="19">
        <v>81.91</v>
      </c>
      <c r="G106" s="19">
        <v>2</v>
      </c>
      <c r="H106" s="19">
        <v>8.1910000000000007</v>
      </c>
      <c r="I106" s="19">
        <v>172.011</v>
      </c>
      <c r="J106" s="19">
        <v>43529</v>
      </c>
      <c r="K106" s="19">
        <v>2</v>
      </c>
      <c r="L106" s="19" t="s">
        <v>23</v>
      </c>
      <c r="M106" s="19">
        <v>163.82</v>
      </c>
      <c r="N106" s="19">
        <v>4.761904762E-2</v>
      </c>
      <c r="O106" s="19">
        <v>8.1910000000000007</v>
      </c>
    </row>
    <row r="107" spans="1:15">
      <c r="A107" s="19" t="s">
        <v>386</v>
      </c>
      <c r="B107" s="19" t="s">
        <v>251</v>
      </c>
      <c r="C107" s="19">
        <v>1</v>
      </c>
      <c r="D107" s="19">
        <v>0</v>
      </c>
      <c r="E107" s="19" t="s">
        <v>30</v>
      </c>
      <c r="F107" s="19">
        <v>79.930000000000007</v>
      </c>
      <c r="G107" s="19">
        <v>6</v>
      </c>
      <c r="H107" s="19">
        <v>23.978999999999999</v>
      </c>
      <c r="I107" s="19">
        <v>503.55900000000003</v>
      </c>
      <c r="J107" s="19">
        <v>43496</v>
      </c>
      <c r="K107" s="19">
        <v>1</v>
      </c>
      <c r="L107" s="19" t="s">
        <v>23</v>
      </c>
      <c r="M107" s="19">
        <v>479.58</v>
      </c>
      <c r="N107" s="19">
        <v>4.761904762E-2</v>
      </c>
      <c r="O107" s="19">
        <v>23.978999999999999</v>
      </c>
    </row>
    <row r="108" spans="1:15">
      <c r="A108" s="19" t="s">
        <v>387</v>
      </c>
      <c r="B108" s="19" t="s">
        <v>254</v>
      </c>
      <c r="C108" s="19">
        <v>1</v>
      </c>
      <c r="D108" s="19">
        <v>0</v>
      </c>
      <c r="E108" s="19" t="s">
        <v>39</v>
      </c>
      <c r="F108" s="19">
        <v>69.33</v>
      </c>
      <c r="G108" s="19">
        <v>2</v>
      </c>
      <c r="H108" s="19">
        <v>6.9329999999999998</v>
      </c>
      <c r="I108" s="19">
        <v>145.59299999999999</v>
      </c>
      <c r="J108" s="19">
        <v>43501</v>
      </c>
      <c r="K108" s="19">
        <v>2</v>
      </c>
      <c r="L108" s="19" t="s">
        <v>18</v>
      </c>
      <c r="M108" s="19">
        <v>138.66</v>
      </c>
      <c r="N108" s="19">
        <v>4.761904762E-2</v>
      </c>
      <c r="O108" s="19">
        <v>6.9329999999999998</v>
      </c>
    </row>
    <row r="109" spans="1:15">
      <c r="A109" s="19" t="s">
        <v>388</v>
      </c>
      <c r="B109" s="19" t="s">
        <v>246</v>
      </c>
      <c r="C109" s="19">
        <v>1</v>
      </c>
      <c r="D109" s="19">
        <v>1</v>
      </c>
      <c r="E109" s="19" t="s">
        <v>37</v>
      </c>
      <c r="F109" s="19">
        <v>14.23</v>
      </c>
      <c r="G109" s="19">
        <v>5</v>
      </c>
      <c r="H109" s="19">
        <v>3.5575000000000001</v>
      </c>
      <c r="I109" s="19">
        <v>74.707499999999996</v>
      </c>
      <c r="J109" s="19">
        <v>43497</v>
      </c>
      <c r="K109" s="19">
        <v>0</v>
      </c>
      <c r="L109" s="19" t="s">
        <v>282</v>
      </c>
      <c r="M109" s="19">
        <v>71.150000000000006</v>
      </c>
      <c r="N109" s="19">
        <v>4.761904762E-2</v>
      </c>
      <c r="O109" s="19">
        <v>3.5575000000000001</v>
      </c>
    </row>
    <row r="110" spans="1:15">
      <c r="A110" s="19" t="s">
        <v>389</v>
      </c>
      <c r="B110" s="19" t="s">
        <v>246</v>
      </c>
      <c r="C110" s="19">
        <v>1</v>
      </c>
      <c r="D110" s="19">
        <v>1</v>
      </c>
      <c r="E110" s="19" t="s">
        <v>17</v>
      </c>
      <c r="F110" s="19">
        <v>15.55</v>
      </c>
      <c r="G110" s="19">
        <v>9</v>
      </c>
      <c r="H110" s="19">
        <v>6.9974999999999996</v>
      </c>
      <c r="I110" s="19">
        <v>146.94749999999999</v>
      </c>
      <c r="J110" s="19">
        <v>43531</v>
      </c>
      <c r="K110" s="19">
        <v>1</v>
      </c>
      <c r="L110" s="19" t="s">
        <v>23</v>
      </c>
      <c r="M110" s="19">
        <v>139.94999999999999</v>
      </c>
      <c r="N110" s="19">
        <v>4.761904762E-2</v>
      </c>
      <c r="O110" s="19">
        <v>6.9974999999999996</v>
      </c>
    </row>
    <row r="111" spans="1:15">
      <c r="A111" s="19" t="s">
        <v>390</v>
      </c>
      <c r="B111" s="19" t="s">
        <v>254</v>
      </c>
      <c r="C111" s="19">
        <v>1</v>
      </c>
      <c r="D111" s="19">
        <v>1</v>
      </c>
      <c r="E111" s="19" t="s">
        <v>22</v>
      </c>
      <c r="F111" s="19">
        <v>78.13</v>
      </c>
      <c r="G111" s="19">
        <v>10</v>
      </c>
      <c r="H111" s="19">
        <v>39.064999999999998</v>
      </c>
      <c r="I111" s="19">
        <v>820.36500000000001</v>
      </c>
      <c r="J111" s="19">
        <v>43506</v>
      </c>
      <c r="K111" s="19">
        <v>2</v>
      </c>
      <c r="L111" s="19" t="s">
        <v>23</v>
      </c>
      <c r="M111" s="19">
        <v>781.3</v>
      </c>
      <c r="N111" s="19">
        <v>4.761904762E-2</v>
      </c>
      <c r="O111" s="19">
        <v>39.064999999999998</v>
      </c>
    </row>
    <row r="112" spans="1:15">
      <c r="A112" s="19" t="s">
        <v>391</v>
      </c>
      <c r="B112" s="19" t="s">
        <v>254</v>
      </c>
      <c r="C112" s="19">
        <v>1</v>
      </c>
      <c r="D112" s="19">
        <v>0</v>
      </c>
      <c r="E112" s="19" t="s">
        <v>37</v>
      </c>
      <c r="F112" s="19">
        <v>99.37</v>
      </c>
      <c r="G112" s="19">
        <v>2</v>
      </c>
      <c r="H112" s="19">
        <v>9.9369999999999994</v>
      </c>
      <c r="I112" s="19">
        <v>208.67699999999999</v>
      </c>
      <c r="J112" s="19">
        <v>43510</v>
      </c>
      <c r="K112" s="19">
        <v>2</v>
      </c>
      <c r="L112" s="19" t="s">
        <v>23</v>
      </c>
      <c r="M112" s="19">
        <v>198.74</v>
      </c>
      <c r="N112" s="19">
        <v>4.761904762E-2</v>
      </c>
      <c r="O112" s="19">
        <v>9.9369999999999994</v>
      </c>
    </row>
    <row r="113" spans="1:15">
      <c r="A113" s="19" t="s">
        <v>392</v>
      </c>
      <c r="B113" s="19" t="s">
        <v>254</v>
      </c>
      <c r="C113" s="19">
        <v>1</v>
      </c>
      <c r="D113" s="19">
        <v>1</v>
      </c>
      <c r="E113" s="19" t="s">
        <v>37</v>
      </c>
      <c r="F113" s="19">
        <v>21.08</v>
      </c>
      <c r="G113" s="19">
        <v>3</v>
      </c>
      <c r="H113" s="19">
        <v>3.1619999999999999</v>
      </c>
      <c r="I113" s="19">
        <v>66.402000000000001</v>
      </c>
      <c r="J113" s="19">
        <v>43505</v>
      </c>
      <c r="K113" s="19">
        <v>0</v>
      </c>
      <c r="L113" s="19" t="s">
        <v>23</v>
      </c>
      <c r="M113" s="19">
        <v>63.24</v>
      </c>
      <c r="N113" s="19">
        <v>4.761904762E-2</v>
      </c>
      <c r="O113" s="19">
        <v>3.1619999999999999</v>
      </c>
    </row>
    <row r="114" spans="1:15">
      <c r="A114" s="19" t="s">
        <v>393</v>
      </c>
      <c r="B114" s="19" t="s">
        <v>254</v>
      </c>
      <c r="C114" s="19">
        <v>1</v>
      </c>
      <c r="D114" s="19">
        <v>0</v>
      </c>
      <c r="E114" s="19" t="s">
        <v>22</v>
      </c>
      <c r="F114" s="19">
        <v>74.790000000000006</v>
      </c>
      <c r="G114" s="19">
        <v>5</v>
      </c>
      <c r="H114" s="19">
        <v>18.697500000000002</v>
      </c>
      <c r="I114" s="19">
        <v>392.64749999999998</v>
      </c>
      <c r="J114" s="19">
        <v>43475</v>
      </c>
      <c r="K114" s="19">
        <v>1</v>
      </c>
      <c r="L114" s="19" t="s">
        <v>23</v>
      </c>
      <c r="M114" s="19">
        <v>373.95</v>
      </c>
      <c r="N114" s="19">
        <v>4.761904762E-2</v>
      </c>
      <c r="O114" s="19">
        <v>18.697500000000002</v>
      </c>
    </row>
    <row r="115" spans="1:15">
      <c r="A115" s="19" t="s">
        <v>394</v>
      </c>
      <c r="B115" s="19" t="s">
        <v>254</v>
      </c>
      <c r="C115" s="19">
        <v>1</v>
      </c>
      <c r="D115" s="19">
        <v>1</v>
      </c>
      <c r="E115" s="19" t="s">
        <v>17</v>
      </c>
      <c r="F115" s="19">
        <v>29.67</v>
      </c>
      <c r="G115" s="19">
        <v>7</v>
      </c>
      <c r="H115" s="19">
        <v>10.384499999999999</v>
      </c>
      <c r="I115" s="19">
        <v>218.0745</v>
      </c>
      <c r="J115" s="19">
        <v>43535</v>
      </c>
      <c r="K115" s="19">
        <v>2</v>
      </c>
      <c r="L115" s="19" t="s">
        <v>282</v>
      </c>
      <c r="M115" s="19">
        <v>207.69</v>
      </c>
      <c r="N115" s="19">
        <v>4.761904762E-2</v>
      </c>
      <c r="O115" s="19">
        <v>10.384499999999999</v>
      </c>
    </row>
    <row r="116" spans="1:15">
      <c r="A116" s="19" t="s">
        <v>395</v>
      </c>
      <c r="B116" s="19" t="s">
        <v>254</v>
      </c>
      <c r="C116" s="19">
        <v>1</v>
      </c>
      <c r="D116" s="19">
        <v>0</v>
      </c>
      <c r="E116" s="19" t="s">
        <v>17</v>
      </c>
      <c r="F116" s="19">
        <v>44.07</v>
      </c>
      <c r="G116" s="19">
        <v>4</v>
      </c>
      <c r="H116" s="19">
        <v>8.8140000000000001</v>
      </c>
      <c r="I116" s="19">
        <v>185.09399999999999</v>
      </c>
      <c r="J116" s="19">
        <v>43514</v>
      </c>
      <c r="K116" s="19">
        <v>2</v>
      </c>
      <c r="L116" s="19" t="s">
        <v>18</v>
      </c>
      <c r="M116" s="19">
        <v>176.28</v>
      </c>
      <c r="N116" s="19">
        <v>4.761904762E-2</v>
      </c>
      <c r="O116" s="19">
        <v>8.8140000000000001</v>
      </c>
    </row>
    <row r="117" spans="1:15">
      <c r="A117" s="19" t="s">
        <v>396</v>
      </c>
      <c r="B117" s="19" t="s">
        <v>254</v>
      </c>
      <c r="C117" s="19">
        <v>0</v>
      </c>
      <c r="D117" s="19">
        <v>1</v>
      </c>
      <c r="E117" s="19" t="s">
        <v>37</v>
      </c>
      <c r="F117" s="19">
        <v>22.93</v>
      </c>
      <c r="G117" s="19">
        <v>9</v>
      </c>
      <c r="H117" s="19">
        <v>10.3185</v>
      </c>
      <c r="I117" s="19">
        <v>216.6885</v>
      </c>
      <c r="J117" s="19">
        <v>43522</v>
      </c>
      <c r="K117" s="19">
        <v>2</v>
      </c>
      <c r="L117" s="19" t="s">
        <v>23</v>
      </c>
      <c r="M117" s="19">
        <v>206.37</v>
      </c>
      <c r="N117" s="19">
        <v>4.761904762E-2</v>
      </c>
      <c r="O117" s="19">
        <v>10.3185</v>
      </c>
    </row>
    <row r="118" spans="1:15">
      <c r="A118" s="19" t="s">
        <v>397</v>
      </c>
      <c r="B118" s="19" t="s">
        <v>254</v>
      </c>
      <c r="C118" s="19">
        <v>0</v>
      </c>
      <c r="D118" s="19">
        <v>1</v>
      </c>
      <c r="E118" s="19" t="s">
        <v>17</v>
      </c>
      <c r="F118" s="19">
        <v>39.42</v>
      </c>
      <c r="G118" s="19">
        <v>1</v>
      </c>
      <c r="H118" s="19">
        <v>1.9710000000000001</v>
      </c>
      <c r="I118" s="19">
        <v>41.390999999999998</v>
      </c>
      <c r="J118" s="19">
        <v>43483</v>
      </c>
      <c r="K118" s="19">
        <v>2</v>
      </c>
      <c r="L118" s="19" t="s">
        <v>23</v>
      </c>
      <c r="M118" s="19">
        <v>39.42</v>
      </c>
      <c r="N118" s="19">
        <v>4.761904762E-2</v>
      </c>
      <c r="O118" s="19">
        <v>1.9710000000000001</v>
      </c>
    </row>
    <row r="119" spans="1:15">
      <c r="A119" s="19" t="s">
        <v>398</v>
      </c>
      <c r="B119" s="19" t="s">
        <v>246</v>
      </c>
      <c r="C119" s="19">
        <v>0</v>
      </c>
      <c r="D119" s="19">
        <v>0</v>
      </c>
      <c r="E119" s="19" t="s">
        <v>17</v>
      </c>
      <c r="F119" s="19">
        <v>15.26</v>
      </c>
      <c r="G119" s="19">
        <v>6</v>
      </c>
      <c r="H119" s="19">
        <v>4.5780000000000003</v>
      </c>
      <c r="I119" s="19">
        <v>96.138000000000005</v>
      </c>
      <c r="J119" s="19">
        <v>43511</v>
      </c>
      <c r="K119" s="19">
        <v>2</v>
      </c>
      <c r="L119" s="19" t="s">
        <v>18</v>
      </c>
      <c r="M119" s="19">
        <v>91.56</v>
      </c>
      <c r="N119" s="19">
        <v>4.761904762E-2</v>
      </c>
      <c r="O119" s="19">
        <v>4.5780000000000003</v>
      </c>
    </row>
    <row r="120" spans="1:15">
      <c r="A120" s="19" t="s">
        <v>399</v>
      </c>
      <c r="B120" s="19" t="s">
        <v>246</v>
      </c>
      <c r="C120" s="19">
        <v>0</v>
      </c>
      <c r="D120" s="19">
        <v>1</v>
      </c>
      <c r="E120" s="19" t="s">
        <v>39</v>
      </c>
      <c r="F120" s="19">
        <v>61.77</v>
      </c>
      <c r="G120" s="19">
        <v>5</v>
      </c>
      <c r="H120" s="19">
        <v>15.442500000000001</v>
      </c>
      <c r="I120" s="19">
        <v>324.29250000000002</v>
      </c>
      <c r="J120" s="19">
        <v>43532</v>
      </c>
      <c r="K120" s="19">
        <v>1</v>
      </c>
      <c r="L120" s="19" t="s">
        <v>23</v>
      </c>
      <c r="M120" s="19">
        <v>308.85000000000002</v>
      </c>
      <c r="N120" s="19">
        <v>4.761904762E-2</v>
      </c>
      <c r="O120" s="19">
        <v>15.442500000000001</v>
      </c>
    </row>
    <row r="121" spans="1:15">
      <c r="A121" s="19" t="s">
        <v>400</v>
      </c>
      <c r="B121" s="19" t="s">
        <v>246</v>
      </c>
      <c r="C121" s="19">
        <v>0</v>
      </c>
      <c r="D121" s="19">
        <v>0</v>
      </c>
      <c r="E121" s="19" t="s">
        <v>26</v>
      </c>
      <c r="F121" s="19">
        <v>21.52</v>
      </c>
      <c r="G121" s="19">
        <v>6</v>
      </c>
      <c r="H121" s="19">
        <v>6.4560000000000004</v>
      </c>
      <c r="I121" s="19">
        <v>135.57599999999999</v>
      </c>
      <c r="J121" s="19">
        <v>43482</v>
      </c>
      <c r="K121" s="19">
        <v>1</v>
      </c>
      <c r="L121" s="19" t="s">
        <v>282</v>
      </c>
      <c r="M121" s="19">
        <v>129.12</v>
      </c>
      <c r="N121" s="19">
        <v>4.761904762E-2</v>
      </c>
      <c r="O121" s="19">
        <v>6.4560000000000004</v>
      </c>
    </row>
    <row r="122" spans="1:15">
      <c r="A122" s="19" t="s">
        <v>401</v>
      </c>
      <c r="B122" s="19" t="s">
        <v>251</v>
      </c>
      <c r="C122" s="19">
        <v>0</v>
      </c>
      <c r="D122" s="19">
        <v>0</v>
      </c>
      <c r="E122" s="19" t="s">
        <v>30</v>
      </c>
      <c r="F122" s="19">
        <v>97.74</v>
      </c>
      <c r="G122" s="19">
        <v>4</v>
      </c>
      <c r="H122" s="19">
        <v>19.547999999999998</v>
      </c>
      <c r="I122" s="19">
        <v>410.50799999999998</v>
      </c>
      <c r="J122" s="19">
        <v>43536</v>
      </c>
      <c r="K122" s="19">
        <v>2</v>
      </c>
      <c r="L122" s="19" t="s">
        <v>18</v>
      </c>
      <c r="M122" s="19">
        <v>390.96</v>
      </c>
      <c r="N122" s="19">
        <v>4.761904762E-2</v>
      </c>
      <c r="O122" s="19">
        <v>19.547999999999998</v>
      </c>
    </row>
    <row r="123" spans="1:15">
      <c r="A123" s="19" t="s">
        <v>402</v>
      </c>
      <c r="B123" s="19" t="s">
        <v>246</v>
      </c>
      <c r="C123" s="19">
        <v>1</v>
      </c>
      <c r="D123" s="19">
        <v>0</v>
      </c>
      <c r="E123" s="19" t="s">
        <v>37</v>
      </c>
      <c r="F123" s="19">
        <v>99.78</v>
      </c>
      <c r="G123" s="19">
        <v>5</v>
      </c>
      <c r="H123" s="19">
        <v>24.945</v>
      </c>
      <c r="I123" s="19">
        <v>523.84500000000003</v>
      </c>
      <c r="J123" s="19">
        <v>43533</v>
      </c>
      <c r="K123" s="19">
        <v>2</v>
      </c>
      <c r="L123" s="19" t="s">
        <v>23</v>
      </c>
      <c r="M123" s="19">
        <v>498.9</v>
      </c>
      <c r="N123" s="19">
        <v>4.761904762E-2</v>
      </c>
      <c r="O123" s="19">
        <v>24.945</v>
      </c>
    </row>
    <row r="124" spans="1:15">
      <c r="A124" s="19" t="s">
        <v>403</v>
      </c>
      <c r="B124" s="19" t="s">
        <v>254</v>
      </c>
      <c r="C124" s="19">
        <v>1</v>
      </c>
      <c r="D124" s="19">
        <v>0</v>
      </c>
      <c r="E124" s="19" t="s">
        <v>37</v>
      </c>
      <c r="F124" s="19">
        <v>94.26</v>
      </c>
      <c r="G124" s="19">
        <v>4</v>
      </c>
      <c r="H124" s="19">
        <v>18.852</v>
      </c>
      <c r="I124" s="19">
        <v>395.892</v>
      </c>
      <c r="J124" s="19">
        <v>43536</v>
      </c>
      <c r="K124" s="19">
        <v>2</v>
      </c>
      <c r="L124" s="19" t="s">
        <v>23</v>
      </c>
      <c r="M124" s="19">
        <v>377.04</v>
      </c>
      <c r="N124" s="19">
        <v>4.761904762E-2</v>
      </c>
      <c r="O124" s="19">
        <v>18.852</v>
      </c>
    </row>
    <row r="125" spans="1:15">
      <c r="A125" s="19" t="s">
        <v>404</v>
      </c>
      <c r="B125" s="19" t="s">
        <v>251</v>
      </c>
      <c r="C125" s="19">
        <v>1</v>
      </c>
      <c r="D125" s="19">
        <v>0</v>
      </c>
      <c r="E125" s="19" t="s">
        <v>17</v>
      </c>
      <c r="F125" s="19">
        <v>51.13</v>
      </c>
      <c r="G125" s="19">
        <v>4</v>
      </c>
      <c r="H125" s="19">
        <v>10.226000000000001</v>
      </c>
      <c r="I125" s="19">
        <v>214.74600000000001</v>
      </c>
      <c r="J125" s="19">
        <v>43490</v>
      </c>
      <c r="K125" s="19">
        <v>0</v>
      </c>
      <c r="L125" s="19" t="s">
        <v>282</v>
      </c>
      <c r="M125" s="19">
        <v>204.52</v>
      </c>
      <c r="N125" s="19">
        <v>4.761904762E-2</v>
      </c>
      <c r="O125" s="19">
        <v>10.226000000000001</v>
      </c>
    </row>
    <row r="126" spans="1:15">
      <c r="A126" s="19" t="s">
        <v>405</v>
      </c>
      <c r="B126" s="19" t="s">
        <v>246</v>
      </c>
      <c r="C126" s="19">
        <v>1</v>
      </c>
      <c r="D126" s="19">
        <v>0</v>
      </c>
      <c r="E126" s="19" t="s">
        <v>22</v>
      </c>
      <c r="F126" s="19">
        <v>36.36</v>
      </c>
      <c r="G126" s="19">
        <v>4</v>
      </c>
      <c r="H126" s="19">
        <v>7.2720000000000002</v>
      </c>
      <c r="I126" s="19">
        <v>152.71199999999999</v>
      </c>
      <c r="J126" s="19">
        <v>43549</v>
      </c>
      <c r="K126" s="19">
        <v>1</v>
      </c>
      <c r="L126" s="19" t="s">
        <v>23</v>
      </c>
      <c r="M126" s="19">
        <v>145.44</v>
      </c>
      <c r="N126" s="19">
        <v>4.761904762E-2</v>
      </c>
      <c r="O126" s="19">
        <v>7.2720000000000002</v>
      </c>
    </row>
    <row r="127" spans="1:15">
      <c r="A127" s="19" t="s">
        <v>406</v>
      </c>
      <c r="B127" s="19" t="s">
        <v>251</v>
      </c>
      <c r="C127" s="19">
        <v>0</v>
      </c>
      <c r="D127" s="19">
        <v>0</v>
      </c>
      <c r="E127" s="19" t="s">
        <v>26</v>
      </c>
      <c r="F127" s="19">
        <v>22.02</v>
      </c>
      <c r="G127" s="19">
        <v>9</v>
      </c>
      <c r="H127" s="19">
        <v>9.9090000000000007</v>
      </c>
      <c r="I127" s="19">
        <v>208.089</v>
      </c>
      <c r="J127" s="19">
        <v>43503</v>
      </c>
      <c r="K127" s="19">
        <v>2</v>
      </c>
      <c r="L127" s="19" t="s">
        <v>23</v>
      </c>
      <c r="M127" s="19">
        <v>198.18</v>
      </c>
      <c r="N127" s="19">
        <v>4.761904762E-2</v>
      </c>
      <c r="O127" s="19">
        <v>9.9090000000000007</v>
      </c>
    </row>
    <row r="128" spans="1:15">
      <c r="A128" s="19" t="s">
        <v>407</v>
      </c>
      <c r="B128" s="19" t="s">
        <v>246</v>
      </c>
      <c r="C128" s="19">
        <v>0</v>
      </c>
      <c r="D128" s="19">
        <v>0</v>
      </c>
      <c r="E128" s="19" t="s">
        <v>37</v>
      </c>
      <c r="F128" s="19">
        <v>32.9</v>
      </c>
      <c r="G128" s="19">
        <v>3</v>
      </c>
      <c r="H128" s="19">
        <v>4.9349999999999996</v>
      </c>
      <c r="I128" s="19">
        <v>103.63500000000001</v>
      </c>
      <c r="J128" s="19">
        <v>43513</v>
      </c>
      <c r="K128" s="19">
        <v>2</v>
      </c>
      <c r="L128" s="19" t="s">
        <v>282</v>
      </c>
      <c r="M128" s="19">
        <v>98.7</v>
      </c>
      <c r="N128" s="19">
        <v>4.761904762E-2</v>
      </c>
      <c r="O128" s="19">
        <v>4.9349999999999996</v>
      </c>
    </row>
    <row r="129" spans="1:15">
      <c r="A129" s="19" t="s">
        <v>408</v>
      </c>
      <c r="B129" s="19" t="s">
        <v>246</v>
      </c>
      <c r="C129" s="19">
        <v>0</v>
      </c>
      <c r="D129" s="19">
        <v>0</v>
      </c>
      <c r="E129" s="19" t="s">
        <v>39</v>
      </c>
      <c r="F129" s="19">
        <v>77.02</v>
      </c>
      <c r="G129" s="19">
        <v>5</v>
      </c>
      <c r="H129" s="19">
        <v>19.254999999999999</v>
      </c>
      <c r="I129" s="19">
        <v>404.35500000000002</v>
      </c>
      <c r="J129" s="19">
        <v>43499</v>
      </c>
      <c r="K129" s="19">
        <v>2</v>
      </c>
      <c r="L129" s="19" t="s">
        <v>23</v>
      </c>
      <c r="M129" s="19">
        <v>385.1</v>
      </c>
      <c r="N129" s="19">
        <v>4.761904762E-2</v>
      </c>
      <c r="O129" s="19">
        <v>19.254999999999999</v>
      </c>
    </row>
    <row r="130" spans="1:15">
      <c r="A130" s="19" t="s">
        <v>409</v>
      </c>
      <c r="B130" s="19" t="s">
        <v>246</v>
      </c>
      <c r="C130" s="19">
        <v>1</v>
      </c>
      <c r="D130" s="19">
        <v>0</v>
      </c>
      <c r="E130" s="19" t="s">
        <v>37</v>
      </c>
      <c r="F130" s="19">
        <v>23.48</v>
      </c>
      <c r="G130" s="19">
        <v>2</v>
      </c>
      <c r="H130" s="19">
        <v>2.3479999999999999</v>
      </c>
      <c r="I130" s="19">
        <v>49.308</v>
      </c>
      <c r="J130" s="19">
        <v>43538</v>
      </c>
      <c r="K130" s="19">
        <v>1</v>
      </c>
      <c r="L130" s="19" t="s">
        <v>282</v>
      </c>
      <c r="M130" s="19">
        <v>46.96</v>
      </c>
      <c r="N130" s="19">
        <v>4.761904762E-2</v>
      </c>
      <c r="O130" s="19">
        <v>2.3479999999999999</v>
      </c>
    </row>
    <row r="131" spans="1:15">
      <c r="A131" s="19" t="s">
        <v>410</v>
      </c>
      <c r="B131" s="19" t="s">
        <v>254</v>
      </c>
      <c r="C131" s="19">
        <v>1</v>
      </c>
      <c r="D131" s="19">
        <v>0</v>
      </c>
      <c r="E131" s="19" t="s">
        <v>30</v>
      </c>
      <c r="F131" s="19">
        <v>14.7</v>
      </c>
      <c r="G131" s="19">
        <v>5</v>
      </c>
      <c r="H131" s="19">
        <v>3.6749999999999998</v>
      </c>
      <c r="I131" s="19">
        <v>77.174999999999997</v>
      </c>
      <c r="J131" s="19">
        <v>43548</v>
      </c>
      <c r="K131" s="19">
        <v>1</v>
      </c>
      <c r="L131" s="19" t="s">
        <v>18</v>
      </c>
      <c r="M131" s="19">
        <v>73.5</v>
      </c>
      <c r="N131" s="19">
        <v>4.761904762E-2</v>
      </c>
      <c r="O131" s="19">
        <v>3.6749999999999998</v>
      </c>
    </row>
    <row r="132" spans="1:15">
      <c r="A132" s="19" t="s">
        <v>411</v>
      </c>
      <c r="B132" s="19" t="s">
        <v>246</v>
      </c>
      <c r="C132" s="19">
        <v>1</v>
      </c>
      <c r="D132" s="19">
        <v>1</v>
      </c>
      <c r="E132" s="19" t="s">
        <v>22</v>
      </c>
      <c r="F132" s="19">
        <v>28.45</v>
      </c>
      <c r="G132" s="19">
        <v>5</v>
      </c>
      <c r="H132" s="19">
        <v>7.1124999999999998</v>
      </c>
      <c r="I132" s="19">
        <v>149.36250000000001</v>
      </c>
      <c r="J132" s="19">
        <v>43545</v>
      </c>
      <c r="K132" s="19">
        <v>0</v>
      </c>
      <c r="L132" s="19" t="s">
        <v>282</v>
      </c>
      <c r="M132" s="19">
        <v>142.25</v>
      </c>
      <c r="N132" s="19">
        <v>4.761904762E-2</v>
      </c>
      <c r="O132" s="19">
        <v>7.1124999999999998</v>
      </c>
    </row>
    <row r="133" spans="1:15">
      <c r="A133" s="19" t="s">
        <v>412</v>
      </c>
      <c r="B133" s="19" t="s">
        <v>246</v>
      </c>
      <c r="C133" s="19">
        <v>0</v>
      </c>
      <c r="D133" s="19">
        <v>0</v>
      </c>
      <c r="E133" s="19" t="s">
        <v>39</v>
      </c>
      <c r="F133" s="19">
        <v>76.400000000000006</v>
      </c>
      <c r="G133" s="19">
        <v>9</v>
      </c>
      <c r="H133" s="19">
        <v>34.380000000000003</v>
      </c>
      <c r="I133" s="19">
        <v>721.98</v>
      </c>
      <c r="J133" s="19">
        <v>43543</v>
      </c>
      <c r="K133" s="19">
        <v>2</v>
      </c>
      <c r="L133" s="19" t="s">
        <v>18</v>
      </c>
      <c r="M133" s="19">
        <v>687.6</v>
      </c>
      <c r="N133" s="19">
        <v>4.761904762E-2</v>
      </c>
      <c r="O133" s="19">
        <v>34.380000000000003</v>
      </c>
    </row>
    <row r="134" spans="1:15">
      <c r="A134" s="19" t="s">
        <v>413</v>
      </c>
      <c r="B134" s="19" t="s">
        <v>251</v>
      </c>
      <c r="C134" s="19">
        <v>0</v>
      </c>
      <c r="D134" s="19">
        <v>1</v>
      </c>
      <c r="E134" s="19" t="s">
        <v>30</v>
      </c>
      <c r="F134" s="19">
        <v>57.95</v>
      </c>
      <c r="G134" s="19">
        <v>6</v>
      </c>
      <c r="H134" s="19">
        <v>17.385000000000002</v>
      </c>
      <c r="I134" s="19">
        <v>365.08499999999998</v>
      </c>
      <c r="J134" s="19">
        <v>43520</v>
      </c>
      <c r="K134" s="19">
        <v>1</v>
      </c>
      <c r="L134" s="19" t="s">
        <v>23</v>
      </c>
      <c r="M134" s="19">
        <v>347.7</v>
      </c>
      <c r="N134" s="19">
        <v>4.761904762E-2</v>
      </c>
      <c r="O134" s="19">
        <v>17.385000000000002</v>
      </c>
    </row>
    <row r="135" spans="1:15">
      <c r="A135" s="19" t="s">
        <v>414</v>
      </c>
      <c r="B135" s="19" t="s">
        <v>254</v>
      </c>
      <c r="C135" s="19">
        <v>0</v>
      </c>
      <c r="D135" s="19">
        <v>1</v>
      </c>
      <c r="E135" s="19" t="s">
        <v>22</v>
      </c>
      <c r="F135" s="19">
        <v>47.65</v>
      </c>
      <c r="G135" s="19">
        <v>3</v>
      </c>
      <c r="H135" s="19">
        <v>7.1475</v>
      </c>
      <c r="I135" s="19">
        <v>150.0975</v>
      </c>
      <c r="J135" s="19">
        <v>43552</v>
      </c>
      <c r="K135" s="19">
        <v>1</v>
      </c>
      <c r="L135" s="19" t="s">
        <v>282</v>
      </c>
      <c r="M135" s="19">
        <v>142.94999999999999</v>
      </c>
      <c r="N135" s="19">
        <v>4.761904762E-2</v>
      </c>
      <c r="O135" s="19">
        <v>7.1475</v>
      </c>
    </row>
    <row r="136" spans="1:15">
      <c r="A136" s="19" t="s">
        <v>415</v>
      </c>
      <c r="B136" s="19" t="s">
        <v>251</v>
      </c>
      <c r="C136" s="19">
        <v>1</v>
      </c>
      <c r="D136" s="19">
        <v>1</v>
      </c>
      <c r="E136" s="19" t="s">
        <v>37</v>
      </c>
      <c r="F136" s="19">
        <v>42.82</v>
      </c>
      <c r="G136" s="19">
        <v>9</v>
      </c>
      <c r="H136" s="19">
        <v>19.268999999999998</v>
      </c>
      <c r="I136" s="19">
        <v>404.649</v>
      </c>
      <c r="J136" s="19">
        <v>43501</v>
      </c>
      <c r="K136" s="19">
        <v>2</v>
      </c>
      <c r="L136" s="19" t="s">
        <v>282</v>
      </c>
      <c r="M136" s="19">
        <v>385.38</v>
      </c>
      <c r="N136" s="19">
        <v>4.761904762E-2</v>
      </c>
      <c r="O136" s="19">
        <v>19.268999999999998</v>
      </c>
    </row>
    <row r="137" spans="1:15">
      <c r="A137" s="19" t="s">
        <v>416</v>
      </c>
      <c r="B137" s="19" t="s">
        <v>251</v>
      </c>
      <c r="C137" s="19">
        <v>1</v>
      </c>
      <c r="D137" s="19">
        <v>0</v>
      </c>
      <c r="E137" s="19" t="s">
        <v>22</v>
      </c>
      <c r="F137" s="19">
        <v>48.09</v>
      </c>
      <c r="G137" s="19">
        <v>3</v>
      </c>
      <c r="H137" s="19">
        <v>7.2134999999999998</v>
      </c>
      <c r="I137" s="19">
        <v>151.48349999999999</v>
      </c>
      <c r="J137" s="19">
        <v>43506</v>
      </c>
      <c r="K137" s="19">
        <v>2</v>
      </c>
      <c r="L137" s="19" t="s">
        <v>282</v>
      </c>
      <c r="M137" s="19">
        <v>144.27000000000001</v>
      </c>
      <c r="N137" s="19">
        <v>4.761904762E-2</v>
      </c>
      <c r="O137" s="19">
        <v>7.2134999999999998</v>
      </c>
    </row>
    <row r="138" spans="1:15">
      <c r="A138" s="19" t="s">
        <v>417</v>
      </c>
      <c r="B138" s="19" t="s">
        <v>251</v>
      </c>
      <c r="C138" s="19">
        <v>1</v>
      </c>
      <c r="D138" s="19">
        <v>1</v>
      </c>
      <c r="E138" s="19" t="s">
        <v>17</v>
      </c>
      <c r="F138" s="19">
        <v>55.97</v>
      </c>
      <c r="G138" s="19">
        <v>7</v>
      </c>
      <c r="H138" s="19">
        <v>19.589500000000001</v>
      </c>
      <c r="I138" s="19">
        <v>411.37950000000001</v>
      </c>
      <c r="J138" s="19">
        <v>43529</v>
      </c>
      <c r="K138" s="19">
        <v>2</v>
      </c>
      <c r="L138" s="19" t="s">
        <v>18</v>
      </c>
      <c r="M138" s="19">
        <v>391.79</v>
      </c>
      <c r="N138" s="19">
        <v>4.761904762E-2</v>
      </c>
      <c r="O138" s="19">
        <v>19.589500000000001</v>
      </c>
    </row>
    <row r="139" spans="1:15">
      <c r="A139" s="19" t="s">
        <v>418</v>
      </c>
      <c r="B139" s="19" t="s">
        <v>251</v>
      </c>
      <c r="C139" s="19">
        <v>1</v>
      </c>
      <c r="D139" s="19">
        <v>1</v>
      </c>
      <c r="E139" s="19" t="s">
        <v>17</v>
      </c>
      <c r="F139" s="19">
        <v>76.900000000000006</v>
      </c>
      <c r="G139" s="19">
        <v>7</v>
      </c>
      <c r="H139" s="19">
        <v>26.914999999999999</v>
      </c>
      <c r="I139" s="19">
        <v>565.21500000000003</v>
      </c>
      <c r="J139" s="19">
        <v>43511</v>
      </c>
      <c r="K139" s="19">
        <v>2</v>
      </c>
      <c r="L139" s="19" t="s">
        <v>23</v>
      </c>
      <c r="M139" s="19">
        <v>538.29999999999995</v>
      </c>
      <c r="N139" s="19">
        <v>4.761904762E-2</v>
      </c>
      <c r="O139" s="19">
        <v>26.914999999999999</v>
      </c>
    </row>
    <row r="140" spans="1:15">
      <c r="A140" s="19" t="s">
        <v>419</v>
      </c>
      <c r="B140" s="19" t="s">
        <v>254</v>
      </c>
      <c r="C140" s="19">
        <v>0</v>
      </c>
      <c r="D140" s="19">
        <v>1</v>
      </c>
      <c r="E140" s="19" t="s">
        <v>37</v>
      </c>
      <c r="F140" s="19">
        <v>97.03</v>
      </c>
      <c r="G140" s="19">
        <v>5</v>
      </c>
      <c r="H140" s="19">
        <v>24.2575</v>
      </c>
      <c r="I140" s="19">
        <v>509.40750000000003</v>
      </c>
      <c r="J140" s="19">
        <v>43495</v>
      </c>
      <c r="K140" s="19">
        <v>2</v>
      </c>
      <c r="L140" s="19" t="s">
        <v>18</v>
      </c>
      <c r="M140" s="19">
        <v>485.15</v>
      </c>
      <c r="N140" s="19">
        <v>4.761904762E-2</v>
      </c>
      <c r="O140" s="19">
        <v>24.2575</v>
      </c>
    </row>
    <row r="141" spans="1:15">
      <c r="A141" s="19" t="s">
        <v>420</v>
      </c>
      <c r="B141" s="19" t="s">
        <v>246</v>
      </c>
      <c r="C141" s="19">
        <v>0</v>
      </c>
      <c r="D141" s="19">
        <v>0</v>
      </c>
      <c r="E141" s="19" t="s">
        <v>30</v>
      </c>
      <c r="F141" s="19">
        <v>44.65</v>
      </c>
      <c r="G141" s="19">
        <v>3</v>
      </c>
      <c r="H141" s="19">
        <v>6.6974999999999998</v>
      </c>
      <c r="I141" s="19">
        <v>140.64750000000001</v>
      </c>
      <c r="J141" s="19">
        <v>43510</v>
      </c>
      <c r="K141" s="19">
        <v>2</v>
      </c>
      <c r="L141" s="19" t="s">
        <v>23</v>
      </c>
      <c r="M141" s="19">
        <v>133.94999999999999</v>
      </c>
      <c r="N141" s="19">
        <v>4.761904762E-2</v>
      </c>
      <c r="O141" s="19">
        <v>6.6974999999999998</v>
      </c>
    </row>
    <row r="142" spans="1:15">
      <c r="A142" s="19" t="s">
        <v>421</v>
      </c>
      <c r="B142" s="19" t="s">
        <v>246</v>
      </c>
      <c r="C142" s="19">
        <v>0</v>
      </c>
      <c r="D142" s="19">
        <v>1</v>
      </c>
      <c r="E142" s="19" t="s">
        <v>39</v>
      </c>
      <c r="F142" s="19">
        <v>77.930000000000007</v>
      </c>
      <c r="G142" s="19">
        <v>9</v>
      </c>
      <c r="H142" s="19">
        <v>35.0685</v>
      </c>
      <c r="I142" s="19">
        <v>736.43849999999998</v>
      </c>
      <c r="J142" s="19">
        <v>43523</v>
      </c>
      <c r="K142" s="19">
        <v>2</v>
      </c>
      <c r="L142" s="19" t="s">
        <v>18</v>
      </c>
      <c r="M142" s="19">
        <v>701.37</v>
      </c>
      <c r="N142" s="19">
        <v>4.761904762E-2</v>
      </c>
      <c r="O142" s="19">
        <v>35.0685</v>
      </c>
    </row>
    <row r="143" spans="1:15">
      <c r="A143" s="19" t="s">
        <v>422</v>
      </c>
      <c r="B143" s="19" t="s">
        <v>246</v>
      </c>
      <c r="C143" s="19">
        <v>1</v>
      </c>
      <c r="D143" s="19">
        <v>0</v>
      </c>
      <c r="E143" s="19" t="s">
        <v>22</v>
      </c>
      <c r="F143" s="19">
        <v>71.95</v>
      </c>
      <c r="G143" s="19">
        <v>1</v>
      </c>
      <c r="H143" s="19">
        <v>3.5975000000000001</v>
      </c>
      <c r="I143" s="19">
        <v>75.547499999999999</v>
      </c>
      <c r="J143" s="19">
        <v>43500</v>
      </c>
      <c r="K143" s="19">
        <v>1</v>
      </c>
      <c r="L143" s="19" t="s">
        <v>23</v>
      </c>
      <c r="M143" s="19">
        <v>71.95</v>
      </c>
      <c r="N143" s="19">
        <v>4.761904762E-2</v>
      </c>
      <c r="O143" s="19">
        <v>3.5975000000000001</v>
      </c>
    </row>
    <row r="144" spans="1:15">
      <c r="A144" s="19" t="s">
        <v>423</v>
      </c>
      <c r="B144" s="19" t="s">
        <v>254</v>
      </c>
      <c r="C144" s="19">
        <v>1</v>
      </c>
      <c r="D144" s="19">
        <v>1</v>
      </c>
      <c r="E144" s="19" t="s">
        <v>26</v>
      </c>
      <c r="F144" s="19">
        <v>89.25</v>
      </c>
      <c r="G144" s="19">
        <v>8</v>
      </c>
      <c r="H144" s="19">
        <v>35.700000000000003</v>
      </c>
      <c r="I144" s="19">
        <v>749.7</v>
      </c>
      <c r="J144" s="19">
        <v>43485</v>
      </c>
      <c r="K144" s="19">
        <v>0</v>
      </c>
      <c r="L144" s="19" t="s">
        <v>23</v>
      </c>
      <c r="M144" s="19">
        <v>714</v>
      </c>
      <c r="N144" s="19">
        <v>4.761904762E-2</v>
      </c>
      <c r="O144" s="19">
        <v>35.700000000000003</v>
      </c>
    </row>
    <row r="145" spans="1:15">
      <c r="A145" s="19" t="s">
        <v>424</v>
      </c>
      <c r="B145" s="19" t="s">
        <v>246</v>
      </c>
      <c r="C145" s="19">
        <v>0</v>
      </c>
      <c r="D145" s="19">
        <v>0</v>
      </c>
      <c r="E145" s="19" t="s">
        <v>22</v>
      </c>
      <c r="F145" s="19">
        <v>26.02</v>
      </c>
      <c r="G145" s="19">
        <v>7</v>
      </c>
      <c r="H145" s="19">
        <v>9.1069999999999993</v>
      </c>
      <c r="I145" s="19">
        <v>191.24700000000001</v>
      </c>
      <c r="J145" s="19">
        <v>43552</v>
      </c>
      <c r="K145" s="19">
        <v>2</v>
      </c>
      <c r="L145" s="19" t="s">
        <v>23</v>
      </c>
      <c r="M145" s="19">
        <v>182.14</v>
      </c>
      <c r="N145" s="19">
        <v>4.761904762E-2</v>
      </c>
      <c r="O145" s="19">
        <v>9.1069999999999993</v>
      </c>
    </row>
    <row r="146" spans="1:15">
      <c r="A146" s="19" t="s">
        <v>425</v>
      </c>
      <c r="B146" s="19" t="s">
        <v>251</v>
      </c>
      <c r="C146" s="19">
        <v>0</v>
      </c>
      <c r="D146" s="19">
        <v>1</v>
      </c>
      <c r="E146" s="19" t="s">
        <v>17</v>
      </c>
      <c r="F146" s="19">
        <v>13.5</v>
      </c>
      <c r="G146" s="19">
        <v>10</v>
      </c>
      <c r="H146" s="19">
        <v>6.75</v>
      </c>
      <c r="I146" s="19">
        <v>141.75</v>
      </c>
      <c r="J146" s="19">
        <v>43523</v>
      </c>
      <c r="K146" s="19">
        <v>1</v>
      </c>
      <c r="L146" s="19" t="s">
        <v>282</v>
      </c>
      <c r="M146" s="19">
        <v>135</v>
      </c>
      <c r="N146" s="19">
        <v>4.761904762E-2</v>
      </c>
      <c r="O146" s="19">
        <v>6.75</v>
      </c>
    </row>
    <row r="147" spans="1:15">
      <c r="A147" s="19" t="s">
        <v>426</v>
      </c>
      <c r="B147" s="19" t="s">
        <v>254</v>
      </c>
      <c r="C147" s="19">
        <v>1</v>
      </c>
      <c r="D147" s="19">
        <v>1</v>
      </c>
      <c r="E147" s="19" t="s">
        <v>39</v>
      </c>
      <c r="F147" s="19">
        <v>99.3</v>
      </c>
      <c r="G147" s="19">
        <v>10</v>
      </c>
      <c r="H147" s="19">
        <v>49.65</v>
      </c>
      <c r="I147" s="19">
        <v>1042.6500000000001</v>
      </c>
      <c r="J147" s="19">
        <v>43511</v>
      </c>
      <c r="K147" s="19">
        <v>1</v>
      </c>
      <c r="L147" s="19" t="s">
        <v>282</v>
      </c>
      <c r="M147" s="19">
        <v>993</v>
      </c>
      <c r="N147" s="19">
        <v>4.761904762E-2</v>
      </c>
      <c r="O147" s="19">
        <v>49.65</v>
      </c>
    </row>
    <row r="148" spans="1:15">
      <c r="A148" s="19" t="s">
        <v>427</v>
      </c>
      <c r="B148" s="19" t="s">
        <v>246</v>
      </c>
      <c r="C148" s="19">
        <v>0</v>
      </c>
      <c r="D148" s="19">
        <v>0</v>
      </c>
      <c r="E148" s="19" t="s">
        <v>22</v>
      </c>
      <c r="F148" s="19">
        <v>51.69</v>
      </c>
      <c r="G148" s="19">
        <v>7</v>
      </c>
      <c r="H148" s="19">
        <v>18.0915</v>
      </c>
      <c r="I148" s="19">
        <v>379.92149999999998</v>
      </c>
      <c r="J148" s="19">
        <v>43491</v>
      </c>
      <c r="K148" s="19">
        <v>2</v>
      </c>
      <c r="L148" s="19" t="s">
        <v>23</v>
      </c>
      <c r="M148" s="19">
        <v>361.83</v>
      </c>
      <c r="N148" s="19">
        <v>4.761904762E-2</v>
      </c>
      <c r="O148" s="19">
        <v>18.0915</v>
      </c>
    </row>
    <row r="149" spans="1:15">
      <c r="A149" s="19" t="s">
        <v>428</v>
      </c>
      <c r="B149" s="19" t="s">
        <v>251</v>
      </c>
      <c r="C149" s="19">
        <v>1</v>
      </c>
      <c r="D149" s="19">
        <v>1</v>
      </c>
      <c r="E149" s="19" t="s">
        <v>39</v>
      </c>
      <c r="F149" s="19">
        <v>54.73</v>
      </c>
      <c r="G149" s="19">
        <v>7</v>
      </c>
      <c r="H149" s="19">
        <v>19.1555</v>
      </c>
      <c r="I149" s="19">
        <v>402.26549999999997</v>
      </c>
      <c r="J149" s="19">
        <v>43538</v>
      </c>
      <c r="K149" s="19">
        <v>2</v>
      </c>
      <c r="L149" s="19" t="s">
        <v>282</v>
      </c>
      <c r="M149" s="19">
        <v>383.11</v>
      </c>
      <c r="N149" s="19">
        <v>4.761904762E-2</v>
      </c>
      <c r="O149" s="19">
        <v>19.1555</v>
      </c>
    </row>
    <row r="150" spans="1:15">
      <c r="A150" s="19" t="s">
        <v>429</v>
      </c>
      <c r="B150" s="19" t="s">
        <v>251</v>
      </c>
      <c r="C150" s="19">
        <v>1</v>
      </c>
      <c r="D150" s="19">
        <v>0</v>
      </c>
      <c r="E150" s="19" t="s">
        <v>26</v>
      </c>
      <c r="F150" s="19">
        <v>27</v>
      </c>
      <c r="G150" s="19">
        <v>9</v>
      </c>
      <c r="H150" s="19">
        <v>12.15</v>
      </c>
      <c r="I150" s="19">
        <v>255.15</v>
      </c>
      <c r="J150" s="19">
        <v>43526</v>
      </c>
      <c r="K150" s="19">
        <v>1</v>
      </c>
      <c r="L150" s="19" t="s">
        <v>23</v>
      </c>
      <c r="M150" s="19">
        <v>243</v>
      </c>
      <c r="N150" s="19">
        <v>4.761904762E-2</v>
      </c>
      <c r="O150" s="19">
        <v>12.15</v>
      </c>
    </row>
    <row r="151" spans="1:15">
      <c r="A151" s="19" t="s">
        <v>430</v>
      </c>
      <c r="B151" s="19" t="s">
        <v>254</v>
      </c>
      <c r="C151" s="19">
        <v>0</v>
      </c>
      <c r="D151" s="19">
        <v>1</v>
      </c>
      <c r="E151" s="19" t="s">
        <v>22</v>
      </c>
      <c r="F151" s="19">
        <v>30.24</v>
      </c>
      <c r="G151" s="19">
        <v>1</v>
      </c>
      <c r="H151" s="19">
        <v>1.512</v>
      </c>
      <c r="I151" s="19">
        <v>31.751999999999999</v>
      </c>
      <c r="J151" s="19">
        <v>43528</v>
      </c>
      <c r="K151" s="19">
        <v>2</v>
      </c>
      <c r="L151" s="19" t="s">
        <v>23</v>
      </c>
      <c r="M151" s="19">
        <v>30.24</v>
      </c>
      <c r="N151" s="19">
        <v>4.761904762E-2</v>
      </c>
      <c r="O151" s="19">
        <v>1.512</v>
      </c>
    </row>
    <row r="152" spans="1:15">
      <c r="A152" s="19" t="s">
        <v>431</v>
      </c>
      <c r="B152" s="19" t="s">
        <v>251</v>
      </c>
      <c r="C152" s="19">
        <v>1</v>
      </c>
      <c r="D152" s="19">
        <v>1</v>
      </c>
      <c r="E152" s="19" t="s">
        <v>37</v>
      </c>
      <c r="F152" s="19">
        <v>89.14</v>
      </c>
      <c r="G152" s="19">
        <v>4</v>
      </c>
      <c r="H152" s="19">
        <v>17.827999999999999</v>
      </c>
      <c r="I152" s="19">
        <v>374.38799999999998</v>
      </c>
      <c r="J152" s="19">
        <v>43472</v>
      </c>
      <c r="K152" s="19">
        <v>1</v>
      </c>
      <c r="L152" s="19" t="s">
        <v>282</v>
      </c>
      <c r="M152" s="19">
        <v>356.56</v>
      </c>
      <c r="N152" s="19">
        <v>4.761904762E-2</v>
      </c>
      <c r="O152" s="19">
        <v>17.827999999999999</v>
      </c>
    </row>
    <row r="153" spans="1:15">
      <c r="A153" s="19" t="s">
        <v>432</v>
      </c>
      <c r="B153" s="19" t="s">
        <v>254</v>
      </c>
      <c r="C153" s="19">
        <v>0</v>
      </c>
      <c r="D153" s="19">
        <v>1</v>
      </c>
      <c r="E153" s="19" t="s">
        <v>39</v>
      </c>
      <c r="F153" s="19">
        <v>37.549999999999997</v>
      </c>
      <c r="G153" s="19">
        <v>10</v>
      </c>
      <c r="H153" s="19">
        <v>18.774999999999999</v>
      </c>
      <c r="I153" s="19">
        <v>394.27499999999998</v>
      </c>
      <c r="J153" s="19">
        <v>43532</v>
      </c>
      <c r="K153" s="19">
        <v>2</v>
      </c>
      <c r="L153" s="19" t="s">
        <v>282</v>
      </c>
      <c r="M153" s="19">
        <v>375.5</v>
      </c>
      <c r="N153" s="19">
        <v>4.761904762E-2</v>
      </c>
      <c r="O153" s="19">
        <v>18.774999999999999</v>
      </c>
    </row>
    <row r="154" spans="1:15">
      <c r="A154" s="19" t="s">
        <v>433</v>
      </c>
      <c r="B154" s="19" t="s">
        <v>254</v>
      </c>
      <c r="C154" s="19">
        <v>0</v>
      </c>
      <c r="D154" s="19">
        <v>1</v>
      </c>
      <c r="E154" s="19" t="s">
        <v>30</v>
      </c>
      <c r="F154" s="19">
        <v>95.44</v>
      </c>
      <c r="G154" s="19">
        <v>10</v>
      </c>
      <c r="H154" s="19">
        <v>47.72</v>
      </c>
      <c r="I154" s="19">
        <v>1002.12</v>
      </c>
      <c r="J154" s="19">
        <v>43474</v>
      </c>
      <c r="K154" s="19">
        <v>1</v>
      </c>
      <c r="L154" s="19" t="s">
        <v>23</v>
      </c>
      <c r="M154" s="19">
        <v>954.4</v>
      </c>
      <c r="N154" s="19">
        <v>4.761904762E-2</v>
      </c>
      <c r="O154" s="19">
        <v>47.72</v>
      </c>
    </row>
    <row r="155" spans="1:15">
      <c r="A155" s="19" t="s">
        <v>434</v>
      </c>
      <c r="B155" s="19" t="s">
        <v>251</v>
      </c>
      <c r="C155" s="19">
        <v>0</v>
      </c>
      <c r="D155" s="19">
        <v>0</v>
      </c>
      <c r="E155" s="19" t="s">
        <v>22</v>
      </c>
      <c r="F155" s="19">
        <v>27.5</v>
      </c>
      <c r="G155" s="19">
        <v>3</v>
      </c>
      <c r="H155" s="19">
        <v>4.125</v>
      </c>
      <c r="I155" s="19">
        <v>86.625</v>
      </c>
      <c r="J155" s="19">
        <v>43525</v>
      </c>
      <c r="K155" s="19">
        <v>2</v>
      </c>
      <c r="L155" s="19" t="s">
        <v>18</v>
      </c>
      <c r="M155" s="19">
        <v>82.5</v>
      </c>
      <c r="N155" s="19">
        <v>4.761904762E-2</v>
      </c>
      <c r="O155" s="19">
        <v>4.125</v>
      </c>
    </row>
    <row r="156" spans="1:15">
      <c r="A156" s="19" t="s">
        <v>435</v>
      </c>
      <c r="B156" s="19" t="s">
        <v>251</v>
      </c>
      <c r="C156" s="19">
        <v>0</v>
      </c>
      <c r="D156" s="19">
        <v>0</v>
      </c>
      <c r="E156" s="19" t="s">
        <v>30</v>
      </c>
      <c r="F156" s="19">
        <v>74.97</v>
      </c>
      <c r="G156" s="19">
        <v>1</v>
      </c>
      <c r="H156" s="19">
        <v>3.7484999999999999</v>
      </c>
      <c r="I156" s="19">
        <v>78.718500000000006</v>
      </c>
      <c r="J156" s="19">
        <v>43540</v>
      </c>
      <c r="K156" s="19">
        <v>2</v>
      </c>
      <c r="L156" s="19" t="s">
        <v>23</v>
      </c>
      <c r="M156" s="19">
        <v>74.97</v>
      </c>
      <c r="N156" s="19">
        <v>4.761904762E-2</v>
      </c>
      <c r="O156" s="19">
        <v>3.7484999999999999</v>
      </c>
    </row>
    <row r="157" spans="1:15">
      <c r="A157" s="19" t="s">
        <v>436</v>
      </c>
      <c r="B157" s="19" t="s">
        <v>246</v>
      </c>
      <c r="C157" s="19">
        <v>1</v>
      </c>
      <c r="D157" s="19">
        <v>0</v>
      </c>
      <c r="E157" s="19" t="s">
        <v>37</v>
      </c>
      <c r="F157" s="19">
        <v>80.959999999999994</v>
      </c>
      <c r="G157" s="19">
        <v>8</v>
      </c>
      <c r="H157" s="19">
        <v>32.384</v>
      </c>
      <c r="I157" s="19">
        <v>680.06399999999996</v>
      </c>
      <c r="J157" s="19">
        <v>43513</v>
      </c>
      <c r="K157" s="19">
        <v>1</v>
      </c>
      <c r="L157" s="19" t="s">
        <v>282</v>
      </c>
      <c r="M157" s="19">
        <v>647.67999999999995</v>
      </c>
      <c r="N157" s="19">
        <v>4.761904762E-2</v>
      </c>
      <c r="O157" s="19">
        <v>32.384</v>
      </c>
    </row>
    <row r="158" spans="1:15">
      <c r="A158" s="19" t="s">
        <v>437</v>
      </c>
      <c r="B158" s="19" t="s">
        <v>254</v>
      </c>
      <c r="C158" s="19">
        <v>0</v>
      </c>
      <c r="D158" s="19">
        <v>1</v>
      </c>
      <c r="E158" s="19" t="s">
        <v>37</v>
      </c>
      <c r="F158" s="19">
        <v>94.47</v>
      </c>
      <c r="G158" s="19">
        <v>8</v>
      </c>
      <c r="H158" s="19">
        <v>37.787999999999997</v>
      </c>
      <c r="I158" s="19">
        <v>793.548</v>
      </c>
      <c r="J158" s="19">
        <v>43523</v>
      </c>
      <c r="K158" s="19">
        <v>2</v>
      </c>
      <c r="L158" s="19" t="s">
        <v>23</v>
      </c>
      <c r="M158" s="19">
        <v>755.76</v>
      </c>
      <c r="N158" s="19">
        <v>4.761904762E-2</v>
      </c>
      <c r="O158" s="19">
        <v>37.787999999999997</v>
      </c>
    </row>
    <row r="159" spans="1:15">
      <c r="A159" s="19" t="s">
        <v>438</v>
      </c>
      <c r="B159" s="19" t="s">
        <v>254</v>
      </c>
      <c r="C159" s="19">
        <v>0</v>
      </c>
      <c r="D159" s="19">
        <v>0</v>
      </c>
      <c r="E159" s="19" t="s">
        <v>37</v>
      </c>
      <c r="F159" s="19">
        <v>99.79</v>
      </c>
      <c r="G159" s="19">
        <v>2</v>
      </c>
      <c r="H159" s="19">
        <v>9.9789999999999992</v>
      </c>
      <c r="I159" s="19">
        <v>209.559</v>
      </c>
      <c r="J159" s="19">
        <v>43531</v>
      </c>
      <c r="K159" s="19">
        <v>2</v>
      </c>
      <c r="L159" s="19" t="s">
        <v>18</v>
      </c>
      <c r="M159" s="19">
        <v>199.58</v>
      </c>
      <c r="N159" s="19">
        <v>4.761904762E-2</v>
      </c>
      <c r="O159" s="19">
        <v>9.9789999999999992</v>
      </c>
    </row>
    <row r="160" spans="1:15">
      <c r="A160" s="19" t="s">
        <v>439</v>
      </c>
      <c r="B160" s="19" t="s">
        <v>246</v>
      </c>
      <c r="C160" s="19">
        <v>0</v>
      </c>
      <c r="D160" s="19">
        <v>0</v>
      </c>
      <c r="E160" s="19" t="s">
        <v>26</v>
      </c>
      <c r="F160" s="19">
        <v>73.22</v>
      </c>
      <c r="G160" s="19">
        <v>6</v>
      </c>
      <c r="H160" s="19">
        <v>21.966000000000001</v>
      </c>
      <c r="I160" s="19">
        <v>461.286</v>
      </c>
      <c r="J160" s="19">
        <v>43486</v>
      </c>
      <c r="K160" s="19">
        <v>2</v>
      </c>
      <c r="L160" s="19" t="s">
        <v>23</v>
      </c>
      <c r="M160" s="19">
        <v>439.32</v>
      </c>
      <c r="N160" s="19">
        <v>4.761904762E-2</v>
      </c>
      <c r="O160" s="19">
        <v>21.966000000000001</v>
      </c>
    </row>
    <row r="161" spans="1:15">
      <c r="A161" s="19" t="s">
        <v>440</v>
      </c>
      <c r="B161" s="19" t="s">
        <v>254</v>
      </c>
      <c r="C161" s="19">
        <v>0</v>
      </c>
      <c r="D161" s="19">
        <v>1</v>
      </c>
      <c r="E161" s="19" t="s">
        <v>37</v>
      </c>
      <c r="F161" s="19">
        <v>41.24</v>
      </c>
      <c r="G161" s="19">
        <v>4</v>
      </c>
      <c r="H161" s="19">
        <v>8.2479999999999993</v>
      </c>
      <c r="I161" s="19">
        <v>173.208</v>
      </c>
      <c r="J161" s="19">
        <v>43515</v>
      </c>
      <c r="K161" s="19">
        <v>2</v>
      </c>
      <c r="L161" s="19" t="s">
        <v>23</v>
      </c>
      <c r="M161" s="19">
        <v>164.96</v>
      </c>
      <c r="N161" s="19">
        <v>4.761904762E-2</v>
      </c>
      <c r="O161" s="19">
        <v>8.2479999999999993</v>
      </c>
    </row>
    <row r="162" spans="1:15">
      <c r="A162" s="19" t="s">
        <v>441</v>
      </c>
      <c r="B162" s="19" t="s">
        <v>254</v>
      </c>
      <c r="C162" s="19">
        <v>0</v>
      </c>
      <c r="D162" s="19">
        <v>1</v>
      </c>
      <c r="E162" s="19" t="s">
        <v>39</v>
      </c>
      <c r="F162" s="19">
        <v>81.680000000000007</v>
      </c>
      <c r="G162" s="19">
        <v>4</v>
      </c>
      <c r="H162" s="19">
        <v>16.335999999999999</v>
      </c>
      <c r="I162" s="19">
        <v>343.05599999999998</v>
      </c>
      <c r="J162" s="19">
        <v>43471</v>
      </c>
      <c r="K162" s="19">
        <v>1</v>
      </c>
      <c r="L162" s="19" t="s">
        <v>23</v>
      </c>
      <c r="M162" s="19">
        <v>326.72000000000003</v>
      </c>
      <c r="N162" s="19">
        <v>4.761904762E-2</v>
      </c>
      <c r="O162" s="19">
        <v>16.335999999999999</v>
      </c>
    </row>
    <row r="163" spans="1:15">
      <c r="A163" s="19" t="s">
        <v>442</v>
      </c>
      <c r="B163" s="19" t="s">
        <v>254</v>
      </c>
      <c r="C163" s="19">
        <v>0</v>
      </c>
      <c r="D163" s="19">
        <v>1</v>
      </c>
      <c r="E163" s="19" t="s">
        <v>22</v>
      </c>
      <c r="F163" s="19">
        <v>51.32</v>
      </c>
      <c r="G163" s="19">
        <v>9</v>
      </c>
      <c r="H163" s="19">
        <v>23.094000000000001</v>
      </c>
      <c r="I163" s="19">
        <v>484.97399999999999</v>
      </c>
      <c r="J163" s="19">
        <v>43538</v>
      </c>
      <c r="K163" s="19">
        <v>2</v>
      </c>
      <c r="L163" s="19" t="s">
        <v>23</v>
      </c>
      <c r="M163" s="19">
        <v>461.88</v>
      </c>
      <c r="N163" s="19">
        <v>4.761904762E-2</v>
      </c>
      <c r="O163" s="19">
        <v>23.094000000000001</v>
      </c>
    </row>
    <row r="164" spans="1:15">
      <c r="A164" s="19" t="s">
        <v>443</v>
      </c>
      <c r="B164" s="19" t="s">
        <v>246</v>
      </c>
      <c r="C164" s="19">
        <v>1</v>
      </c>
      <c r="D164" s="19">
        <v>0</v>
      </c>
      <c r="E164" s="19" t="s">
        <v>26</v>
      </c>
      <c r="F164" s="19">
        <v>65.94</v>
      </c>
      <c r="G164" s="19">
        <v>4</v>
      </c>
      <c r="H164" s="19">
        <v>13.188000000000001</v>
      </c>
      <c r="I164" s="19">
        <v>276.94799999999998</v>
      </c>
      <c r="J164" s="19">
        <v>43548</v>
      </c>
      <c r="K164" s="19">
        <v>0</v>
      </c>
      <c r="L164" s="19" t="s">
        <v>23</v>
      </c>
      <c r="M164" s="19">
        <v>263.76</v>
      </c>
      <c r="N164" s="19">
        <v>4.761904762E-2</v>
      </c>
      <c r="O164" s="19">
        <v>13.188000000000001</v>
      </c>
    </row>
    <row r="165" spans="1:15">
      <c r="A165" s="19" t="s">
        <v>444</v>
      </c>
      <c r="B165" s="19" t="s">
        <v>254</v>
      </c>
      <c r="C165" s="19">
        <v>0</v>
      </c>
      <c r="D165" s="19">
        <v>1</v>
      </c>
      <c r="E165" s="19" t="s">
        <v>30</v>
      </c>
      <c r="F165" s="19">
        <v>14.36</v>
      </c>
      <c r="G165" s="19">
        <v>10</v>
      </c>
      <c r="H165" s="19">
        <v>7.18</v>
      </c>
      <c r="I165" s="19">
        <v>150.78</v>
      </c>
      <c r="J165" s="19">
        <v>43492</v>
      </c>
      <c r="K165" s="19">
        <v>1</v>
      </c>
      <c r="L165" s="19" t="s">
        <v>23</v>
      </c>
      <c r="M165" s="19">
        <v>143.6</v>
      </c>
      <c r="N165" s="19">
        <v>4.761904762E-2</v>
      </c>
      <c r="O165" s="19">
        <v>7.18</v>
      </c>
    </row>
    <row r="166" spans="1:15">
      <c r="A166" s="19" t="s">
        <v>445</v>
      </c>
      <c r="B166" s="19" t="s">
        <v>246</v>
      </c>
      <c r="C166" s="19">
        <v>1</v>
      </c>
      <c r="D166" s="19">
        <v>0</v>
      </c>
      <c r="E166" s="19" t="s">
        <v>22</v>
      </c>
      <c r="F166" s="19">
        <v>21.5</v>
      </c>
      <c r="G166" s="19">
        <v>9</v>
      </c>
      <c r="H166" s="19">
        <v>9.6750000000000007</v>
      </c>
      <c r="I166" s="19">
        <v>203.17500000000001</v>
      </c>
      <c r="J166" s="19">
        <v>43530</v>
      </c>
      <c r="K166" s="19">
        <v>1</v>
      </c>
      <c r="L166" s="19" t="s">
        <v>282</v>
      </c>
      <c r="M166" s="19">
        <v>193.5</v>
      </c>
      <c r="N166" s="19">
        <v>4.761904762E-2</v>
      </c>
      <c r="O166" s="19">
        <v>9.6750000000000007</v>
      </c>
    </row>
    <row r="167" spans="1:15">
      <c r="A167" s="19" t="s">
        <v>446</v>
      </c>
      <c r="B167" s="19" t="s">
        <v>251</v>
      </c>
      <c r="C167" s="19">
        <v>1</v>
      </c>
      <c r="D167" s="19">
        <v>1</v>
      </c>
      <c r="E167" s="19" t="s">
        <v>22</v>
      </c>
      <c r="F167" s="19">
        <v>26.26</v>
      </c>
      <c r="G167" s="19">
        <v>7</v>
      </c>
      <c r="H167" s="19">
        <v>9.1910000000000007</v>
      </c>
      <c r="I167" s="19">
        <v>193.011</v>
      </c>
      <c r="J167" s="19">
        <v>43498</v>
      </c>
      <c r="K167" s="19">
        <v>2</v>
      </c>
      <c r="L167" s="19" t="s">
        <v>23</v>
      </c>
      <c r="M167" s="19">
        <v>183.82</v>
      </c>
      <c r="N167" s="19">
        <v>4.761904762E-2</v>
      </c>
      <c r="O167" s="19">
        <v>9.1910000000000007</v>
      </c>
    </row>
    <row r="168" spans="1:15">
      <c r="A168" s="19" t="s">
        <v>447</v>
      </c>
      <c r="B168" s="19" t="s">
        <v>251</v>
      </c>
      <c r="C168" s="19">
        <v>0</v>
      </c>
      <c r="D168" s="19">
        <v>1</v>
      </c>
      <c r="E168" s="19" t="s">
        <v>39</v>
      </c>
      <c r="F168" s="19">
        <v>60.96</v>
      </c>
      <c r="G168" s="19">
        <v>2</v>
      </c>
      <c r="H168" s="19">
        <v>6.0960000000000001</v>
      </c>
      <c r="I168" s="19">
        <v>128.01599999999999</v>
      </c>
      <c r="J168" s="19">
        <v>43490</v>
      </c>
      <c r="K168" s="19">
        <v>2</v>
      </c>
      <c r="L168" s="19" t="s">
        <v>282</v>
      </c>
      <c r="M168" s="19">
        <v>121.92</v>
      </c>
      <c r="N168" s="19">
        <v>4.761904762E-2</v>
      </c>
      <c r="O168" s="19">
        <v>6.0960000000000001</v>
      </c>
    </row>
    <row r="169" spans="1:15">
      <c r="A169" s="19" t="s">
        <v>448</v>
      </c>
      <c r="B169" s="19" t="s">
        <v>254</v>
      </c>
      <c r="C169" s="19">
        <v>0</v>
      </c>
      <c r="D169" s="19">
        <v>1</v>
      </c>
      <c r="E169" s="19" t="s">
        <v>26</v>
      </c>
      <c r="F169" s="19">
        <v>70.11</v>
      </c>
      <c r="G169" s="19">
        <v>6</v>
      </c>
      <c r="H169" s="19">
        <v>21.033000000000001</v>
      </c>
      <c r="I169" s="19">
        <v>441.69299999999998</v>
      </c>
      <c r="J169" s="19">
        <v>43538</v>
      </c>
      <c r="K169" s="19">
        <v>2</v>
      </c>
      <c r="L169" s="19" t="s">
        <v>18</v>
      </c>
      <c r="M169" s="19">
        <v>420.66</v>
      </c>
      <c r="N169" s="19">
        <v>4.761904762E-2</v>
      </c>
      <c r="O169" s="19">
        <v>21.033000000000001</v>
      </c>
    </row>
    <row r="170" spans="1:15">
      <c r="A170" s="19" t="s">
        <v>449</v>
      </c>
      <c r="B170" s="19" t="s">
        <v>254</v>
      </c>
      <c r="C170" s="19">
        <v>0</v>
      </c>
      <c r="D170" s="19">
        <v>0</v>
      </c>
      <c r="E170" s="19" t="s">
        <v>39</v>
      </c>
      <c r="F170" s="19">
        <v>42.08</v>
      </c>
      <c r="G170" s="19">
        <v>6</v>
      </c>
      <c r="H170" s="19">
        <v>12.624000000000001</v>
      </c>
      <c r="I170" s="19">
        <v>265.10399999999998</v>
      </c>
      <c r="J170" s="19">
        <v>43494</v>
      </c>
      <c r="K170" s="19">
        <v>1</v>
      </c>
      <c r="L170" s="19" t="s">
        <v>23</v>
      </c>
      <c r="M170" s="19">
        <v>252.48</v>
      </c>
      <c r="N170" s="19">
        <v>4.761904762E-2</v>
      </c>
      <c r="O170" s="19">
        <v>12.624000000000001</v>
      </c>
    </row>
    <row r="171" spans="1:15">
      <c r="A171" s="19" t="s">
        <v>450</v>
      </c>
      <c r="B171" s="19" t="s">
        <v>246</v>
      </c>
      <c r="C171" s="19">
        <v>0</v>
      </c>
      <c r="D171" s="19">
        <v>1</v>
      </c>
      <c r="E171" s="19" t="s">
        <v>26</v>
      </c>
      <c r="F171" s="19">
        <v>67.09</v>
      </c>
      <c r="G171" s="19">
        <v>5</v>
      </c>
      <c r="H171" s="19">
        <v>16.772500000000001</v>
      </c>
      <c r="I171" s="19">
        <v>352.22250000000003</v>
      </c>
      <c r="J171" s="19">
        <v>43468</v>
      </c>
      <c r="K171" s="19">
        <v>2</v>
      </c>
      <c r="L171" s="19" t="s">
        <v>282</v>
      </c>
      <c r="M171" s="19">
        <v>335.45</v>
      </c>
      <c r="N171" s="19">
        <v>4.761904762E-2</v>
      </c>
      <c r="O171" s="19">
        <v>16.772500000000001</v>
      </c>
    </row>
    <row r="172" spans="1:15">
      <c r="A172" s="19" t="s">
        <v>451</v>
      </c>
      <c r="B172" s="19" t="s">
        <v>246</v>
      </c>
      <c r="C172" s="19">
        <v>1</v>
      </c>
      <c r="D172" s="19">
        <v>1</v>
      </c>
      <c r="E172" s="19" t="s">
        <v>39</v>
      </c>
      <c r="F172" s="19">
        <v>96.7</v>
      </c>
      <c r="G172" s="19">
        <v>5</v>
      </c>
      <c r="H172" s="19">
        <v>24.175000000000001</v>
      </c>
      <c r="I172" s="19">
        <v>507.67500000000001</v>
      </c>
      <c r="J172" s="19">
        <v>43479</v>
      </c>
      <c r="K172" s="19">
        <v>1</v>
      </c>
      <c r="L172" s="19" t="s">
        <v>18</v>
      </c>
      <c r="M172" s="19">
        <v>483.5</v>
      </c>
      <c r="N172" s="19">
        <v>4.761904762E-2</v>
      </c>
      <c r="O172" s="19">
        <v>24.175000000000001</v>
      </c>
    </row>
    <row r="173" spans="1:15">
      <c r="A173" s="19" t="s">
        <v>452</v>
      </c>
      <c r="B173" s="19" t="s">
        <v>251</v>
      </c>
      <c r="C173" s="19">
        <v>1</v>
      </c>
      <c r="D173" s="19">
        <v>1</v>
      </c>
      <c r="E173" s="19" t="s">
        <v>26</v>
      </c>
      <c r="F173" s="19">
        <v>35.380000000000003</v>
      </c>
      <c r="G173" s="19">
        <v>9</v>
      </c>
      <c r="H173" s="19">
        <v>15.920999999999999</v>
      </c>
      <c r="I173" s="19">
        <v>334.34100000000001</v>
      </c>
      <c r="J173" s="19">
        <v>43470</v>
      </c>
      <c r="K173" s="19">
        <v>2</v>
      </c>
      <c r="L173" s="19" t="s">
        <v>282</v>
      </c>
      <c r="M173" s="19">
        <v>318.42</v>
      </c>
      <c r="N173" s="19">
        <v>4.761904762E-2</v>
      </c>
      <c r="O173" s="19">
        <v>15.920999999999999</v>
      </c>
    </row>
    <row r="174" spans="1:15">
      <c r="A174" s="19" t="s">
        <v>453</v>
      </c>
      <c r="B174" s="19" t="s">
        <v>254</v>
      </c>
      <c r="C174" s="19">
        <v>0</v>
      </c>
      <c r="D174" s="19">
        <v>0</v>
      </c>
      <c r="E174" s="19" t="s">
        <v>30</v>
      </c>
      <c r="F174" s="19">
        <v>95.49</v>
      </c>
      <c r="G174" s="19">
        <v>7</v>
      </c>
      <c r="H174" s="19">
        <v>33.421500000000002</v>
      </c>
      <c r="I174" s="19">
        <v>701.85149999999999</v>
      </c>
      <c r="J174" s="19">
        <v>43518</v>
      </c>
      <c r="K174" s="19">
        <v>2</v>
      </c>
      <c r="L174" s="19" t="s">
        <v>18</v>
      </c>
      <c r="M174" s="19">
        <v>668.43</v>
      </c>
      <c r="N174" s="19">
        <v>4.761904762E-2</v>
      </c>
      <c r="O174" s="19">
        <v>33.421500000000002</v>
      </c>
    </row>
    <row r="175" spans="1:15">
      <c r="A175" s="19" t="s">
        <v>454</v>
      </c>
      <c r="B175" s="19" t="s">
        <v>254</v>
      </c>
      <c r="C175" s="19">
        <v>1</v>
      </c>
      <c r="D175" s="19">
        <v>0</v>
      </c>
      <c r="E175" s="19" t="s">
        <v>39</v>
      </c>
      <c r="F175" s="19">
        <v>96.98</v>
      </c>
      <c r="G175" s="19">
        <v>4</v>
      </c>
      <c r="H175" s="19">
        <v>19.396000000000001</v>
      </c>
      <c r="I175" s="19">
        <v>407.31599999999997</v>
      </c>
      <c r="J175" s="19">
        <v>43502</v>
      </c>
      <c r="K175" s="19">
        <v>2</v>
      </c>
      <c r="L175" s="19" t="s">
        <v>18</v>
      </c>
      <c r="M175" s="19">
        <v>387.92</v>
      </c>
      <c r="N175" s="19">
        <v>4.761904762E-2</v>
      </c>
      <c r="O175" s="19">
        <v>19.396000000000001</v>
      </c>
    </row>
    <row r="176" spans="1:15">
      <c r="A176" s="19" t="s">
        <v>455</v>
      </c>
      <c r="B176" s="19" t="s">
        <v>251</v>
      </c>
      <c r="C176" s="19">
        <v>0</v>
      </c>
      <c r="D176" s="19">
        <v>1</v>
      </c>
      <c r="E176" s="19" t="s">
        <v>22</v>
      </c>
      <c r="F176" s="19">
        <v>23.65</v>
      </c>
      <c r="G176" s="19">
        <v>4</v>
      </c>
      <c r="H176" s="19">
        <v>4.7300000000000004</v>
      </c>
      <c r="I176" s="19">
        <v>99.33</v>
      </c>
      <c r="J176" s="19">
        <v>43495</v>
      </c>
      <c r="K176" s="19">
        <v>1</v>
      </c>
      <c r="L176" s="19" t="s">
        <v>282</v>
      </c>
      <c r="M176" s="19">
        <v>94.6</v>
      </c>
      <c r="N176" s="19">
        <v>4.761904762E-2</v>
      </c>
      <c r="O176" s="19">
        <v>4.7300000000000004</v>
      </c>
    </row>
    <row r="177" spans="1:15">
      <c r="A177" s="19" t="s">
        <v>456</v>
      </c>
      <c r="B177" s="19" t="s">
        <v>246</v>
      </c>
      <c r="C177" s="19">
        <v>1</v>
      </c>
      <c r="D177" s="19">
        <v>0</v>
      </c>
      <c r="E177" s="19" t="s">
        <v>30</v>
      </c>
      <c r="F177" s="19">
        <v>82.33</v>
      </c>
      <c r="G177" s="19">
        <v>4</v>
      </c>
      <c r="H177" s="19">
        <v>16.466000000000001</v>
      </c>
      <c r="I177" s="19">
        <v>345.786</v>
      </c>
      <c r="J177" s="19">
        <v>43476</v>
      </c>
      <c r="K177" s="19">
        <v>0</v>
      </c>
      <c r="L177" s="19" t="s">
        <v>282</v>
      </c>
      <c r="M177" s="19">
        <v>329.32</v>
      </c>
      <c r="N177" s="19">
        <v>4.761904762E-2</v>
      </c>
      <c r="O177" s="19">
        <v>16.466000000000001</v>
      </c>
    </row>
    <row r="178" spans="1:15">
      <c r="A178" s="19" t="s">
        <v>457</v>
      </c>
      <c r="B178" s="19" t="s">
        <v>254</v>
      </c>
      <c r="C178" s="19">
        <v>0</v>
      </c>
      <c r="D178" s="19">
        <v>1</v>
      </c>
      <c r="E178" s="19" t="s">
        <v>22</v>
      </c>
      <c r="F178" s="19">
        <v>26.61</v>
      </c>
      <c r="G178" s="19">
        <v>2</v>
      </c>
      <c r="H178" s="19">
        <v>2.661</v>
      </c>
      <c r="I178" s="19">
        <v>55.881</v>
      </c>
      <c r="J178" s="19">
        <v>43543</v>
      </c>
      <c r="K178" s="19">
        <v>1</v>
      </c>
      <c r="L178" s="19" t="s">
        <v>23</v>
      </c>
      <c r="M178" s="19">
        <v>53.22</v>
      </c>
      <c r="N178" s="19">
        <v>4.761904762E-2</v>
      </c>
      <c r="O178" s="19">
        <v>2.661</v>
      </c>
    </row>
    <row r="179" spans="1:15">
      <c r="A179" s="19" t="s">
        <v>458</v>
      </c>
      <c r="B179" s="19" t="s">
        <v>251</v>
      </c>
      <c r="C179" s="19">
        <v>0</v>
      </c>
      <c r="D179" s="19">
        <v>1</v>
      </c>
      <c r="E179" s="19" t="s">
        <v>37</v>
      </c>
      <c r="F179" s="19">
        <v>99.69</v>
      </c>
      <c r="G179" s="19">
        <v>5</v>
      </c>
      <c r="H179" s="19">
        <v>24.922499999999999</v>
      </c>
      <c r="I179" s="19">
        <v>523.37249999999995</v>
      </c>
      <c r="J179" s="19">
        <v>43479</v>
      </c>
      <c r="K179" s="19">
        <v>1</v>
      </c>
      <c r="L179" s="19" t="s">
        <v>23</v>
      </c>
      <c r="M179" s="19">
        <v>498.45</v>
      </c>
      <c r="N179" s="19">
        <v>4.761904762E-2</v>
      </c>
      <c r="O179" s="19">
        <v>24.922499999999999</v>
      </c>
    </row>
    <row r="180" spans="1:15">
      <c r="A180" s="19" t="s">
        <v>459</v>
      </c>
      <c r="B180" s="19" t="s">
        <v>254</v>
      </c>
      <c r="C180" s="19">
        <v>1</v>
      </c>
      <c r="D180" s="19">
        <v>1</v>
      </c>
      <c r="E180" s="19" t="s">
        <v>37</v>
      </c>
      <c r="F180" s="19">
        <v>74.89</v>
      </c>
      <c r="G180" s="19">
        <v>4</v>
      </c>
      <c r="H180" s="19">
        <v>14.978</v>
      </c>
      <c r="I180" s="19">
        <v>314.53800000000001</v>
      </c>
      <c r="J180" s="19">
        <v>43525</v>
      </c>
      <c r="K180" s="19">
        <v>2</v>
      </c>
      <c r="L180" s="19" t="s">
        <v>18</v>
      </c>
      <c r="M180" s="19">
        <v>299.56</v>
      </c>
      <c r="N180" s="19">
        <v>4.761904762E-2</v>
      </c>
      <c r="O180" s="19">
        <v>14.978</v>
      </c>
    </row>
    <row r="181" spans="1:15">
      <c r="A181" s="19" t="s">
        <v>460</v>
      </c>
      <c r="B181" s="19" t="s">
        <v>246</v>
      </c>
      <c r="C181" s="19">
        <v>0</v>
      </c>
      <c r="D181" s="19">
        <v>1</v>
      </c>
      <c r="E181" s="19" t="s">
        <v>37</v>
      </c>
      <c r="F181" s="19">
        <v>40.94</v>
      </c>
      <c r="G181" s="19">
        <v>5</v>
      </c>
      <c r="H181" s="19">
        <v>10.234999999999999</v>
      </c>
      <c r="I181" s="19">
        <v>214.935</v>
      </c>
      <c r="J181" s="19">
        <v>43471</v>
      </c>
      <c r="K181" s="19">
        <v>1</v>
      </c>
      <c r="L181" s="19" t="s">
        <v>18</v>
      </c>
      <c r="M181" s="19">
        <v>204.7</v>
      </c>
      <c r="N181" s="19">
        <v>4.761904762E-2</v>
      </c>
      <c r="O181" s="19">
        <v>10.234999999999999</v>
      </c>
    </row>
    <row r="182" spans="1:15">
      <c r="A182" s="19" t="s">
        <v>461</v>
      </c>
      <c r="B182" s="19" t="s">
        <v>251</v>
      </c>
      <c r="C182" s="19">
        <v>1</v>
      </c>
      <c r="D182" s="19">
        <v>0</v>
      </c>
      <c r="E182" s="19" t="s">
        <v>30</v>
      </c>
      <c r="F182" s="19">
        <v>75.819999999999993</v>
      </c>
      <c r="G182" s="19">
        <v>1</v>
      </c>
      <c r="H182" s="19">
        <v>3.7909999999999999</v>
      </c>
      <c r="I182" s="19">
        <v>79.611000000000004</v>
      </c>
      <c r="J182" s="19">
        <v>43496</v>
      </c>
      <c r="K182" s="19">
        <v>1</v>
      </c>
      <c r="L182" s="19" t="s">
        <v>23</v>
      </c>
      <c r="M182" s="19">
        <v>75.819999999999993</v>
      </c>
      <c r="N182" s="19">
        <v>4.761904762E-2</v>
      </c>
      <c r="O182" s="19">
        <v>3.7909999999999999</v>
      </c>
    </row>
    <row r="183" spans="1:15">
      <c r="A183" s="19" t="s">
        <v>462</v>
      </c>
      <c r="B183" s="19" t="s">
        <v>254</v>
      </c>
      <c r="C183" s="19">
        <v>0</v>
      </c>
      <c r="D183" s="19">
        <v>0</v>
      </c>
      <c r="E183" s="19" t="s">
        <v>37</v>
      </c>
      <c r="F183" s="19">
        <v>46.77</v>
      </c>
      <c r="G183" s="19">
        <v>6</v>
      </c>
      <c r="H183" s="19">
        <v>14.031000000000001</v>
      </c>
      <c r="I183" s="19">
        <v>294.65100000000001</v>
      </c>
      <c r="J183" s="19">
        <v>43535</v>
      </c>
      <c r="K183" s="19">
        <v>1</v>
      </c>
      <c r="L183" s="19" t="s">
        <v>23</v>
      </c>
      <c r="M183" s="19">
        <v>280.62</v>
      </c>
      <c r="N183" s="19">
        <v>4.761904762E-2</v>
      </c>
      <c r="O183" s="19">
        <v>14.031000000000001</v>
      </c>
    </row>
    <row r="184" spans="1:15">
      <c r="A184" s="19" t="s">
        <v>463</v>
      </c>
      <c r="B184" s="19" t="s">
        <v>246</v>
      </c>
      <c r="C184" s="19">
        <v>0</v>
      </c>
      <c r="D184" s="19">
        <v>1</v>
      </c>
      <c r="E184" s="19" t="s">
        <v>17</v>
      </c>
      <c r="F184" s="19">
        <v>32.32</v>
      </c>
      <c r="G184" s="19">
        <v>10</v>
      </c>
      <c r="H184" s="19">
        <v>16.16</v>
      </c>
      <c r="I184" s="19">
        <v>339.36</v>
      </c>
      <c r="J184" s="19">
        <v>43516</v>
      </c>
      <c r="K184" s="19">
        <v>2</v>
      </c>
      <c r="L184" s="19" t="s">
        <v>282</v>
      </c>
      <c r="M184" s="19">
        <v>323.2</v>
      </c>
      <c r="N184" s="19">
        <v>4.761904762E-2</v>
      </c>
      <c r="O184" s="19">
        <v>16.16</v>
      </c>
    </row>
    <row r="185" spans="1:15">
      <c r="A185" s="19" t="s">
        <v>464</v>
      </c>
      <c r="B185" s="19" t="s">
        <v>254</v>
      </c>
      <c r="C185" s="19">
        <v>1</v>
      </c>
      <c r="D185" s="19">
        <v>1</v>
      </c>
      <c r="E185" s="19" t="s">
        <v>39</v>
      </c>
      <c r="F185" s="19">
        <v>54.07</v>
      </c>
      <c r="G185" s="19">
        <v>9</v>
      </c>
      <c r="H185" s="19">
        <v>24.331499999999998</v>
      </c>
      <c r="I185" s="19">
        <v>510.9615</v>
      </c>
      <c r="J185" s="19">
        <v>43492</v>
      </c>
      <c r="K185" s="19">
        <v>1</v>
      </c>
      <c r="L185" s="19" t="s">
        <v>18</v>
      </c>
      <c r="M185" s="19">
        <v>486.63</v>
      </c>
      <c r="N185" s="19">
        <v>4.761904762E-2</v>
      </c>
      <c r="O185" s="19">
        <v>24.331499999999998</v>
      </c>
    </row>
    <row r="186" spans="1:15">
      <c r="A186" s="19" t="s">
        <v>465</v>
      </c>
      <c r="B186" s="19" t="s">
        <v>251</v>
      </c>
      <c r="C186" s="19">
        <v>0</v>
      </c>
      <c r="D186" s="19">
        <v>0</v>
      </c>
      <c r="E186" s="19" t="s">
        <v>37</v>
      </c>
      <c r="F186" s="19">
        <v>18.22</v>
      </c>
      <c r="G186" s="19">
        <v>7</v>
      </c>
      <c r="H186" s="19">
        <v>6.3769999999999998</v>
      </c>
      <c r="I186" s="19">
        <v>133.917</v>
      </c>
      <c r="J186" s="19">
        <v>43534</v>
      </c>
      <c r="K186" s="19">
        <v>1</v>
      </c>
      <c r="L186" s="19" t="s">
        <v>282</v>
      </c>
      <c r="M186" s="19">
        <v>127.54</v>
      </c>
      <c r="N186" s="19">
        <v>4.761904762E-2</v>
      </c>
      <c r="O186" s="19">
        <v>6.3769999999999998</v>
      </c>
    </row>
    <row r="187" spans="1:15">
      <c r="A187" s="19" t="s">
        <v>466</v>
      </c>
      <c r="B187" s="19" t="s">
        <v>254</v>
      </c>
      <c r="C187" s="19">
        <v>1</v>
      </c>
      <c r="D187" s="19">
        <v>1</v>
      </c>
      <c r="E187" s="19" t="s">
        <v>39</v>
      </c>
      <c r="F187" s="19">
        <v>80.48</v>
      </c>
      <c r="G187" s="19">
        <v>3</v>
      </c>
      <c r="H187" s="19">
        <v>12.071999999999999</v>
      </c>
      <c r="I187" s="19">
        <v>253.512</v>
      </c>
      <c r="J187" s="19">
        <v>43511</v>
      </c>
      <c r="K187" s="19">
        <v>1</v>
      </c>
      <c r="L187" s="19" t="s">
        <v>23</v>
      </c>
      <c r="M187" s="19">
        <v>241.44</v>
      </c>
      <c r="N187" s="19">
        <v>4.761904762E-2</v>
      </c>
      <c r="O187" s="19">
        <v>12.071999999999999</v>
      </c>
    </row>
    <row r="188" spans="1:15">
      <c r="A188" s="19" t="s">
        <v>467</v>
      </c>
      <c r="B188" s="19" t="s">
        <v>251</v>
      </c>
      <c r="C188" s="19">
        <v>0</v>
      </c>
      <c r="D188" s="19">
        <v>1</v>
      </c>
      <c r="E188" s="19" t="s">
        <v>39</v>
      </c>
      <c r="F188" s="19">
        <v>37.950000000000003</v>
      </c>
      <c r="G188" s="19">
        <v>10</v>
      </c>
      <c r="H188" s="19">
        <v>18.975000000000001</v>
      </c>
      <c r="I188" s="19">
        <v>398.47500000000002</v>
      </c>
      <c r="J188" s="19">
        <v>43491</v>
      </c>
      <c r="K188" s="19">
        <v>1</v>
      </c>
      <c r="L188" s="19" t="s">
        <v>23</v>
      </c>
      <c r="M188" s="19">
        <v>379.5</v>
      </c>
      <c r="N188" s="19">
        <v>4.761904762E-2</v>
      </c>
      <c r="O188" s="19">
        <v>18.975000000000001</v>
      </c>
    </row>
    <row r="189" spans="1:15">
      <c r="A189" s="19" t="s">
        <v>468</v>
      </c>
      <c r="B189" s="19" t="s">
        <v>246</v>
      </c>
      <c r="C189" s="19">
        <v>1</v>
      </c>
      <c r="D189" s="19">
        <v>0</v>
      </c>
      <c r="E189" s="19" t="s">
        <v>22</v>
      </c>
      <c r="F189" s="19">
        <v>76.819999999999993</v>
      </c>
      <c r="G189" s="19">
        <v>1</v>
      </c>
      <c r="H189" s="19">
        <v>3.8410000000000002</v>
      </c>
      <c r="I189" s="19">
        <v>80.661000000000001</v>
      </c>
      <c r="J189" s="19">
        <v>43509</v>
      </c>
      <c r="K189" s="19">
        <v>2</v>
      </c>
      <c r="L189" s="19" t="s">
        <v>18</v>
      </c>
      <c r="M189" s="19">
        <v>76.819999999999993</v>
      </c>
      <c r="N189" s="19">
        <v>4.761904762E-2</v>
      </c>
      <c r="O189" s="19">
        <v>3.8410000000000002</v>
      </c>
    </row>
    <row r="190" spans="1:15">
      <c r="A190" s="19" t="s">
        <v>469</v>
      </c>
      <c r="B190" s="19" t="s">
        <v>246</v>
      </c>
      <c r="C190" s="19">
        <v>1</v>
      </c>
      <c r="D190" s="19">
        <v>1</v>
      </c>
      <c r="E190" s="19" t="s">
        <v>30</v>
      </c>
      <c r="F190" s="19">
        <v>52.26</v>
      </c>
      <c r="G190" s="19">
        <v>10</v>
      </c>
      <c r="H190" s="19">
        <v>26.13</v>
      </c>
      <c r="I190" s="19">
        <v>548.73</v>
      </c>
      <c r="J190" s="19">
        <v>43533</v>
      </c>
      <c r="K190" s="19">
        <v>1</v>
      </c>
      <c r="L190" s="19" t="s">
        <v>282</v>
      </c>
      <c r="M190" s="19">
        <v>522.6</v>
      </c>
      <c r="N190" s="19">
        <v>4.761904762E-2</v>
      </c>
      <c r="O190" s="19">
        <v>26.13</v>
      </c>
    </row>
    <row r="191" spans="1:15">
      <c r="A191" s="19" t="s">
        <v>470</v>
      </c>
      <c r="B191" s="19" t="s">
        <v>246</v>
      </c>
      <c r="C191" s="19">
        <v>0</v>
      </c>
      <c r="D191" s="19">
        <v>1</v>
      </c>
      <c r="E191" s="19" t="s">
        <v>17</v>
      </c>
      <c r="F191" s="19">
        <v>79.739999999999995</v>
      </c>
      <c r="G191" s="19">
        <v>1</v>
      </c>
      <c r="H191" s="19">
        <v>3.9870000000000001</v>
      </c>
      <c r="I191" s="19">
        <v>83.727000000000004</v>
      </c>
      <c r="J191" s="19">
        <v>43530</v>
      </c>
      <c r="K191" s="19">
        <v>0</v>
      </c>
      <c r="L191" s="19" t="s">
        <v>18</v>
      </c>
      <c r="M191" s="19">
        <v>79.739999999999995</v>
      </c>
      <c r="N191" s="19">
        <v>4.761904762E-2</v>
      </c>
      <c r="O191" s="19">
        <v>3.9870000000000001</v>
      </c>
    </row>
    <row r="192" spans="1:15">
      <c r="A192" s="19" t="s">
        <v>471</v>
      </c>
      <c r="B192" s="19" t="s">
        <v>246</v>
      </c>
      <c r="C192" s="19">
        <v>0</v>
      </c>
      <c r="D192" s="19">
        <v>1</v>
      </c>
      <c r="E192" s="19" t="s">
        <v>17</v>
      </c>
      <c r="F192" s="19">
        <v>77.5</v>
      </c>
      <c r="G192" s="19">
        <v>5</v>
      </c>
      <c r="H192" s="19">
        <v>19.375</v>
      </c>
      <c r="I192" s="19">
        <v>406.875</v>
      </c>
      <c r="J192" s="19">
        <v>43489</v>
      </c>
      <c r="K192" s="19">
        <v>2</v>
      </c>
      <c r="L192" s="19" t="s">
        <v>18</v>
      </c>
      <c r="M192" s="19">
        <v>387.5</v>
      </c>
      <c r="N192" s="19">
        <v>4.761904762E-2</v>
      </c>
      <c r="O192" s="19">
        <v>19.375</v>
      </c>
    </row>
    <row r="193" spans="1:15">
      <c r="A193" s="19" t="s">
        <v>472</v>
      </c>
      <c r="B193" s="19" t="s">
        <v>246</v>
      </c>
      <c r="C193" s="19">
        <v>0</v>
      </c>
      <c r="D193" s="19">
        <v>1</v>
      </c>
      <c r="E193" s="19" t="s">
        <v>37</v>
      </c>
      <c r="F193" s="19">
        <v>54.27</v>
      </c>
      <c r="G193" s="19">
        <v>5</v>
      </c>
      <c r="H193" s="19">
        <v>13.567500000000001</v>
      </c>
      <c r="I193" s="19">
        <v>284.91750000000002</v>
      </c>
      <c r="J193" s="19">
        <v>43537</v>
      </c>
      <c r="K193" s="19">
        <v>1</v>
      </c>
      <c r="L193" s="19" t="s">
        <v>18</v>
      </c>
      <c r="M193" s="19">
        <v>271.35000000000002</v>
      </c>
      <c r="N193" s="19">
        <v>4.761904762E-2</v>
      </c>
      <c r="O193" s="19">
        <v>13.567500000000001</v>
      </c>
    </row>
    <row r="194" spans="1:15">
      <c r="A194" s="19" t="s">
        <v>473</v>
      </c>
      <c r="B194" s="19" t="s">
        <v>251</v>
      </c>
      <c r="C194" s="19">
        <v>0</v>
      </c>
      <c r="D194" s="19">
        <v>0</v>
      </c>
      <c r="E194" s="19" t="s">
        <v>26</v>
      </c>
      <c r="F194" s="19">
        <v>13.59</v>
      </c>
      <c r="G194" s="19">
        <v>9</v>
      </c>
      <c r="H194" s="19">
        <v>6.1154999999999999</v>
      </c>
      <c r="I194" s="19">
        <v>128.4255</v>
      </c>
      <c r="J194" s="19">
        <v>43539</v>
      </c>
      <c r="K194" s="19">
        <v>0</v>
      </c>
      <c r="L194" s="19" t="s">
        <v>23</v>
      </c>
      <c r="M194" s="19">
        <v>122.31</v>
      </c>
      <c r="N194" s="19">
        <v>4.761904762E-2</v>
      </c>
      <c r="O194" s="19">
        <v>6.1154999999999999</v>
      </c>
    </row>
    <row r="195" spans="1:15">
      <c r="A195" s="19" t="s">
        <v>474</v>
      </c>
      <c r="B195" s="19" t="s">
        <v>251</v>
      </c>
      <c r="C195" s="19">
        <v>1</v>
      </c>
      <c r="D195" s="19">
        <v>1</v>
      </c>
      <c r="E195" s="19" t="s">
        <v>17</v>
      </c>
      <c r="F195" s="19">
        <v>41.06</v>
      </c>
      <c r="G195" s="19">
        <v>6</v>
      </c>
      <c r="H195" s="19">
        <v>12.318</v>
      </c>
      <c r="I195" s="19">
        <v>258.678</v>
      </c>
      <c r="J195" s="19">
        <v>43529</v>
      </c>
      <c r="K195" s="19">
        <v>1</v>
      </c>
      <c r="L195" s="19" t="s">
        <v>282</v>
      </c>
      <c r="M195" s="19">
        <v>246.36</v>
      </c>
      <c r="N195" s="19">
        <v>4.761904762E-2</v>
      </c>
      <c r="O195" s="19">
        <v>12.318</v>
      </c>
    </row>
    <row r="196" spans="1:15">
      <c r="A196" s="19" t="s">
        <v>475</v>
      </c>
      <c r="B196" s="19" t="s">
        <v>251</v>
      </c>
      <c r="C196" s="19">
        <v>1</v>
      </c>
      <c r="D196" s="19">
        <v>0</v>
      </c>
      <c r="E196" s="19" t="s">
        <v>22</v>
      </c>
      <c r="F196" s="19">
        <v>19.239999999999998</v>
      </c>
      <c r="G196" s="19">
        <v>9</v>
      </c>
      <c r="H196" s="19">
        <v>8.6579999999999995</v>
      </c>
      <c r="I196" s="19">
        <v>181.81800000000001</v>
      </c>
      <c r="J196" s="19">
        <v>43528</v>
      </c>
      <c r="K196" s="19">
        <v>2</v>
      </c>
      <c r="L196" s="19" t="s">
        <v>23</v>
      </c>
      <c r="M196" s="19">
        <v>173.16</v>
      </c>
      <c r="N196" s="19">
        <v>4.761904762E-2</v>
      </c>
      <c r="O196" s="19">
        <v>8.6579999999999995</v>
      </c>
    </row>
    <row r="197" spans="1:15">
      <c r="A197" s="19" t="s">
        <v>476</v>
      </c>
      <c r="B197" s="19" t="s">
        <v>254</v>
      </c>
      <c r="C197" s="19">
        <v>0</v>
      </c>
      <c r="D197" s="19">
        <v>1</v>
      </c>
      <c r="E197" s="19" t="s">
        <v>37</v>
      </c>
      <c r="F197" s="19">
        <v>39.43</v>
      </c>
      <c r="G197" s="19">
        <v>6</v>
      </c>
      <c r="H197" s="19">
        <v>11.829000000000001</v>
      </c>
      <c r="I197" s="19">
        <v>248.40899999999999</v>
      </c>
      <c r="J197" s="19">
        <v>43549</v>
      </c>
      <c r="K197" s="19">
        <v>2</v>
      </c>
      <c r="L197" s="19" t="s">
        <v>282</v>
      </c>
      <c r="M197" s="19">
        <v>236.58</v>
      </c>
      <c r="N197" s="19">
        <v>4.761904762E-2</v>
      </c>
      <c r="O197" s="19">
        <v>11.829000000000001</v>
      </c>
    </row>
    <row r="198" spans="1:15">
      <c r="A198" s="19" t="s">
        <v>477</v>
      </c>
      <c r="B198" s="19" t="s">
        <v>254</v>
      </c>
      <c r="C198" s="19">
        <v>0</v>
      </c>
      <c r="D198" s="19">
        <v>0</v>
      </c>
      <c r="E198" s="19" t="s">
        <v>26</v>
      </c>
      <c r="F198" s="19">
        <v>46.22</v>
      </c>
      <c r="G198" s="19">
        <v>4</v>
      </c>
      <c r="H198" s="19">
        <v>9.2439999999999998</v>
      </c>
      <c r="I198" s="19">
        <v>194.124</v>
      </c>
      <c r="J198" s="19">
        <v>43536</v>
      </c>
      <c r="K198" s="19">
        <v>2</v>
      </c>
      <c r="L198" s="19" t="s">
        <v>282</v>
      </c>
      <c r="M198" s="19">
        <v>184.88</v>
      </c>
      <c r="N198" s="19">
        <v>4.761904762E-2</v>
      </c>
      <c r="O198" s="19">
        <v>9.2439999999999998</v>
      </c>
    </row>
    <row r="199" spans="1:15">
      <c r="A199" s="19" t="s">
        <v>478</v>
      </c>
      <c r="B199" s="19" t="s">
        <v>254</v>
      </c>
      <c r="C199" s="19">
        <v>1</v>
      </c>
      <c r="D199" s="19">
        <v>0</v>
      </c>
      <c r="E199" s="19" t="s">
        <v>26</v>
      </c>
      <c r="F199" s="19">
        <v>13.98</v>
      </c>
      <c r="G199" s="19">
        <v>1</v>
      </c>
      <c r="H199" s="19">
        <v>0.69899999999999995</v>
      </c>
      <c r="I199" s="19">
        <v>14.679</v>
      </c>
      <c r="J199" s="19">
        <v>43500</v>
      </c>
      <c r="K199" s="19">
        <v>1</v>
      </c>
      <c r="L199" s="19" t="s">
        <v>18</v>
      </c>
      <c r="M199" s="19">
        <v>13.98</v>
      </c>
      <c r="N199" s="19">
        <v>4.761904762E-2</v>
      </c>
      <c r="O199" s="19">
        <v>0.69899999999999995</v>
      </c>
    </row>
    <row r="200" spans="1:15">
      <c r="A200" s="19" t="s">
        <v>479</v>
      </c>
      <c r="B200" s="19" t="s">
        <v>251</v>
      </c>
      <c r="C200" s="19">
        <v>0</v>
      </c>
      <c r="D200" s="19">
        <v>1</v>
      </c>
      <c r="E200" s="19" t="s">
        <v>39</v>
      </c>
      <c r="F200" s="19">
        <v>39.75</v>
      </c>
      <c r="G200" s="19">
        <v>5</v>
      </c>
      <c r="H200" s="19">
        <v>9.9375</v>
      </c>
      <c r="I200" s="19">
        <v>208.6875</v>
      </c>
      <c r="J200" s="19">
        <v>43518</v>
      </c>
      <c r="K200" s="19">
        <v>0</v>
      </c>
      <c r="L200" s="19" t="s">
        <v>18</v>
      </c>
      <c r="M200" s="19">
        <v>198.75</v>
      </c>
      <c r="N200" s="19">
        <v>4.761904762E-2</v>
      </c>
      <c r="O200" s="19">
        <v>9.9375</v>
      </c>
    </row>
    <row r="201" spans="1:15">
      <c r="A201" s="19" t="s">
        <v>480</v>
      </c>
      <c r="B201" s="19" t="s">
        <v>254</v>
      </c>
      <c r="C201" s="19">
        <v>1</v>
      </c>
      <c r="D201" s="19">
        <v>1</v>
      </c>
      <c r="E201" s="19" t="s">
        <v>39</v>
      </c>
      <c r="F201" s="19">
        <v>97.79</v>
      </c>
      <c r="G201" s="19">
        <v>7</v>
      </c>
      <c r="H201" s="19">
        <v>34.226500000000001</v>
      </c>
      <c r="I201" s="19">
        <v>718.75649999999996</v>
      </c>
      <c r="J201" s="19">
        <v>43512</v>
      </c>
      <c r="K201" s="19">
        <v>2</v>
      </c>
      <c r="L201" s="19" t="s">
        <v>18</v>
      </c>
      <c r="M201" s="19">
        <v>684.53</v>
      </c>
      <c r="N201" s="19">
        <v>4.761904762E-2</v>
      </c>
      <c r="O201" s="19">
        <v>34.226500000000001</v>
      </c>
    </row>
    <row r="202" spans="1:15">
      <c r="A202" s="19" t="s">
        <v>481</v>
      </c>
      <c r="B202" s="19" t="s">
        <v>246</v>
      </c>
      <c r="C202" s="19">
        <v>1</v>
      </c>
      <c r="D202" s="19">
        <v>0</v>
      </c>
      <c r="E202" s="19" t="s">
        <v>30</v>
      </c>
      <c r="F202" s="19">
        <v>67.260000000000005</v>
      </c>
      <c r="G202" s="19">
        <v>4</v>
      </c>
      <c r="H202" s="19">
        <v>13.452</v>
      </c>
      <c r="I202" s="19">
        <v>282.49200000000002</v>
      </c>
      <c r="J202" s="19">
        <v>43484</v>
      </c>
      <c r="K202" s="19">
        <v>2</v>
      </c>
      <c r="L202" s="19" t="s">
        <v>282</v>
      </c>
      <c r="M202" s="19">
        <v>269.04000000000002</v>
      </c>
      <c r="N202" s="19">
        <v>4.761904762E-2</v>
      </c>
      <c r="O202" s="19">
        <v>13.452</v>
      </c>
    </row>
    <row r="203" spans="1:15">
      <c r="A203" s="19" t="s">
        <v>482</v>
      </c>
      <c r="B203" s="19" t="s">
        <v>246</v>
      </c>
      <c r="C203" s="19">
        <v>0</v>
      </c>
      <c r="D203" s="19">
        <v>0</v>
      </c>
      <c r="E203" s="19" t="s">
        <v>37</v>
      </c>
      <c r="F203" s="19">
        <v>13.79</v>
      </c>
      <c r="G203" s="19">
        <v>5</v>
      </c>
      <c r="H203" s="19">
        <v>3.4474999999999998</v>
      </c>
      <c r="I203" s="19">
        <v>72.397499999999994</v>
      </c>
      <c r="J203" s="19">
        <v>43476</v>
      </c>
      <c r="K203" s="19">
        <v>2</v>
      </c>
      <c r="L203" s="19" t="s">
        <v>282</v>
      </c>
      <c r="M203" s="19">
        <v>68.95</v>
      </c>
      <c r="N203" s="19">
        <v>4.761904762E-2</v>
      </c>
      <c r="O203" s="19">
        <v>3.4474999999999998</v>
      </c>
    </row>
    <row r="204" spans="1:15">
      <c r="A204" s="19" t="s">
        <v>483</v>
      </c>
      <c r="B204" s="19" t="s">
        <v>251</v>
      </c>
      <c r="C204" s="19">
        <v>1</v>
      </c>
      <c r="D204" s="19">
        <v>1</v>
      </c>
      <c r="E204" s="19" t="s">
        <v>39</v>
      </c>
      <c r="F204" s="19">
        <v>68.709999999999994</v>
      </c>
      <c r="G204" s="19">
        <v>4</v>
      </c>
      <c r="H204" s="19">
        <v>13.742000000000001</v>
      </c>
      <c r="I204" s="19">
        <v>288.58199999999999</v>
      </c>
      <c r="J204" s="19">
        <v>43469</v>
      </c>
      <c r="K204" s="19">
        <v>2</v>
      </c>
      <c r="L204" s="19" t="s">
        <v>23</v>
      </c>
      <c r="M204" s="19">
        <v>274.83999999999997</v>
      </c>
      <c r="N204" s="19">
        <v>4.761904762E-2</v>
      </c>
      <c r="O204" s="19">
        <v>13.742000000000001</v>
      </c>
    </row>
    <row r="205" spans="1:15">
      <c r="A205" s="19" t="s">
        <v>484</v>
      </c>
      <c r="B205" s="19" t="s">
        <v>246</v>
      </c>
      <c r="C205" s="19">
        <v>0</v>
      </c>
      <c r="D205" s="19">
        <v>1</v>
      </c>
      <c r="E205" s="19" t="s">
        <v>26</v>
      </c>
      <c r="F205" s="19">
        <v>56.53</v>
      </c>
      <c r="G205" s="19">
        <v>4</v>
      </c>
      <c r="H205" s="19">
        <v>11.305999999999999</v>
      </c>
      <c r="I205" s="19">
        <v>237.42599999999999</v>
      </c>
      <c r="J205" s="19">
        <v>43528</v>
      </c>
      <c r="K205" s="19">
        <v>2</v>
      </c>
      <c r="L205" s="19" t="s">
        <v>18</v>
      </c>
      <c r="M205" s="19">
        <v>226.12</v>
      </c>
      <c r="N205" s="19">
        <v>4.761904762E-2</v>
      </c>
      <c r="O205" s="19">
        <v>11.305999999999999</v>
      </c>
    </row>
    <row r="206" spans="1:15">
      <c r="A206" s="19" t="s">
        <v>485</v>
      </c>
      <c r="B206" s="19" t="s">
        <v>254</v>
      </c>
      <c r="C206" s="19">
        <v>0</v>
      </c>
      <c r="D206" s="19">
        <v>1</v>
      </c>
      <c r="E206" s="19" t="s">
        <v>39</v>
      </c>
      <c r="F206" s="19">
        <v>23.82</v>
      </c>
      <c r="G206" s="19">
        <v>5</v>
      </c>
      <c r="H206" s="19">
        <v>5.9550000000000001</v>
      </c>
      <c r="I206" s="19">
        <v>125.05500000000001</v>
      </c>
      <c r="J206" s="19">
        <v>43493</v>
      </c>
      <c r="K206" s="19">
        <v>2</v>
      </c>
      <c r="L206" s="19" t="s">
        <v>18</v>
      </c>
      <c r="M206" s="19">
        <v>119.1</v>
      </c>
      <c r="N206" s="19">
        <v>4.761904762E-2</v>
      </c>
      <c r="O206" s="19">
        <v>5.9550000000000001</v>
      </c>
    </row>
    <row r="207" spans="1:15">
      <c r="A207" s="19" t="s">
        <v>486</v>
      </c>
      <c r="B207" s="19" t="s">
        <v>251</v>
      </c>
      <c r="C207" s="19">
        <v>0</v>
      </c>
      <c r="D207" s="19">
        <v>1</v>
      </c>
      <c r="E207" s="19" t="s">
        <v>17</v>
      </c>
      <c r="F207" s="19">
        <v>34.21</v>
      </c>
      <c r="G207" s="19">
        <v>10</v>
      </c>
      <c r="H207" s="19">
        <v>17.105</v>
      </c>
      <c r="I207" s="19">
        <v>359.20499999999998</v>
      </c>
      <c r="J207" s="19">
        <v>43467</v>
      </c>
      <c r="K207" s="19">
        <v>1</v>
      </c>
      <c r="L207" s="19" t="s">
        <v>23</v>
      </c>
      <c r="M207" s="19">
        <v>342.1</v>
      </c>
      <c r="N207" s="19">
        <v>4.761904762E-2</v>
      </c>
      <c r="O207" s="19">
        <v>17.105</v>
      </c>
    </row>
    <row r="208" spans="1:15">
      <c r="A208" s="19" t="s">
        <v>487</v>
      </c>
      <c r="B208" s="19" t="s">
        <v>251</v>
      </c>
      <c r="C208" s="19">
        <v>0</v>
      </c>
      <c r="D208" s="19">
        <v>0</v>
      </c>
      <c r="E208" s="19" t="s">
        <v>30</v>
      </c>
      <c r="F208" s="19">
        <v>21.87</v>
      </c>
      <c r="G208" s="19">
        <v>2</v>
      </c>
      <c r="H208" s="19">
        <v>2.1869999999999998</v>
      </c>
      <c r="I208" s="19">
        <v>45.927</v>
      </c>
      <c r="J208" s="19">
        <v>43490</v>
      </c>
      <c r="K208" s="19">
        <v>1</v>
      </c>
      <c r="L208" s="19" t="s">
        <v>18</v>
      </c>
      <c r="M208" s="19">
        <v>43.74</v>
      </c>
      <c r="N208" s="19">
        <v>4.761904762E-2</v>
      </c>
      <c r="O208" s="19">
        <v>2.1869999999999998</v>
      </c>
    </row>
    <row r="209" spans="1:15">
      <c r="A209" s="19" t="s">
        <v>488</v>
      </c>
      <c r="B209" s="19" t="s">
        <v>246</v>
      </c>
      <c r="C209" s="19">
        <v>1</v>
      </c>
      <c r="D209" s="19">
        <v>0</v>
      </c>
      <c r="E209" s="19" t="s">
        <v>17</v>
      </c>
      <c r="F209" s="19">
        <v>20.97</v>
      </c>
      <c r="G209" s="19">
        <v>5</v>
      </c>
      <c r="H209" s="19">
        <v>5.2424999999999997</v>
      </c>
      <c r="I209" s="19">
        <v>110.0925</v>
      </c>
      <c r="J209" s="19">
        <v>43469</v>
      </c>
      <c r="K209" s="19">
        <v>1</v>
      </c>
      <c r="L209" s="19" t="s">
        <v>23</v>
      </c>
      <c r="M209" s="19">
        <v>104.85</v>
      </c>
      <c r="N209" s="19">
        <v>4.761904762E-2</v>
      </c>
      <c r="O209" s="19">
        <v>5.2424999999999997</v>
      </c>
    </row>
    <row r="210" spans="1:15">
      <c r="A210" s="19" t="s">
        <v>489</v>
      </c>
      <c r="B210" s="19" t="s">
        <v>246</v>
      </c>
      <c r="C210" s="19">
        <v>0</v>
      </c>
      <c r="D210" s="19">
        <v>0</v>
      </c>
      <c r="E210" s="19" t="s">
        <v>30</v>
      </c>
      <c r="F210" s="19">
        <v>25.84</v>
      </c>
      <c r="G210" s="19">
        <v>3</v>
      </c>
      <c r="H210" s="19">
        <v>3.8759999999999999</v>
      </c>
      <c r="I210" s="19">
        <v>81.396000000000001</v>
      </c>
      <c r="J210" s="19">
        <v>43534</v>
      </c>
      <c r="K210" s="19">
        <v>2</v>
      </c>
      <c r="L210" s="19" t="s">
        <v>18</v>
      </c>
      <c r="M210" s="19">
        <v>77.52</v>
      </c>
      <c r="N210" s="19">
        <v>4.761904762E-2</v>
      </c>
      <c r="O210" s="19">
        <v>3.8759999999999999</v>
      </c>
    </row>
    <row r="211" spans="1:15">
      <c r="A211" s="19" t="s">
        <v>490</v>
      </c>
      <c r="B211" s="19" t="s">
        <v>246</v>
      </c>
      <c r="C211" s="19">
        <v>0</v>
      </c>
      <c r="D211" s="19">
        <v>0</v>
      </c>
      <c r="E211" s="19" t="s">
        <v>26</v>
      </c>
      <c r="F211" s="19">
        <v>50.93</v>
      </c>
      <c r="G211" s="19">
        <v>8</v>
      </c>
      <c r="H211" s="19">
        <v>20.372</v>
      </c>
      <c r="I211" s="19">
        <v>427.81200000000001</v>
      </c>
      <c r="J211" s="19">
        <v>43546</v>
      </c>
      <c r="K211" s="19">
        <v>2</v>
      </c>
      <c r="L211" s="19" t="s">
        <v>18</v>
      </c>
      <c r="M211" s="19">
        <v>407.44</v>
      </c>
      <c r="N211" s="19">
        <v>4.761904762E-2</v>
      </c>
      <c r="O211" s="19">
        <v>20.372</v>
      </c>
    </row>
    <row r="212" spans="1:15">
      <c r="A212" s="19" t="s">
        <v>491</v>
      </c>
      <c r="B212" s="19" t="s">
        <v>251</v>
      </c>
      <c r="C212" s="19">
        <v>0</v>
      </c>
      <c r="D212" s="19">
        <v>0</v>
      </c>
      <c r="E212" s="19" t="s">
        <v>17</v>
      </c>
      <c r="F212" s="19">
        <v>96.11</v>
      </c>
      <c r="G212" s="19">
        <v>1</v>
      </c>
      <c r="H212" s="19">
        <v>4.8055000000000003</v>
      </c>
      <c r="I212" s="19">
        <v>100.91549999999999</v>
      </c>
      <c r="J212" s="19">
        <v>43490</v>
      </c>
      <c r="K212" s="19">
        <v>2</v>
      </c>
      <c r="L212" s="19" t="s">
        <v>18</v>
      </c>
      <c r="M212" s="19">
        <v>96.11</v>
      </c>
      <c r="N212" s="19">
        <v>4.761904762E-2</v>
      </c>
      <c r="O212" s="19">
        <v>4.8055000000000003</v>
      </c>
    </row>
    <row r="213" spans="1:15">
      <c r="A213" s="19" t="s">
        <v>492</v>
      </c>
      <c r="B213" s="19" t="s">
        <v>254</v>
      </c>
      <c r="C213" s="19">
        <v>0</v>
      </c>
      <c r="D213" s="19">
        <v>1</v>
      </c>
      <c r="E213" s="19" t="s">
        <v>26</v>
      </c>
      <c r="F213" s="19">
        <v>45.38</v>
      </c>
      <c r="G213" s="19">
        <v>4</v>
      </c>
      <c r="H213" s="19">
        <v>9.0760000000000005</v>
      </c>
      <c r="I213" s="19">
        <v>190.596</v>
      </c>
      <c r="J213" s="19">
        <v>43473</v>
      </c>
      <c r="K213" s="19">
        <v>1</v>
      </c>
      <c r="L213" s="19" t="s">
        <v>282</v>
      </c>
      <c r="M213" s="19">
        <v>181.52</v>
      </c>
      <c r="N213" s="19">
        <v>4.761904762E-2</v>
      </c>
      <c r="O213" s="19">
        <v>9.0760000000000005</v>
      </c>
    </row>
    <row r="214" spans="1:15">
      <c r="A214" s="19" t="s">
        <v>493</v>
      </c>
      <c r="B214" s="19" t="s">
        <v>254</v>
      </c>
      <c r="C214" s="19">
        <v>1</v>
      </c>
      <c r="D214" s="19">
        <v>1</v>
      </c>
      <c r="E214" s="19" t="s">
        <v>17</v>
      </c>
      <c r="F214" s="19">
        <v>81.510000000000005</v>
      </c>
      <c r="G214" s="19">
        <v>1</v>
      </c>
      <c r="H214" s="19">
        <v>4.0754999999999999</v>
      </c>
      <c r="I214" s="19">
        <v>85.585499999999996</v>
      </c>
      <c r="J214" s="19">
        <v>43487</v>
      </c>
      <c r="K214" s="19">
        <v>0</v>
      </c>
      <c r="L214" s="19" t="s">
        <v>18</v>
      </c>
      <c r="M214" s="19">
        <v>81.510000000000005</v>
      </c>
      <c r="N214" s="19">
        <v>4.761904762E-2</v>
      </c>
      <c r="O214" s="19">
        <v>4.0754999999999999</v>
      </c>
    </row>
    <row r="215" spans="1:15">
      <c r="A215" s="19" t="s">
        <v>494</v>
      </c>
      <c r="B215" s="19" t="s">
        <v>251</v>
      </c>
      <c r="C215" s="19">
        <v>0</v>
      </c>
      <c r="D215" s="19">
        <v>1</v>
      </c>
      <c r="E215" s="19" t="s">
        <v>17</v>
      </c>
      <c r="F215" s="19">
        <v>57.22</v>
      </c>
      <c r="G215" s="19">
        <v>2</v>
      </c>
      <c r="H215" s="19">
        <v>5.7220000000000004</v>
      </c>
      <c r="I215" s="19">
        <v>120.16200000000001</v>
      </c>
      <c r="J215" s="19">
        <v>43477</v>
      </c>
      <c r="K215" s="19">
        <v>2</v>
      </c>
      <c r="L215" s="19" t="s">
        <v>18</v>
      </c>
      <c r="M215" s="19">
        <v>114.44</v>
      </c>
      <c r="N215" s="19">
        <v>4.761904762E-2</v>
      </c>
      <c r="O215" s="19">
        <v>5.7220000000000004</v>
      </c>
    </row>
    <row r="216" spans="1:15">
      <c r="A216" s="19" t="s">
        <v>495</v>
      </c>
      <c r="B216" s="19" t="s">
        <v>246</v>
      </c>
      <c r="C216" s="19">
        <v>1</v>
      </c>
      <c r="D216" s="19">
        <v>1</v>
      </c>
      <c r="E216" s="19" t="s">
        <v>22</v>
      </c>
      <c r="F216" s="19">
        <v>25.22</v>
      </c>
      <c r="G216" s="19">
        <v>7</v>
      </c>
      <c r="H216" s="19">
        <v>8.827</v>
      </c>
      <c r="I216" s="19">
        <v>185.36699999999999</v>
      </c>
      <c r="J216" s="19">
        <v>43500</v>
      </c>
      <c r="K216" s="19">
        <v>0</v>
      </c>
      <c r="L216" s="19" t="s">
        <v>23</v>
      </c>
      <c r="M216" s="19">
        <v>176.54</v>
      </c>
      <c r="N216" s="19">
        <v>4.761904762E-2</v>
      </c>
      <c r="O216" s="19">
        <v>8.827</v>
      </c>
    </row>
    <row r="217" spans="1:15">
      <c r="A217" s="19" t="s">
        <v>496</v>
      </c>
      <c r="B217" s="19" t="s">
        <v>254</v>
      </c>
      <c r="C217" s="19">
        <v>1</v>
      </c>
      <c r="D217" s="19">
        <v>1</v>
      </c>
      <c r="E217" s="19" t="s">
        <v>37</v>
      </c>
      <c r="F217" s="19">
        <v>38.6</v>
      </c>
      <c r="G217" s="19">
        <v>3</v>
      </c>
      <c r="H217" s="19">
        <v>5.79</v>
      </c>
      <c r="I217" s="19">
        <v>121.59</v>
      </c>
      <c r="J217" s="19">
        <v>43552</v>
      </c>
      <c r="K217" s="19">
        <v>1</v>
      </c>
      <c r="L217" s="19" t="s">
        <v>18</v>
      </c>
      <c r="M217" s="19">
        <v>115.8</v>
      </c>
      <c r="N217" s="19">
        <v>4.761904762E-2</v>
      </c>
      <c r="O217" s="19">
        <v>5.79</v>
      </c>
    </row>
    <row r="218" spans="1:15">
      <c r="A218" s="19" t="s">
        <v>497</v>
      </c>
      <c r="B218" s="19" t="s">
        <v>254</v>
      </c>
      <c r="C218" s="19">
        <v>0</v>
      </c>
      <c r="D218" s="19">
        <v>1</v>
      </c>
      <c r="E218" s="19" t="s">
        <v>22</v>
      </c>
      <c r="F218" s="19">
        <v>84.05</v>
      </c>
      <c r="G218" s="19">
        <v>3</v>
      </c>
      <c r="H218" s="19">
        <v>12.6075</v>
      </c>
      <c r="I218" s="19">
        <v>264.75749999999999</v>
      </c>
      <c r="J218" s="19">
        <v>43488</v>
      </c>
      <c r="K218" s="19">
        <v>1</v>
      </c>
      <c r="L218" s="19" t="s">
        <v>23</v>
      </c>
      <c r="M218" s="19">
        <v>252.15</v>
      </c>
      <c r="N218" s="19">
        <v>4.761904762E-2</v>
      </c>
      <c r="O218" s="19">
        <v>12.6075</v>
      </c>
    </row>
    <row r="219" spans="1:15">
      <c r="A219" s="19" t="s">
        <v>498</v>
      </c>
      <c r="B219" s="19" t="s">
        <v>254</v>
      </c>
      <c r="C219" s="19">
        <v>1</v>
      </c>
      <c r="D219" s="19">
        <v>1</v>
      </c>
      <c r="E219" s="19" t="s">
        <v>39</v>
      </c>
      <c r="F219" s="19">
        <v>97.21</v>
      </c>
      <c r="G219" s="19">
        <v>10</v>
      </c>
      <c r="H219" s="19">
        <v>48.604999999999997</v>
      </c>
      <c r="I219" s="19">
        <v>1020.705</v>
      </c>
      <c r="J219" s="19">
        <v>43504</v>
      </c>
      <c r="K219" s="19">
        <v>1</v>
      </c>
      <c r="L219" s="19" t="s">
        <v>282</v>
      </c>
      <c r="M219" s="19">
        <v>972.1</v>
      </c>
      <c r="N219" s="19">
        <v>4.761904762E-2</v>
      </c>
      <c r="O219" s="19">
        <v>48.604999999999997</v>
      </c>
    </row>
    <row r="220" spans="1:15">
      <c r="A220" s="19" t="s">
        <v>499</v>
      </c>
      <c r="B220" s="19" t="s">
        <v>251</v>
      </c>
      <c r="C220" s="19">
        <v>1</v>
      </c>
      <c r="D220" s="19">
        <v>0</v>
      </c>
      <c r="E220" s="19" t="s">
        <v>39</v>
      </c>
      <c r="F220" s="19">
        <v>25.42</v>
      </c>
      <c r="G220" s="19">
        <v>8</v>
      </c>
      <c r="H220" s="19">
        <v>10.167999999999999</v>
      </c>
      <c r="I220" s="19">
        <v>213.52799999999999</v>
      </c>
      <c r="J220" s="19">
        <v>43543</v>
      </c>
      <c r="K220" s="19">
        <v>2</v>
      </c>
      <c r="L220" s="19" t="s">
        <v>282</v>
      </c>
      <c r="M220" s="19">
        <v>203.36</v>
      </c>
      <c r="N220" s="19">
        <v>4.761904762E-2</v>
      </c>
      <c r="O220" s="19">
        <v>10.167999999999999</v>
      </c>
    </row>
    <row r="221" spans="1:15">
      <c r="A221" s="19" t="s">
        <v>500</v>
      </c>
      <c r="B221" s="19" t="s">
        <v>254</v>
      </c>
      <c r="C221" s="19">
        <v>0</v>
      </c>
      <c r="D221" s="19">
        <v>0</v>
      </c>
      <c r="E221" s="19" t="s">
        <v>39</v>
      </c>
      <c r="F221" s="19">
        <v>16.28</v>
      </c>
      <c r="G221" s="19">
        <v>1</v>
      </c>
      <c r="H221" s="19">
        <v>0.81399999999999995</v>
      </c>
      <c r="I221" s="19">
        <v>17.094000000000001</v>
      </c>
      <c r="J221" s="19">
        <v>43533</v>
      </c>
      <c r="K221" s="19">
        <v>2</v>
      </c>
      <c r="L221" s="19" t="s">
        <v>23</v>
      </c>
      <c r="M221" s="19">
        <v>16.28</v>
      </c>
      <c r="N221" s="19">
        <v>4.761904762E-2</v>
      </c>
      <c r="O221" s="19">
        <v>0.81399999999999995</v>
      </c>
    </row>
    <row r="222" spans="1:15">
      <c r="A222" s="19" t="s">
        <v>501</v>
      </c>
      <c r="B222" s="19" t="s">
        <v>251</v>
      </c>
      <c r="C222" s="19">
        <v>1</v>
      </c>
      <c r="D222" s="19">
        <v>0</v>
      </c>
      <c r="E222" s="19" t="s">
        <v>39</v>
      </c>
      <c r="F222" s="19">
        <v>40.61</v>
      </c>
      <c r="G222" s="19">
        <v>9</v>
      </c>
      <c r="H222" s="19">
        <v>18.2745</v>
      </c>
      <c r="I222" s="19">
        <v>383.7645</v>
      </c>
      <c r="J222" s="19">
        <v>43467</v>
      </c>
      <c r="K222" s="19">
        <v>1</v>
      </c>
      <c r="L222" s="19" t="s">
        <v>23</v>
      </c>
      <c r="M222" s="19">
        <v>365.49</v>
      </c>
      <c r="N222" s="19">
        <v>4.761904762E-2</v>
      </c>
      <c r="O222" s="19">
        <v>18.2745</v>
      </c>
    </row>
    <row r="223" spans="1:15">
      <c r="A223" s="19" t="s">
        <v>502</v>
      </c>
      <c r="B223" s="19" t="s">
        <v>246</v>
      </c>
      <c r="C223" s="19">
        <v>1</v>
      </c>
      <c r="D223" s="19">
        <v>0</v>
      </c>
      <c r="E223" s="19" t="s">
        <v>17</v>
      </c>
      <c r="F223" s="19">
        <v>53.17</v>
      </c>
      <c r="G223" s="19">
        <v>7</v>
      </c>
      <c r="H223" s="19">
        <v>18.609500000000001</v>
      </c>
      <c r="I223" s="19">
        <v>390.79950000000002</v>
      </c>
      <c r="J223" s="19">
        <v>43486</v>
      </c>
      <c r="K223" s="19">
        <v>2</v>
      </c>
      <c r="L223" s="19" t="s">
        <v>23</v>
      </c>
      <c r="M223" s="19">
        <v>372.19</v>
      </c>
      <c r="N223" s="19">
        <v>4.761904762E-2</v>
      </c>
      <c r="O223" s="19">
        <v>18.609500000000001</v>
      </c>
    </row>
    <row r="224" spans="1:15">
      <c r="A224" s="19" t="s">
        <v>503</v>
      </c>
      <c r="B224" s="19" t="s">
        <v>251</v>
      </c>
      <c r="C224" s="19">
        <v>1</v>
      </c>
      <c r="D224" s="19">
        <v>1</v>
      </c>
      <c r="E224" s="19" t="s">
        <v>37</v>
      </c>
      <c r="F224" s="19">
        <v>20.87</v>
      </c>
      <c r="G224" s="19">
        <v>3</v>
      </c>
      <c r="H224" s="19">
        <v>3.1305000000000001</v>
      </c>
      <c r="I224" s="19">
        <v>65.740499999999997</v>
      </c>
      <c r="J224" s="19">
        <v>43544</v>
      </c>
      <c r="K224" s="19">
        <v>1</v>
      </c>
      <c r="L224" s="19" t="s">
        <v>282</v>
      </c>
      <c r="M224" s="19">
        <v>62.61</v>
      </c>
      <c r="N224" s="19">
        <v>4.761904762E-2</v>
      </c>
      <c r="O224" s="19">
        <v>3.1305000000000001</v>
      </c>
    </row>
    <row r="225" spans="1:15">
      <c r="A225" s="19" t="s">
        <v>504</v>
      </c>
      <c r="B225" s="19" t="s">
        <v>251</v>
      </c>
      <c r="C225" s="19">
        <v>0</v>
      </c>
      <c r="D225" s="19">
        <v>0</v>
      </c>
      <c r="E225" s="19" t="s">
        <v>30</v>
      </c>
      <c r="F225" s="19">
        <v>67.27</v>
      </c>
      <c r="G225" s="19">
        <v>5</v>
      </c>
      <c r="H225" s="19">
        <v>16.817499999999999</v>
      </c>
      <c r="I225" s="19">
        <v>353.16750000000002</v>
      </c>
      <c r="J225" s="19">
        <v>43523</v>
      </c>
      <c r="K225" s="19">
        <v>2</v>
      </c>
      <c r="L225" s="19" t="s">
        <v>23</v>
      </c>
      <c r="M225" s="19">
        <v>336.35</v>
      </c>
      <c r="N225" s="19">
        <v>4.761904762E-2</v>
      </c>
      <c r="O225" s="19">
        <v>16.817499999999999</v>
      </c>
    </row>
    <row r="226" spans="1:15">
      <c r="A226" s="19" t="s">
        <v>505</v>
      </c>
      <c r="B226" s="19" t="s">
        <v>246</v>
      </c>
      <c r="C226" s="19">
        <v>1</v>
      </c>
      <c r="D226" s="19">
        <v>1</v>
      </c>
      <c r="E226" s="19" t="s">
        <v>26</v>
      </c>
      <c r="F226" s="19">
        <v>90.65</v>
      </c>
      <c r="G226" s="19">
        <v>10</v>
      </c>
      <c r="H226" s="19">
        <v>45.325000000000003</v>
      </c>
      <c r="I226" s="19">
        <v>951.82500000000005</v>
      </c>
      <c r="J226" s="19">
        <v>43532</v>
      </c>
      <c r="K226" s="19">
        <v>0</v>
      </c>
      <c r="L226" s="19" t="s">
        <v>18</v>
      </c>
      <c r="M226" s="19">
        <v>906.5</v>
      </c>
      <c r="N226" s="19">
        <v>4.761904762E-2</v>
      </c>
      <c r="O226" s="19">
        <v>45.325000000000003</v>
      </c>
    </row>
    <row r="227" spans="1:15">
      <c r="A227" s="19" t="s">
        <v>506</v>
      </c>
      <c r="B227" s="19" t="s">
        <v>251</v>
      </c>
      <c r="C227" s="19">
        <v>0</v>
      </c>
      <c r="D227" s="19">
        <v>0</v>
      </c>
      <c r="E227" s="19" t="s">
        <v>39</v>
      </c>
      <c r="F227" s="19">
        <v>69.08</v>
      </c>
      <c r="G227" s="19">
        <v>2</v>
      </c>
      <c r="H227" s="19">
        <v>6.9080000000000004</v>
      </c>
      <c r="I227" s="19">
        <v>145.06800000000001</v>
      </c>
      <c r="J227" s="19">
        <v>43496</v>
      </c>
      <c r="K227" s="19">
        <v>2</v>
      </c>
      <c r="L227" s="19" t="s">
        <v>282</v>
      </c>
      <c r="M227" s="19">
        <v>138.16</v>
      </c>
      <c r="N227" s="19">
        <v>4.761904762E-2</v>
      </c>
      <c r="O227" s="19">
        <v>6.9080000000000004</v>
      </c>
    </row>
    <row r="228" spans="1:15">
      <c r="A228" s="19" t="s">
        <v>507</v>
      </c>
      <c r="B228" s="19" t="s">
        <v>254</v>
      </c>
      <c r="C228" s="19">
        <v>0</v>
      </c>
      <c r="D228" s="19">
        <v>0</v>
      </c>
      <c r="E228" s="19" t="s">
        <v>37</v>
      </c>
      <c r="F228" s="19">
        <v>43.27</v>
      </c>
      <c r="G228" s="19">
        <v>2</v>
      </c>
      <c r="H228" s="19">
        <v>4.327</v>
      </c>
      <c r="I228" s="19">
        <v>90.867000000000004</v>
      </c>
      <c r="J228" s="19">
        <v>43532</v>
      </c>
      <c r="K228" s="19">
        <v>2</v>
      </c>
      <c r="L228" s="19" t="s">
        <v>18</v>
      </c>
      <c r="M228" s="19">
        <v>86.54</v>
      </c>
      <c r="N228" s="19">
        <v>4.761904762E-2</v>
      </c>
      <c r="O228" s="19">
        <v>4.327</v>
      </c>
    </row>
    <row r="229" spans="1:15">
      <c r="A229" s="19" t="s">
        <v>508</v>
      </c>
      <c r="B229" s="19" t="s">
        <v>246</v>
      </c>
      <c r="C229" s="19">
        <v>0</v>
      </c>
      <c r="D229" s="19">
        <v>1</v>
      </c>
      <c r="E229" s="19" t="s">
        <v>22</v>
      </c>
      <c r="F229" s="19">
        <v>23.46</v>
      </c>
      <c r="G229" s="19">
        <v>6</v>
      </c>
      <c r="H229" s="19">
        <v>7.0380000000000003</v>
      </c>
      <c r="I229" s="19">
        <v>147.798</v>
      </c>
      <c r="J229" s="19">
        <v>43478</v>
      </c>
      <c r="K229" s="19">
        <v>2</v>
      </c>
      <c r="L229" s="19" t="s">
        <v>18</v>
      </c>
      <c r="M229" s="19">
        <v>140.76</v>
      </c>
      <c r="N229" s="19">
        <v>4.761904762E-2</v>
      </c>
      <c r="O229" s="19">
        <v>7.0380000000000003</v>
      </c>
    </row>
    <row r="230" spans="1:15">
      <c r="A230" s="19" t="s">
        <v>509</v>
      </c>
      <c r="B230" s="19" t="s">
        <v>251</v>
      </c>
      <c r="C230" s="19">
        <v>0</v>
      </c>
      <c r="D230" s="19">
        <v>0</v>
      </c>
      <c r="E230" s="19" t="s">
        <v>39</v>
      </c>
      <c r="F230" s="19">
        <v>95.54</v>
      </c>
      <c r="G230" s="19">
        <v>7</v>
      </c>
      <c r="H230" s="19">
        <v>33.439</v>
      </c>
      <c r="I230" s="19">
        <v>702.21900000000005</v>
      </c>
      <c r="J230" s="19">
        <v>43533</v>
      </c>
      <c r="K230" s="19">
        <v>1</v>
      </c>
      <c r="L230" s="19" t="s">
        <v>282</v>
      </c>
      <c r="M230" s="19">
        <v>668.78</v>
      </c>
      <c r="N230" s="19">
        <v>4.761904762E-2</v>
      </c>
      <c r="O230" s="19">
        <v>33.439</v>
      </c>
    </row>
    <row r="231" spans="1:15">
      <c r="A231" s="19" t="s">
        <v>510</v>
      </c>
      <c r="B231" s="19" t="s">
        <v>251</v>
      </c>
      <c r="C231" s="19">
        <v>0</v>
      </c>
      <c r="D231" s="19">
        <v>1</v>
      </c>
      <c r="E231" s="19" t="s">
        <v>39</v>
      </c>
      <c r="F231" s="19">
        <v>47.44</v>
      </c>
      <c r="G231" s="19">
        <v>1</v>
      </c>
      <c r="H231" s="19">
        <v>2.3719999999999999</v>
      </c>
      <c r="I231" s="19">
        <v>49.811999999999998</v>
      </c>
      <c r="J231" s="19">
        <v>43518</v>
      </c>
      <c r="K231" s="19">
        <v>2</v>
      </c>
      <c r="L231" s="19" t="s">
        <v>282</v>
      </c>
      <c r="M231" s="19">
        <v>47.44</v>
      </c>
      <c r="N231" s="19">
        <v>4.761904762E-2</v>
      </c>
      <c r="O231" s="19">
        <v>2.3719999999999999</v>
      </c>
    </row>
    <row r="232" spans="1:15">
      <c r="A232" s="19" t="s">
        <v>511</v>
      </c>
      <c r="B232" s="19" t="s">
        <v>254</v>
      </c>
      <c r="C232" s="19">
        <v>0</v>
      </c>
      <c r="D232" s="19">
        <v>0</v>
      </c>
      <c r="E232" s="19" t="s">
        <v>30</v>
      </c>
      <c r="F232" s="19">
        <v>99.24</v>
      </c>
      <c r="G232" s="19">
        <v>9</v>
      </c>
      <c r="H232" s="19">
        <v>44.658000000000001</v>
      </c>
      <c r="I232" s="19">
        <v>937.81799999999998</v>
      </c>
      <c r="J232" s="19">
        <v>43543</v>
      </c>
      <c r="K232" s="19">
        <v>2</v>
      </c>
      <c r="L232" s="19" t="s">
        <v>18</v>
      </c>
      <c r="M232" s="19">
        <v>893.16</v>
      </c>
      <c r="N232" s="19">
        <v>4.761904762E-2</v>
      </c>
      <c r="O232" s="19">
        <v>44.658000000000001</v>
      </c>
    </row>
    <row r="233" spans="1:15">
      <c r="A233" s="19" t="s">
        <v>512</v>
      </c>
      <c r="B233" s="19" t="s">
        <v>254</v>
      </c>
      <c r="C233" s="19">
        <v>1</v>
      </c>
      <c r="D233" s="19">
        <v>0</v>
      </c>
      <c r="E233" s="19" t="s">
        <v>30</v>
      </c>
      <c r="F233" s="19">
        <v>82.93</v>
      </c>
      <c r="G233" s="19">
        <v>4</v>
      </c>
      <c r="H233" s="19">
        <v>16.585999999999999</v>
      </c>
      <c r="I233" s="19">
        <v>348.30599999999998</v>
      </c>
      <c r="J233" s="19">
        <v>43485</v>
      </c>
      <c r="K233" s="19">
        <v>2</v>
      </c>
      <c r="L233" s="19" t="s">
        <v>18</v>
      </c>
      <c r="M233" s="19">
        <v>331.72</v>
      </c>
      <c r="N233" s="19">
        <v>4.761904762E-2</v>
      </c>
      <c r="O233" s="19">
        <v>16.585999999999999</v>
      </c>
    </row>
    <row r="234" spans="1:15">
      <c r="A234" s="19" t="s">
        <v>513</v>
      </c>
      <c r="B234" s="19" t="s">
        <v>246</v>
      </c>
      <c r="C234" s="19">
        <v>0</v>
      </c>
      <c r="D234" s="19">
        <v>0</v>
      </c>
      <c r="E234" s="19" t="s">
        <v>26</v>
      </c>
      <c r="F234" s="19">
        <v>33.99</v>
      </c>
      <c r="G234" s="19">
        <v>6</v>
      </c>
      <c r="H234" s="19">
        <v>10.196999999999999</v>
      </c>
      <c r="I234" s="19">
        <v>214.137</v>
      </c>
      <c r="J234" s="19">
        <v>43532</v>
      </c>
      <c r="K234" s="19">
        <v>2</v>
      </c>
      <c r="L234" s="19" t="s">
        <v>282</v>
      </c>
      <c r="M234" s="19">
        <v>203.94</v>
      </c>
      <c r="N234" s="19">
        <v>4.761904762E-2</v>
      </c>
      <c r="O234" s="19">
        <v>10.196999999999999</v>
      </c>
    </row>
    <row r="235" spans="1:15">
      <c r="A235" s="19" t="s">
        <v>514</v>
      </c>
      <c r="B235" s="19" t="s">
        <v>254</v>
      </c>
      <c r="C235" s="19">
        <v>1</v>
      </c>
      <c r="D235" s="19">
        <v>0</v>
      </c>
      <c r="E235" s="19" t="s">
        <v>37</v>
      </c>
      <c r="F235" s="19">
        <v>17.04</v>
      </c>
      <c r="G235" s="19">
        <v>4</v>
      </c>
      <c r="H235" s="19">
        <v>3.4079999999999999</v>
      </c>
      <c r="I235" s="19">
        <v>71.567999999999998</v>
      </c>
      <c r="J235" s="19">
        <v>43532</v>
      </c>
      <c r="K235" s="19">
        <v>2</v>
      </c>
      <c r="L235" s="19" t="s">
        <v>18</v>
      </c>
      <c r="M235" s="19">
        <v>68.16</v>
      </c>
      <c r="N235" s="19">
        <v>4.761904762E-2</v>
      </c>
      <c r="O235" s="19">
        <v>3.4079999999999999</v>
      </c>
    </row>
    <row r="236" spans="1:15">
      <c r="A236" s="19" t="s">
        <v>515</v>
      </c>
      <c r="B236" s="19" t="s">
        <v>254</v>
      </c>
      <c r="C236" s="19">
        <v>0</v>
      </c>
      <c r="D236" s="19">
        <v>1</v>
      </c>
      <c r="E236" s="19" t="s">
        <v>22</v>
      </c>
      <c r="F236" s="19">
        <v>40.86</v>
      </c>
      <c r="G236" s="19">
        <v>8</v>
      </c>
      <c r="H236" s="19">
        <v>16.344000000000001</v>
      </c>
      <c r="I236" s="19">
        <v>343.22399999999999</v>
      </c>
      <c r="J236" s="19">
        <v>43503</v>
      </c>
      <c r="K236" s="19">
        <v>1</v>
      </c>
      <c r="L236" s="19" t="s">
        <v>282</v>
      </c>
      <c r="M236" s="19">
        <v>326.88</v>
      </c>
      <c r="N236" s="19">
        <v>4.761904762E-2</v>
      </c>
      <c r="O236" s="19">
        <v>16.344000000000001</v>
      </c>
    </row>
    <row r="237" spans="1:15">
      <c r="A237" s="19" t="s">
        <v>516</v>
      </c>
      <c r="B237" s="19" t="s">
        <v>254</v>
      </c>
      <c r="C237" s="19">
        <v>1</v>
      </c>
      <c r="D237" s="19">
        <v>0</v>
      </c>
      <c r="E237" s="19" t="s">
        <v>37</v>
      </c>
      <c r="F237" s="19">
        <v>17.440000000000001</v>
      </c>
      <c r="G237" s="19">
        <v>5</v>
      </c>
      <c r="H237" s="19">
        <v>4.3600000000000003</v>
      </c>
      <c r="I237" s="19">
        <v>91.56</v>
      </c>
      <c r="J237" s="19">
        <v>43480</v>
      </c>
      <c r="K237" s="19">
        <v>2</v>
      </c>
      <c r="L237" s="19" t="s">
        <v>23</v>
      </c>
      <c r="M237" s="19">
        <v>87.2</v>
      </c>
      <c r="N237" s="19">
        <v>4.761904762E-2</v>
      </c>
      <c r="O237" s="19">
        <v>4.3600000000000003</v>
      </c>
    </row>
    <row r="238" spans="1:15">
      <c r="A238" s="19" t="s">
        <v>517</v>
      </c>
      <c r="B238" s="19" t="s">
        <v>251</v>
      </c>
      <c r="C238" s="19">
        <v>1</v>
      </c>
      <c r="D238" s="19">
        <v>1</v>
      </c>
      <c r="E238" s="19" t="s">
        <v>30</v>
      </c>
      <c r="F238" s="19">
        <v>88.43</v>
      </c>
      <c r="G238" s="19">
        <v>8</v>
      </c>
      <c r="H238" s="19">
        <v>35.372</v>
      </c>
      <c r="I238" s="19">
        <v>742.81200000000001</v>
      </c>
      <c r="J238" s="19">
        <v>43546</v>
      </c>
      <c r="K238" s="19">
        <v>2</v>
      </c>
      <c r="L238" s="19" t="s">
        <v>282</v>
      </c>
      <c r="M238" s="19">
        <v>707.44</v>
      </c>
      <c r="N238" s="19">
        <v>4.761904762E-2</v>
      </c>
      <c r="O238" s="19">
        <v>35.372</v>
      </c>
    </row>
    <row r="239" spans="1:15">
      <c r="A239" s="19" t="s">
        <v>518</v>
      </c>
      <c r="B239" s="19" t="s">
        <v>246</v>
      </c>
      <c r="C239" s="19">
        <v>1</v>
      </c>
      <c r="D239" s="19">
        <v>1</v>
      </c>
      <c r="E239" s="19" t="s">
        <v>26</v>
      </c>
      <c r="F239" s="19">
        <v>89.21</v>
      </c>
      <c r="G239" s="19">
        <v>9</v>
      </c>
      <c r="H239" s="19">
        <v>40.144500000000001</v>
      </c>
      <c r="I239" s="19">
        <v>843.03449999999998</v>
      </c>
      <c r="J239" s="19">
        <v>43480</v>
      </c>
      <c r="K239" s="19">
        <v>2</v>
      </c>
      <c r="L239" s="19" t="s">
        <v>282</v>
      </c>
      <c r="M239" s="19">
        <v>802.89</v>
      </c>
      <c r="N239" s="19">
        <v>4.761904762E-2</v>
      </c>
      <c r="O239" s="19">
        <v>40.144500000000001</v>
      </c>
    </row>
    <row r="240" spans="1:15">
      <c r="A240" s="19" t="s">
        <v>519</v>
      </c>
      <c r="B240" s="19" t="s">
        <v>254</v>
      </c>
      <c r="C240" s="19">
        <v>0</v>
      </c>
      <c r="D240" s="19">
        <v>0</v>
      </c>
      <c r="E240" s="19" t="s">
        <v>39</v>
      </c>
      <c r="F240" s="19">
        <v>12.78</v>
      </c>
      <c r="G240" s="19">
        <v>1</v>
      </c>
      <c r="H240" s="19">
        <v>0.63900000000000001</v>
      </c>
      <c r="I240" s="19">
        <v>13.419</v>
      </c>
      <c r="J240" s="19">
        <v>43473</v>
      </c>
      <c r="K240" s="19">
        <v>1</v>
      </c>
      <c r="L240" s="19" t="s">
        <v>18</v>
      </c>
      <c r="M240" s="19">
        <v>12.78</v>
      </c>
      <c r="N240" s="19">
        <v>4.761904762E-2</v>
      </c>
      <c r="O240" s="19">
        <v>0.63900000000000001</v>
      </c>
    </row>
    <row r="241" spans="1:15">
      <c r="A241" s="19" t="s">
        <v>520</v>
      </c>
      <c r="B241" s="19" t="s">
        <v>246</v>
      </c>
      <c r="C241" s="19">
        <v>0</v>
      </c>
      <c r="D241" s="19">
        <v>1</v>
      </c>
      <c r="E241" s="19" t="s">
        <v>30</v>
      </c>
      <c r="F241" s="19">
        <v>19.100000000000001</v>
      </c>
      <c r="G241" s="19">
        <v>7</v>
      </c>
      <c r="H241" s="19">
        <v>6.6849999999999996</v>
      </c>
      <c r="I241" s="19">
        <v>140.38499999999999</v>
      </c>
      <c r="J241" s="19">
        <v>43480</v>
      </c>
      <c r="K241" s="19">
        <v>0</v>
      </c>
      <c r="L241" s="19" t="s">
        <v>23</v>
      </c>
      <c r="M241" s="19">
        <v>133.69999999999999</v>
      </c>
      <c r="N241" s="19">
        <v>4.761904762E-2</v>
      </c>
      <c r="O241" s="19">
        <v>6.6849999999999996</v>
      </c>
    </row>
    <row r="242" spans="1:15">
      <c r="A242" s="19" t="s">
        <v>521</v>
      </c>
      <c r="B242" s="19" t="s">
        <v>251</v>
      </c>
      <c r="C242" s="19">
        <v>1</v>
      </c>
      <c r="D242" s="19">
        <v>1</v>
      </c>
      <c r="E242" s="19" t="s">
        <v>17</v>
      </c>
      <c r="F242" s="19">
        <v>19.149999999999999</v>
      </c>
      <c r="G242" s="19">
        <v>1</v>
      </c>
      <c r="H242" s="19">
        <v>0.95750000000000002</v>
      </c>
      <c r="I242" s="19">
        <v>20.107500000000002</v>
      </c>
      <c r="J242" s="19">
        <v>43493</v>
      </c>
      <c r="K242" s="19">
        <v>2</v>
      </c>
      <c r="L242" s="19" t="s">
        <v>282</v>
      </c>
      <c r="M242" s="19">
        <v>19.149999999999999</v>
      </c>
      <c r="N242" s="19">
        <v>4.761904762E-2</v>
      </c>
      <c r="O242" s="19">
        <v>0.95750000000000002</v>
      </c>
    </row>
    <row r="243" spans="1:15">
      <c r="A243" s="19" t="s">
        <v>522</v>
      </c>
      <c r="B243" s="19" t="s">
        <v>254</v>
      </c>
      <c r="C243" s="19">
        <v>1</v>
      </c>
      <c r="D243" s="19">
        <v>0</v>
      </c>
      <c r="E243" s="19" t="s">
        <v>37</v>
      </c>
      <c r="F243" s="19">
        <v>27.66</v>
      </c>
      <c r="G243" s="19">
        <v>10</v>
      </c>
      <c r="H243" s="19">
        <v>13.83</v>
      </c>
      <c r="I243" s="19">
        <v>290.43</v>
      </c>
      <c r="J243" s="19">
        <v>43510</v>
      </c>
      <c r="K243" s="19">
        <v>1</v>
      </c>
      <c r="L243" s="19" t="s">
        <v>282</v>
      </c>
      <c r="M243" s="19">
        <v>276.60000000000002</v>
      </c>
      <c r="N243" s="19">
        <v>4.761904762E-2</v>
      </c>
      <c r="O243" s="19">
        <v>13.83</v>
      </c>
    </row>
    <row r="244" spans="1:15">
      <c r="A244" s="19" t="s">
        <v>523</v>
      </c>
      <c r="B244" s="19" t="s">
        <v>254</v>
      </c>
      <c r="C244" s="19">
        <v>0</v>
      </c>
      <c r="D244" s="19">
        <v>0</v>
      </c>
      <c r="E244" s="19" t="s">
        <v>39</v>
      </c>
      <c r="F244" s="19">
        <v>45.74</v>
      </c>
      <c r="G244" s="19">
        <v>3</v>
      </c>
      <c r="H244" s="19">
        <v>6.8609999999999998</v>
      </c>
      <c r="I244" s="19">
        <v>144.08099999999999</v>
      </c>
      <c r="J244" s="19">
        <v>43534</v>
      </c>
      <c r="K244" s="19">
        <v>2</v>
      </c>
      <c r="L244" s="19" t="s">
        <v>282</v>
      </c>
      <c r="M244" s="19">
        <v>137.22</v>
      </c>
      <c r="N244" s="19">
        <v>4.761904762E-2</v>
      </c>
      <c r="O244" s="19">
        <v>6.8609999999999998</v>
      </c>
    </row>
    <row r="245" spans="1:15">
      <c r="A245" s="19" t="s">
        <v>524</v>
      </c>
      <c r="B245" s="19" t="s">
        <v>251</v>
      </c>
      <c r="C245" s="19">
        <v>1</v>
      </c>
      <c r="D245" s="19">
        <v>1</v>
      </c>
      <c r="E245" s="19" t="s">
        <v>17</v>
      </c>
      <c r="F245" s="19">
        <v>27.07</v>
      </c>
      <c r="G245" s="19">
        <v>1</v>
      </c>
      <c r="H245" s="19">
        <v>1.3534999999999999</v>
      </c>
      <c r="I245" s="19">
        <v>28.423500000000001</v>
      </c>
      <c r="J245" s="19">
        <v>43477</v>
      </c>
      <c r="K245" s="19">
        <v>2</v>
      </c>
      <c r="L245" s="19" t="s">
        <v>282</v>
      </c>
      <c r="M245" s="19">
        <v>27.07</v>
      </c>
      <c r="N245" s="19">
        <v>4.761904762E-2</v>
      </c>
      <c r="O245" s="19">
        <v>1.3534999999999999</v>
      </c>
    </row>
    <row r="246" spans="1:15">
      <c r="A246" s="19" t="s">
        <v>525</v>
      </c>
      <c r="B246" s="19" t="s">
        <v>251</v>
      </c>
      <c r="C246" s="19">
        <v>1</v>
      </c>
      <c r="D246" s="19">
        <v>1</v>
      </c>
      <c r="E246" s="19" t="s">
        <v>30</v>
      </c>
      <c r="F246" s="19">
        <v>39.119999999999997</v>
      </c>
      <c r="G246" s="19">
        <v>1</v>
      </c>
      <c r="H246" s="19">
        <v>1.956</v>
      </c>
      <c r="I246" s="19">
        <v>41.076000000000001</v>
      </c>
      <c r="J246" s="19">
        <v>43550</v>
      </c>
      <c r="K246" s="19">
        <v>1</v>
      </c>
      <c r="L246" s="19" t="s">
        <v>282</v>
      </c>
      <c r="M246" s="19">
        <v>39.119999999999997</v>
      </c>
      <c r="N246" s="19">
        <v>4.761904762E-2</v>
      </c>
      <c r="O246" s="19">
        <v>1.956</v>
      </c>
    </row>
    <row r="247" spans="1:15">
      <c r="A247" s="19" t="s">
        <v>526</v>
      </c>
      <c r="B247" s="19" t="s">
        <v>251</v>
      </c>
      <c r="C247" s="19">
        <v>0</v>
      </c>
      <c r="D247" s="19">
        <v>1</v>
      </c>
      <c r="E247" s="19" t="s">
        <v>22</v>
      </c>
      <c r="F247" s="19">
        <v>74.709999999999994</v>
      </c>
      <c r="G247" s="19">
        <v>6</v>
      </c>
      <c r="H247" s="19">
        <v>22.413</v>
      </c>
      <c r="I247" s="19">
        <v>470.673</v>
      </c>
      <c r="J247" s="19">
        <v>43466</v>
      </c>
      <c r="K247" s="19">
        <v>2</v>
      </c>
      <c r="L247" s="19" t="s">
        <v>23</v>
      </c>
      <c r="M247" s="19">
        <v>448.26</v>
      </c>
      <c r="N247" s="19">
        <v>4.761904762E-2</v>
      </c>
      <c r="O247" s="19">
        <v>22.413</v>
      </c>
    </row>
    <row r="248" spans="1:15">
      <c r="A248" s="19" t="s">
        <v>527</v>
      </c>
      <c r="B248" s="19" t="s">
        <v>251</v>
      </c>
      <c r="C248" s="19">
        <v>0</v>
      </c>
      <c r="D248" s="19">
        <v>0</v>
      </c>
      <c r="E248" s="19" t="s">
        <v>22</v>
      </c>
      <c r="F248" s="19">
        <v>22.01</v>
      </c>
      <c r="G248" s="19">
        <v>6</v>
      </c>
      <c r="H248" s="19">
        <v>6.6029999999999998</v>
      </c>
      <c r="I248" s="19">
        <v>138.66300000000001</v>
      </c>
      <c r="J248" s="19">
        <v>43467</v>
      </c>
      <c r="K248" s="19">
        <v>2</v>
      </c>
      <c r="L248" s="19" t="s">
        <v>23</v>
      </c>
      <c r="M248" s="19">
        <v>132.06</v>
      </c>
      <c r="N248" s="19">
        <v>4.761904762E-2</v>
      </c>
      <c r="O248" s="19">
        <v>6.6029999999999998</v>
      </c>
    </row>
    <row r="249" spans="1:15">
      <c r="A249" s="19" t="s">
        <v>528</v>
      </c>
      <c r="B249" s="19" t="s">
        <v>246</v>
      </c>
      <c r="C249" s="19">
        <v>0</v>
      </c>
      <c r="D249" s="19">
        <v>1</v>
      </c>
      <c r="E249" s="19" t="s">
        <v>37</v>
      </c>
      <c r="F249" s="19">
        <v>63.61</v>
      </c>
      <c r="G249" s="19">
        <v>5</v>
      </c>
      <c r="H249" s="19">
        <v>15.9025</v>
      </c>
      <c r="I249" s="19">
        <v>333.95249999999999</v>
      </c>
      <c r="J249" s="19">
        <v>43540</v>
      </c>
      <c r="K249" s="19">
        <v>1</v>
      </c>
      <c r="L249" s="19" t="s">
        <v>18</v>
      </c>
      <c r="M249" s="19">
        <v>318.05</v>
      </c>
      <c r="N249" s="19">
        <v>4.761904762E-2</v>
      </c>
      <c r="O249" s="19">
        <v>15.9025</v>
      </c>
    </row>
    <row r="250" spans="1:15">
      <c r="A250" s="19" t="s">
        <v>529</v>
      </c>
      <c r="B250" s="19" t="s">
        <v>246</v>
      </c>
      <c r="C250" s="19">
        <v>0</v>
      </c>
      <c r="D250" s="19">
        <v>0</v>
      </c>
      <c r="E250" s="19" t="s">
        <v>17</v>
      </c>
      <c r="F250" s="19">
        <v>25</v>
      </c>
      <c r="G250" s="19">
        <v>1</v>
      </c>
      <c r="H250" s="19">
        <v>1.25</v>
      </c>
      <c r="I250" s="19">
        <v>26.25</v>
      </c>
      <c r="J250" s="19">
        <v>43527</v>
      </c>
      <c r="K250" s="19">
        <v>2</v>
      </c>
      <c r="L250" s="19" t="s">
        <v>18</v>
      </c>
      <c r="M250" s="19">
        <v>25</v>
      </c>
      <c r="N250" s="19">
        <v>4.761904762E-2</v>
      </c>
      <c r="O250" s="19">
        <v>1.25</v>
      </c>
    </row>
    <row r="251" spans="1:15">
      <c r="A251" s="19" t="s">
        <v>530</v>
      </c>
      <c r="B251" s="19" t="s">
        <v>246</v>
      </c>
      <c r="C251" s="19">
        <v>1</v>
      </c>
      <c r="D251" s="19">
        <v>0</v>
      </c>
      <c r="E251" s="19" t="s">
        <v>22</v>
      </c>
      <c r="F251" s="19">
        <v>20.77</v>
      </c>
      <c r="G251" s="19">
        <v>4</v>
      </c>
      <c r="H251" s="19">
        <v>4.1539999999999999</v>
      </c>
      <c r="I251" s="19">
        <v>87.233999999999995</v>
      </c>
      <c r="J251" s="19">
        <v>43496</v>
      </c>
      <c r="K251" s="19">
        <v>1</v>
      </c>
      <c r="L251" s="19" t="s">
        <v>23</v>
      </c>
      <c r="M251" s="19">
        <v>83.08</v>
      </c>
      <c r="N251" s="19">
        <v>4.761904762E-2</v>
      </c>
      <c r="O251" s="19">
        <v>4.1539999999999999</v>
      </c>
    </row>
    <row r="252" spans="1:15">
      <c r="A252" s="19" t="s">
        <v>531</v>
      </c>
      <c r="B252" s="19" t="s">
        <v>251</v>
      </c>
      <c r="C252" s="19">
        <v>1</v>
      </c>
      <c r="D252" s="19">
        <v>1</v>
      </c>
      <c r="E252" s="19" t="s">
        <v>39</v>
      </c>
      <c r="F252" s="19">
        <v>29.56</v>
      </c>
      <c r="G252" s="19">
        <v>5</v>
      </c>
      <c r="H252" s="19">
        <v>7.39</v>
      </c>
      <c r="I252" s="19">
        <v>155.19</v>
      </c>
      <c r="J252" s="19">
        <v>43509</v>
      </c>
      <c r="K252" s="19">
        <v>2</v>
      </c>
      <c r="L252" s="19" t="s">
        <v>23</v>
      </c>
      <c r="M252" s="19">
        <v>147.80000000000001</v>
      </c>
      <c r="N252" s="19">
        <v>4.761904762E-2</v>
      </c>
      <c r="O252" s="19">
        <v>7.39</v>
      </c>
    </row>
    <row r="253" spans="1:15">
      <c r="A253" s="19" t="s">
        <v>532</v>
      </c>
      <c r="B253" s="19" t="s">
        <v>251</v>
      </c>
      <c r="C253" s="19">
        <v>1</v>
      </c>
      <c r="D253" s="19">
        <v>1</v>
      </c>
      <c r="E253" s="19" t="s">
        <v>37</v>
      </c>
      <c r="F253" s="19">
        <v>77.400000000000006</v>
      </c>
      <c r="G253" s="19">
        <v>9</v>
      </c>
      <c r="H253" s="19">
        <v>34.83</v>
      </c>
      <c r="I253" s="19">
        <v>731.43</v>
      </c>
      <c r="J253" s="19">
        <v>43511</v>
      </c>
      <c r="K253" s="19">
        <v>1</v>
      </c>
      <c r="L253" s="19" t="s">
        <v>282</v>
      </c>
      <c r="M253" s="19">
        <v>696.6</v>
      </c>
      <c r="N253" s="19">
        <v>4.761904762E-2</v>
      </c>
      <c r="O253" s="19">
        <v>34.83</v>
      </c>
    </row>
    <row r="254" spans="1:15">
      <c r="A254" s="19" t="s">
        <v>533</v>
      </c>
      <c r="B254" s="19" t="s">
        <v>251</v>
      </c>
      <c r="C254" s="19">
        <v>0</v>
      </c>
      <c r="D254" s="19">
        <v>0</v>
      </c>
      <c r="E254" s="19" t="s">
        <v>22</v>
      </c>
      <c r="F254" s="19">
        <v>79.39</v>
      </c>
      <c r="G254" s="19">
        <v>10</v>
      </c>
      <c r="H254" s="19">
        <v>39.695</v>
      </c>
      <c r="I254" s="19">
        <v>833.59500000000003</v>
      </c>
      <c r="J254" s="19">
        <v>43503</v>
      </c>
      <c r="K254" s="19">
        <v>2</v>
      </c>
      <c r="L254" s="19" t="s">
        <v>23</v>
      </c>
      <c r="M254" s="19">
        <v>793.9</v>
      </c>
      <c r="N254" s="19">
        <v>4.761904762E-2</v>
      </c>
      <c r="O254" s="19">
        <v>39.695</v>
      </c>
    </row>
    <row r="255" spans="1:15">
      <c r="A255" s="19" t="s">
        <v>534</v>
      </c>
      <c r="B255" s="19" t="s">
        <v>254</v>
      </c>
      <c r="C255" s="19">
        <v>1</v>
      </c>
      <c r="D255" s="19">
        <v>1</v>
      </c>
      <c r="E255" s="19" t="s">
        <v>22</v>
      </c>
      <c r="F255" s="19">
        <v>46.57</v>
      </c>
      <c r="G255" s="19">
        <v>10</v>
      </c>
      <c r="H255" s="19">
        <v>23.285</v>
      </c>
      <c r="I255" s="19">
        <v>488.98500000000001</v>
      </c>
      <c r="J255" s="19">
        <v>43492</v>
      </c>
      <c r="K255" s="19">
        <v>1</v>
      </c>
      <c r="L255" s="19" t="s">
        <v>23</v>
      </c>
      <c r="M255" s="19">
        <v>465.7</v>
      </c>
      <c r="N255" s="19">
        <v>4.761904762E-2</v>
      </c>
      <c r="O255" s="19">
        <v>23.285</v>
      </c>
    </row>
    <row r="256" spans="1:15">
      <c r="A256" s="19" t="s">
        <v>535</v>
      </c>
      <c r="B256" s="19" t="s">
        <v>254</v>
      </c>
      <c r="C256" s="19">
        <v>0</v>
      </c>
      <c r="D256" s="19">
        <v>0</v>
      </c>
      <c r="E256" s="19" t="s">
        <v>37</v>
      </c>
      <c r="F256" s="19">
        <v>35.89</v>
      </c>
      <c r="G256" s="19">
        <v>1</v>
      </c>
      <c r="H256" s="19">
        <v>1.7945</v>
      </c>
      <c r="I256" s="19">
        <v>37.6845</v>
      </c>
      <c r="J256" s="19">
        <v>43519</v>
      </c>
      <c r="K256" s="19">
        <v>2</v>
      </c>
      <c r="L256" s="19" t="s">
        <v>282</v>
      </c>
      <c r="M256" s="19">
        <v>35.89</v>
      </c>
      <c r="N256" s="19">
        <v>4.761904762E-2</v>
      </c>
      <c r="O256" s="19">
        <v>1.7945</v>
      </c>
    </row>
    <row r="257" spans="1:15">
      <c r="A257" s="19" t="s">
        <v>536</v>
      </c>
      <c r="B257" s="19" t="s">
        <v>254</v>
      </c>
      <c r="C257" s="19">
        <v>0</v>
      </c>
      <c r="D257" s="19">
        <v>0</v>
      </c>
      <c r="E257" s="19" t="s">
        <v>37</v>
      </c>
      <c r="F257" s="19">
        <v>40.520000000000003</v>
      </c>
      <c r="G257" s="19">
        <v>5</v>
      </c>
      <c r="H257" s="19">
        <v>10.130000000000001</v>
      </c>
      <c r="I257" s="19">
        <v>212.73</v>
      </c>
      <c r="J257" s="19">
        <v>43499</v>
      </c>
      <c r="K257" s="19">
        <v>2</v>
      </c>
      <c r="L257" s="19" t="s">
        <v>23</v>
      </c>
      <c r="M257" s="19">
        <v>202.6</v>
      </c>
      <c r="N257" s="19">
        <v>4.761904762E-2</v>
      </c>
      <c r="O257" s="19">
        <v>10.130000000000001</v>
      </c>
    </row>
    <row r="258" spans="1:15">
      <c r="A258" s="19" t="s">
        <v>537</v>
      </c>
      <c r="B258" s="19" t="s">
        <v>251</v>
      </c>
      <c r="C258" s="19">
        <v>1</v>
      </c>
      <c r="D258" s="19">
        <v>1</v>
      </c>
      <c r="E258" s="19" t="s">
        <v>37</v>
      </c>
      <c r="F258" s="19">
        <v>73.05</v>
      </c>
      <c r="G258" s="19">
        <v>10</v>
      </c>
      <c r="H258" s="19">
        <v>36.524999999999999</v>
      </c>
      <c r="I258" s="19">
        <v>767.02499999999998</v>
      </c>
      <c r="J258" s="19">
        <v>43527</v>
      </c>
      <c r="K258" s="19">
        <v>1</v>
      </c>
      <c r="L258" s="19" t="s">
        <v>282</v>
      </c>
      <c r="M258" s="19">
        <v>730.5</v>
      </c>
      <c r="N258" s="19">
        <v>4.761904762E-2</v>
      </c>
      <c r="O258" s="19">
        <v>36.524999999999999</v>
      </c>
    </row>
    <row r="259" spans="1:15">
      <c r="A259" s="19" t="s">
        <v>538</v>
      </c>
      <c r="B259" s="19" t="s">
        <v>254</v>
      </c>
      <c r="C259" s="19">
        <v>0</v>
      </c>
      <c r="D259" s="19">
        <v>1</v>
      </c>
      <c r="E259" s="19" t="s">
        <v>30</v>
      </c>
      <c r="F259" s="19">
        <v>73.95</v>
      </c>
      <c r="G259" s="19">
        <v>4</v>
      </c>
      <c r="H259" s="19">
        <v>14.79</v>
      </c>
      <c r="I259" s="19">
        <v>310.58999999999997</v>
      </c>
      <c r="J259" s="19">
        <v>43499</v>
      </c>
      <c r="K259" s="19">
        <v>0</v>
      </c>
      <c r="L259" s="19" t="s">
        <v>23</v>
      </c>
      <c r="M259" s="19">
        <v>295.8</v>
      </c>
      <c r="N259" s="19">
        <v>4.761904762E-2</v>
      </c>
      <c r="O259" s="19">
        <v>14.79</v>
      </c>
    </row>
    <row r="260" spans="1:15">
      <c r="A260" s="19" t="s">
        <v>539</v>
      </c>
      <c r="B260" s="19" t="s">
        <v>254</v>
      </c>
      <c r="C260" s="19">
        <v>1</v>
      </c>
      <c r="D260" s="19">
        <v>1</v>
      </c>
      <c r="E260" s="19" t="s">
        <v>37</v>
      </c>
      <c r="F260" s="19">
        <v>22.62</v>
      </c>
      <c r="G260" s="19">
        <v>1</v>
      </c>
      <c r="H260" s="19">
        <v>1.131</v>
      </c>
      <c r="I260" s="19">
        <v>23.751000000000001</v>
      </c>
      <c r="J260" s="19">
        <v>43541</v>
      </c>
      <c r="K260" s="19">
        <v>2</v>
      </c>
      <c r="L260" s="19" t="s">
        <v>23</v>
      </c>
      <c r="M260" s="19">
        <v>22.62</v>
      </c>
      <c r="N260" s="19">
        <v>4.761904762E-2</v>
      </c>
      <c r="O260" s="19">
        <v>1.131</v>
      </c>
    </row>
    <row r="261" spans="1:15">
      <c r="A261" s="19" t="s">
        <v>540</v>
      </c>
      <c r="B261" s="19" t="s">
        <v>246</v>
      </c>
      <c r="C261" s="19">
        <v>1</v>
      </c>
      <c r="D261" s="19">
        <v>0</v>
      </c>
      <c r="E261" s="19" t="s">
        <v>37</v>
      </c>
      <c r="F261" s="19">
        <v>51.34</v>
      </c>
      <c r="G261" s="19">
        <v>5</v>
      </c>
      <c r="H261" s="19">
        <v>12.835000000000001</v>
      </c>
      <c r="I261" s="19">
        <v>269.53500000000003</v>
      </c>
      <c r="J261" s="19">
        <v>43552</v>
      </c>
      <c r="K261" s="19">
        <v>2</v>
      </c>
      <c r="L261" s="19" t="s">
        <v>282</v>
      </c>
      <c r="M261" s="19">
        <v>256.7</v>
      </c>
      <c r="N261" s="19">
        <v>4.761904762E-2</v>
      </c>
      <c r="O261" s="19">
        <v>12.835000000000001</v>
      </c>
    </row>
    <row r="262" spans="1:15">
      <c r="A262" s="19" t="s">
        <v>541</v>
      </c>
      <c r="B262" s="19" t="s">
        <v>254</v>
      </c>
      <c r="C262" s="19">
        <v>1</v>
      </c>
      <c r="D262" s="19">
        <v>1</v>
      </c>
      <c r="E262" s="19" t="s">
        <v>30</v>
      </c>
      <c r="F262" s="19">
        <v>54.55</v>
      </c>
      <c r="G262" s="19">
        <v>10</v>
      </c>
      <c r="H262" s="19">
        <v>27.274999999999999</v>
      </c>
      <c r="I262" s="19">
        <v>572.77499999999998</v>
      </c>
      <c r="J262" s="19">
        <v>43526</v>
      </c>
      <c r="K262" s="19">
        <v>1</v>
      </c>
      <c r="L262" s="19" t="s">
        <v>282</v>
      </c>
      <c r="M262" s="19">
        <v>545.5</v>
      </c>
      <c r="N262" s="19">
        <v>4.761904762E-2</v>
      </c>
      <c r="O262" s="19">
        <v>27.274999999999999</v>
      </c>
    </row>
    <row r="263" spans="1:15">
      <c r="A263" s="19" t="s">
        <v>542</v>
      </c>
      <c r="B263" s="19" t="s">
        <v>254</v>
      </c>
      <c r="C263" s="19">
        <v>1</v>
      </c>
      <c r="D263" s="19">
        <v>1</v>
      </c>
      <c r="E263" s="19" t="s">
        <v>17</v>
      </c>
      <c r="F263" s="19">
        <v>37.15</v>
      </c>
      <c r="G263" s="19">
        <v>7</v>
      </c>
      <c r="H263" s="19">
        <v>13.0025</v>
      </c>
      <c r="I263" s="19">
        <v>273.05250000000001</v>
      </c>
      <c r="J263" s="19">
        <v>43504</v>
      </c>
      <c r="K263" s="19">
        <v>1</v>
      </c>
      <c r="L263" s="19" t="s">
        <v>282</v>
      </c>
      <c r="M263" s="19">
        <v>260.05</v>
      </c>
      <c r="N263" s="19">
        <v>4.761904762E-2</v>
      </c>
      <c r="O263" s="19">
        <v>13.0025</v>
      </c>
    </row>
    <row r="264" spans="1:15">
      <c r="A264" s="19" t="s">
        <v>543</v>
      </c>
      <c r="B264" s="19" t="s">
        <v>251</v>
      </c>
      <c r="C264" s="19">
        <v>0</v>
      </c>
      <c r="D264" s="19">
        <v>0</v>
      </c>
      <c r="E264" s="19" t="s">
        <v>30</v>
      </c>
      <c r="F264" s="19">
        <v>37.020000000000003</v>
      </c>
      <c r="G264" s="19">
        <v>6</v>
      </c>
      <c r="H264" s="19">
        <v>11.106</v>
      </c>
      <c r="I264" s="19">
        <v>233.226</v>
      </c>
      <c r="J264" s="19">
        <v>43546</v>
      </c>
      <c r="K264" s="19">
        <v>2</v>
      </c>
      <c r="L264" s="19" t="s">
        <v>23</v>
      </c>
      <c r="M264" s="19">
        <v>222.12</v>
      </c>
      <c r="N264" s="19">
        <v>4.761904762E-2</v>
      </c>
      <c r="O264" s="19">
        <v>11.106</v>
      </c>
    </row>
    <row r="265" spans="1:15">
      <c r="A265" s="19" t="s">
        <v>544</v>
      </c>
      <c r="B265" s="19" t="s">
        <v>254</v>
      </c>
      <c r="C265" s="19">
        <v>0</v>
      </c>
      <c r="D265" s="19">
        <v>0</v>
      </c>
      <c r="E265" s="19" t="s">
        <v>37</v>
      </c>
      <c r="F265" s="19">
        <v>21.58</v>
      </c>
      <c r="G265" s="19">
        <v>1</v>
      </c>
      <c r="H265" s="19">
        <v>1.079</v>
      </c>
      <c r="I265" s="19">
        <v>22.658999999999999</v>
      </c>
      <c r="J265" s="19">
        <v>43505</v>
      </c>
      <c r="K265" s="19">
        <v>0</v>
      </c>
      <c r="L265" s="19" t="s">
        <v>18</v>
      </c>
      <c r="M265" s="19">
        <v>21.58</v>
      </c>
      <c r="N265" s="19">
        <v>4.761904762E-2</v>
      </c>
      <c r="O265" s="19">
        <v>1.079</v>
      </c>
    </row>
    <row r="266" spans="1:15">
      <c r="A266" s="19" t="s">
        <v>545</v>
      </c>
      <c r="B266" s="19" t="s">
        <v>254</v>
      </c>
      <c r="C266" s="19">
        <v>1</v>
      </c>
      <c r="D266" s="19">
        <v>1</v>
      </c>
      <c r="E266" s="19" t="s">
        <v>22</v>
      </c>
      <c r="F266" s="19">
        <v>98.84</v>
      </c>
      <c r="G266" s="19">
        <v>1</v>
      </c>
      <c r="H266" s="19">
        <v>4.9420000000000002</v>
      </c>
      <c r="I266" s="19">
        <v>103.782</v>
      </c>
      <c r="J266" s="19">
        <v>43511</v>
      </c>
      <c r="K266" s="19">
        <v>1</v>
      </c>
      <c r="L266" s="19" t="s">
        <v>23</v>
      </c>
      <c r="M266" s="19">
        <v>98.84</v>
      </c>
      <c r="N266" s="19">
        <v>4.761904762E-2</v>
      </c>
      <c r="O266" s="19">
        <v>4.9420000000000002</v>
      </c>
    </row>
    <row r="267" spans="1:15">
      <c r="A267" s="19" t="s">
        <v>546</v>
      </c>
      <c r="B267" s="19" t="s">
        <v>254</v>
      </c>
      <c r="C267" s="19">
        <v>1</v>
      </c>
      <c r="D267" s="19">
        <v>1</v>
      </c>
      <c r="E267" s="19" t="s">
        <v>26</v>
      </c>
      <c r="F267" s="19">
        <v>83.77</v>
      </c>
      <c r="G267" s="19">
        <v>6</v>
      </c>
      <c r="H267" s="19">
        <v>25.131</v>
      </c>
      <c r="I267" s="19">
        <v>527.75099999999998</v>
      </c>
      <c r="J267" s="19">
        <v>43488</v>
      </c>
      <c r="K267" s="19">
        <v>1</v>
      </c>
      <c r="L267" s="19" t="s">
        <v>18</v>
      </c>
      <c r="M267" s="19">
        <v>502.62</v>
      </c>
      <c r="N267" s="19">
        <v>4.761904762E-2</v>
      </c>
      <c r="O267" s="19">
        <v>25.131</v>
      </c>
    </row>
    <row r="268" spans="1:15">
      <c r="A268" s="19" t="s">
        <v>547</v>
      </c>
      <c r="B268" s="19" t="s">
        <v>246</v>
      </c>
      <c r="C268" s="19">
        <v>1</v>
      </c>
      <c r="D268" s="19">
        <v>1</v>
      </c>
      <c r="E268" s="19" t="s">
        <v>30</v>
      </c>
      <c r="F268" s="19">
        <v>40.049999999999997</v>
      </c>
      <c r="G268" s="19">
        <v>4</v>
      </c>
      <c r="H268" s="19">
        <v>8.01</v>
      </c>
      <c r="I268" s="19">
        <v>168.21</v>
      </c>
      <c r="J268" s="19">
        <v>43490</v>
      </c>
      <c r="K268" s="19">
        <v>1</v>
      </c>
      <c r="L268" s="19" t="s">
        <v>23</v>
      </c>
      <c r="M268" s="19">
        <v>160.19999999999999</v>
      </c>
      <c r="N268" s="19">
        <v>4.761904762E-2</v>
      </c>
      <c r="O268" s="19">
        <v>8.01</v>
      </c>
    </row>
    <row r="269" spans="1:15">
      <c r="A269" s="19" t="s">
        <v>548</v>
      </c>
      <c r="B269" s="19" t="s">
        <v>246</v>
      </c>
      <c r="C269" s="19">
        <v>1</v>
      </c>
      <c r="D269" s="19">
        <v>0</v>
      </c>
      <c r="E269" s="19" t="s">
        <v>39</v>
      </c>
      <c r="F269" s="19">
        <v>43.13</v>
      </c>
      <c r="G269" s="19">
        <v>10</v>
      </c>
      <c r="H269" s="19">
        <v>21.565000000000001</v>
      </c>
      <c r="I269" s="19">
        <v>452.86500000000001</v>
      </c>
      <c r="J269" s="19">
        <v>43498</v>
      </c>
      <c r="K269" s="19">
        <v>2</v>
      </c>
      <c r="L269" s="19" t="s">
        <v>282</v>
      </c>
      <c r="M269" s="19">
        <v>431.3</v>
      </c>
      <c r="N269" s="19">
        <v>4.761904762E-2</v>
      </c>
      <c r="O269" s="19">
        <v>21.565000000000001</v>
      </c>
    </row>
    <row r="270" spans="1:15">
      <c r="A270" s="19" t="s">
        <v>549</v>
      </c>
      <c r="B270" s="19" t="s">
        <v>251</v>
      </c>
      <c r="C270" s="19">
        <v>1</v>
      </c>
      <c r="D270" s="19">
        <v>0</v>
      </c>
      <c r="E270" s="19" t="s">
        <v>17</v>
      </c>
      <c r="F270" s="19">
        <v>72.569999999999993</v>
      </c>
      <c r="G270" s="19">
        <v>8</v>
      </c>
      <c r="H270" s="19">
        <v>29.027999999999999</v>
      </c>
      <c r="I270" s="19">
        <v>609.58799999999997</v>
      </c>
      <c r="J270" s="19">
        <v>43554</v>
      </c>
      <c r="K270" s="19">
        <v>2</v>
      </c>
      <c r="L270" s="19" t="s">
        <v>23</v>
      </c>
      <c r="M270" s="19">
        <v>580.55999999999995</v>
      </c>
      <c r="N270" s="19">
        <v>4.761904762E-2</v>
      </c>
      <c r="O270" s="19">
        <v>29.027999999999999</v>
      </c>
    </row>
    <row r="271" spans="1:15">
      <c r="A271" s="19" t="s">
        <v>550</v>
      </c>
      <c r="B271" s="19" t="s">
        <v>246</v>
      </c>
      <c r="C271" s="19">
        <v>1</v>
      </c>
      <c r="D271" s="19">
        <v>1</v>
      </c>
      <c r="E271" s="19" t="s">
        <v>22</v>
      </c>
      <c r="F271" s="19">
        <v>64.44</v>
      </c>
      <c r="G271" s="19">
        <v>5</v>
      </c>
      <c r="H271" s="19">
        <v>16.11</v>
      </c>
      <c r="I271" s="19">
        <v>338.31</v>
      </c>
      <c r="J271" s="19">
        <v>43554</v>
      </c>
      <c r="K271" s="19">
        <v>2</v>
      </c>
      <c r="L271" s="19" t="s">
        <v>23</v>
      </c>
      <c r="M271" s="19">
        <v>322.2</v>
      </c>
      <c r="N271" s="19">
        <v>4.761904762E-2</v>
      </c>
      <c r="O271" s="19">
        <v>16.11</v>
      </c>
    </row>
    <row r="272" spans="1:15">
      <c r="A272" s="19" t="s">
        <v>551</v>
      </c>
      <c r="B272" s="19" t="s">
        <v>246</v>
      </c>
      <c r="C272" s="19">
        <v>0</v>
      </c>
      <c r="D272" s="19">
        <v>0</v>
      </c>
      <c r="E272" s="19" t="s">
        <v>17</v>
      </c>
      <c r="F272" s="19">
        <v>65.180000000000007</v>
      </c>
      <c r="G272" s="19">
        <v>3</v>
      </c>
      <c r="H272" s="19">
        <v>9.7769999999999992</v>
      </c>
      <c r="I272" s="19">
        <v>205.31700000000001</v>
      </c>
      <c r="J272" s="19">
        <v>43521</v>
      </c>
      <c r="K272" s="19">
        <v>2</v>
      </c>
      <c r="L272" s="19" t="s">
        <v>282</v>
      </c>
      <c r="M272" s="19">
        <v>195.54</v>
      </c>
      <c r="N272" s="19">
        <v>4.761904762E-2</v>
      </c>
      <c r="O272" s="19">
        <v>9.7769999999999992</v>
      </c>
    </row>
    <row r="273" spans="1:15">
      <c r="A273" s="19" t="s">
        <v>552</v>
      </c>
      <c r="B273" s="19" t="s">
        <v>246</v>
      </c>
      <c r="C273" s="19">
        <v>0</v>
      </c>
      <c r="D273" s="19">
        <v>1</v>
      </c>
      <c r="E273" s="19" t="s">
        <v>30</v>
      </c>
      <c r="F273" s="19">
        <v>33.26</v>
      </c>
      <c r="G273" s="19">
        <v>5</v>
      </c>
      <c r="H273" s="19">
        <v>8.3149999999999995</v>
      </c>
      <c r="I273" s="19">
        <v>174.61500000000001</v>
      </c>
      <c r="J273" s="19">
        <v>43542</v>
      </c>
      <c r="K273" s="19">
        <v>2</v>
      </c>
      <c r="L273" s="19" t="s">
        <v>282</v>
      </c>
      <c r="M273" s="19">
        <v>166.3</v>
      </c>
      <c r="N273" s="19">
        <v>4.761904762E-2</v>
      </c>
      <c r="O273" s="19">
        <v>8.3149999999999995</v>
      </c>
    </row>
    <row r="274" spans="1:15">
      <c r="A274" s="19" t="s">
        <v>553</v>
      </c>
      <c r="B274" s="19" t="s">
        <v>254</v>
      </c>
      <c r="C274" s="19">
        <v>0</v>
      </c>
      <c r="D274" s="19">
        <v>0</v>
      </c>
      <c r="E274" s="19" t="s">
        <v>22</v>
      </c>
      <c r="F274" s="19">
        <v>84.07</v>
      </c>
      <c r="G274" s="19">
        <v>4</v>
      </c>
      <c r="H274" s="19">
        <v>16.814</v>
      </c>
      <c r="I274" s="19">
        <v>353.09399999999999</v>
      </c>
      <c r="J274" s="19">
        <v>43531</v>
      </c>
      <c r="K274" s="19">
        <v>2</v>
      </c>
      <c r="L274" s="19" t="s">
        <v>18</v>
      </c>
      <c r="M274" s="19">
        <v>336.28</v>
      </c>
      <c r="N274" s="19">
        <v>4.761904762E-2</v>
      </c>
      <c r="O274" s="19">
        <v>16.814</v>
      </c>
    </row>
    <row r="275" spans="1:15">
      <c r="A275" s="19" t="s">
        <v>554</v>
      </c>
      <c r="B275" s="19" t="s">
        <v>251</v>
      </c>
      <c r="C275" s="19">
        <v>0</v>
      </c>
      <c r="D275" s="19">
        <v>0</v>
      </c>
      <c r="E275" s="19" t="s">
        <v>30</v>
      </c>
      <c r="F275" s="19">
        <v>34.369999999999997</v>
      </c>
      <c r="G275" s="19">
        <v>10</v>
      </c>
      <c r="H275" s="19">
        <v>17.184999999999999</v>
      </c>
      <c r="I275" s="19">
        <v>360.88499999999999</v>
      </c>
      <c r="J275" s="19">
        <v>43540</v>
      </c>
      <c r="K275" s="19">
        <v>0</v>
      </c>
      <c r="L275" s="19" t="s">
        <v>18</v>
      </c>
      <c r="M275" s="19">
        <v>343.7</v>
      </c>
      <c r="N275" s="19">
        <v>4.761904762E-2</v>
      </c>
      <c r="O275" s="19">
        <v>17.184999999999999</v>
      </c>
    </row>
    <row r="276" spans="1:15">
      <c r="A276" s="19" t="s">
        <v>555</v>
      </c>
      <c r="B276" s="19" t="s">
        <v>246</v>
      </c>
      <c r="C276" s="19">
        <v>0</v>
      </c>
      <c r="D276" s="19">
        <v>0</v>
      </c>
      <c r="E276" s="19" t="s">
        <v>22</v>
      </c>
      <c r="F276" s="19">
        <v>38.6</v>
      </c>
      <c r="G276" s="19">
        <v>1</v>
      </c>
      <c r="H276" s="19">
        <v>1.93</v>
      </c>
      <c r="I276" s="19">
        <v>40.53</v>
      </c>
      <c r="J276" s="19">
        <v>43494</v>
      </c>
      <c r="K276" s="19">
        <v>1</v>
      </c>
      <c r="L276" s="19" t="s">
        <v>18</v>
      </c>
      <c r="M276" s="19">
        <v>38.6</v>
      </c>
      <c r="N276" s="19">
        <v>4.761904762E-2</v>
      </c>
      <c r="O276" s="19">
        <v>1.93</v>
      </c>
    </row>
    <row r="277" spans="1:15">
      <c r="A277" s="19" t="s">
        <v>556</v>
      </c>
      <c r="B277" s="19" t="s">
        <v>254</v>
      </c>
      <c r="C277" s="19">
        <v>0</v>
      </c>
      <c r="D277" s="19">
        <v>0</v>
      </c>
      <c r="E277" s="19" t="s">
        <v>37</v>
      </c>
      <c r="F277" s="19">
        <v>65.97</v>
      </c>
      <c r="G277" s="19">
        <v>8</v>
      </c>
      <c r="H277" s="19">
        <v>26.388000000000002</v>
      </c>
      <c r="I277" s="19">
        <v>554.14800000000002</v>
      </c>
      <c r="J277" s="19">
        <v>43498</v>
      </c>
      <c r="K277" s="19">
        <v>2</v>
      </c>
      <c r="L277" s="19" t="s">
        <v>23</v>
      </c>
      <c r="M277" s="19">
        <v>527.76</v>
      </c>
      <c r="N277" s="19">
        <v>4.761904762E-2</v>
      </c>
      <c r="O277" s="19">
        <v>26.388000000000002</v>
      </c>
    </row>
    <row r="278" spans="1:15">
      <c r="A278" s="19" t="s">
        <v>557</v>
      </c>
      <c r="B278" s="19" t="s">
        <v>254</v>
      </c>
      <c r="C278" s="19">
        <v>0</v>
      </c>
      <c r="D278" s="19">
        <v>1</v>
      </c>
      <c r="E278" s="19" t="s">
        <v>22</v>
      </c>
      <c r="F278" s="19">
        <v>32.799999999999997</v>
      </c>
      <c r="G278" s="19">
        <v>10</v>
      </c>
      <c r="H278" s="19">
        <v>16.399999999999999</v>
      </c>
      <c r="I278" s="19">
        <v>344.4</v>
      </c>
      <c r="J278" s="19">
        <v>43511</v>
      </c>
      <c r="K278" s="19">
        <v>1</v>
      </c>
      <c r="L278" s="19" t="s">
        <v>23</v>
      </c>
      <c r="M278" s="19">
        <v>328</v>
      </c>
      <c r="N278" s="19">
        <v>4.761904762E-2</v>
      </c>
      <c r="O278" s="19">
        <v>16.399999999999999</v>
      </c>
    </row>
    <row r="279" spans="1:15">
      <c r="A279" s="19" t="s">
        <v>558</v>
      </c>
      <c r="B279" s="19" t="s">
        <v>246</v>
      </c>
      <c r="C279" s="19">
        <v>0</v>
      </c>
      <c r="D279" s="19">
        <v>0</v>
      </c>
      <c r="E279" s="19" t="s">
        <v>30</v>
      </c>
      <c r="F279" s="19">
        <v>37.14</v>
      </c>
      <c r="G279" s="19">
        <v>5</v>
      </c>
      <c r="H279" s="19">
        <v>9.2850000000000001</v>
      </c>
      <c r="I279" s="19">
        <v>194.98500000000001</v>
      </c>
      <c r="J279" s="19">
        <v>43473</v>
      </c>
      <c r="K279" s="19">
        <v>1</v>
      </c>
      <c r="L279" s="19" t="s">
        <v>18</v>
      </c>
      <c r="M279" s="19">
        <v>185.7</v>
      </c>
      <c r="N279" s="19">
        <v>4.761904762E-2</v>
      </c>
      <c r="O279" s="19">
        <v>9.2850000000000001</v>
      </c>
    </row>
    <row r="280" spans="1:15">
      <c r="A280" s="19" t="s">
        <v>559</v>
      </c>
      <c r="B280" s="19" t="s">
        <v>251</v>
      </c>
      <c r="C280" s="19">
        <v>1</v>
      </c>
      <c r="D280" s="19">
        <v>0</v>
      </c>
      <c r="E280" s="19" t="s">
        <v>26</v>
      </c>
      <c r="F280" s="19">
        <v>60.38</v>
      </c>
      <c r="G280" s="19">
        <v>10</v>
      </c>
      <c r="H280" s="19">
        <v>30.19</v>
      </c>
      <c r="I280" s="19">
        <v>633.99</v>
      </c>
      <c r="J280" s="19">
        <v>43508</v>
      </c>
      <c r="K280" s="19">
        <v>2</v>
      </c>
      <c r="L280" s="19" t="s">
        <v>23</v>
      </c>
      <c r="M280" s="19">
        <v>603.79999999999995</v>
      </c>
      <c r="N280" s="19">
        <v>4.761904762E-2</v>
      </c>
      <c r="O280" s="19">
        <v>30.19</v>
      </c>
    </row>
    <row r="281" spans="1:15">
      <c r="A281" s="19" t="s">
        <v>560</v>
      </c>
      <c r="B281" s="19" t="s">
        <v>254</v>
      </c>
      <c r="C281" s="19">
        <v>1</v>
      </c>
      <c r="D281" s="19">
        <v>1</v>
      </c>
      <c r="E281" s="19" t="s">
        <v>30</v>
      </c>
      <c r="F281" s="19">
        <v>36.979999999999997</v>
      </c>
      <c r="G281" s="19">
        <v>10</v>
      </c>
      <c r="H281" s="19">
        <v>18.489999999999998</v>
      </c>
      <c r="I281" s="19">
        <v>388.29</v>
      </c>
      <c r="J281" s="19">
        <v>43466</v>
      </c>
      <c r="K281" s="19">
        <v>2</v>
      </c>
      <c r="L281" s="19" t="s">
        <v>282</v>
      </c>
      <c r="M281" s="19">
        <v>369.8</v>
      </c>
      <c r="N281" s="19">
        <v>4.761904762E-2</v>
      </c>
      <c r="O281" s="19">
        <v>18.489999999999998</v>
      </c>
    </row>
    <row r="282" spans="1:15">
      <c r="A282" s="19" t="s">
        <v>561</v>
      </c>
      <c r="B282" s="19" t="s">
        <v>251</v>
      </c>
      <c r="C282" s="19">
        <v>1</v>
      </c>
      <c r="D282" s="19">
        <v>1</v>
      </c>
      <c r="E282" s="19" t="s">
        <v>30</v>
      </c>
      <c r="F282" s="19">
        <v>49.49</v>
      </c>
      <c r="G282" s="19">
        <v>4</v>
      </c>
      <c r="H282" s="19">
        <v>9.8979999999999997</v>
      </c>
      <c r="I282" s="19">
        <v>207.858</v>
      </c>
      <c r="J282" s="19">
        <v>43545</v>
      </c>
      <c r="K282" s="19">
        <v>2</v>
      </c>
      <c r="L282" s="19" t="s">
        <v>18</v>
      </c>
      <c r="M282" s="19">
        <v>197.96</v>
      </c>
      <c r="N282" s="19">
        <v>4.761904762E-2</v>
      </c>
      <c r="O282" s="19">
        <v>9.8979999999999997</v>
      </c>
    </row>
    <row r="283" spans="1:15">
      <c r="A283" s="19" t="s">
        <v>562</v>
      </c>
      <c r="B283" s="19" t="s">
        <v>251</v>
      </c>
      <c r="C283" s="19">
        <v>0</v>
      </c>
      <c r="D283" s="19">
        <v>1</v>
      </c>
      <c r="E283" s="19" t="s">
        <v>39</v>
      </c>
      <c r="F283" s="19">
        <v>41.09</v>
      </c>
      <c r="G283" s="19">
        <v>10</v>
      </c>
      <c r="H283" s="19">
        <v>20.545000000000002</v>
      </c>
      <c r="I283" s="19">
        <v>431.44499999999999</v>
      </c>
      <c r="J283" s="19">
        <v>43524</v>
      </c>
      <c r="K283" s="19">
        <v>1</v>
      </c>
      <c r="L283" s="19" t="s">
        <v>23</v>
      </c>
      <c r="M283" s="19">
        <v>410.9</v>
      </c>
      <c r="N283" s="19">
        <v>4.761904762E-2</v>
      </c>
      <c r="O283" s="19">
        <v>20.545000000000002</v>
      </c>
    </row>
    <row r="284" spans="1:15">
      <c r="A284" s="19" t="s">
        <v>563</v>
      </c>
      <c r="B284" s="19" t="s">
        <v>246</v>
      </c>
      <c r="C284" s="19">
        <v>0</v>
      </c>
      <c r="D284" s="19">
        <v>0</v>
      </c>
      <c r="E284" s="19" t="s">
        <v>39</v>
      </c>
      <c r="F284" s="19">
        <v>37.15</v>
      </c>
      <c r="G284" s="19">
        <v>4</v>
      </c>
      <c r="H284" s="19">
        <v>7.43</v>
      </c>
      <c r="I284" s="19">
        <v>156.03</v>
      </c>
      <c r="J284" s="19">
        <v>43547</v>
      </c>
      <c r="K284" s="19">
        <v>2</v>
      </c>
      <c r="L284" s="19" t="s">
        <v>18</v>
      </c>
      <c r="M284" s="19">
        <v>148.6</v>
      </c>
      <c r="N284" s="19">
        <v>4.761904762E-2</v>
      </c>
      <c r="O284" s="19">
        <v>7.43</v>
      </c>
    </row>
    <row r="285" spans="1:15">
      <c r="A285" s="19" t="s">
        <v>564</v>
      </c>
      <c r="B285" s="19" t="s">
        <v>254</v>
      </c>
      <c r="C285" s="19">
        <v>0</v>
      </c>
      <c r="D285" s="19">
        <v>0</v>
      </c>
      <c r="E285" s="19" t="s">
        <v>26</v>
      </c>
      <c r="F285" s="19">
        <v>22.96</v>
      </c>
      <c r="G285" s="19">
        <v>1</v>
      </c>
      <c r="H285" s="19">
        <v>1.1479999999999999</v>
      </c>
      <c r="I285" s="19">
        <v>24.108000000000001</v>
      </c>
      <c r="J285" s="19">
        <v>43495</v>
      </c>
      <c r="K285" s="19">
        <v>2</v>
      </c>
      <c r="L285" s="19" t="s">
        <v>23</v>
      </c>
      <c r="M285" s="19">
        <v>22.96</v>
      </c>
      <c r="N285" s="19">
        <v>4.761904762E-2</v>
      </c>
      <c r="O285" s="19">
        <v>1.1479999999999999</v>
      </c>
    </row>
    <row r="286" spans="1:15">
      <c r="A286" s="19" t="s">
        <v>565</v>
      </c>
      <c r="B286" s="19" t="s">
        <v>251</v>
      </c>
      <c r="C286" s="19">
        <v>1</v>
      </c>
      <c r="D286" s="19">
        <v>1</v>
      </c>
      <c r="E286" s="19" t="s">
        <v>26</v>
      </c>
      <c r="F286" s="19">
        <v>77.680000000000007</v>
      </c>
      <c r="G286" s="19">
        <v>9</v>
      </c>
      <c r="H286" s="19">
        <v>34.956000000000003</v>
      </c>
      <c r="I286" s="19">
        <v>734.07600000000002</v>
      </c>
      <c r="J286" s="19">
        <v>43500</v>
      </c>
      <c r="K286" s="19">
        <v>1</v>
      </c>
      <c r="L286" s="19" t="s">
        <v>18</v>
      </c>
      <c r="M286" s="19">
        <v>699.12</v>
      </c>
      <c r="N286" s="19">
        <v>4.761904762E-2</v>
      </c>
      <c r="O286" s="19">
        <v>34.956000000000003</v>
      </c>
    </row>
    <row r="287" spans="1:15">
      <c r="A287" s="19" t="s">
        <v>566</v>
      </c>
      <c r="B287" s="19" t="s">
        <v>251</v>
      </c>
      <c r="C287" s="19">
        <v>0</v>
      </c>
      <c r="D287" s="19">
        <v>1</v>
      </c>
      <c r="E287" s="19" t="s">
        <v>39</v>
      </c>
      <c r="F287" s="19">
        <v>34.700000000000003</v>
      </c>
      <c r="G287" s="19">
        <v>2</v>
      </c>
      <c r="H287" s="19">
        <v>3.47</v>
      </c>
      <c r="I287" s="19">
        <v>72.87</v>
      </c>
      <c r="J287" s="19">
        <v>43537</v>
      </c>
      <c r="K287" s="19">
        <v>2</v>
      </c>
      <c r="L287" s="19" t="s">
        <v>18</v>
      </c>
      <c r="M287" s="19">
        <v>69.400000000000006</v>
      </c>
      <c r="N287" s="19">
        <v>4.761904762E-2</v>
      </c>
      <c r="O287" s="19">
        <v>3.47</v>
      </c>
    </row>
    <row r="288" spans="1:15">
      <c r="A288" s="19" t="s">
        <v>567</v>
      </c>
      <c r="B288" s="19" t="s">
        <v>246</v>
      </c>
      <c r="C288" s="19">
        <v>1</v>
      </c>
      <c r="D288" s="19">
        <v>1</v>
      </c>
      <c r="E288" s="19" t="s">
        <v>39</v>
      </c>
      <c r="F288" s="19">
        <v>19.66</v>
      </c>
      <c r="G288" s="19">
        <v>10</v>
      </c>
      <c r="H288" s="19">
        <v>9.83</v>
      </c>
      <c r="I288" s="19">
        <v>206.43</v>
      </c>
      <c r="J288" s="19">
        <v>43539</v>
      </c>
      <c r="K288" s="19">
        <v>2</v>
      </c>
      <c r="L288" s="19" t="s">
        <v>282</v>
      </c>
      <c r="M288" s="19">
        <v>196.6</v>
      </c>
      <c r="N288" s="19">
        <v>4.761904762E-2</v>
      </c>
      <c r="O288" s="19">
        <v>9.83</v>
      </c>
    </row>
    <row r="289" spans="1:15">
      <c r="A289" s="19" t="s">
        <v>568</v>
      </c>
      <c r="B289" s="19" t="s">
        <v>251</v>
      </c>
      <c r="C289" s="19">
        <v>1</v>
      </c>
      <c r="D289" s="19">
        <v>1</v>
      </c>
      <c r="E289" s="19" t="s">
        <v>17</v>
      </c>
      <c r="F289" s="19">
        <v>25.32</v>
      </c>
      <c r="G289" s="19">
        <v>8</v>
      </c>
      <c r="H289" s="19">
        <v>10.128</v>
      </c>
      <c r="I289" s="19">
        <v>212.68799999999999</v>
      </c>
      <c r="J289" s="19">
        <v>43529</v>
      </c>
      <c r="K289" s="19">
        <v>2</v>
      </c>
      <c r="L289" s="19" t="s">
        <v>18</v>
      </c>
      <c r="M289" s="19">
        <v>202.56</v>
      </c>
      <c r="N289" s="19">
        <v>4.761904762E-2</v>
      </c>
      <c r="O289" s="19">
        <v>10.128</v>
      </c>
    </row>
    <row r="290" spans="1:15">
      <c r="A290" s="19" t="s">
        <v>569</v>
      </c>
      <c r="B290" s="19" t="s">
        <v>254</v>
      </c>
      <c r="C290" s="19">
        <v>1</v>
      </c>
      <c r="D290" s="19">
        <v>1</v>
      </c>
      <c r="E290" s="19" t="s">
        <v>26</v>
      </c>
      <c r="F290" s="19">
        <v>12.12</v>
      </c>
      <c r="G290" s="19">
        <v>10</v>
      </c>
      <c r="H290" s="19">
        <v>6.06</v>
      </c>
      <c r="I290" s="19">
        <v>127.26</v>
      </c>
      <c r="J290" s="19">
        <v>43529</v>
      </c>
      <c r="K290" s="19">
        <v>1</v>
      </c>
      <c r="L290" s="19" t="s">
        <v>282</v>
      </c>
      <c r="M290" s="19">
        <v>121.2</v>
      </c>
      <c r="N290" s="19">
        <v>4.761904762E-2</v>
      </c>
      <c r="O290" s="19">
        <v>6.06</v>
      </c>
    </row>
    <row r="291" spans="1:15">
      <c r="A291" s="19" t="s">
        <v>570</v>
      </c>
      <c r="B291" s="19" t="s">
        <v>251</v>
      </c>
      <c r="C291" s="19">
        <v>0</v>
      </c>
      <c r="D291" s="19">
        <v>0</v>
      </c>
      <c r="E291" s="19" t="s">
        <v>39</v>
      </c>
      <c r="F291" s="19">
        <v>99.89</v>
      </c>
      <c r="G291" s="19">
        <v>2</v>
      </c>
      <c r="H291" s="19">
        <v>9.9890000000000008</v>
      </c>
      <c r="I291" s="19">
        <v>209.76900000000001</v>
      </c>
      <c r="J291" s="19">
        <v>43522</v>
      </c>
      <c r="K291" s="19">
        <v>1</v>
      </c>
      <c r="L291" s="19" t="s">
        <v>18</v>
      </c>
      <c r="M291" s="19">
        <v>199.78</v>
      </c>
      <c r="N291" s="19">
        <v>4.761904762E-2</v>
      </c>
      <c r="O291" s="19">
        <v>9.9890000000000008</v>
      </c>
    </row>
    <row r="292" spans="1:15">
      <c r="A292" s="19" t="s">
        <v>571</v>
      </c>
      <c r="B292" s="19" t="s">
        <v>251</v>
      </c>
      <c r="C292" s="19">
        <v>0</v>
      </c>
      <c r="D292" s="19">
        <v>0</v>
      </c>
      <c r="E292" s="19" t="s">
        <v>30</v>
      </c>
      <c r="F292" s="19">
        <v>75.92</v>
      </c>
      <c r="G292" s="19">
        <v>8</v>
      </c>
      <c r="H292" s="19">
        <v>30.367999999999999</v>
      </c>
      <c r="I292" s="19">
        <v>637.72799999999995</v>
      </c>
      <c r="J292" s="19">
        <v>43544</v>
      </c>
      <c r="K292" s="19">
        <v>1</v>
      </c>
      <c r="L292" s="19" t="s">
        <v>23</v>
      </c>
      <c r="M292" s="19">
        <v>607.36</v>
      </c>
      <c r="N292" s="19">
        <v>4.761904762E-2</v>
      </c>
      <c r="O292" s="19">
        <v>30.367999999999999</v>
      </c>
    </row>
    <row r="293" spans="1:15">
      <c r="A293" s="19" t="s">
        <v>572</v>
      </c>
      <c r="B293" s="19" t="s">
        <v>254</v>
      </c>
      <c r="C293" s="19">
        <v>0</v>
      </c>
      <c r="D293" s="19">
        <v>1</v>
      </c>
      <c r="E293" s="19" t="s">
        <v>22</v>
      </c>
      <c r="F293" s="19">
        <v>63.22</v>
      </c>
      <c r="G293" s="19">
        <v>2</v>
      </c>
      <c r="H293" s="19">
        <v>6.3220000000000001</v>
      </c>
      <c r="I293" s="19">
        <v>132.762</v>
      </c>
      <c r="J293" s="19">
        <v>43466</v>
      </c>
      <c r="K293" s="19">
        <v>2</v>
      </c>
      <c r="L293" s="19" t="s">
        <v>23</v>
      </c>
      <c r="M293" s="19">
        <v>126.44</v>
      </c>
      <c r="N293" s="19">
        <v>4.761904762E-2</v>
      </c>
      <c r="O293" s="19">
        <v>6.3220000000000001</v>
      </c>
    </row>
    <row r="294" spans="1:15">
      <c r="A294" s="19" t="s">
        <v>573</v>
      </c>
      <c r="B294" s="19" t="s">
        <v>254</v>
      </c>
      <c r="C294" s="19">
        <v>0</v>
      </c>
      <c r="D294" s="19">
        <v>1</v>
      </c>
      <c r="E294" s="19" t="s">
        <v>37</v>
      </c>
      <c r="F294" s="19">
        <v>90.24</v>
      </c>
      <c r="G294" s="19">
        <v>6</v>
      </c>
      <c r="H294" s="19">
        <v>27.071999999999999</v>
      </c>
      <c r="I294" s="19">
        <v>568.51199999999994</v>
      </c>
      <c r="J294" s="19">
        <v>43492</v>
      </c>
      <c r="K294" s="19">
        <v>1</v>
      </c>
      <c r="L294" s="19" t="s">
        <v>23</v>
      </c>
      <c r="M294" s="19">
        <v>541.44000000000005</v>
      </c>
      <c r="N294" s="19">
        <v>4.761904762E-2</v>
      </c>
      <c r="O294" s="19">
        <v>27.071999999999999</v>
      </c>
    </row>
    <row r="295" spans="1:15">
      <c r="A295" s="19" t="s">
        <v>574</v>
      </c>
      <c r="B295" s="19" t="s">
        <v>251</v>
      </c>
      <c r="C295" s="19">
        <v>1</v>
      </c>
      <c r="D295" s="19">
        <v>1</v>
      </c>
      <c r="E295" s="19" t="s">
        <v>30</v>
      </c>
      <c r="F295" s="19">
        <v>98.13</v>
      </c>
      <c r="G295" s="19">
        <v>1</v>
      </c>
      <c r="H295" s="19">
        <v>4.9065000000000003</v>
      </c>
      <c r="I295" s="19">
        <v>103.0365</v>
      </c>
      <c r="J295" s="19">
        <v>43486</v>
      </c>
      <c r="K295" s="19">
        <v>2</v>
      </c>
      <c r="L295" s="19" t="s">
        <v>23</v>
      </c>
      <c r="M295" s="19">
        <v>98.13</v>
      </c>
      <c r="N295" s="19">
        <v>4.761904762E-2</v>
      </c>
      <c r="O295" s="19">
        <v>4.9065000000000003</v>
      </c>
    </row>
    <row r="296" spans="1:15">
      <c r="A296" s="19" t="s">
        <v>575</v>
      </c>
      <c r="B296" s="19" t="s">
        <v>246</v>
      </c>
      <c r="C296" s="19">
        <v>1</v>
      </c>
      <c r="D296" s="19">
        <v>1</v>
      </c>
      <c r="E296" s="19" t="s">
        <v>30</v>
      </c>
      <c r="F296" s="19">
        <v>51.52</v>
      </c>
      <c r="G296" s="19">
        <v>8</v>
      </c>
      <c r="H296" s="19">
        <v>20.608000000000001</v>
      </c>
      <c r="I296" s="19">
        <v>432.76799999999997</v>
      </c>
      <c r="J296" s="19">
        <v>43498</v>
      </c>
      <c r="K296" s="19">
        <v>2</v>
      </c>
      <c r="L296" s="19" t="s">
        <v>23</v>
      </c>
      <c r="M296" s="19">
        <v>412.16</v>
      </c>
      <c r="N296" s="19">
        <v>4.761904762E-2</v>
      </c>
      <c r="O296" s="19">
        <v>20.608000000000001</v>
      </c>
    </row>
    <row r="297" spans="1:15">
      <c r="A297" s="19" t="s">
        <v>576</v>
      </c>
      <c r="B297" s="19" t="s">
        <v>251</v>
      </c>
      <c r="C297" s="19">
        <v>1</v>
      </c>
      <c r="D297" s="19">
        <v>0</v>
      </c>
      <c r="E297" s="19" t="s">
        <v>30</v>
      </c>
      <c r="F297" s="19">
        <v>73.97</v>
      </c>
      <c r="G297" s="19">
        <v>1</v>
      </c>
      <c r="H297" s="19">
        <v>3.6985000000000001</v>
      </c>
      <c r="I297" s="19">
        <v>77.668499999999995</v>
      </c>
      <c r="J297" s="19">
        <v>43499</v>
      </c>
      <c r="K297" s="19">
        <v>2</v>
      </c>
      <c r="L297" s="19" t="s">
        <v>282</v>
      </c>
      <c r="M297" s="19">
        <v>73.97</v>
      </c>
      <c r="N297" s="19">
        <v>4.761904762E-2</v>
      </c>
      <c r="O297" s="19">
        <v>3.6985000000000001</v>
      </c>
    </row>
    <row r="298" spans="1:15">
      <c r="A298" s="19" t="s">
        <v>577</v>
      </c>
      <c r="B298" s="19" t="s">
        <v>254</v>
      </c>
      <c r="C298" s="19">
        <v>1</v>
      </c>
      <c r="D298" s="19">
        <v>1</v>
      </c>
      <c r="E298" s="19" t="s">
        <v>39</v>
      </c>
      <c r="F298" s="19">
        <v>31.9</v>
      </c>
      <c r="G298" s="19">
        <v>1</v>
      </c>
      <c r="H298" s="19">
        <v>1.595</v>
      </c>
      <c r="I298" s="19">
        <v>33.494999999999997</v>
      </c>
      <c r="J298" s="19">
        <v>43470</v>
      </c>
      <c r="K298" s="19">
        <v>1</v>
      </c>
      <c r="L298" s="19" t="s">
        <v>18</v>
      </c>
      <c r="M298" s="19">
        <v>31.9</v>
      </c>
      <c r="N298" s="19">
        <v>4.761904762E-2</v>
      </c>
      <c r="O298" s="19">
        <v>1.595</v>
      </c>
    </row>
    <row r="299" spans="1:15">
      <c r="A299" s="19" t="s">
        <v>578</v>
      </c>
      <c r="B299" s="19" t="s">
        <v>254</v>
      </c>
      <c r="C299" s="19">
        <v>0</v>
      </c>
      <c r="D299" s="19">
        <v>0</v>
      </c>
      <c r="E299" s="19" t="s">
        <v>26</v>
      </c>
      <c r="F299" s="19">
        <v>69.400000000000006</v>
      </c>
      <c r="G299" s="19">
        <v>2</v>
      </c>
      <c r="H299" s="19">
        <v>6.94</v>
      </c>
      <c r="I299" s="19">
        <v>145.74</v>
      </c>
      <c r="J299" s="19">
        <v>43492</v>
      </c>
      <c r="K299" s="19">
        <v>2</v>
      </c>
      <c r="L299" s="19" t="s">
        <v>18</v>
      </c>
      <c r="M299" s="19">
        <v>138.80000000000001</v>
      </c>
      <c r="N299" s="19">
        <v>4.761904762E-2</v>
      </c>
      <c r="O299" s="19">
        <v>6.94</v>
      </c>
    </row>
    <row r="300" spans="1:15">
      <c r="A300" s="19" t="s">
        <v>579</v>
      </c>
      <c r="B300" s="19" t="s">
        <v>251</v>
      </c>
      <c r="C300" s="19">
        <v>0</v>
      </c>
      <c r="D300" s="19">
        <v>1</v>
      </c>
      <c r="E300" s="19" t="s">
        <v>30</v>
      </c>
      <c r="F300" s="19">
        <v>93.31</v>
      </c>
      <c r="G300" s="19">
        <v>2</v>
      </c>
      <c r="H300" s="19">
        <v>9.3309999999999995</v>
      </c>
      <c r="I300" s="19">
        <v>195.95099999999999</v>
      </c>
      <c r="J300" s="19">
        <v>43549</v>
      </c>
      <c r="K300" s="19">
        <v>2</v>
      </c>
      <c r="L300" s="19" t="s">
        <v>23</v>
      </c>
      <c r="M300" s="19">
        <v>186.62</v>
      </c>
      <c r="N300" s="19">
        <v>4.761904762E-2</v>
      </c>
      <c r="O300" s="19">
        <v>9.3309999999999995</v>
      </c>
    </row>
    <row r="301" spans="1:15">
      <c r="A301" s="19" t="s">
        <v>580</v>
      </c>
      <c r="B301" s="19" t="s">
        <v>251</v>
      </c>
      <c r="C301" s="19">
        <v>0</v>
      </c>
      <c r="D301" s="19">
        <v>0</v>
      </c>
      <c r="E301" s="19" t="s">
        <v>30</v>
      </c>
      <c r="F301" s="19">
        <v>88.45</v>
      </c>
      <c r="G301" s="19">
        <v>1</v>
      </c>
      <c r="H301" s="19">
        <v>4.4225000000000003</v>
      </c>
      <c r="I301" s="19">
        <v>92.872500000000002</v>
      </c>
      <c r="J301" s="19">
        <v>43521</v>
      </c>
      <c r="K301" s="19">
        <v>2</v>
      </c>
      <c r="L301" s="19" t="s">
        <v>282</v>
      </c>
      <c r="M301" s="19">
        <v>88.45</v>
      </c>
      <c r="N301" s="19">
        <v>4.761904762E-2</v>
      </c>
      <c r="O301" s="19">
        <v>4.4225000000000003</v>
      </c>
    </row>
    <row r="302" spans="1:15">
      <c r="A302" s="19" t="s">
        <v>581</v>
      </c>
      <c r="B302" s="19" t="s">
        <v>246</v>
      </c>
      <c r="C302" s="19">
        <v>1</v>
      </c>
      <c r="D302" s="19">
        <v>0</v>
      </c>
      <c r="E302" s="19" t="s">
        <v>22</v>
      </c>
      <c r="F302" s="19">
        <v>24.18</v>
      </c>
      <c r="G302" s="19">
        <v>8</v>
      </c>
      <c r="H302" s="19">
        <v>9.6720000000000006</v>
      </c>
      <c r="I302" s="19">
        <v>203.11199999999999</v>
      </c>
      <c r="J302" s="19">
        <v>43493</v>
      </c>
      <c r="K302" s="19">
        <v>2</v>
      </c>
      <c r="L302" s="19" t="s">
        <v>18</v>
      </c>
      <c r="M302" s="19">
        <v>193.44</v>
      </c>
      <c r="N302" s="19">
        <v>4.761904762E-2</v>
      </c>
      <c r="O302" s="19">
        <v>9.6720000000000006</v>
      </c>
    </row>
    <row r="303" spans="1:15">
      <c r="A303" s="19" t="s">
        <v>582</v>
      </c>
      <c r="B303" s="19" t="s">
        <v>251</v>
      </c>
      <c r="C303" s="19">
        <v>1</v>
      </c>
      <c r="D303" s="19">
        <v>1</v>
      </c>
      <c r="E303" s="19" t="s">
        <v>30</v>
      </c>
      <c r="F303" s="19">
        <v>48.5</v>
      </c>
      <c r="G303" s="19">
        <v>3</v>
      </c>
      <c r="H303" s="19">
        <v>7.2750000000000004</v>
      </c>
      <c r="I303" s="19">
        <v>152.77500000000001</v>
      </c>
      <c r="J303" s="19">
        <v>43473</v>
      </c>
      <c r="K303" s="19">
        <v>1</v>
      </c>
      <c r="L303" s="19" t="s">
        <v>23</v>
      </c>
      <c r="M303" s="19">
        <v>145.5</v>
      </c>
      <c r="N303" s="19">
        <v>4.761904762E-2</v>
      </c>
      <c r="O303" s="19">
        <v>7.2750000000000004</v>
      </c>
    </row>
    <row r="304" spans="1:15">
      <c r="A304" s="19" t="s">
        <v>583</v>
      </c>
      <c r="B304" s="19" t="s">
        <v>251</v>
      </c>
      <c r="C304" s="19">
        <v>0</v>
      </c>
      <c r="D304" s="19">
        <v>1</v>
      </c>
      <c r="E304" s="19" t="s">
        <v>37</v>
      </c>
      <c r="F304" s="19">
        <v>84.05</v>
      </c>
      <c r="G304" s="19">
        <v>6</v>
      </c>
      <c r="H304" s="19">
        <v>25.215</v>
      </c>
      <c r="I304" s="19">
        <v>529.51499999999999</v>
      </c>
      <c r="J304" s="19">
        <v>43494</v>
      </c>
      <c r="K304" s="19">
        <v>0</v>
      </c>
      <c r="L304" s="19" t="s">
        <v>282</v>
      </c>
      <c r="M304" s="19">
        <v>504.3</v>
      </c>
      <c r="N304" s="19">
        <v>4.761904762E-2</v>
      </c>
      <c r="O304" s="19">
        <v>25.215</v>
      </c>
    </row>
    <row r="305" spans="1:15">
      <c r="A305" s="19" t="s">
        <v>584</v>
      </c>
      <c r="B305" s="19" t="s">
        <v>251</v>
      </c>
      <c r="C305" s="19">
        <v>1</v>
      </c>
      <c r="D305" s="19">
        <v>0</v>
      </c>
      <c r="E305" s="19" t="s">
        <v>17</v>
      </c>
      <c r="F305" s="19">
        <v>61.29</v>
      </c>
      <c r="G305" s="19">
        <v>5</v>
      </c>
      <c r="H305" s="19">
        <v>15.3225</v>
      </c>
      <c r="I305" s="19">
        <v>321.77249999999998</v>
      </c>
      <c r="J305" s="19">
        <v>43553</v>
      </c>
      <c r="K305" s="19">
        <v>1</v>
      </c>
      <c r="L305" s="19" t="s">
        <v>23</v>
      </c>
      <c r="M305" s="19">
        <v>306.45</v>
      </c>
      <c r="N305" s="19">
        <v>4.761904762E-2</v>
      </c>
      <c r="O305" s="19">
        <v>15.3225</v>
      </c>
    </row>
    <row r="306" spans="1:15">
      <c r="A306" s="19" t="s">
        <v>585</v>
      </c>
      <c r="B306" s="19" t="s">
        <v>254</v>
      </c>
      <c r="C306" s="19">
        <v>1</v>
      </c>
      <c r="D306" s="19">
        <v>1</v>
      </c>
      <c r="E306" s="19" t="s">
        <v>26</v>
      </c>
      <c r="F306" s="19">
        <v>15.95</v>
      </c>
      <c r="G306" s="19">
        <v>6</v>
      </c>
      <c r="H306" s="19">
        <v>4.7850000000000001</v>
      </c>
      <c r="I306" s="19">
        <v>100.485</v>
      </c>
      <c r="J306" s="19">
        <v>43505</v>
      </c>
      <c r="K306" s="19">
        <v>2</v>
      </c>
      <c r="L306" s="19" t="s">
        <v>282</v>
      </c>
      <c r="M306" s="19">
        <v>95.7</v>
      </c>
      <c r="N306" s="19">
        <v>4.761904762E-2</v>
      </c>
      <c r="O306" s="19">
        <v>4.7850000000000001</v>
      </c>
    </row>
    <row r="307" spans="1:15">
      <c r="A307" s="19" t="s">
        <v>586</v>
      </c>
      <c r="B307" s="19" t="s">
        <v>251</v>
      </c>
      <c r="C307" s="19">
        <v>1</v>
      </c>
      <c r="D307" s="19">
        <v>1</v>
      </c>
      <c r="E307" s="19" t="s">
        <v>30</v>
      </c>
      <c r="F307" s="19">
        <v>90.74</v>
      </c>
      <c r="G307" s="19">
        <v>7</v>
      </c>
      <c r="H307" s="19">
        <v>31.759</v>
      </c>
      <c r="I307" s="19">
        <v>666.93899999999996</v>
      </c>
      <c r="J307" s="19">
        <v>43481</v>
      </c>
      <c r="K307" s="19">
        <v>2</v>
      </c>
      <c r="L307" s="19" t="s">
        <v>282</v>
      </c>
      <c r="M307" s="19">
        <v>635.17999999999995</v>
      </c>
      <c r="N307" s="19">
        <v>4.761904762E-2</v>
      </c>
      <c r="O307" s="19">
        <v>31.759</v>
      </c>
    </row>
    <row r="308" spans="1:15">
      <c r="A308" s="19" t="s">
        <v>587</v>
      </c>
      <c r="B308" s="19" t="s">
        <v>246</v>
      </c>
      <c r="C308" s="19">
        <v>0</v>
      </c>
      <c r="D308" s="19">
        <v>1</v>
      </c>
      <c r="E308" s="19" t="s">
        <v>26</v>
      </c>
      <c r="F308" s="19">
        <v>42.91</v>
      </c>
      <c r="G308" s="19">
        <v>5</v>
      </c>
      <c r="H308" s="19">
        <v>10.727499999999999</v>
      </c>
      <c r="I308" s="19">
        <v>225.2775</v>
      </c>
      <c r="J308" s="19">
        <v>43470</v>
      </c>
      <c r="K308" s="19">
        <v>2</v>
      </c>
      <c r="L308" s="19" t="s">
        <v>18</v>
      </c>
      <c r="M308" s="19">
        <v>214.55</v>
      </c>
      <c r="N308" s="19">
        <v>4.761904762E-2</v>
      </c>
      <c r="O308" s="19">
        <v>10.727499999999999</v>
      </c>
    </row>
    <row r="309" spans="1:15">
      <c r="A309" s="19" t="s">
        <v>588</v>
      </c>
      <c r="B309" s="19" t="s">
        <v>246</v>
      </c>
      <c r="C309" s="19">
        <v>0</v>
      </c>
      <c r="D309" s="19">
        <v>1</v>
      </c>
      <c r="E309" s="19" t="s">
        <v>39</v>
      </c>
      <c r="F309" s="19">
        <v>54.28</v>
      </c>
      <c r="G309" s="19">
        <v>7</v>
      </c>
      <c r="H309" s="19">
        <v>18.998000000000001</v>
      </c>
      <c r="I309" s="19">
        <v>398.95800000000003</v>
      </c>
      <c r="J309" s="19">
        <v>43492</v>
      </c>
      <c r="K309" s="19">
        <v>2</v>
      </c>
      <c r="L309" s="19" t="s">
        <v>18</v>
      </c>
      <c r="M309" s="19">
        <v>379.96</v>
      </c>
      <c r="N309" s="19">
        <v>4.761904762E-2</v>
      </c>
      <c r="O309" s="19">
        <v>18.998000000000001</v>
      </c>
    </row>
    <row r="310" spans="1:15">
      <c r="A310" s="19" t="s">
        <v>589</v>
      </c>
      <c r="B310" s="19" t="s">
        <v>246</v>
      </c>
      <c r="C310" s="19">
        <v>0</v>
      </c>
      <c r="D310" s="19">
        <v>0</v>
      </c>
      <c r="E310" s="19" t="s">
        <v>22</v>
      </c>
      <c r="F310" s="19">
        <v>99.55</v>
      </c>
      <c r="G310" s="19">
        <v>7</v>
      </c>
      <c r="H310" s="19">
        <v>34.842500000000001</v>
      </c>
      <c r="I310" s="19">
        <v>731.6925</v>
      </c>
      <c r="J310" s="19">
        <v>43538</v>
      </c>
      <c r="K310" s="19">
        <v>1</v>
      </c>
      <c r="L310" s="19" t="s">
        <v>23</v>
      </c>
      <c r="M310" s="19">
        <v>696.85</v>
      </c>
      <c r="N310" s="19">
        <v>4.761904762E-2</v>
      </c>
      <c r="O310" s="19">
        <v>34.842500000000001</v>
      </c>
    </row>
    <row r="311" spans="1:15">
      <c r="A311" s="19" t="s">
        <v>590</v>
      </c>
      <c r="B311" s="19" t="s">
        <v>254</v>
      </c>
      <c r="C311" s="19">
        <v>1</v>
      </c>
      <c r="D311" s="19">
        <v>0</v>
      </c>
      <c r="E311" s="19" t="s">
        <v>30</v>
      </c>
      <c r="F311" s="19">
        <v>58.39</v>
      </c>
      <c r="G311" s="19">
        <v>7</v>
      </c>
      <c r="H311" s="19">
        <v>20.436499999999999</v>
      </c>
      <c r="I311" s="19">
        <v>429.16649999999998</v>
      </c>
      <c r="J311" s="19">
        <v>43519</v>
      </c>
      <c r="K311" s="19">
        <v>2</v>
      </c>
      <c r="L311" s="19" t="s">
        <v>282</v>
      </c>
      <c r="M311" s="19">
        <v>408.73</v>
      </c>
      <c r="N311" s="19">
        <v>4.761904762E-2</v>
      </c>
      <c r="O311" s="19">
        <v>20.436499999999999</v>
      </c>
    </row>
    <row r="312" spans="1:15">
      <c r="A312" s="19" t="s">
        <v>591</v>
      </c>
      <c r="B312" s="19" t="s">
        <v>254</v>
      </c>
      <c r="C312" s="19">
        <v>1</v>
      </c>
      <c r="D312" s="19">
        <v>1</v>
      </c>
      <c r="E312" s="19" t="s">
        <v>39</v>
      </c>
      <c r="F312" s="19">
        <v>51.47</v>
      </c>
      <c r="G312" s="19">
        <v>1</v>
      </c>
      <c r="H312" s="19">
        <v>2.5735000000000001</v>
      </c>
      <c r="I312" s="19">
        <v>54.043500000000002</v>
      </c>
      <c r="J312" s="19">
        <v>43542</v>
      </c>
      <c r="K312" s="19">
        <v>2</v>
      </c>
      <c r="L312" s="19" t="s">
        <v>18</v>
      </c>
      <c r="M312" s="19">
        <v>51.47</v>
      </c>
      <c r="N312" s="19">
        <v>4.761904762E-2</v>
      </c>
      <c r="O312" s="19">
        <v>2.5735000000000001</v>
      </c>
    </row>
    <row r="313" spans="1:15">
      <c r="A313" s="19" t="s">
        <v>592</v>
      </c>
      <c r="B313" s="19" t="s">
        <v>251</v>
      </c>
      <c r="C313" s="19">
        <v>1</v>
      </c>
      <c r="D313" s="19">
        <v>0</v>
      </c>
      <c r="E313" s="19" t="s">
        <v>17</v>
      </c>
      <c r="F313" s="19">
        <v>54.86</v>
      </c>
      <c r="G313" s="19">
        <v>5</v>
      </c>
      <c r="H313" s="19">
        <v>13.715</v>
      </c>
      <c r="I313" s="19">
        <v>288.01499999999999</v>
      </c>
      <c r="J313" s="19">
        <v>43553</v>
      </c>
      <c r="K313" s="19">
        <v>2</v>
      </c>
      <c r="L313" s="19" t="s">
        <v>18</v>
      </c>
      <c r="M313" s="19">
        <v>274.3</v>
      </c>
      <c r="N313" s="19">
        <v>4.761904762E-2</v>
      </c>
      <c r="O313" s="19">
        <v>13.715</v>
      </c>
    </row>
    <row r="314" spans="1:15">
      <c r="A314" s="19" t="s">
        <v>593</v>
      </c>
      <c r="B314" s="19" t="s">
        <v>254</v>
      </c>
      <c r="C314" s="19">
        <v>1</v>
      </c>
      <c r="D314" s="19">
        <v>0</v>
      </c>
      <c r="E314" s="19" t="s">
        <v>26</v>
      </c>
      <c r="F314" s="19">
        <v>39.39</v>
      </c>
      <c r="G314" s="19">
        <v>5</v>
      </c>
      <c r="H314" s="19">
        <v>9.8475000000000001</v>
      </c>
      <c r="I314" s="19">
        <v>206.79750000000001</v>
      </c>
      <c r="J314" s="19">
        <v>43487</v>
      </c>
      <c r="K314" s="19">
        <v>2</v>
      </c>
      <c r="L314" s="19" t="s">
        <v>282</v>
      </c>
      <c r="M314" s="19">
        <v>196.95</v>
      </c>
      <c r="N314" s="19">
        <v>4.761904762E-2</v>
      </c>
      <c r="O314" s="19">
        <v>9.8475000000000001</v>
      </c>
    </row>
    <row r="315" spans="1:15">
      <c r="A315" s="19" t="s">
        <v>594</v>
      </c>
      <c r="B315" s="19" t="s">
        <v>246</v>
      </c>
      <c r="C315" s="19">
        <v>0</v>
      </c>
      <c r="D315" s="19">
        <v>0</v>
      </c>
      <c r="E315" s="19" t="s">
        <v>26</v>
      </c>
      <c r="F315" s="19">
        <v>34.729999999999997</v>
      </c>
      <c r="G315" s="19">
        <v>2</v>
      </c>
      <c r="H315" s="19">
        <v>3.4729999999999999</v>
      </c>
      <c r="I315" s="19">
        <v>72.933000000000007</v>
      </c>
      <c r="J315" s="19">
        <v>43525</v>
      </c>
      <c r="K315" s="19">
        <v>2</v>
      </c>
      <c r="L315" s="19" t="s">
        <v>18</v>
      </c>
      <c r="M315" s="19">
        <v>69.459999999999994</v>
      </c>
      <c r="N315" s="19">
        <v>4.761904762E-2</v>
      </c>
      <c r="O315" s="19">
        <v>3.4729999999999999</v>
      </c>
    </row>
    <row r="316" spans="1:15">
      <c r="A316" s="19" t="s">
        <v>595</v>
      </c>
      <c r="B316" s="19" t="s">
        <v>254</v>
      </c>
      <c r="C316" s="19">
        <v>1</v>
      </c>
      <c r="D316" s="19">
        <v>0</v>
      </c>
      <c r="E316" s="19" t="s">
        <v>30</v>
      </c>
      <c r="F316" s="19">
        <v>71.92</v>
      </c>
      <c r="G316" s="19">
        <v>5</v>
      </c>
      <c r="H316" s="19">
        <v>17.98</v>
      </c>
      <c r="I316" s="19">
        <v>377.58</v>
      </c>
      <c r="J316" s="19">
        <v>43482</v>
      </c>
      <c r="K316" s="19">
        <v>2</v>
      </c>
      <c r="L316" s="19" t="s">
        <v>282</v>
      </c>
      <c r="M316" s="19">
        <v>359.6</v>
      </c>
      <c r="N316" s="19">
        <v>4.761904762E-2</v>
      </c>
      <c r="O316" s="19">
        <v>17.98</v>
      </c>
    </row>
    <row r="317" spans="1:15">
      <c r="A317" s="19" t="s">
        <v>596</v>
      </c>
      <c r="B317" s="19" t="s">
        <v>251</v>
      </c>
      <c r="C317" s="19">
        <v>0</v>
      </c>
      <c r="D317" s="19">
        <v>1</v>
      </c>
      <c r="E317" s="19" t="s">
        <v>22</v>
      </c>
      <c r="F317" s="19">
        <v>45.71</v>
      </c>
      <c r="G317" s="19">
        <v>3</v>
      </c>
      <c r="H317" s="19">
        <v>6.8564999999999996</v>
      </c>
      <c r="I317" s="19">
        <v>143.98650000000001</v>
      </c>
      <c r="J317" s="19">
        <v>43550</v>
      </c>
      <c r="K317" s="19">
        <v>0</v>
      </c>
      <c r="L317" s="19" t="s">
        <v>282</v>
      </c>
      <c r="M317" s="19">
        <v>137.13</v>
      </c>
      <c r="N317" s="19">
        <v>4.761904762E-2</v>
      </c>
      <c r="O317" s="19">
        <v>6.8564999999999996</v>
      </c>
    </row>
    <row r="318" spans="1:15">
      <c r="A318" s="19" t="s">
        <v>597</v>
      </c>
      <c r="B318" s="19" t="s">
        <v>254</v>
      </c>
      <c r="C318" s="19">
        <v>1</v>
      </c>
      <c r="D318" s="19">
        <v>1</v>
      </c>
      <c r="E318" s="19" t="s">
        <v>26</v>
      </c>
      <c r="F318" s="19">
        <v>83.17</v>
      </c>
      <c r="G318" s="19">
        <v>6</v>
      </c>
      <c r="H318" s="19">
        <v>24.951000000000001</v>
      </c>
      <c r="I318" s="19">
        <v>523.971</v>
      </c>
      <c r="J318" s="19">
        <v>43544</v>
      </c>
      <c r="K318" s="19">
        <v>1</v>
      </c>
      <c r="L318" s="19" t="s">
        <v>23</v>
      </c>
      <c r="M318" s="19">
        <v>499.02</v>
      </c>
      <c r="N318" s="19">
        <v>4.761904762E-2</v>
      </c>
      <c r="O318" s="19">
        <v>24.951000000000001</v>
      </c>
    </row>
    <row r="319" spans="1:15">
      <c r="A319" s="19" t="s">
        <v>598</v>
      </c>
      <c r="B319" s="19" t="s">
        <v>246</v>
      </c>
      <c r="C319" s="19">
        <v>1</v>
      </c>
      <c r="D319" s="19">
        <v>1</v>
      </c>
      <c r="E319" s="19" t="s">
        <v>26</v>
      </c>
      <c r="F319" s="19">
        <v>37.44</v>
      </c>
      <c r="G319" s="19">
        <v>6</v>
      </c>
      <c r="H319" s="19">
        <v>11.231999999999999</v>
      </c>
      <c r="I319" s="19">
        <v>235.87200000000001</v>
      </c>
      <c r="J319" s="19">
        <v>43502</v>
      </c>
      <c r="K319" s="19">
        <v>1</v>
      </c>
      <c r="L319" s="19" t="s">
        <v>282</v>
      </c>
      <c r="M319" s="19">
        <v>224.64</v>
      </c>
      <c r="N319" s="19">
        <v>4.761904762E-2</v>
      </c>
      <c r="O319" s="19">
        <v>11.231999999999999</v>
      </c>
    </row>
    <row r="320" spans="1:15">
      <c r="A320" s="19" t="s">
        <v>599</v>
      </c>
      <c r="B320" s="19" t="s">
        <v>254</v>
      </c>
      <c r="C320" s="19">
        <v>0</v>
      </c>
      <c r="D320" s="19">
        <v>0</v>
      </c>
      <c r="E320" s="19" t="s">
        <v>17</v>
      </c>
      <c r="F320" s="19">
        <v>62.87</v>
      </c>
      <c r="G320" s="19">
        <v>2</v>
      </c>
      <c r="H320" s="19">
        <v>6.2869999999999999</v>
      </c>
      <c r="I320" s="19">
        <v>132.02699999999999</v>
      </c>
      <c r="J320" s="19">
        <v>43466</v>
      </c>
      <c r="K320" s="19">
        <v>1</v>
      </c>
      <c r="L320" s="19" t="s">
        <v>23</v>
      </c>
      <c r="M320" s="19">
        <v>125.74</v>
      </c>
      <c r="N320" s="19">
        <v>4.761904762E-2</v>
      </c>
      <c r="O320" s="19">
        <v>6.2869999999999999</v>
      </c>
    </row>
    <row r="321" spans="1:15">
      <c r="A321" s="19" t="s">
        <v>600</v>
      </c>
      <c r="B321" s="19" t="s">
        <v>246</v>
      </c>
      <c r="C321" s="19">
        <v>0</v>
      </c>
      <c r="D321" s="19">
        <v>0</v>
      </c>
      <c r="E321" s="19" t="s">
        <v>37</v>
      </c>
      <c r="F321" s="19">
        <v>81.709999999999994</v>
      </c>
      <c r="G321" s="19">
        <v>6</v>
      </c>
      <c r="H321" s="19">
        <v>24.513000000000002</v>
      </c>
      <c r="I321" s="19">
        <v>514.77300000000002</v>
      </c>
      <c r="J321" s="19">
        <v>43492</v>
      </c>
      <c r="K321" s="19">
        <v>1</v>
      </c>
      <c r="L321" s="19" t="s">
        <v>282</v>
      </c>
      <c r="M321" s="19">
        <v>490.26</v>
      </c>
      <c r="N321" s="19">
        <v>4.761904762E-2</v>
      </c>
      <c r="O321" s="19">
        <v>24.513000000000002</v>
      </c>
    </row>
    <row r="322" spans="1:15">
      <c r="A322" s="19" t="s">
        <v>601</v>
      </c>
      <c r="B322" s="19" t="s">
        <v>246</v>
      </c>
      <c r="C322" s="19">
        <v>1</v>
      </c>
      <c r="D322" s="19">
        <v>1</v>
      </c>
      <c r="E322" s="19" t="s">
        <v>30</v>
      </c>
      <c r="F322" s="19">
        <v>91.41</v>
      </c>
      <c r="G322" s="19">
        <v>5</v>
      </c>
      <c r="H322" s="19">
        <v>22.852499999999999</v>
      </c>
      <c r="I322" s="19">
        <v>479.90249999999997</v>
      </c>
      <c r="J322" s="19">
        <v>43521</v>
      </c>
      <c r="K322" s="19">
        <v>2</v>
      </c>
      <c r="L322" s="19" t="s">
        <v>18</v>
      </c>
      <c r="M322" s="19">
        <v>457.05</v>
      </c>
      <c r="N322" s="19">
        <v>4.761904762E-2</v>
      </c>
      <c r="O322" s="19">
        <v>22.852499999999999</v>
      </c>
    </row>
    <row r="323" spans="1:15">
      <c r="A323" s="19" t="s">
        <v>602</v>
      </c>
      <c r="B323" s="19" t="s">
        <v>251</v>
      </c>
      <c r="C323" s="19">
        <v>0</v>
      </c>
      <c r="D323" s="19">
        <v>0</v>
      </c>
      <c r="E323" s="19" t="s">
        <v>39</v>
      </c>
      <c r="F323" s="19">
        <v>39.21</v>
      </c>
      <c r="G323" s="19">
        <v>4</v>
      </c>
      <c r="H323" s="19">
        <v>7.8419999999999996</v>
      </c>
      <c r="I323" s="19">
        <v>164.68199999999999</v>
      </c>
      <c r="J323" s="19">
        <v>43481</v>
      </c>
      <c r="K323" s="19">
        <v>2</v>
      </c>
      <c r="L323" s="19" t="s">
        <v>282</v>
      </c>
      <c r="M323" s="19">
        <v>156.84</v>
      </c>
      <c r="N323" s="19">
        <v>4.761904762E-2</v>
      </c>
      <c r="O323" s="19">
        <v>7.8419999999999996</v>
      </c>
    </row>
    <row r="324" spans="1:15">
      <c r="A324" s="19" t="s">
        <v>603</v>
      </c>
      <c r="B324" s="19" t="s">
        <v>251</v>
      </c>
      <c r="C324" s="19">
        <v>1</v>
      </c>
      <c r="D324" s="19">
        <v>0</v>
      </c>
      <c r="E324" s="19" t="s">
        <v>39</v>
      </c>
      <c r="F324" s="19">
        <v>59.86</v>
      </c>
      <c r="G324" s="19">
        <v>2</v>
      </c>
      <c r="H324" s="19">
        <v>5.9859999999999998</v>
      </c>
      <c r="I324" s="19">
        <v>125.706</v>
      </c>
      <c r="J324" s="19">
        <v>43478</v>
      </c>
      <c r="K324" s="19">
        <v>1</v>
      </c>
      <c r="L324" s="19" t="s">
        <v>18</v>
      </c>
      <c r="M324" s="19">
        <v>119.72</v>
      </c>
      <c r="N324" s="19">
        <v>4.761904762E-2</v>
      </c>
      <c r="O324" s="19">
        <v>5.9859999999999998</v>
      </c>
    </row>
    <row r="325" spans="1:15">
      <c r="A325" s="19" t="s">
        <v>604</v>
      </c>
      <c r="B325" s="19" t="s">
        <v>251</v>
      </c>
      <c r="C325" s="19">
        <v>1</v>
      </c>
      <c r="D325" s="19">
        <v>1</v>
      </c>
      <c r="E325" s="19" t="s">
        <v>37</v>
      </c>
      <c r="F325" s="19">
        <v>54.36</v>
      </c>
      <c r="G325" s="19">
        <v>10</v>
      </c>
      <c r="H325" s="19">
        <v>27.18</v>
      </c>
      <c r="I325" s="19">
        <v>570.78</v>
      </c>
      <c r="J325" s="19">
        <v>43503</v>
      </c>
      <c r="K325" s="19">
        <v>1</v>
      </c>
      <c r="L325" s="19" t="s">
        <v>282</v>
      </c>
      <c r="M325" s="19">
        <v>543.6</v>
      </c>
      <c r="N325" s="19">
        <v>4.761904762E-2</v>
      </c>
      <c r="O325" s="19">
        <v>27.18</v>
      </c>
    </row>
    <row r="326" spans="1:15">
      <c r="A326" s="19" t="s">
        <v>605</v>
      </c>
      <c r="B326" s="19" t="s">
        <v>246</v>
      </c>
      <c r="C326" s="19">
        <v>0</v>
      </c>
      <c r="D326" s="19">
        <v>0</v>
      </c>
      <c r="E326" s="19" t="s">
        <v>30</v>
      </c>
      <c r="F326" s="19">
        <v>98.09</v>
      </c>
      <c r="G326" s="19">
        <v>9</v>
      </c>
      <c r="H326" s="19">
        <v>44.140500000000003</v>
      </c>
      <c r="I326" s="19">
        <v>926.95050000000003</v>
      </c>
      <c r="J326" s="19">
        <v>43513</v>
      </c>
      <c r="K326" s="19">
        <v>2</v>
      </c>
      <c r="L326" s="19" t="s">
        <v>23</v>
      </c>
      <c r="M326" s="19">
        <v>882.81</v>
      </c>
      <c r="N326" s="19">
        <v>4.761904762E-2</v>
      </c>
      <c r="O326" s="19">
        <v>44.140500000000003</v>
      </c>
    </row>
    <row r="327" spans="1:15">
      <c r="A327" s="19" t="s">
        <v>606</v>
      </c>
      <c r="B327" s="19" t="s">
        <v>246</v>
      </c>
      <c r="C327" s="19">
        <v>0</v>
      </c>
      <c r="D327" s="19">
        <v>0</v>
      </c>
      <c r="E327" s="19" t="s">
        <v>17</v>
      </c>
      <c r="F327" s="19">
        <v>25.43</v>
      </c>
      <c r="G327" s="19">
        <v>6</v>
      </c>
      <c r="H327" s="19">
        <v>7.6289999999999996</v>
      </c>
      <c r="I327" s="19">
        <v>160.209</v>
      </c>
      <c r="J327" s="19">
        <v>43508</v>
      </c>
      <c r="K327" s="19">
        <v>2</v>
      </c>
      <c r="L327" s="19" t="s">
        <v>18</v>
      </c>
      <c r="M327" s="19">
        <v>152.58000000000001</v>
      </c>
      <c r="N327" s="19">
        <v>4.761904762E-2</v>
      </c>
      <c r="O327" s="19">
        <v>7.6289999999999996</v>
      </c>
    </row>
    <row r="328" spans="1:15">
      <c r="A328" s="19" t="s">
        <v>607</v>
      </c>
      <c r="B328" s="19" t="s">
        <v>246</v>
      </c>
      <c r="C328" s="19">
        <v>1</v>
      </c>
      <c r="D328" s="19">
        <v>0</v>
      </c>
      <c r="E328" s="19" t="s">
        <v>39</v>
      </c>
      <c r="F328" s="19">
        <v>86.68</v>
      </c>
      <c r="G328" s="19">
        <v>8</v>
      </c>
      <c r="H328" s="19">
        <v>34.671999999999997</v>
      </c>
      <c r="I328" s="19">
        <v>728.11199999999997</v>
      </c>
      <c r="J328" s="19">
        <v>43489</v>
      </c>
      <c r="K328" s="19">
        <v>2</v>
      </c>
      <c r="L328" s="19" t="s">
        <v>282</v>
      </c>
      <c r="M328" s="19">
        <v>693.44</v>
      </c>
      <c r="N328" s="19">
        <v>4.761904762E-2</v>
      </c>
      <c r="O328" s="19">
        <v>34.671999999999997</v>
      </c>
    </row>
    <row r="329" spans="1:15">
      <c r="A329" s="19" t="s">
        <v>608</v>
      </c>
      <c r="B329" s="19" t="s">
        <v>251</v>
      </c>
      <c r="C329" s="19">
        <v>0</v>
      </c>
      <c r="D329" s="19">
        <v>0</v>
      </c>
      <c r="E329" s="19" t="s">
        <v>22</v>
      </c>
      <c r="F329" s="19">
        <v>22.95</v>
      </c>
      <c r="G329" s="19">
        <v>10</v>
      </c>
      <c r="H329" s="19">
        <v>11.475</v>
      </c>
      <c r="I329" s="19">
        <v>240.97499999999999</v>
      </c>
      <c r="J329" s="19">
        <v>43502</v>
      </c>
      <c r="K329" s="19">
        <v>2</v>
      </c>
      <c r="L329" s="19" t="s">
        <v>18</v>
      </c>
      <c r="M329" s="19">
        <v>229.5</v>
      </c>
      <c r="N329" s="19">
        <v>4.761904762E-2</v>
      </c>
      <c r="O329" s="19">
        <v>11.475</v>
      </c>
    </row>
    <row r="330" spans="1:15">
      <c r="A330" s="19" t="s">
        <v>609</v>
      </c>
      <c r="B330" s="19" t="s">
        <v>254</v>
      </c>
      <c r="C330" s="19">
        <v>0</v>
      </c>
      <c r="D330" s="19">
        <v>1</v>
      </c>
      <c r="E330" s="19" t="s">
        <v>37</v>
      </c>
      <c r="F330" s="19">
        <v>16.309999999999999</v>
      </c>
      <c r="G330" s="19">
        <v>9</v>
      </c>
      <c r="H330" s="19">
        <v>7.3395000000000001</v>
      </c>
      <c r="I330" s="19">
        <v>154.12950000000001</v>
      </c>
      <c r="J330" s="19">
        <v>43550</v>
      </c>
      <c r="K330" s="19">
        <v>0</v>
      </c>
      <c r="L330" s="19" t="s">
        <v>18</v>
      </c>
      <c r="M330" s="19">
        <v>146.79</v>
      </c>
      <c r="N330" s="19">
        <v>4.761904762E-2</v>
      </c>
      <c r="O330" s="19">
        <v>7.3395000000000001</v>
      </c>
    </row>
    <row r="331" spans="1:15">
      <c r="A331" s="19" t="s">
        <v>610</v>
      </c>
      <c r="B331" s="19" t="s">
        <v>246</v>
      </c>
      <c r="C331" s="19">
        <v>0</v>
      </c>
      <c r="D331" s="19">
        <v>1</v>
      </c>
      <c r="E331" s="19" t="s">
        <v>26</v>
      </c>
      <c r="F331" s="19">
        <v>28.32</v>
      </c>
      <c r="G331" s="19">
        <v>5</v>
      </c>
      <c r="H331" s="19">
        <v>7.08</v>
      </c>
      <c r="I331" s="19">
        <v>148.68</v>
      </c>
      <c r="J331" s="19">
        <v>43535</v>
      </c>
      <c r="K331" s="19">
        <v>1</v>
      </c>
      <c r="L331" s="19" t="s">
        <v>18</v>
      </c>
      <c r="M331" s="19">
        <v>141.6</v>
      </c>
      <c r="N331" s="19">
        <v>4.761904762E-2</v>
      </c>
      <c r="O331" s="19">
        <v>7.08</v>
      </c>
    </row>
    <row r="332" spans="1:15">
      <c r="A332" s="19" t="s">
        <v>611</v>
      </c>
      <c r="B332" s="19" t="s">
        <v>254</v>
      </c>
      <c r="C332" s="19">
        <v>0</v>
      </c>
      <c r="D332" s="19">
        <v>0</v>
      </c>
      <c r="E332" s="19" t="s">
        <v>26</v>
      </c>
      <c r="F332" s="19">
        <v>16.670000000000002</v>
      </c>
      <c r="G332" s="19">
        <v>7</v>
      </c>
      <c r="H332" s="19">
        <v>5.8345000000000002</v>
      </c>
      <c r="I332" s="19">
        <v>122.5245</v>
      </c>
      <c r="J332" s="19">
        <v>43503</v>
      </c>
      <c r="K332" s="19">
        <v>1</v>
      </c>
      <c r="L332" s="19" t="s">
        <v>18</v>
      </c>
      <c r="M332" s="19">
        <v>116.69</v>
      </c>
      <c r="N332" s="19">
        <v>4.761904762E-2</v>
      </c>
      <c r="O332" s="19">
        <v>5.8345000000000002</v>
      </c>
    </row>
    <row r="333" spans="1:15">
      <c r="A333" s="19" t="s">
        <v>612</v>
      </c>
      <c r="B333" s="19" t="s">
        <v>251</v>
      </c>
      <c r="C333" s="19">
        <v>1</v>
      </c>
      <c r="D333" s="19">
        <v>1</v>
      </c>
      <c r="E333" s="19" t="s">
        <v>39</v>
      </c>
      <c r="F333" s="19">
        <v>73.959999999999994</v>
      </c>
      <c r="G333" s="19">
        <v>1</v>
      </c>
      <c r="H333" s="19">
        <v>3.698</v>
      </c>
      <c r="I333" s="19">
        <v>77.658000000000001</v>
      </c>
      <c r="J333" s="19">
        <v>43470</v>
      </c>
      <c r="K333" s="19">
        <v>1</v>
      </c>
      <c r="L333" s="19" t="s">
        <v>282</v>
      </c>
      <c r="M333" s="19">
        <v>73.959999999999994</v>
      </c>
      <c r="N333" s="19">
        <v>4.761904762E-2</v>
      </c>
      <c r="O333" s="19">
        <v>3.698</v>
      </c>
    </row>
    <row r="334" spans="1:15">
      <c r="A334" s="19" t="s">
        <v>613</v>
      </c>
      <c r="B334" s="19" t="s">
        <v>246</v>
      </c>
      <c r="C334" s="19">
        <v>0</v>
      </c>
      <c r="D334" s="19">
        <v>0</v>
      </c>
      <c r="E334" s="19" t="s">
        <v>26</v>
      </c>
      <c r="F334" s="19">
        <v>97.94</v>
      </c>
      <c r="G334" s="19">
        <v>1</v>
      </c>
      <c r="H334" s="19">
        <v>4.8970000000000002</v>
      </c>
      <c r="I334" s="19">
        <v>102.837</v>
      </c>
      <c r="J334" s="19">
        <v>43531</v>
      </c>
      <c r="K334" s="19">
        <v>1</v>
      </c>
      <c r="L334" s="19" t="s">
        <v>18</v>
      </c>
      <c r="M334" s="19">
        <v>97.94</v>
      </c>
      <c r="N334" s="19">
        <v>4.761904762E-2</v>
      </c>
      <c r="O334" s="19">
        <v>4.8970000000000002</v>
      </c>
    </row>
    <row r="335" spans="1:15">
      <c r="A335" s="19" t="s">
        <v>614</v>
      </c>
      <c r="B335" s="19" t="s">
        <v>246</v>
      </c>
      <c r="C335" s="19">
        <v>0</v>
      </c>
      <c r="D335" s="19">
        <v>1</v>
      </c>
      <c r="E335" s="19" t="s">
        <v>39</v>
      </c>
      <c r="F335" s="19">
        <v>73.05</v>
      </c>
      <c r="G335" s="19">
        <v>4</v>
      </c>
      <c r="H335" s="19">
        <v>14.61</v>
      </c>
      <c r="I335" s="19">
        <v>306.81</v>
      </c>
      <c r="J335" s="19">
        <v>43521</v>
      </c>
      <c r="K335" s="19">
        <v>2</v>
      </c>
      <c r="L335" s="19" t="s">
        <v>282</v>
      </c>
      <c r="M335" s="19">
        <v>292.2</v>
      </c>
      <c r="N335" s="19">
        <v>4.761904762E-2</v>
      </c>
      <c r="O335" s="19">
        <v>14.61</v>
      </c>
    </row>
    <row r="336" spans="1:15">
      <c r="A336" s="19" t="s">
        <v>615</v>
      </c>
      <c r="B336" s="19" t="s">
        <v>254</v>
      </c>
      <c r="C336" s="19">
        <v>1</v>
      </c>
      <c r="D336" s="19">
        <v>1</v>
      </c>
      <c r="E336" s="19" t="s">
        <v>37</v>
      </c>
      <c r="F336" s="19">
        <v>87.48</v>
      </c>
      <c r="G336" s="19">
        <v>6</v>
      </c>
      <c r="H336" s="19">
        <v>26.244</v>
      </c>
      <c r="I336" s="19">
        <v>551.12400000000002</v>
      </c>
      <c r="J336" s="19">
        <v>43497</v>
      </c>
      <c r="K336" s="19">
        <v>2</v>
      </c>
      <c r="L336" s="19" t="s">
        <v>18</v>
      </c>
      <c r="M336" s="19">
        <v>524.88</v>
      </c>
      <c r="N336" s="19">
        <v>4.761904762E-2</v>
      </c>
      <c r="O336" s="19">
        <v>26.244</v>
      </c>
    </row>
    <row r="337" spans="1:15">
      <c r="A337" s="19" t="s">
        <v>616</v>
      </c>
      <c r="B337" s="19" t="s">
        <v>246</v>
      </c>
      <c r="C337" s="19">
        <v>0</v>
      </c>
      <c r="D337" s="19">
        <v>0</v>
      </c>
      <c r="E337" s="19" t="s">
        <v>26</v>
      </c>
      <c r="F337" s="19">
        <v>30.68</v>
      </c>
      <c r="G337" s="19">
        <v>3</v>
      </c>
      <c r="H337" s="19">
        <v>4.6020000000000003</v>
      </c>
      <c r="I337" s="19">
        <v>96.641999999999996</v>
      </c>
      <c r="J337" s="19">
        <v>43487</v>
      </c>
      <c r="K337" s="19">
        <v>2</v>
      </c>
      <c r="L337" s="19" t="s">
        <v>18</v>
      </c>
      <c r="M337" s="19">
        <v>92.04</v>
      </c>
      <c r="N337" s="19">
        <v>4.761904762E-2</v>
      </c>
      <c r="O337" s="19">
        <v>4.6020000000000003</v>
      </c>
    </row>
    <row r="338" spans="1:15">
      <c r="A338" s="19" t="s">
        <v>617</v>
      </c>
      <c r="B338" s="19" t="s">
        <v>254</v>
      </c>
      <c r="C338" s="19">
        <v>1</v>
      </c>
      <c r="D338" s="19">
        <v>0</v>
      </c>
      <c r="E338" s="19" t="s">
        <v>17</v>
      </c>
      <c r="F338" s="19">
        <v>75.88</v>
      </c>
      <c r="G338" s="19">
        <v>1</v>
      </c>
      <c r="H338" s="19">
        <v>3.794</v>
      </c>
      <c r="I338" s="19">
        <v>79.674000000000007</v>
      </c>
      <c r="J338" s="19">
        <v>43468</v>
      </c>
      <c r="K338" s="19">
        <v>0</v>
      </c>
      <c r="L338" s="19" t="s">
        <v>282</v>
      </c>
      <c r="M338" s="19">
        <v>75.88</v>
      </c>
      <c r="N338" s="19">
        <v>4.761904762E-2</v>
      </c>
      <c r="O338" s="19">
        <v>3.794</v>
      </c>
    </row>
    <row r="339" spans="1:15">
      <c r="A339" s="19" t="s">
        <v>618</v>
      </c>
      <c r="B339" s="19" t="s">
        <v>251</v>
      </c>
      <c r="C339" s="19">
        <v>1</v>
      </c>
      <c r="D339" s="19">
        <v>1</v>
      </c>
      <c r="E339" s="19" t="s">
        <v>30</v>
      </c>
      <c r="F339" s="19">
        <v>20.18</v>
      </c>
      <c r="G339" s="19">
        <v>4</v>
      </c>
      <c r="H339" s="19">
        <v>4.0359999999999996</v>
      </c>
      <c r="I339" s="19">
        <v>84.756</v>
      </c>
      <c r="J339" s="19">
        <v>43509</v>
      </c>
      <c r="K339" s="19">
        <v>1</v>
      </c>
      <c r="L339" s="19" t="s">
        <v>282</v>
      </c>
      <c r="M339" s="19">
        <v>80.72</v>
      </c>
      <c r="N339" s="19">
        <v>4.761904762E-2</v>
      </c>
      <c r="O339" s="19">
        <v>4.0359999999999996</v>
      </c>
    </row>
    <row r="340" spans="1:15">
      <c r="A340" s="19" t="s">
        <v>619</v>
      </c>
      <c r="B340" s="19" t="s">
        <v>254</v>
      </c>
      <c r="C340" s="19">
        <v>1</v>
      </c>
      <c r="D340" s="19">
        <v>0</v>
      </c>
      <c r="E340" s="19" t="s">
        <v>22</v>
      </c>
      <c r="F340" s="19">
        <v>18.77</v>
      </c>
      <c r="G340" s="19">
        <v>6</v>
      </c>
      <c r="H340" s="19">
        <v>5.6310000000000002</v>
      </c>
      <c r="I340" s="19">
        <v>118.251</v>
      </c>
      <c r="J340" s="19">
        <v>43493</v>
      </c>
      <c r="K340" s="19">
        <v>2</v>
      </c>
      <c r="L340" s="19" t="s">
        <v>282</v>
      </c>
      <c r="M340" s="19">
        <v>112.62</v>
      </c>
      <c r="N340" s="19">
        <v>4.761904762E-2</v>
      </c>
      <c r="O340" s="19">
        <v>5.6310000000000002</v>
      </c>
    </row>
    <row r="341" spans="1:15">
      <c r="A341" s="19" t="s">
        <v>620</v>
      </c>
      <c r="B341" s="19" t="s">
        <v>251</v>
      </c>
      <c r="C341" s="19">
        <v>0</v>
      </c>
      <c r="D341" s="19">
        <v>1</v>
      </c>
      <c r="E341" s="19" t="s">
        <v>37</v>
      </c>
      <c r="F341" s="19">
        <v>71.2</v>
      </c>
      <c r="G341" s="19">
        <v>1</v>
      </c>
      <c r="H341" s="19">
        <v>3.56</v>
      </c>
      <c r="I341" s="19">
        <v>74.760000000000005</v>
      </c>
      <c r="J341" s="19">
        <v>43470</v>
      </c>
      <c r="K341" s="19">
        <v>2</v>
      </c>
      <c r="L341" s="19" t="s">
        <v>282</v>
      </c>
      <c r="M341" s="19">
        <v>71.2</v>
      </c>
      <c r="N341" s="19">
        <v>4.761904762E-2</v>
      </c>
      <c r="O341" s="19">
        <v>3.56</v>
      </c>
    </row>
    <row r="342" spans="1:15">
      <c r="A342" s="19" t="s">
        <v>621</v>
      </c>
      <c r="B342" s="19" t="s">
        <v>251</v>
      </c>
      <c r="C342" s="19">
        <v>1</v>
      </c>
      <c r="D342" s="19">
        <v>0</v>
      </c>
      <c r="E342" s="19" t="s">
        <v>26</v>
      </c>
      <c r="F342" s="19">
        <v>38.81</v>
      </c>
      <c r="G342" s="19">
        <v>4</v>
      </c>
      <c r="H342" s="19">
        <v>7.7619999999999996</v>
      </c>
      <c r="I342" s="19">
        <v>163.00200000000001</v>
      </c>
      <c r="J342" s="19">
        <v>43543</v>
      </c>
      <c r="K342" s="19">
        <v>1</v>
      </c>
      <c r="L342" s="19" t="s">
        <v>18</v>
      </c>
      <c r="M342" s="19">
        <v>155.24</v>
      </c>
      <c r="N342" s="19">
        <v>4.761904762E-2</v>
      </c>
      <c r="O342" s="19">
        <v>7.7619999999999996</v>
      </c>
    </row>
    <row r="343" spans="1:15">
      <c r="A343" s="19" t="s">
        <v>622</v>
      </c>
      <c r="B343" s="19" t="s">
        <v>246</v>
      </c>
      <c r="C343" s="19">
        <v>0</v>
      </c>
      <c r="D343" s="19">
        <v>1</v>
      </c>
      <c r="E343" s="19" t="s">
        <v>39</v>
      </c>
      <c r="F343" s="19">
        <v>29.42</v>
      </c>
      <c r="G343" s="19">
        <v>10</v>
      </c>
      <c r="H343" s="19">
        <v>14.71</v>
      </c>
      <c r="I343" s="19">
        <v>308.91000000000003</v>
      </c>
      <c r="J343" s="19">
        <v>43477</v>
      </c>
      <c r="K343" s="19">
        <v>2</v>
      </c>
      <c r="L343" s="19" t="s">
        <v>18</v>
      </c>
      <c r="M343" s="19">
        <v>294.2</v>
      </c>
      <c r="N343" s="19">
        <v>4.761904762E-2</v>
      </c>
      <c r="O343" s="19">
        <v>14.71</v>
      </c>
    </row>
    <row r="344" spans="1:15">
      <c r="A344" s="19" t="s">
        <v>623</v>
      </c>
      <c r="B344" s="19" t="s">
        <v>246</v>
      </c>
      <c r="C344" s="19">
        <v>0</v>
      </c>
      <c r="D344" s="19">
        <v>0</v>
      </c>
      <c r="E344" s="19" t="s">
        <v>30</v>
      </c>
      <c r="F344" s="19">
        <v>60.95</v>
      </c>
      <c r="G344" s="19">
        <v>9</v>
      </c>
      <c r="H344" s="19">
        <v>27.427499999999998</v>
      </c>
      <c r="I344" s="19">
        <v>575.97749999999996</v>
      </c>
      <c r="J344" s="19">
        <v>43472</v>
      </c>
      <c r="K344" s="19">
        <v>1</v>
      </c>
      <c r="L344" s="19" t="s">
        <v>282</v>
      </c>
      <c r="M344" s="19">
        <v>548.54999999999995</v>
      </c>
      <c r="N344" s="19">
        <v>4.761904762E-2</v>
      </c>
      <c r="O344" s="19">
        <v>27.427499999999998</v>
      </c>
    </row>
    <row r="345" spans="1:15">
      <c r="A345" s="19" t="s">
        <v>624</v>
      </c>
      <c r="B345" s="19" t="s">
        <v>251</v>
      </c>
      <c r="C345" s="19">
        <v>0</v>
      </c>
      <c r="D345" s="19">
        <v>1</v>
      </c>
      <c r="E345" s="19" t="s">
        <v>30</v>
      </c>
      <c r="F345" s="19">
        <v>51.54</v>
      </c>
      <c r="G345" s="19">
        <v>5</v>
      </c>
      <c r="H345" s="19">
        <v>12.885</v>
      </c>
      <c r="I345" s="19">
        <v>270.58499999999998</v>
      </c>
      <c r="J345" s="19">
        <v>43491</v>
      </c>
      <c r="K345" s="19">
        <v>2</v>
      </c>
      <c r="L345" s="19" t="s">
        <v>23</v>
      </c>
      <c r="M345" s="19">
        <v>257.7</v>
      </c>
      <c r="N345" s="19">
        <v>4.761904762E-2</v>
      </c>
      <c r="O345" s="19">
        <v>12.885</v>
      </c>
    </row>
    <row r="346" spans="1:15">
      <c r="A346" s="19" t="s">
        <v>625</v>
      </c>
      <c r="B346" s="19" t="s">
        <v>246</v>
      </c>
      <c r="C346" s="19">
        <v>0</v>
      </c>
      <c r="D346" s="19">
        <v>1</v>
      </c>
      <c r="E346" s="19" t="s">
        <v>22</v>
      </c>
      <c r="F346" s="19">
        <v>66.06</v>
      </c>
      <c r="G346" s="19">
        <v>6</v>
      </c>
      <c r="H346" s="19">
        <v>19.818000000000001</v>
      </c>
      <c r="I346" s="19">
        <v>416.178</v>
      </c>
      <c r="J346" s="19">
        <v>43488</v>
      </c>
      <c r="K346" s="19">
        <v>0</v>
      </c>
      <c r="L346" s="19" t="s">
        <v>23</v>
      </c>
      <c r="M346" s="19">
        <v>396.36</v>
      </c>
      <c r="N346" s="19">
        <v>4.761904762E-2</v>
      </c>
      <c r="O346" s="19">
        <v>19.818000000000001</v>
      </c>
    </row>
    <row r="347" spans="1:15">
      <c r="A347" s="19" t="s">
        <v>626</v>
      </c>
      <c r="B347" s="19" t="s">
        <v>251</v>
      </c>
      <c r="C347" s="19">
        <v>0</v>
      </c>
      <c r="D347" s="19">
        <v>0</v>
      </c>
      <c r="E347" s="19" t="s">
        <v>39</v>
      </c>
      <c r="F347" s="19">
        <v>57.27</v>
      </c>
      <c r="G347" s="19">
        <v>3</v>
      </c>
      <c r="H347" s="19">
        <v>8.5905000000000005</v>
      </c>
      <c r="I347" s="19">
        <v>180.40049999999999</v>
      </c>
      <c r="J347" s="19">
        <v>43505</v>
      </c>
      <c r="K347" s="19">
        <v>2</v>
      </c>
      <c r="L347" s="19" t="s">
        <v>18</v>
      </c>
      <c r="M347" s="19">
        <v>171.81</v>
      </c>
      <c r="N347" s="19">
        <v>4.761904762E-2</v>
      </c>
      <c r="O347" s="19">
        <v>8.5905000000000005</v>
      </c>
    </row>
    <row r="348" spans="1:15">
      <c r="A348" s="19" t="s">
        <v>627</v>
      </c>
      <c r="B348" s="19" t="s">
        <v>251</v>
      </c>
      <c r="C348" s="19">
        <v>0</v>
      </c>
      <c r="D348" s="19">
        <v>1</v>
      </c>
      <c r="E348" s="19" t="s">
        <v>39</v>
      </c>
      <c r="F348" s="19">
        <v>54.31</v>
      </c>
      <c r="G348" s="19">
        <v>9</v>
      </c>
      <c r="H348" s="19">
        <v>24.439499999999999</v>
      </c>
      <c r="I348" s="19">
        <v>513.22950000000003</v>
      </c>
      <c r="J348" s="19">
        <v>43518</v>
      </c>
      <c r="K348" s="19">
        <v>0</v>
      </c>
      <c r="L348" s="19" t="s">
        <v>23</v>
      </c>
      <c r="M348" s="19">
        <v>488.79</v>
      </c>
      <c r="N348" s="19">
        <v>4.761904762E-2</v>
      </c>
      <c r="O348" s="19">
        <v>24.439499999999999</v>
      </c>
    </row>
    <row r="349" spans="1:15">
      <c r="A349" s="19" t="s">
        <v>628</v>
      </c>
      <c r="B349" s="19" t="s">
        <v>251</v>
      </c>
      <c r="C349" s="19">
        <v>0</v>
      </c>
      <c r="D349" s="19">
        <v>1</v>
      </c>
      <c r="E349" s="19" t="s">
        <v>17</v>
      </c>
      <c r="F349" s="19">
        <v>58.24</v>
      </c>
      <c r="G349" s="19">
        <v>9</v>
      </c>
      <c r="H349" s="19">
        <v>26.207999999999998</v>
      </c>
      <c r="I349" s="19">
        <v>550.36800000000005</v>
      </c>
      <c r="J349" s="19">
        <v>43501</v>
      </c>
      <c r="K349" s="19">
        <v>1</v>
      </c>
      <c r="L349" s="19" t="s">
        <v>23</v>
      </c>
      <c r="M349" s="19">
        <v>524.16</v>
      </c>
      <c r="N349" s="19">
        <v>4.761904762E-2</v>
      </c>
      <c r="O349" s="19">
        <v>26.207999999999998</v>
      </c>
    </row>
    <row r="350" spans="1:15">
      <c r="A350" s="19" t="s">
        <v>629</v>
      </c>
      <c r="B350" s="19" t="s">
        <v>254</v>
      </c>
      <c r="C350" s="19">
        <v>0</v>
      </c>
      <c r="D350" s="19">
        <v>0</v>
      </c>
      <c r="E350" s="19" t="s">
        <v>22</v>
      </c>
      <c r="F350" s="19">
        <v>22.21</v>
      </c>
      <c r="G350" s="19">
        <v>6</v>
      </c>
      <c r="H350" s="19">
        <v>6.6630000000000003</v>
      </c>
      <c r="I350" s="19">
        <v>139.923</v>
      </c>
      <c r="J350" s="19">
        <v>43531</v>
      </c>
      <c r="K350" s="19">
        <v>0</v>
      </c>
      <c r="L350" s="19" t="s">
        <v>282</v>
      </c>
      <c r="M350" s="19">
        <v>133.26</v>
      </c>
      <c r="N350" s="19">
        <v>4.761904762E-2</v>
      </c>
      <c r="O350" s="19">
        <v>6.6630000000000003</v>
      </c>
    </row>
    <row r="351" spans="1:15">
      <c r="A351" s="19" t="s">
        <v>630</v>
      </c>
      <c r="B351" s="19" t="s">
        <v>246</v>
      </c>
      <c r="C351" s="19">
        <v>1</v>
      </c>
      <c r="D351" s="19">
        <v>0</v>
      </c>
      <c r="E351" s="19" t="s">
        <v>22</v>
      </c>
      <c r="F351" s="19">
        <v>19.32</v>
      </c>
      <c r="G351" s="19">
        <v>7</v>
      </c>
      <c r="H351" s="19">
        <v>6.7619999999999996</v>
      </c>
      <c r="I351" s="19">
        <v>142.00200000000001</v>
      </c>
      <c r="J351" s="19">
        <v>43549</v>
      </c>
      <c r="K351" s="19">
        <v>2</v>
      </c>
      <c r="L351" s="19" t="s">
        <v>23</v>
      </c>
      <c r="M351" s="19">
        <v>135.24</v>
      </c>
      <c r="N351" s="19">
        <v>4.761904762E-2</v>
      </c>
      <c r="O351" s="19">
        <v>6.7619999999999996</v>
      </c>
    </row>
    <row r="352" spans="1:15">
      <c r="A352" s="19" t="s">
        <v>631</v>
      </c>
      <c r="B352" s="19" t="s">
        <v>251</v>
      </c>
      <c r="C352" s="19">
        <v>0</v>
      </c>
      <c r="D352" s="19">
        <v>0</v>
      </c>
      <c r="E352" s="19" t="s">
        <v>26</v>
      </c>
      <c r="F352" s="19">
        <v>37.479999999999997</v>
      </c>
      <c r="G352" s="19">
        <v>3</v>
      </c>
      <c r="H352" s="19">
        <v>5.6219999999999999</v>
      </c>
      <c r="I352" s="19">
        <v>118.062</v>
      </c>
      <c r="J352" s="19">
        <v>43485</v>
      </c>
      <c r="K352" s="19">
        <v>1</v>
      </c>
      <c r="L352" s="19" t="s">
        <v>282</v>
      </c>
      <c r="M352" s="19">
        <v>112.44</v>
      </c>
      <c r="N352" s="19">
        <v>4.761904762E-2</v>
      </c>
      <c r="O352" s="19">
        <v>5.6219999999999999</v>
      </c>
    </row>
    <row r="353" spans="1:15">
      <c r="A353" s="19" t="s">
        <v>632</v>
      </c>
      <c r="B353" s="19" t="s">
        <v>251</v>
      </c>
      <c r="C353" s="19">
        <v>1</v>
      </c>
      <c r="D353" s="19">
        <v>1</v>
      </c>
      <c r="E353" s="19" t="s">
        <v>39</v>
      </c>
      <c r="F353" s="19">
        <v>72.040000000000006</v>
      </c>
      <c r="G353" s="19">
        <v>2</v>
      </c>
      <c r="H353" s="19">
        <v>7.2039999999999997</v>
      </c>
      <c r="I353" s="19">
        <v>151.28399999999999</v>
      </c>
      <c r="J353" s="19">
        <v>43500</v>
      </c>
      <c r="K353" s="19">
        <v>2</v>
      </c>
      <c r="L353" s="19" t="s">
        <v>23</v>
      </c>
      <c r="M353" s="19">
        <v>144.08000000000001</v>
      </c>
      <c r="N353" s="19">
        <v>4.761904762E-2</v>
      </c>
      <c r="O353" s="19">
        <v>7.2039999999999997</v>
      </c>
    </row>
    <row r="354" spans="1:15">
      <c r="A354" s="19" t="s">
        <v>633</v>
      </c>
      <c r="B354" s="19" t="s">
        <v>254</v>
      </c>
      <c r="C354" s="19">
        <v>1</v>
      </c>
      <c r="D354" s="19">
        <v>1</v>
      </c>
      <c r="E354" s="19" t="s">
        <v>37</v>
      </c>
      <c r="F354" s="19">
        <v>98.52</v>
      </c>
      <c r="G354" s="19">
        <v>10</v>
      </c>
      <c r="H354" s="19">
        <v>49.26</v>
      </c>
      <c r="I354" s="19">
        <v>1034.46</v>
      </c>
      <c r="J354" s="19">
        <v>43495</v>
      </c>
      <c r="K354" s="19">
        <v>2</v>
      </c>
      <c r="L354" s="19" t="s">
        <v>18</v>
      </c>
      <c r="M354" s="19">
        <v>985.2</v>
      </c>
      <c r="N354" s="19">
        <v>4.761904762E-2</v>
      </c>
      <c r="O354" s="19">
        <v>49.26</v>
      </c>
    </row>
    <row r="355" spans="1:15">
      <c r="A355" s="19" t="s">
        <v>634</v>
      </c>
      <c r="B355" s="19" t="s">
        <v>246</v>
      </c>
      <c r="C355" s="19">
        <v>1</v>
      </c>
      <c r="D355" s="19">
        <v>0</v>
      </c>
      <c r="E355" s="19" t="s">
        <v>37</v>
      </c>
      <c r="F355" s="19">
        <v>41.66</v>
      </c>
      <c r="G355" s="19">
        <v>6</v>
      </c>
      <c r="H355" s="19">
        <v>12.497999999999999</v>
      </c>
      <c r="I355" s="19">
        <v>262.45800000000003</v>
      </c>
      <c r="J355" s="19">
        <v>43467</v>
      </c>
      <c r="K355" s="19">
        <v>2</v>
      </c>
      <c r="L355" s="19" t="s">
        <v>18</v>
      </c>
      <c r="M355" s="19">
        <v>249.96</v>
      </c>
      <c r="N355" s="19">
        <v>4.761904762E-2</v>
      </c>
      <c r="O355" s="19">
        <v>12.497999999999999</v>
      </c>
    </row>
    <row r="356" spans="1:15">
      <c r="A356" s="19" t="s">
        <v>635</v>
      </c>
      <c r="B356" s="19" t="s">
        <v>246</v>
      </c>
      <c r="C356" s="19">
        <v>1</v>
      </c>
      <c r="D356" s="19">
        <v>1</v>
      </c>
      <c r="E356" s="19" t="s">
        <v>26</v>
      </c>
      <c r="F356" s="19">
        <v>72.42</v>
      </c>
      <c r="G356" s="19">
        <v>3</v>
      </c>
      <c r="H356" s="19">
        <v>10.863</v>
      </c>
      <c r="I356" s="19">
        <v>228.12299999999999</v>
      </c>
      <c r="J356" s="19">
        <v>43553</v>
      </c>
      <c r="K356" s="19">
        <v>2</v>
      </c>
      <c r="L356" s="19" t="s">
        <v>18</v>
      </c>
      <c r="M356" s="19">
        <v>217.26</v>
      </c>
      <c r="N356" s="19">
        <v>4.761904762E-2</v>
      </c>
      <c r="O356" s="19">
        <v>10.863</v>
      </c>
    </row>
    <row r="357" spans="1:15">
      <c r="A357" s="19" t="s">
        <v>636</v>
      </c>
      <c r="B357" s="19" t="s">
        <v>251</v>
      </c>
      <c r="C357" s="19">
        <v>0</v>
      </c>
      <c r="D357" s="19">
        <v>0</v>
      </c>
      <c r="E357" s="19" t="s">
        <v>22</v>
      </c>
      <c r="F357" s="19">
        <v>21.58</v>
      </c>
      <c r="G357" s="19">
        <v>9</v>
      </c>
      <c r="H357" s="19">
        <v>9.7110000000000003</v>
      </c>
      <c r="I357" s="19">
        <v>203.93100000000001</v>
      </c>
      <c r="J357" s="19">
        <v>43538</v>
      </c>
      <c r="K357" s="19">
        <v>1</v>
      </c>
      <c r="L357" s="19" t="s">
        <v>23</v>
      </c>
      <c r="M357" s="19">
        <v>194.22</v>
      </c>
      <c r="N357" s="19">
        <v>4.761904762E-2</v>
      </c>
      <c r="O357" s="19">
        <v>9.7110000000000003</v>
      </c>
    </row>
    <row r="358" spans="1:15">
      <c r="A358" s="19" t="s">
        <v>637</v>
      </c>
      <c r="B358" s="19" t="s">
        <v>254</v>
      </c>
      <c r="C358" s="19">
        <v>0</v>
      </c>
      <c r="D358" s="19">
        <v>0</v>
      </c>
      <c r="E358" s="19" t="s">
        <v>37</v>
      </c>
      <c r="F358" s="19">
        <v>89.2</v>
      </c>
      <c r="G358" s="19">
        <v>10</v>
      </c>
      <c r="H358" s="19">
        <v>44.6</v>
      </c>
      <c r="I358" s="19">
        <v>936.6</v>
      </c>
      <c r="J358" s="19">
        <v>43507</v>
      </c>
      <c r="K358" s="19">
        <v>2</v>
      </c>
      <c r="L358" s="19" t="s">
        <v>282</v>
      </c>
      <c r="M358" s="19">
        <v>892</v>
      </c>
      <c r="N358" s="19">
        <v>4.761904762E-2</v>
      </c>
      <c r="O358" s="19">
        <v>44.6</v>
      </c>
    </row>
    <row r="359" spans="1:15">
      <c r="A359" s="19" t="s">
        <v>638</v>
      </c>
      <c r="B359" s="19" t="s">
        <v>251</v>
      </c>
      <c r="C359" s="19">
        <v>0</v>
      </c>
      <c r="D359" s="19">
        <v>1</v>
      </c>
      <c r="E359" s="19" t="s">
        <v>22</v>
      </c>
      <c r="F359" s="19">
        <v>42.42</v>
      </c>
      <c r="G359" s="19">
        <v>8</v>
      </c>
      <c r="H359" s="19">
        <v>16.968</v>
      </c>
      <c r="I359" s="19">
        <v>356.32799999999997</v>
      </c>
      <c r="J359" s="19">
        <v>43495</v>
      </c>
      <c r="K359" s="19">
        <v>1</v>
      </c>
      <c r="L359" s="19" t="s">
        <v>18</v>
      </c>
      <c r="M359" s="19">
        <v>339.36</v>
      </c>
      <c r="N359" s="19">
        <v>4.761904762E-2</v>
      </c>
      <c r="O359" s="19">
        <v>16.968</v>
      </c>
    </row>
    <row r="360" spans="1:15">
      <c r="A360" s="19" t="s">
        <v>639</v>
      </c>
      <c r="B360" s="19" t="s">
        <v>246</v>
      </c>
      <c r="C360" s="19">
        <v>1</v>
      </c>
      <c r="D360" s="19">
        <v>0</v>
      </c>
      <c r="E360" s="19" t="s">
        <v>22</v>
      </c>
      <c r="F360" s="19">
        <v>74.510000000000005</v>
      </c>
      <c r="G360" s="19">
        <v>6</v>
      </c>
      <c r="H360" s="19">
        <v>22.353000000000002</v>
      </c>
      <c r="I360" s="19">
        <v>469.41300000000001</v>
      </c>
      <c r="J360" s="19">
        <v>43544</v>
      </c>
      <c r="K360" s="19">
        <v>2</v>
      </c>
      <c r="L360" s="19" t="s">
        <v>18</v>
      </c>
      <c r="M360" s="19">
        <v>447.06</v>
      </c>
      <c r="N360" s="19">
        <v>4.761904762E-2</v>
      </c>
      <c r="O360" s="19">
        <v>22.353000000000002</v>
      </c>
    </row>
    <row r="361" spans="1:15">
      <c r="A361" s="19" t="s">
        <v>640</v>
      </c>
      <c r="B361" s="19" t="s">
        <v>251</v>
      </c>
      <c r="C361" s="19">
        <v>0</v>
      </c>
      <c r="D361" s="19">
        <v>0</v>
      </c>
      <c r="E361" s="19" t="s">
        <v>39</v>
      </c>
      <c r="F361" s="19">
        <v>99.25</v>
      </c>
      <c r="G361" s="19">
        <v>2</v>
      </c>
      <c r="H361" s="19">
        <v>9.9250000000000007</v>
      </c>
      <c r="I361" s="19">
        <v>208.42500000000001</v>
      </c>
      <c r="J361" s="19">
        <v>43544</v>
      </c>
      <c r="K361" s="19">
        <v>1</v>
      </c>
      <c r="L361" s="19" t="s">
        <v>23</v>
      </c>
      <c r="M361" s="19">
        <v>198.5</v>
      </c>
      <c r="N361" s="19">
        <v>4.761904762E-2</v>
      </c>
      <c r="O361" s="19">
        <v>9.9250000000000007</v>
      </c>
    </row>
    <row r="362" spans="1:15">
      <c r="A362" s="19" t="s">
        <v>641</v>
      </c>
      <c r="B362" s="19" t="s">
        <v>246</v>
      </c>
      <c r="C362" s="19">
        <v>0</v>
      </c>
      <c r="D362" s="19">
        <v>1</v>
      </c>
      <c r="E362" s="19" t="s">
        <v>37</v>
      </c>
      <c r="F362" s="19">
        <v>81.209999999999994</v>
      </c>
      <c r="G362" s="19">
        <v>10</v>
      </c>
      <c r="H362" s="19">
        <v>40.604999999999997</v>
      </c>
      <c r="I362" s="19">
        <v>852.70500000000004</v>
      </c>
      <c r="J362" s="19">
        <v>43482</v>
      </c>
      <c r="K362" s="19">
        <v>1</v>
      </c>
      <c r="L362" s="19" t="s">
        <v>282</v>
      </c>
      <c r="M362" s="19">
        <v>812.1</v>
      </c>
      <c r="N362" s="19">
        <v>4.761904762E-2</v>
      </c>
      <c r="O362" s="19">
        <v>40.604999999999997</v>
      </c>
    </row>
    <row r="363" spans="1:15">
      <c r="A363" s="19" t="s">
        <v>642</v>
      </c>
      <c r="B363" s="19" t="s">
        <v>254</v>
      </c>
      <c r="C363" s="19">
        <v>0</v>
      </c>
      <c r="D363" s="19">
        <v>1</v>
      </c>
      <c r="E363" s="19" t="s">
        <v>30</v>
      </c>
      <c r="F363" s="19">
        <v>49.33</v>
      </c>
      <c r="G363" s="19">
        <v>10</v>
      </c>
      <c r="H363" s="19">
        <v>24.664999999999999</v>
      </c>
      <c r="I363" s="19">
        <v>517.96500000000003</v>
      </c>
      <c r="J363" s="19">
        <v>43499</v>
      </c>
      <c r="K363" s="19">
        <v>2</v>
      </c>
      <c r="L363" s="19" t="s">
        <v>282</v>
      </c>
      <c r="M363" s="19">
        <v>493.3</v>
      </c>
      <c r="N363" s="19">
        <v>4.761904762E-2</v>
      </c>
      <c r="O363" s="19">
        <v>24.664999999999999</v>
      </c>
    </row>
    <row r="364" spans="1:15">
      <c r="A364" s="19" t="s">
        <v>643</v>
      </c>
      <c r="B364" s="19" t="s">
        <v>246</v>
      </c>
      <c r="C364" s="19">
        <v>0</v>
      </c>
      <c r="D364" s="19">
        <v>1</v>
      </c>
      <c r="E364" s="19" t="s">
        <v>39</v>
      </c>
      <c r="F364" s="19">
        <v>65.739999999999995</v>
      </c>
      <c r="G364" s="19">
        <v>9</v>
      </c>
      <c r="H364" s="19">
        <v>29.582999999999998</v>
      </c>
      <c r="I364" s="19">
        <v>621.24300000000005</v>
      </c>
      <c r="J364" s="19">
        <v>43466</v>
      </c>
      <c r="K364" s="19">
        <v>1</v>
      </c>
      <c r="L364" s="19" t="s">
        <v>23</v>
      </c>
      <c r="M364" s="19">
        <v>591.66</v>
      </c>
      <c r="N364" s="19">
        <v>4.761904762E-2</v>
      </c>
      <c r="O364" s="19">
        <v>29.582999999999998</v>
      </c>
    </row>
    <row r="365" spans="1:15">
      <c r="A365" s="19" t="s">
        <v>644</v>
      </c>
      <c r="B365" s="19" t="s">
        <v>251</v>
      </c>
      <c r="C365" s="19">
        <v>0</v>
      </c>
      <c r="D365" s="19">
        <v>1</v>
      </c>
      <c r="E365" s="19" t="s">
        <v>39</v>
      </c>
      <c r="F365" s="19">
        <v>79.86</v>
      </c>
      <c r="G365" s="19">
        <v>7</v>
      </c>
      <c r="H365" s="19">
        <v>27.951000000000001</v>
      </c>
      <c r="I365" s="19">
        <v>586.971</v>
      </c>
      <c r="J365" s="19">
        <v>43475</v>
      </c>
      <c r="K365" s="19">
        <v>0</v>
      </c>
      <c r="L365" s="19" t="s">
        <v>282</v>
      </c>
      <c r="M365" s="19">
        <v>559.02</v>
      </c>
      <c r="N365" s="19">
        <v>4.761904762E-2</v>
      </c>
      <c r="O365" s="19">
        <v>27.951000000000001</v>
      </c>
    </row>
    <row r="366" spans="1:15">
      <c r="A366" s="19" t="s">
        <v>645</v>
      </c>
      <c r="B366" s="19" t="s">
        <v>254</v>
      </c>
      <c r="C366" s="19">
        <v>0</v>
      </c>
      <c r="D366" s="19">
        <v>1</v>
      </c>
      <c r="E366" s="19" t="s">
        <v>30</v>
      </c>
      <c r="F366" s="19">
        <v>73.98</v>
      </c>
      <c r="G366" s="19">
        <v>7</v>
      </c>
      <c r="H366" s="19">
        <v>25.893000000000001</v>
      </c>
      <c r="I366" s="19">
        <v>543.75300000000004</v>
      </c>
      <c r="J366" s="19">
        <v>43526</v>
      </c>
      <c r="K366" s="19">
        <v>2</v>
      </c>
      <c r="L366" s="19" t="s">
        <v>18</v>
      </c>
      <c r="M366" s="19">
        <v>517.86</v>
      </c>
      <c r="N366" s="19">
        <v>4.761904762E-2</v>
      </c>
      <c r="O366" s="19">
        <v>25.893000000000001</v>
      </c>
    </row>
    <row r="367" spans="1:15">
      <c r="A367" s="19" t="s">
        <v>646</v>
      </c>
      <c r="B367" s="19" t="s">
        <v>251</v>
      </c>
      <c r="C367" s="19">
        <v>1</v>
      </c>
      <c r="D367" s="19">
        <v>1</v>
      </c>
      <c r="E367" s="19" t="s">
        <v>26</v>
      </c>
      <c r="F367" s="19">
        <v>82.04</v>
      </c>
      <c r="G367" s="19">
        <v>5</v>
      </c>
      <c r="H367" s="19">
        <v>20.51</v>
      </c>
      <c r="I367" s="19">
        <v>430.71</v>
      </c>
      <c r="J367" s="19">
        <v>43521</v>
      </c>
      <c r="K367" s="19">
        <v>2</v>
      </c>
      <c r="L367" s="19" t="s">
        <v>282</v>
      </c>
      <c r="M367" s="19">
        <v>410.2</v>
      </c>
      <c r="N367" s="19">
        <v>4.761904762E-2</v>
      </c>
      <c r="O367" s="19">
        <v>20.51</v>
      </c>
    </row>
    <row r="368" spans="1:15">
      <c r="A368" s="19" t="s">
        <v>647</v>
      </c>
      <c r="B368" s="19" t="s">
        <v>251</v>
      </c>
      <c r="C368" s="19">
        <v>1</v>
      </c>
      <c r="D368" s="19">
        <v>0</v>
      </c>
      <c r="E368" s="19" t="s">
        <v>30</v>
      </c>
      <c r="F368" s="19">
        <v>26.67</v>
      </c>
      <c r="G368" s="19">
        <v>10</v>
      </c>
      <c r="H368" s="19">
        <v>13.335000000000001</v>
      </c>
      <c r="I368" s="19">
        <v>280.03500000000003</v>
      </c>
      <c r="J368" s="19">
        <v>43494</v>
      </c>
      <c r="K368" s="19">
        <v>1</v>
      </c>
      <c r="L368" s="19" t="s">
        <v>23</v>
      </c>
      <c r="M368" s="19">
        <v>266.7</v>
      </c>
      <c r="N368" s="19">
        <v>4.761904762E-2</v>
      </c>
      <c r="O368" s="19">
        <v>13.335000000000001</v>
      </c>
    </row>
    <row r="369" spans="1:15">
      <c r="A369" s="19" t="s">
        <v>648</v>
      </c>
      <c r="B369" s="19" t="s">
        <v>246</v>
      </c>
      <c r="C369" s="19">
        <v>1</v>
      </c>
      <c r="D369" s="19">
        <v>0</v>
      </c>
      <c r="E369" s="19" t="s">
        <v>37</v>
      </c>
      <c r="F369" s="19">
        <v>10.130000000000001</v>
      </c>
      <c r="G369" s="19">
        <v>7</v>
      </c>
      <c r="H369" s="19">
        <v>3.5455000000000001</v>
      </c>
      <c r="I369" s="19">
        <v>74.455500000000001</v>
      </c>
      <c r="J369" s="19">
        <v>43534</v>
      </c>
      <c r="K369" s="19">
        <v>2</v>
      </c>
      <c r="L369" s="19" t="s">
        <v>18</v>
      </c>
      <c r="M369" s="19">
        <v>70.91</v>
      </c>
      <c r="N369" s="19">
        <v>4.761904762E-2</v>
      </c>
      <c r="O369" s="19">
        <v>3.5455000000000001</v>
      </c>
    </row>
    <row r="370" spans="1:15">
      <c r="A370" s="19" t="s">
        <v>649</v>
      </c>
      <c r="B370" s="19" t="s">
        <v>251</v>
      </c>
      <c r="C370" s="19">
        <v>0</v>
      </c>
      <c r="D370" s="19">
        <v>0</v>
      </c>
      <c r="E370" s="19" t="s">
        <v>37</v>
      </c>
      <c r="F370" s="19">
        <v>72.39</v>
      </c>
      <c r="G370" s="19">
        <v>2</v>
      </c>
      <c r="H370" s="19">
        <v>7.2389999999999999</v>
      </c>
      <c r="I370" s="19">
        <v>152.01900000000001</v>
      </c>
      <c r="J370" s="19">
        <v>43478</v>
      </c>
      <c r="K370" s="19">
        <v>2</v>
      </c>
      <c r="L370" s="19" t="s">
        <v>282</v>
      </c>
      <c r="M370" s="19">
        <v>144.78</v>
      </c>
      <c r="N370" s="19">
        <v>4.761904762E-2</v>
      </c>
      <c r="O370" s="19">
        <v>7.2389999999999999</v>
      </c>
    </row>
    <row r="371" spans="1:15">
      <c r="A371" s="19" t="s">
        <v>650</v>
      </c>
      <c r="B371" s="19" t="s">
        <v>246</v>
      </c>
      <c r="C371" s="19">
        <v>0</v>
      </c>
      <c r="D371" s="19">
        <v>0</v>
      </c>
      <c r="E371" s="19" t="s">
        <v>30</v>
      </c>
      <c r="F371" s="19">
        <v>85.91</v>
      </c>
      <c r="G371" s="19">
        <v>5</v>
      </c>
      <c r="H371" s="19">
        <v>21.477499999999999</v>
      </c>
      <c r="I371" s="19">
        <v>451.02749999999997</v>
      </c>
      <c r="J371" s="19">
        <v>43546</v>
      </c>
      <c r="K371" s="19">
        <v>1</v>
      </c>
      <c r="L371" s="19" t="s">
        <v>282</v>
      </c>
      <c r="M371" s="19">
        <v>429.55</v>
      </c>
      <c r="N371" s="19">
        <v>4.761904762E-2</v>
      </c>
      <c r="O371" s="19">
        <v>21.477499999999999</v>
      </c>
    </row>
    <row r="372" spans="1:15">
      <c r="A372" s="19" t="s">
        <v>651</v>
      </c>
      <c r="B372" s="19" t="s">
        <v>251</v>
      </c>
      <c r="C372" s="19">
        <v>1</v>
      </c>
      <c r="D372" s="19">
        <v>0</v>
      </c>
      <c r="E372" s="19" t="s">
        <v>39</v>
      </c>
      <c r="F372" s="19">
        <v>81.31</v>
      </c>
      <c r="G372" s="19">
        <v>7</v>
      </c>
      <c r="H372" s="19">
        <v>28.458500000000001</v>
      </c>
      <c r="I372" s="19">
        <v>597.62850000000003</v>
      </c>
      <c r="J372" s="19">
        <v>43525</v>
      </c>
      <c r="K372" s="19">
        <v>2</v>
      </c>
      <c r="L372" s="19" t="s">
        <v>18</v>
      </c>
      <c r="M372" s="19">
        <v>569.16999999999996</v>
      </c>
      <c r="N372" s="19">
        <v>4.761904762E-2</v>
      </c>
      <c r="O372" s="19">
        <v>28.458500000000001</v>
      </c>
    </row>
    <row r="373" spans="1:15">
      <c r="A373" s="19" t="s">
        <v>652</v>
      </c>
      <c r="B373" s="19" t="s">
        <v>251</v>
      </c>
      <c r="C373" s="19">
        <v>0</v>
      </c>
      <c r="D373" s="19">
        <v>0</v>
      </c>
      <c r="E373" s="19" t="s">
        <v>37</v>
      </c>
      <c r="F373" s="19">
        <v>60.3</v>
      </c>
      <c r="G373" s="19">
        <v>4</v>
      </c>
      <c r="H373" s="19">
        <v>12.06</v>
      </c>
      <c r="I373" s="19">
        <v>253.26</v>
      </c>
      <c r="J373" s="19">
        <v>43516</v>
      </c>
      <c r="K373" s="19">
        <v>2</v>
      </c>
      <c r="L373" s="19" t="s">
        <v>23</v>
      </c>
      <c r="M373" s="19">
        <v>241.2</v>
      </c>
      <c r="N373" s="19">
        <v>4.761904762E-2</v>
      </c>
      <c r="O373" s="19">
        <v>12.06</v>
      </c>
    </row>
    <row r="374" spans="1:15">
      <c r="A374" s="19" t="s">
        <v>653</v>
      </c>
      <c r="B374" s="19" t="s">
        <v>254</v>
      </c>
      <c r="C374" s="19">
        <v>0</v>
      </c>
      <c r="D374" s="19">
        <v>0</v>
      </c>
      <c r="E374" s="19" t="s">
        <v>37</v>
      </c>
      <c r="F374" s="19">
        <v>31.77</v>
      </c>
      <c r="G374" s="19">
        <v>4</v>
      </c>
      <c r="H374" s="19">
        <v>6.3540000000000001</v>
      </c>
      <c r="I374" s="19">
        <v>133.434</v>
      </c>
      <c r="J374" s="19">
        <v>43479</v>
      </c>
      <c r="K374" s="19">
        <v>1</v>
      </c>
      <c r="L374" s="19" t="s">
        <v>18</v>
      </c>
      <c r="M374" s="19">
        <v>127.08</v>
      </c>
      <c r="N374" s="19">
        <v>4.761904762E-2</v>
      </c>
      <c r="O374" s="19">
        <v>6.3540000000000001</v>
      </c>
    </row>
    <row r="375" spans="1:15">
      <c r="A375" s="19" t="s">
        <v>654</v>
      </c>
      <c r="B375" s="19" t="s">
        <v>246</v>
      </c>
      <c r="C375" s="19">
        <v>0</v>
      </c>
      <c r="D375" s="19">
        <v>1</v>
      </c>
      <c r="E375" s="19" t="s">
        <v>17</v>
      </c>
      <c r="F375" s="19">
        <v>64.27</v>
      </c>
      <c r="G375" s="19">
        <v>4</v>
      </c>
      <c r="H375" s="19">
        <v>12.853999999999999</v>
      </c>
      <c r="I375" s="19">
        <v>269.93400000000003</v>
      </c>
      <c r="J375" s="19">
        <v>43550</v>
      </c>
      <c r="K375" s="19">
        <v>1</v>
      </c>
      <c r="L375" s="19" t="s">
        <v>23</v>
      </c>
      <c r="M375" s="19">
        <v>257.08</v>
      </c>
      <c r="N375" s="19">
        <v>4.761904762E-2</v>
      </c>
      <c r="O375" s="19">
        <v>12.853999999999999</v>
      </c>
    </row>
    <row r="376" spans="1:15">
      <c r="A376" s="19" t="s">
        <v>655</v>
      </c>
      <c r="B376" s="19" t="s">
        <v>251</v>
      </c>
      <c r="C376" s="19">
        <v>0</v>
      </c>
      <c r="D376" s="19">
        <v>0</v>
      </c>
      <c r="E376" s="19" t="s">
        <v>17</v>
      </c>
      <c r="F376" s="19">
        <v>69.510000000000005</v>
      </c>
      <c r="G376" s="19">
        <v>2</v>
      </c>
      <c r="H376" s="19">
        <v>6.9509999999999996</v>
      </c>
      <c r="I376" s="19">
        <v>145.971</v>
      </c>
      <c r="J376" s="19">
        <v>43525</v>
      </c>
      <c r="K376" s="19">
        <v>1</v>
      </c>
      <c r="L376" s="19" t="s">
        <v>18</v>
      </c>
      <c r="M376" s="19">
        <v>139.02000000000001</v>
      </c>
      <c r="N376" s="19">
        <v>4.761904762E-2</v>
      </c>
      <c r="O376" s="19">
        <v>6.9509999999999996</v>
      </c>
    </row>
    <row r="377" spans="1:15">
      <c r="A377" s="19" t="s">
        <v>656</v>
      </c>
      <c r="B377" s="19" t="s">
        <v>254</v>
      </c>
      <c r="C377" s="19">
        <v>0</v>
      </c>
      <c r="D377" s="19">
        <v>0</v>
      </c>
      <c r="E377" s="19" t="s">
        <v>37</v>
      </c>
      <c r="F377" s="19">
        <v>27.22</v>
      </c>
      <c r="G377" s="19">
        <v>3</v>
      </c>
      <c r="H377" s="19">
        <v>4.0830000000000002</v>
      </c>
      <c r="I377" s="19">
        <v>85.742999999999995</v>
      </c>
      <c r="J377" s="19">
        <v>43472</v>
      </c>
      <c r="K377" s="19">
        <v>1</v>
      </c>
      <c r="L377" s="19" t="s">
        <v>23</v>
      </c>
      <c r="M377" s="19">
        <v>81.66</v>
      </c>
      <c r="N377" s="19">
        <v>4.761904762E-2</v>
      </c>
      <c r="O377" s="19">
        <v>4.0830000000000002</v>
      </c>
    </row>
    <row r="378" spans="1:15">
      <c r="A378" s="19" t="s">
        <v>657</v>
      </c>
      <c r="B378" s="19" t="s">
        <v>246</v>
      </c>
      <c r="C378" s="19">
        <v>1</v>
      </c>
      <c r="D378" s="19">
        <v>1</v>
      </c>
      <c r="E378" s="19" t="s">
        <v>17</v>
      </c>
      <c r="F378" s="19">
        <v>77.680000000000007</v>
      </c>
      <c r="G378" s="19">
        <v>4</v>
      </c>
      <c r="H378" s="19">
        <v>15.536</v>
      </c>
      <c r="I378" s="19">
        <v>326.25599999999997</v>
      </c>
      <c r="J378" s="19">
        <v>43497</v>
      </c>
      <c r="K378" s="19">
        <v>2</v>
      </c>
      <c r="L378" s="19" t="s">
        <v>23</v>
      </c>
      <c r="M378" s="19">
        <v>310.72000000000003</v>
      </c>
      <c r="N378" s="19">
        <v>4.761904762E-2</v>
      </c>
      <c r="O378" s="19">
        <v>15.536</v>
      </c>
    </row>
    <row r="379" spans="1:15">
      <c r="A379" s="19" t="s">
        <v>658</v>
      </c>
      <c r="B379" s="19" t="s">
        <v>254</v>
      </c>
      <c r="C379" s="19">
        <v>1</v>
      </c>
      <c r="D379" s="19">
        <v>1</v>
      </c>
      <c r="E379" s="19" t="s">
        <v>39</v>
      </c>
      <c r="F379" s="19">
        <v>92.98</v>
      </c>
      <c r="G379" s="19">
        <v>2</v>
      </c>
      <c r="H379" s="19">
        <v>9.298</v>
      </c>
      <c r="I379" s="19">
        <v>195.25800000000001</v>
      </c>
      <c r="J379" s="19">
        <v>43509</v>
      </c>
      <c r="K379" s="19">
        <v>2</v>
      </c>
      <c r="L379" s="19" t="s">
        <v>282</v>
      </c>
      <c r="M379" s="19">
        <v>185.96</v>
      </c>
      <c r="N379" s="19">
        <v>4.761904762E-2</v>
      </c>
      <c r="O379" s="19">
        <v>9.298</v>
      </c>
    </row>
    <row r="380" spans="1:15">
      <c r="A380" s="19" t="s">
        <v>659</v>
      </c>
      <c r="B380" s="19" t="s">
        <v>251</v>
      </c>
      <c r="C380" s="19">
        <v>1</v>
      </c>
      <c r="D380" s="19">
        <v>1</v>
      </c>
      <c r="E380" s="19" t="s">
        <v>39</v>
      </c>
      <c r="F380" s="19">
        <v>18.079999999999998</v>
      </c>
      <c r="G380" s="19">
        <v>4</v>
      </c>
      <c r="H380" s="19">
        <v>3.6160000000000001</v>
      </c>
      <c r="I380" s="19">
        <v>75.936000000000007</v>
      </c>
      <c r="J380" s="19">
        <v>43479</v>
      </c>
      <c r="K380" s="19">
        <v>2</v>
      </c>
      <c r="L380" s="19" t="s">
        <v>282</v>
      </c>
      <c r="M380" s="19">
        <v>72.319999999999993</v>
      </c>
      <c r="N380" s="19">
        <v>4.761904762E-2</v>
      </c>
      <c r="O380" s="19">
        <v>3.6160000000000001</v>
      </c>
    </row>
    <row r="381" spans="1:15">
      <c r="A381" s="19" t="s">
        <v>660</v>
      </c>
      <c r="B381" s="19" t="s">
        <v>251</v>
      </c>
      <c r="C381" s="19">
        <v>0</v>
      </c>
      <c r="D381" s="19">
        <v>0</v>
      </c>
      <c r="E381" s="19" t="s">
        <v>30</v>
      </c>
      <c r="F381" s="19">
        <v>63.06</v>
      </c>
      <c r="G381" s="19">
        <v>3</v>
      </c>
      <c r="H381" s="19">
        <v>9.4589999999999996</v>
      </c>
      <c r="I381" s="19">
        <v>198.63900000000001</v>
      </c>
      <c r="J381" s="19">
        <v>43484</v>
      </c>
      <c r="K381" s="19">
        <v>2</v>
      </c>
      <c r="L381" s="19" t="s">
        <v>18</v>
      </c>
      <c r="M381" s="19">
        <v>189.18</v>
      </c>
      <c r="N381" s="19">
        <v>4.761904762E-2</v>
      </c>
      <c r="O381" s="19">
        <v>9.4589999999999996</v>
      </c>
    </row>
    <row r="382" spans="1:15">
      <c r="A382" s="19" t="s">
        <v>661</v>
      </c>
      <c r="B382" s="19" t="s">
        <v>246</v>
      </c>
      <c r="C382" s="19">
        <v>0</v>
      </c>
      <c r="D382" s="19">
        <v>0</v>
      </c>
      <c r="E382" s="19" t="s">
        <v>17</v>
      </c>
      <c r="F382" s="19">
        <v>51.71</v>
      </c>
      <c r="G382" s="19">
        <v>4</v>
      </c>
      <c r="H382" s="19">
        <v>10.342000000000001</v>
      </c>
      <c r="I382" s="19">
        <v>217.18199999999999</v>
      </c>
      <c r="J382" s="19">
        <v>43533</v>
      </c>
      <c r="K382" s="19">
        <v>1</v>
      </c>
      <c r="L382" s="19" t="s">
        <v>282</v>
      </c>
      <c r="M382" s="19">
        <v>206.84</v>
      </c>
      <c r="N382" s="19">
        <v>4.761904762E-2</v>
      </c>
      <c r="O382" s="19">
        <v>10.342000000000001</v>
      </c>
    </row>
    <row r="383" spans="1:15">
      <c r="A383" s="19" t="s">
        <v>662</v>
      </c>
      <c r="B383" s="19" t="s">
        <v>246</v>
      </c>
      <c r="C383" s="19">
        <v>0</v>
      </c>
      <c r="D383" s="19">
        <v>1</v>
      </c>
      <c r="E383" s="19" t="s">
        <v>37</v>
      </c>
      <c r="F383" s="19">
        <v>52.34</v>
      </c>
      <c r="G383" s="19">
        <v>3</v>
      </c>
      <c r="H383" s="19">
        <v>7.851</v>
      </c>
      <c r="I383" s="19">
        <v>164.87100000000001</v>
      </c>
      <c r="J383" s="19">
        <v>43551</v>
      </c>
      <c r="K383" s="19">
        <v>1</v>
      </c>
      <c r="L383" s="19" t="s">
        <v>23</v>
      </c>
      <c r="M383" s="19">
        <v>157.02000000000001</v>
      </c>
      <c r="N383" s="19">
        <v>4.761904762E-2</v>
      </c>
      <c r="O383" s="19">
        <v>7.851</v>
      </c>
    </row>
    <row r="384" spans="1:15">
      <c r="A384" s="19" t="s">
        <v>663</v>
      </c>
      <c r="B384" s="19" t="s">
        <v>246</v>
      </c>
      <c r="C384" s="19">
        <v>0</v>
      </c>
      <c r="D384" s="19">
        <v>1</v>
      </c>
      <c r="E384" s="19" t="s">
        <v>30</v>
      </c>
      <c r="F384" s="19">
        <v>43.06</v>
      </c>
      <c r="G384" s="19">
        <v>5</v>
      </c>
      <c r="H384" s="19">
        <v>10.765000000000001</v>
      </c>
      <c r="I384" s="19">
        <v>226.065</v>
      </c>
      <c r="J384" s="19">
        <v>43500</v>
      </c>
      <c r="K384" s="19">
        <v>2</v>
      </c>
      <c r="L384" s="19" t="s">
        <v>18</v>
      </c>
      <c r="M384" s="19">
        <v>215.3</v>
      </c>
      <c r="N384" s="19">
        <v>4.761904762E-2</v>
      </c>
      <c r="O384" s="19">
        <v>10.765000000000001</v>
      </c>
    </row>
    <row r="385" spans="1:15">
      <c r="A385" s="19" t="s">
        <v>664</v>
      </c>
      <c r="B385" s="19" t="s">
        <v>254</v>
      </c>
      <c r="C385" s="19">
        <v>0</v>
      </c>
      <c r="D385" s="19">
        <v>0</v>
      </c>
      <c r="E385" s="19" t="s">
        <v>39</v>
      </c>
      <c r="F385" s="19">
        <v>59.61</v>
      </c>
      <c r="G385" s="19">
        <v>10</v>
      </c>
      <c r="H385" s="19">
        <v>29.805</v>
      </c>
      <c r="I385" s="19">
        <v>625.90499999999997</v>
      </c>
      <c r="J385" s="19">
        <v>43538</v>
      </c>
      <c r="K385" s="19">
        <v>1</v>
      </c>
      <c r="L385" s="19" t="s">
        <v>23</v>
      </c>
      <c r="M385" s="19">
        <v>596.1</v>
      </c>
      <c r="N385" s="19">
        <v>4.761904762E-2</v>
      </c>
      <c r="O385" s="19">
        <v>29.805</v>
      </c>
    </row>
    <row r="386" spans="1:15">
      <c r="A386" s="19" t="s">
        <v>665</v>
      </c>
      <c r="B386" s="19" t="s">
        <v>246</v>
      </c>
      <c r="C386" s="19">
        <v>0</v>
      </c>
      <c r="D386" s="19">
        <v>0</v>
      </c>
      <c r="E386" s="19" t="s">
        <v>17</v>
      </c>
      <c r="F386" s="19">
        <v>14.62</v>
      </c>
      <c r="G386" s="19">
        <v>5</v>
      </c>
      <c r="H386" s="19">
        <v>3.6549999999999998</v>
      </c>
      <c r="I386" s="19">
        <v>76.754999999999995</v>
      </c>
      <c r="J386" s="19">
        <v>43528</v>
      </c>
      <c r="K386" s="19">
        <v>1</v>
      </c>
      <c r="L386" s="19" t="s">
        <v>23</v>
      </c>
      <c r="M386" s="19">
        <v>73.099999999999994</v>
      </c>
      <c r="N386" s="19">
        <v>4.761904762E-2</v>
      </c>
      <c r="O386" s="19">
        <v>3.6549999999999998</v>
      </c>
    </row>
    <row r="387" spans="1:15">
      <c r="A387" s="19" t="s">
        <v>666</v>
      </c>
      <c r="B387" s="19" t="s">
        <v>254</v>
      </c>
      <c r="C387" s="19">
        <v>1</v>
      </c>
      <c r="D387" s="19">
        <v>0</v>
      </c>
      <c r="E387" s="19" t="s">
        <v>17</v>
      </c>
      <c r="F387" s="19">
        <v>46.53</v>
      </c>
      <c r="G387" s="19">
        <v>6</v>
      </c>
      <c r="H387" s="19">
        <v>13.959</v>
      </c>
      <c r="I387" s="19">
        <v>293.13900000000001</v>
      </c>
      <c r="J387" s="19">
        <v>43527</v>
      </c>
      <c r="K387" s="19">
        <v>0</v>
      </c>
      <c r="L387" s="19" t="s">
        <v>282</v>
      </c>
      <c r="M387" s="19">
        <v>279.18</v>
      </c>
      <c r="N387" s="19">
        <v>4.761904762E-2</v>
      </c>
      <c r="O387" s="19">
        <v>13.959</v>
      </c>
    </row>
    <row r="388" spans="1:15">
      <c r="A388" s="19" t="s">
        <v>667</v>
      </c>
      <c r="B388" s="19" t="s">
        <v>254</v>
      </c>
      <c r="C388" s="19">
        <v>1</v>
      </c>
      <c r="D388" s="19">
        <v>1</v>
      </c>
      <c r="E388" s="19" t="s">
        <v>26</v>
      </c>
      <c r="F388" s="19">
        <v>24.24</v>
      </c>
      <c r="G388" s="19">
        <v>7</v>
      </c>
      <c r="H388" s="19">
        <v>8.484</v>
      </c>
      <c r="I388" s="19">
        <v>178.16399999999999</v>
      </c>
      <c r="J388" s="19">
        <v>43492</v>
      </c>
      <c r="K388" s="19">
        <v>2</v>
      </c>
      <c r="L388" s="19" t="s">
        <v>18</v>
      </c>
      <c r="M388" s="19">
        <v>169.68</v>
      </c>
      <c r="N388" s="19">
        <v>4.761904762E-2</v>
      </c>
      <c r="O388" s="19">
        <v>8.484</v>
      </c>
    </row>
    <row r="389" spans="1:15">
      <c r="A389" s="19" t="s">
        <v>668</v>
      </c>
      <c r="B389" s="19" t="s">
        <v>246</v>
      </c>
      <c r="C389" s="19">
        <v>1</v>
      </c>
      <c r="D389" s="19">
        <v>1</v>
      </c>
      <c r="E389" s="19" t="s">
        <v>30</v>
      </c>
      <c r="F389" s="19">
        <v>45.58</v>
      </c>
      <c r="G389" s="19">
        <v>1</v>
      </c>
      <c r="H389" s="19">
        <v>2.2789999999999999</v>
      </c>
      <c r="I389" s="19">
        <v>47.859000000000002</v>
      </c>
      <c r="J389" s="19">
        <v>43503</v>
      </c>
      <c r="K389" s="19">
        <v>1</v>
      </c>
      <c r="L389" s="19" t="s">
        <v>23</v>
      </c>
      <c r="M389" s="19">
        <v>45.58</v>
      </c>
      <c r="N389" s="19">
        <v>4.761904762E-2</v>
      </c>
      <c r="O389" s="19">
        <v>2.2789999999999999</v>
      </c>
    </row>
    <row r="390" spans="1:15">
      <c r="A390" s="19" t="s">
        <v>669</v>
      </c>
      <c r="B390" s="19" t="s">
        <v>246</v>
      </c>
      <c r="C390" s="19">
        <v>1</v>
      </c>
      <c r="D390" s="19">
        <v>1</v>
      </c>
      <c r="E390" s="19" t="s">
        <v>30</v>
      </c>
      <c r="F390" s="19">
        <v>75.2</v>
      </c>
      <c r="G390" s="19">
        <v>3</v>
      </c>
      <c r="H390" s="19">
        <v>11.28</v>
      </c>
      <c r="I390" s="19">
        <v>236.88</v>
      </c>
      <c r="J390" s="19">
        <v>43501</v>
      </c>
      <c r="K390" s="19">
        <v>1</v>
      </c>
      <c r="L390" s="19" t="s">
        <v>18</v>
      </c>
      <c r="M390" s="19">
        <v>225.6</v>
      </c>
      <c r="N390" s="19">
        <v>4.761904762E-2</v>
      </c>
      <c r="O390" s="19">
        <v>11.28</v>
      </c>
    </row>
    <row r="391" spans="1:15">
      <c r="A391" s="19" t="s">
        <v>670</v>
      </c>
      <c r="B391" s="19" t="s">
        <v>251</v>
      </c>
      <c r="C391" s="19">
        <v>1</v>
      </c>
      <c r="D391" s="19">
        <v>0</v>
      </c>
      <c r="E391" s="19" t="s">
        <v>30</v>
      </c>
      <c r="F391" s="19">
        <v>96.8</v>
      </c>
      <c r="G391" s="19">
        <v>3</v>
      </c>
      <c r="H391" s="19">
        <v>14.52</v>
      </c>
      <c r="I391" s="19">
        <v>304.92</v>
      </c>
      <c r="J391" s="19">
        <v>43539</v>
      </c>
      <c r="K391" s="19">
        <v>1</v>
      </c>
      <c r="L391" s="19" t="s">
        <v>23</v>
      </c>
      <c r="M391" s="19">
        <v>290.39999999999998</v>
      </c>
      <c r="N391" s="19">
        <v>4.761904762E-2</v>
      </c>
      <c r="O391" s="19">
        <v>14.52</v>
      </c>
    </row>
    <row r="392" spans="1:15">
      <c r="A392" s="19" t="s">
        <v>671</v>
      </c>
      <c r="B392" s="19" t="s">
        <v>251</v>
      </c>
      <c r="C392" s="19">
        <v>0</v>
      </c>
      <c r="D392" s="19">
        <v>0</v>
      </c>
      <c r="E392" s="19" t="s">
        <v>17</v>
      </c>
      <c r="F392" s="19">
        <v>14.82</v>
      </c>
      <c r="G392" s="19">
        <v>3</v>
      </c>
      <c r="H392" s="19">
        <v>2.2229999999999999</v>
      </c>
      <c r="I392" s="19">
        <v>46.683</v>
      </c>
      <c r="J392" s="19">
        <v>43525</v>
      </c>
      <c r="K392" s="19">
        <v>1</v>
      </c>
      <c r="L392" s="19" t="s">
        <v>282</v>
      </c>
      <c r="M392" s="19">
        <v>44.46</v>
      </c>
      <c r="N392" s="19">
        <v>4.761904762E-2</v>
      </c>
      <c r="O392" s="19">
        <v>2.2229999999999999</v>
      </c>
    </row>
    <row r="393" spans="1:15">
      <c r="A393" s="19" t="s">
        <v>672</v>
      </c>
      <c r="B393" s="19" t="s">
        <v>246</v>
      </c>
      <c r="C393" s="19">
        <v>0</v>
      </c>
      <c r="D393" s="19">
        <v>0</v>
      </c>
      <c r="E393" s="19" t="s">
        <v>37</v>
      </c>
      <c r="F393" s="19">
        <v>52.2</v>
      </c>
      <c r="G393" s="19">
        <v>3</v>
      </c>
      <c r="H393" s="19">
        <v>7.83</v>
      </c>
      <c r="I393" s="19">
        <v>164.43</v>
      </c>
      <c r="J393" s="19">
        <v>43511</v>
      </c>
      <c r="K393" s="19">
        <v>1</v>
      </c>
      <c r="L393" s="19" t="s">
        <v>282</v>
      </c>
      <c r="M393" s="19">
        <v>156.6</v>
      </c>
      <c r="N393" s="19">
        <v>4.761904762E-2</v>
      </c>
      <c r="O393" s="19">
        <v>7.83</v>
      </c>
    </row>
    <row r="394" spans="1:15">
      <c r="A394" s="19" t="s">
        <v>673</v>
      </c>
      <c r="B394" s="19" t="s">
        <v>254</v>
      </c>
      <c r="C394" s="19">
        <v>0</v>
      </c>
      <c r="D394" s="19">
        <v>1</v>
      </c>
      <c r="E394" s="19" t="s">
        <v>30</v>
      </c>
      <c r="F394" s="19">
        <v>46.66</v>
      </c>
      <c r="G394" s="19">
        <v>9</v>
      </c>
      <c r="H394" s="19">
        <v>20.997</v>
      </c>
      <c r="I394" s="19">
        <v>440.93700000000001</v>
      </c>
      <c r="J394" s="19">
        <v>43513</v>
      </c>
      <c r="K394" s="19">
        <v>2</v>
      </c>
      <c r="L394" s="19" t="s">
        <v>18</v>
      </c>
      <c r="M394" s="19">
        <v>419.94</v>
      </c>
      <c r="N394" s="19">
        <v>4.761904762E-2</v>
      </c>
      <c r="O394" s="19">
        <v>20.997</v>
      </c>
    </row>
    <row r="395" spans="1:15">
      <c r="A395" s="19" t="s">
        <v>674</v>
      </c>
      <c r="B395" s="19" t="s">
        <v>254</v>
      </c>
      <c r="C395" s="19">
        <v>0</v>
      </c>
      <c r="D395" s="19">
        <v>1</v>
      </c>
      <c r="E395" s="19" t="s">
        <v>39</v>
      </c>
      <c r="F395" s="19">
        <v>36.85</v>
      </c>
      <c r="G395" s="19">
        <v>5</v>
      </c>
      <c r="H395" s="19">
        <v>9.2125000000000004</v>
      </c>
      <c r="I395" s="19">
        <v>193.46250000000001</v>
      </c>
      <c r="J395" s="19">
        <v>43491</v>
      </c>
      <c r="K395" s="19">
        <v>2</v>
      </c>
      <c r="L395" s="19" t="s">
        <v>23</v>
      </c>
      <c r="M395" s="19">
        <v>184.25</v>
      </c>
      <c r="N395" s="19">
        <v>4.761904762E-2</v>
      </c>
      <c r="O395" s="19">
        <v>9.2125000000000004</v>
      </c>
    </row>
    <row r="396" spans="1:15">
      <c r="A396" s="19" t="s">
        <v>675</v>
      </c>
      <c r="B396" s="19" t="s">
        <v>246</v>
      </c>
      <c r="C396" s="19">
        <v>1</v>
      </c>
      <c r="D396" s="19">
        <v>1</v>
      </c>
      <c r="E396" s="19" t="s">
        <v>26</v>
      </c>
      <c r="F396" s="19">
        <v>70.319999999999993</v>
      </c>
      <c r="G396" s="19">
        <v>2</v>
      </c>
      <c r="H396" s="19">
        <v>7.032</v>
      </c>
      <c r="I396" s="19">
        <v>147.672</v>
      </c>
      <c r="J396" s="19">
        <v>43548</v>
      </c>
      <c r="K396" s="19">
        <v>1</v>
      </c>
      <c r="L396" s="19" t="s">
        <v>18</v>
      </c>
      <c r="M396" s="19">
        <v>140.63999999999999</v>
      </c>
      <c r="N396" s="19">
        <v>4.761904762E-2</v>
      </c>
      <c r="O396" s="19">
        <v>7.032</v>
      </c>
    </row>
    <row r="397" spans="1:15">
      <c r="A397" s="19" t="s">
        <v>676</v>
      </c>
      <c r="B397" s="19" t="s">
        <v>254</v>
      </c>
      <c r="C397" s="19">
        <v>0</v>
      </c>
      <c r="D397" s="19">
        <v>0</v>
      </c>
      <c r="E397" s="19" t="s">
        <v>22</v>
      </c>
      <c r="F397" s="19">
        <v>83.08</v>
      </c>
      <c r="G397" s="19">
        <v>1</v>
      </c>
      <c r="H397" s="19">
        <v>4.1539999999999999</v>
      </c>
      <c r="I397" s="19">
        <v>87.233999999999995</v>
      </c>
      <c r="J397" s="19">
        <v>43488</v>
      </c>
      <c r="K397" s="19">
        <v>2</v>
      </c>
      <c r="L397" s="19" t="s">
        <v>18</v>
      </c>
      <c r="M397" s="19">
        <v>83.08</v>
      </c>
      <c r="N397" s="19">
        <v>4.761904762E-2</v>
      </c>
      <c r="O397" s="19">
        <v>4.1539999999999999</v>
      </c>
    </row>
    <row r="398" spans="1:15">
      <c r="A398" s="19" t="s">
        <v>677</v>
      </c>
      <c r="B398" s="19" t="s">
        <v>254</v>
      </c>
      <c r="C398" s="19">
        <v>0</v>
      </c>
      <c r="D398" s="19">
        <v>1</v>
      </c>
      <c r="E398" s="19" t="s">
        <v>39</v>
      </c>
      <c r="F398" s="19">
        <v>64.989999999999995</v>
      </c>
      <c r="G398" s="19">
        <v>1</v>
      </c>
      <c r="H398" s="19">
        <v>3.2494999999999998</v>
      </c>
      <c r="I398" s="19">
        <v>68.239500000000007</v>
      </c>
      <c r="J398" s="19">
        <v>43491</v>
      </c>
      <c r="K398" s="19">
        <v>0</v>
      </c>
      <c r="L398" s="19" t="s">
        <v>282</v>
      </c>
      <c r="M398" s="19">
        <v>64.989999999999995</v>
      </c>
      <c r="N398" s="19">
        <v>4.761904762E-2</v>
      </c>
      <c r="O398" s="19">
        <v>3.2494999999999998</v>
      </c>
    </row>
    <row r="399" spans="1:15">
      <c r="A399" s="19" t="s">
        <v>678</v>
      </c>
      <c r="B399" s="19" t="s">
        <v>254</v>
      </c>
      <c r="C399" s="19">
        <v>0</v>
      </c>
      <c r="D399" s="19">
        <v>0</v>
      </c>
      <c r="E399" s="19" t="s">
        <v>37</v>
      </c>
      <c r="F399" s="19">
        <v>77.56</v>
      </c>
      <c r="G399" s="19">
        <v>10</v>
      </c>
      <c r="H399" s="19">
        <v>38.78</v>
      </c>
      <c r="I399" s="19">
        <v>814.38</v>
      </c>
      <c r="J399" s="19">
        <v>43538</v>
      </c>
      <c r="K399" s="19">
        <v>2</v>
      </c>
      <c r="L399" s="19" t="s">
        <v>18</v>
      </c>
      <c r="M399" s="19">
        <v>775.6</v>
      </c>
      <c r="N399" s="19">
        <v>4.761904762E-2</v>
      </c>
      <c r="O399" s="19">
        <v>38.78</v>
      </c>
    </row>
    <row r="400" spans="1:15">
      <c r="A400" s="19" t="s">
        <v>679</v>
      </c>
      <c r="B400" s="19" t="s">
        <v>251</v>
      </c>
      <c r="C400" s="19">
        <v>0</v>
      </c>
      <c r="D400" s="19">
        <v>1</v>
      </c>
      <c r="E400" s="19" t="s">
        <v>30</v>
      </c>
      <c r="F400" s="19">
        <v>54.51</v>
      </c>
      <c r="G400" s="19">
        <v>6</v>
      </c>
      <c r="H400" s="19">
        <v>16.353000000000002</v>
      </c>
      <c r="I400" s="19">
        <v>343.41300000000001</v>
      </c>
      <c r="J400" s="19">
        <v>43541</v>
      </c>
      <c r="K400" s="19">
        <v>1</v>
      </c>
      <c r="L400" s="19" t="s">
        <v>18</v>
      </c>
      <c r="M400" s="19">
        <v>327.06</v>
      </c>
      <c r="N400" s="19">
        <v>4.761904762E-2</v>
      </c>
      <c r="O400" s="19">
        <v>16.353000000000002</v>
      </c>
    </row>
    <row r="401" spans="1:15">
      <c r="A401" s="19" t="s">
        <v>680</v>
      </c>
      <c r="B401" s="19" t="s">
        <v>254</v>
      </c>
      <c r="C401" s="19">
        <v>1</v>
      </c>
      <c r="D401" s="19">
        <v>1</v>
      </c>
      <c r="E401" s="19" t="s">
        <v>39</v>
      </c>
      <c r="F401" s="19">
        <v>51.89</v>
      </c>
      <c r="G401" s="19">
        <v>7</v>
      </c>
      <c r="H401" s="19">
        <v>18.1615</v>
      </c>
      <c r="I401" s="19">
        <v>381.39150000000001</v>
      </c>
      <c r="J401" s="19">
        <v>43473</v>
      </c>
      <c r="K401" s="19">
        <v>2</v>
      </c>
      <c r="L401" s="19" t="s">
        <v>23</v>
      </c>
      <c r="M401" s="19">
        <v>363.23</v>
      </c>
      <c r="N401" s="19">
        <v>4.761904762E-2</v>
      </c>
      <c r="O401" s="19">
        <v>18.1615</v>
      </c>
    </row>
    <row r="402" spans="1:15">
      <c r="A402" s="19" t="s">
        <v>681</v>
      </c>
      <c r="B402" s="19" t="s">
        <v>251</v>
      </c>
      <c r="C402" s="19">
        <v>0</v>
      </c>
      <c r="D402" s="19">
        <v>0</v>
      </c>
      <c r="E402" s="19" t="s">
        <v>26</v>
      </c>
      <c r="F402" s="19">
        <v>31.75</v>
      </c>
      <c r="G402" s="19">
        <v>4</v>
      </c>
      <c r="H402" s="19">
        <v>6.35</v>
      </c>
      <c r="I402" s="19">
        <v>133.35</v>
      </c>
      <c r="J402" s="19">
        <v>43504</v>
      </c>
      <c r="K402" s="19">
        <v>2</v>
      </c>
      <c r="L402" s="19" t="s">
        <v>23</v>
      </c>
      <c r="M402" s="19">
        <v>127</v>
      </c>
      <c r="N402" s="19">
        <v>4.761904762E-2</v>
      </c>
      <c r="O402" s="19">
        <v>6.35</v>
      </c>
    </row>
    <row r="403" spans="1:15">
      <c r="A403" s="19" t="s">
        <v>682</v>
      </c>
      <c r="B403" s="19" t="s">
        <v>246</v>
      </c>
      <c r="C403" s="19">
        <v>1</v>
      </c>
      <c r="D403" s="19">
        <v>1</v>
      </c>
      <c r="E403" s="19" t="s">
        <v>39</v>
      </c>
      <c r="F403" s="19">
        <v>53.65</v>
      </c>
      <c r="G403" s="19">
        <v>7</v>
      </c>
      <c r="H403" s="19">
        <v>18.7775</v>
      </c>
      <c r="I403" s="19">
        <v>394.32749999999999</v>
      </c>
      <c r="J403" s="19">
        <v>43506</v>
      </c>
      <c r="K403" s="19">
        <v>1</v>
      </c>
      <c r="L403" s="19" t="s">
        <v>18</v>
      </c>
      <c r="M403" s="19">
        <v>375.55</v>
      </c>
      <c r="N403" s="19">
        <v>4.761904762E-2</v>
      </c>
      <c r="O403" s="19">
        <v>18.7775</v>
      </c>
    </row>
    <row r="404" spans="1:15">
      <c r="A404" s="19" t="s">
        <v>683</v>
      </c>
      <c r="B404" s="19" t="s">
        <v>254</v>
      </c>
      <c r="C404" s="19">
        <v>1</v>
      </c>
      <c r="D404" s="19">
        <v>1</v>
      </c>
      <c r="E404" s="19" t="s">
        <v>37</v>
      </c>
      <c r="F404" s="19">
        <v>49.79</v>
      </c>
      <c r="G404" s="19">
        <v>4</v>
      </c>
      <c r="H404" s="19">
        <v>9.9580000000000002</v>
      </c>
      <c r="I404" s="19">
        <v>209.11799999999999</v>
      </c>
      <c r="J404" s="19">
        <v>43552</v>
      </c>
      <c r="K404" s="19">
        <v>2</v>
      </c>
      <c r="L404" s="19" t="s">
        <v>282</v>
      </c>
      <c r="M404" s="19">
        <v>199.16</v>
      </c>
      <c r="N404" s="19">
        <v>4.761904762E-2</v>
      </c>
      <c r="O404" s="19">
        <v>9.9580000000000002</v>
      </c>
    </row>
    <row r="405" spans="1:15">
      <c r="A405" s="19" t="s">
        <v>684</v>
      </c>
      <c r="B405" s="19" t="s">
        <v>246</v>
      </c>
      <c r="C405" s="19">
        <v>0</v>
      </c>
      <c r="D405" s="19">
        <v>0</v>
      </c>
      <c r="E405" s="19" t="s">
        <v>39</v>
      </c>
      <c r="F405" s="19">
        <v>30.61</v>
      </c>
      <c r="G405" s="19">
        <v>1</v>
      </c>
      <c r="H405" s="19">
        <v>1.5305</v>
      </c>
      <c r="I405" s="19">
        <v>32.140500000000003</v>
      </c>
      <c r="J405" s="19">
        <v>43488</v>
      </c>
      <c r="K405" s="19">
        <v>1</v>
      </c>
      <c r="L405" s="19" t="s">
        <v>18</v>
      </c>
      <c r="M405" s="19">
        <v>30.61</v>
      </c>
      <c r="N405" s="19">
        <v>4.761904762E-2</v>
      </c>
      <c r="O405" s="19">
        <v>1.5305</v>
      </c>
    </row>
    <row r="406" spans="1:15">
      <c r="A406" s="19" t="s">
        <v>685</v>
      </c>
      <c r="B406" s="19" t="s">
        <v>251</v>
      </c>
      <c r="C406" s="19">
        <v>1</v>
      </c>
      <c r="D406" s="19">
        <v>0</v>
      </c>
      <c r="E406" s="19" t="s">
        <v>37</v>
      </c>
      <c r="F406" s="19">
        <v>57.89</v>
      </c>
      <c r="G406" s="19">
        <v>2</v>
      </c>
      <c r="H406" s="19">
        <v>5.7889999999999997</v>
      </c>
      <c r="I406" s="19">
        <v>121.569</v>
      </c>
      <c r="J406" s="19">
        <v>43482</v>
      </c>
      <c r="K406" s="19">
        <v>0</v>
      </c>
      <c r="L406" s="19" t="s">
        <v>18</v>
      </c>
      <c r="M406" s="19">
        <v>115.78</v>
      </c>
      <c r="N406" s="19">
        <v>4.761904762E-2</v>
      </c>
      <c r="O406" s="19">
        <v>5.7889999999999997</v>
      </c>
    </row>
    <row r="407" spans="1:15">
      <c r="A407" s="19" t="s">
        <v>686</v>
      </c>
      <c r="B407" s="19" t="s">
        <v>246</v>
      </c>
      <c r="C407" s="19">
        <v>0</v>
      </c>
      <c r="D407" s="19">
        <v>1</v>
      </c>
      <c r="E407" s="19" t="s">
        <v>22</v>
      </c>
      <c r="F407" s="19">
        <v>28.96</v>
      </c>
      <c r="G407" s="19">
        <v>1</v>
      </c>
      <c r="H407" s="19">
        <v>1.448</v>
      </c>
      <c r="I407" s="19">
        <v>30.408000000000001</v>
      </c>
      <c r="J407" s="19">
        <v>43503</v>
      </c>
      <c r="K407" s="19">
        <v>0</v>
      </c>
      <c r="L407" s="19" t="s">
        <v>282</v>
      </c>
      <c r="M407" s="19">
        <v>28.96</v>
      </c>
      <c r="N407" s="19">
        <v>4.761904762E-2</v>
      </c>
      <c r="O407" s="19">
        <v>1.448</v>
      </c>
    </row>
    <row r="408" spans="1:15">
      <c r="A408" s="19" t="s">
        <v>687</v>
      </c>
      <c r="B408" s="19" t="s">
        <v>254</v>
      </c>
      <c r="C408" s="19">
        <v>1</v>
      </c>
      <c r="D408" s="19">
        <v>1</v>
      </c>
      <c r="E408" s="19" t="s">
        <v>37</v>
      </c>
      <c r="F408" s="19">
        <v>98.97</v>
      </c>
      <c r="G408" s="19">
        <v>9</v>
      </c>
      <c r="H408" s="19">
        <v>44.536499999999997</v>
      </c>
      <c r="I408" s="19">
        <v>935.26649999999995</v>
      </c>
      <c r="J408" s="19">
        <v>43533</v>
      </c>
      <c r="K408" s="19">
        <v>1</v>
      </c>
      <c r="L408" s="19" t="s">
        <v>23</v>
      </c>
      <c r="M408" s="19">
        <v>890.73</v>
      </c>
      <c r="N408" s="19">
        <v>4.761904762E-2</v>
      </c>
      <c r="O408" s="19">
        <v>44.536499999999997</v>
      </c>
    </row>
    <row r="409" spans="1:15">
      <c r="A409" s="19" t="s">
        <v>688</v>
      </c>
      <c r="B409" s="19" t="s">
        <v>251</v>
      </c>
      <c r="C409" s="19">
        <v>1</v>
      </c>
      <c r="D409" s="19">
        <v>0</v>
      </c>
      <c r="E409" s="19" t="s">
        <v>39</v>
      </c>
      <c r="F409" s="19">
        <v>93.22</v>
      </c>
      <c r="G409" s="19">
        <v>3</v>
      </c>
      <c r="H409" s="19">
        <v>13.983000000000001</v>
      </c>
      <c r="I409" s="19">
        <v>293.64299999999997</v>
      </c>
      <c r="J409" s="19">
        <v>43489</v>
      </c>
      <c r="K409" s="19">
        <v>1</v>
      </c>
      <c r="L409" s="19" t="s">
        <v>23</v>
      </c>
      <c r="M409" s="19">
        <v>279.66000000000003</v>
      </c>
      <c r="N409" s="19">
        <v>4.761904762E-2</v>
      </c>
      <c r="O409" s="19">
        <v>13.983000000000001</v>
      </c>
    </row>
    <row r="410" spans="1:15">
      <c r="A410" s="19" t="s">
        <v>689</v>
      </c>
      <c r="B410" s="19" t="s">
        <v>254</v>
      </c>
      <c r="C410" s="19">
        <v>1</v>
      </c>
      <c r="D410" s="19">
        <v>0</v>
      </c>
      <c r="E410" s="19" t="s">
        <v>30</v>
      </c>
      <c r="F410" s="19">
        <v>80.930000000000007</v>
      </c>
      <c r="G410" s="19">
        <v>1</v>
      </c>
      <c r="H410" s="19">
        <v>4.0465</v>
      </c>
      <c r="I410" s="19">
        <v>84.976500000000001</v>
      </c>
      <c r="J410" s="19">
        <v>43484</v>
      </c>
      <c r="K410" s="19">
        <v>2</v>
      </c>
      <c r="L410" s="19" t="s">
        <v>282</v>
      </c>
      <c r="M410" s="19">
        <v>80.930000000000007</v>
      </c>
      <c r="N410" s="19">
        <v>4.761904762E-2</v>
      </c>
      <c r="O410" s="19">
        <v>4.0465</v>
      </c>
    </row>
    <row r="411" spans="1:15">
      <c r="A411" s="19" t="s">
        <v>690</v>
      </c>
      <c r="B411" s="19" t="s">
        <v>246</v>
      </c>
      <c r="C411" s="19">
        <v>1</v>
      </c>
      <c r="D411" s="19">
        <v>0</v>
      </c>
      <c r="E411" s="19" t="s">
        <v>37</v>
      </c>
      <c r="F411" s="19">
        <v>67.45</v>
      </c>
      <c r="G411" s="19">
        <v>10</v>
      </c>
      <c r="H411" s="19">
        <v>33.725000000000001</v>
      </c>
      <c r="I411" s="19">
        <v>708.22500000000002</v>
      </c>
      <c r="J411" s="19">
        <v>43499</v>
      </c>
      <c r="K411" s="19">
        <v>1</v>
      </c>
      <c r="L411" s="19" t="s">
        <v>18</v>
      </c>
      <c r="M411" s="19">
        <v>674.5</v>
      </c>
      <c r="N411" s="19">
        <v>4.761904762E-2</v>
      </c>
      <c r="O411" s="19">
        <v>33.725000000000001</v>
      </c>
    </row>
    <row r="412" spans="1:15">
      <c r="A412" s="19" t="s">
        <v>691</v>
      </c>
      <c r="B412" s="19" t="s">
        <v>246</v>
      </c>
      <c r="C412" s="19">
        <v>1</v>
      </c>
      <c r="D412" s="19">
        <v>1</v>
      </c>
      <c r="E412" s="19" t="s">
        <v>30</v>
      </c>
      <c r="F412" s="19">
        <v>38.72</v>
      </c>
      <c r="G412" s="19">
        <v>9</v>
      </c>
      <c r="H412" s="19">
        <v>17.423999999999999</v>
      </c>
      <c r="I412" s="19">
        <v>365.904</v>
      </c>
      <c r="J412" s="19">
        <v>43544</v>
      </c>
      <c r="K412" s="19">
        <v>1</v>
      </c>
      <c r="L412" s="19" t="s">
        <v>18</v>
      </c>
      <c r="M412" s="19">
        <v>348.48</v>
      </c>
      <c r="N412" s="19">
        <v>4.761904762E-2</v>
      </c>
      <c r="O412" s="19">
        <v>17.423999999999999</v>
      </c>
    </row>
    <row r="413" spans="1:15">
      <c r="A413" s="19" t="s">
        <v>692</v>
      </c>
      <c r="B413" s="19" t="s">
        <v>251</v>
      </c>
      <c r="C413" s="19">
        <v>1</v>
      </c>
      <c r="D413" s="19">
        <v>0</v>
      </c>
      <c r="E413" s="19" t="s">
        <v>30</v>
      </c>
      <c r="F413" s="19">
        <v>72.599999999999994</v>
      </c>
      <c r="G413" s="19">
        <v>6</v>
      </c>
      <c r="H413" s="19">
        <v>21.78</v>
      </c>
      <c r="I413" s="19">
        <v>457.38</v>
      </c>
      <c r="J413" s="19">
        <v>43478</v>
      </c>
      <c r="K413" s="19">
        <v>2</v>
      </c>
      <c r="L413" s="19" t="s">
        <v>23</v>
      </c>
      <c r="M413" s="19">
        <v>435.6</v>
      </c>
      <c r="N413" s="19">
        <v>4.761904762E-2</v>
      </c>
      <c r="O413" s="19">
        <v>21.78</v>
      </c>
    </row>
    <row r="414" spans="1:15">
      <c r="A414" s="19" t="s">
        <v>693</v>
      </c>
      <c r="B414" s="19" t="s">
        <v>254</v>
      </c>
      <c r="C414" s="19">
        <v>1</v>
      </c>
      <c r="D414" s="19">
        <v>0</v>
      </c>
      <c r="E414" s="19" t="s">
        <v>22</v>
      </c>
      <c r="F414" s="19">
        <v>87.91</v>
      </c>
      <c r="G414" s="19">
        <v>5</v>
      </c>
      <c r="H414" s="19">
        <v>21.977499999999999</v>
      </c>
      <c r="I414" s="19">
        <v>461.52749999999997</v>
      </c>
      <c r="J414" s="19">
        <v>43538</v>
      </c>
      <c r="K414" s="19">
        <v>2</v>
      </c>
      <c r="L414" s="19" t="s">
        <v>18</v>
      </c>
      <c r="M414" s="19">
        <v>439.55</v>
      </c>
      <c r="N414" s="19">
        <v>4.761904762E-2</v>
      </c>
      <c r="O414" s="19">
        <v>21.977499999999999</v>
      </c>
    </row>
    <row r="415" spans="1:15">
      <c r="A415" s="19" t="s">
        <v>694</v>
      </c>
      <c r="B415" s="19" t="s">
        <v>246</v>
      </c>
      <c r="C415" s="19">
        <v>1</v>
      </c>
      <c r="D415" s="19">
        <v>0</v>
      </c>
      <c r="E415" s="19" t="s">
        <v>37</v>
      </c>
      <c r="F415" s="19">
        <v>98.53</v>
      </c>
      <c r="G415" s="19">
        <v>6</v>
      </c>
      <c r="H415" s="19">
        <v>29.559000000000001</v>
      </c>
      <c r="I415" s="19">
        <v>620.73900000000003</v>
      </c>
      <c r="J415" s="19">
        <v>43488</v>
      </c>
      <c r="K415" s="19">
        <v>1</v>
      </c>
      <c r="L415" s="19" t="s">
        <v>282</v>
      </c>
      <c r="M415" s="19">
        <v>591.17999999999995</v>
      </c>
      <c r="N415" s="19">
        <v>4.761904762E-2</v>
      </c>
      <c r="O415" s="19">
        <v>29.559000000000001</v>
      </c>
    </row>
    <row r="416" spans="1:15">
      <c r="A416" s="19" t="s">
        <v>695</v>
      </c>
      <c r="B416" s="19" t="s">
        <v>254</v>
      </c>
      <c r="C416" s="19">
        <v>1</v>
      </c>
      <c r="D416" s="19">
        <v>1</v>
      </c>
      <c r="E416" s="19" t="s">
        <v>39</v>
      </c>
      <c r="F416" s="19">
        <v>43.46</v>
      </c>
      <c r="G416" s="19">
        <v>6</v>
      </c>
      <c r="H416" s="19">
        <v>13.038</v>
      </c>
      <c r="I416" s="19">
        <v>273.798</v>
      </c>
      <c r="J416" s="19">
        <v>43503</v>
      </c>
      <c r="K416" s="19">
        <v>2</v>
      </c>
      <c r="L416" s="19" t="s">
        <v>18</v>
      </c>
      <c r="M416" s="19">
        <v>260.76</v>
      </c>
      <c r="N416" s="19">
        <v>4.761904762E-2</v>
      </c>
      <c r="O416" s="19">
        <v>13.038</v>
      </c>
    </row>
    <row r="417" spans="1:15">
      <c r="A417" s="19" t="s">
        <v>696</v>
      </c>
      <c r="B417" s="19" t="s">
        <v>246</v>
      </c>
      <c r="C417" s="19">
        <v>0</v>
      </c>
      <c r="D417" s="19">
        <v>1</v>
      </c>
      <c r="E417" s="19" t="s">
        <v>37</v>
      </c>
      <c r="F417" s="19">
        <v>71.680000000000007</v>
      </c>
      <c r="G417" s="19">
        <v>3</v>
      </c>
      <c r="H417" s="19">
        <v>10.752000000000001</v>
      </c>
      <c r="I417" s="19">
        <v>225.792</v>
      </c>
      <c r="J417" s="19">
        <v>43552</v>
      </c>
      <c r="K417" s="19">
        <v>2</v>
      </c>
      <c r="L417" s="19" t="s">
        <v>282</v>
      </c>
      <c r="M417" s="19">
        <v>215.04</v>
      </c>
      <c r="N417" s="19">
        <v>4.761904762E-2</v>
      </c>
      <c r="O417" s="19">
        <v>10.752000000000001</v>
      </c>
    </row>
    <row r="418" spans="1:15">
      <c r="A418" s="19" t="s">
        <v>697</v>
      </c>
      <c r="B418" s="19" t="s">
        <v>246</v>
      </c>
      <c r="C418" s="19">
        <v>1</v>
      </c>
      <c r="D418" s="19">
        <v>1</v>
      </c>
      <c r="E418" s="19" t="s">
        <v>37</v>
      </c>
      <c r="F418" s="19">
        <v>91.61</v>
      </c>
      <c r="G418" s="19">
        <v>1</v>
      </c>
      <c r="H418" s="19">
        <v>4.5804999999999998</v>
      </c>
      <c r="I418" s="19">
        <v>96.1905</v>
      </c>
      <c r="J418" s="19">
        <v>43544</v>
      </c>
      <c r="K418" s="19">
        <v>2</v>
      </c>
      <c r="L418" s="19" t="s">
        <v>23</v>
      </c>
      <c r="M418" s="19">
        <v>91.61</v>
      </c>
      <c r="N418" s="19">
        <v>4.761904762E-2</v>
      </c>
      <c r="O418" s="19">
        <v>4.5804999999999998</v>
      </c>
    </row>
    <row r="419" spans="1:15">
      <c r="A419" s="19" t="s">
        <v>698</v>
      </c>
      <c r="B419" s="19" t="s">
        <v>251</v>
      </c>
      <c r="C419" s="19">
        <v>1</v>
      </c>
      <c r="D419" s="19">
        <v>1</v>
      </c>
      <c r="E419" s="19" t="s">
        <v>26</v>
      </c>
      <c r="F419" s="19">
        <v>94.59</v>
      </c>
      <c r="G419" s="19">
        <v>7</v>
      </c>
      <c r="H419" s="19">
        <v>33.106499999999997</v>
      </c>
      <c r="I419" s="19">
        <v>695.23649999999998</v>
      </c>
      <c r="J419" s="19">
        <v>43482</v>
      </c>
      <c r="K419" s="19">
        <v>2</v>
      </c>
      <c r="L419" s="19" t="s">
        <v>282</v>
      </c>
      <c r="M419" s="19">
        <v>662.13</v>
      </c>
      <c r="N419" s="19">
        <v>4.761904762E-2</v>
      </c>
      <c r="O419" s="19">
        <v>33.106499999999997</v>
      </c>
    </row>
    <row r="420" spans="1:15">
      <c r="A420" s="19" t="s">
        <v>699</v>
      </c>
      <c r="B420" s="19" t="s">
        <v>251</v>
      </c>
      <c r="C420" s="19">
        <v>0</v>
      </c>
      <c r="D420" s="19">
        <v>1</v>
      </c>
      <c r="E420" s="19" t="s">
        <v>39</v>
      </c>
      <c r="F420" s="19">
        <v>83.25</v>
      </c>
      <c r="G420" s="19">
        <v>10</v>
      </c>
      <c r="H420" s="19">
        <v>41.625</v>
      </c>
      <c r="I420" s="19">
        <v>874.125</v>
      </c>
      <c r="J420" s="19">
        <v>43477</v>
      </c>
      <c r="K420" s="19">
        <v>1</v>
      </c>
      <c r="L420" s="19" t="s">
        <v>282</v>
      </c>
      <c r="M420" s="19">
        <v>832.5</v>
      </c>
      <c r="N420" s="19">
        <v>4.761904762E-2</v>
      </c>
      <c r="O420" s="19">
        <v>41.625</v>
      </c>
    </row>
    <row r="421" spans="1:15">
      <c r="A421" s="19" t="s">
        <v>700</v>
      </c>
      <c r="B421" s="19" t="s">
        <v>251</v>
      </c>
      <c r="C421" s="19">
        <v>1</v>
      </c>
      <c r="D421" s="19">
        <v>0</v>
      </c>
      <c r="E421" s="19" t="s">
        <v>39</v>
      </c>
      <c r="F421" s="19">
        <v>91.35</v>
      </c>
      <c r="G421" s="19">
        <v>1</v>
      </c>
      <c r="H421" s="19">
        <v>4.5674999999999999</v>
      </c>
      <c r="I421" s="19">
        <v>95.917500000000004</v>
      </c>
      <c r="J421" s="19">
        <v>43512</v>
      </c>
      <c r="K421" s="19">
        <v>2</v>
      </c>
      <c r="L421" s="19" t="s">
        <v>23</v>
      </c>
      <c r="M421" s="19">
        <v>91.35</v>
      </c>
      <c r="N421" s="19">
        <v>4.761904762E-2</v>
      </c>
      <c r="O421" s="19">
        <v>4.5674999999999999</v>
      </c>
    </row>
    <row r="422" spans="1:15">
      <c r="A422" s="19" t="s">
        <v>701</v>
      </c>
      <c r="B422" s="19" t="s">
        <v>251</v>
      </c>
      <c r="C422" s="19">
        <v>1</v>
      </c>
      <c r="D422" s="19">
        <v>1</v>
      </c>
      <c r="E422" s="19" t="s">
        <v>37</v>
      </c>
      <c r="F422" s="19">
        <v>78.88</v>
      </c>
      <c r="G422" s="19">
        <v>2</v>
      </c>
      <c r="H422" s="19">
        <v>7.8879999999999999</v>
      </c>
      <c r="I422" s="19">
        <v>165.648</v>
      </c>
      <c r="J422" s="19">
        <v>43491</v>
      </c>
      <c r="K422" s="19">
        <v>2</v>
      </c>
      <c r="L422" s="19" t="s">
        <v>23</v>
      </c>
      <c r="M422" s="19">
        <v>157.76</v>
      </c>
      <c r="N422" s="19">
        <v>4.761904762E-2</v>
      </c>
      <c r="O422" s="19">
        <v>7.8879999999999999</v>
      </c>
    </row>
    <row r="423" spans="1:15">
      <c r="A423" s="19" t="s">
        <v>702</v>
      </c>
      <c r="B423" s="19" t="s">
        <v>246</v>
      </c>
      <c r="C423" s="19">
        <v>0</v>
      </c>
      <c r="D423" s="19">
        <v>0</v>
      </c>
      <c r="E423" s="19" t="s">
        <v>30</v>
      </c>
      <c r="F423" s="19">
        <v>60.87</v>
      </c>
      <c r="G423" s="19">
        <v>2</v>
      </c>
      <c r="H423" s="19">
        <v>6.0869999999999997</v>
      </c>
      <c r="I423" s="19">
        <v>127.827</v>
      </c>
      <c r="J423" s="19">
        <v>43533</v>
      </c>
      <c r="K423" s="19">
        <v>1</v>
      </c>
      <c r="L423" s="19" t="s">
        <v>18</v>
      </c>
      <c r="M423" s="19">
        <v>121.74</v>
      </c>
      <c r="N423" s="19">
        <v>4.761904762E-2</v>
      </c>
      <c r="O423" s="19">
        <v>6.0869999999999997</v>
      </c>
    </row>
    <row r="424" spans="1:15">
      <c r="A424" s="19" t="s">
        <v>703</v>
      </c>
      <c r="B424" s="19" t="s">
        <v>251</v>
      </c>
      <c r="C424" s="19">
        <v>1</v>
      </c>
      <c r="D424" s="19">
        <v>0</v>
      </c>
      <c r="E424" s="19" t="s">
        <v>17</v>
      </c>
      <c r="F424" s="19">
        <v>82.58</v>
      </c>
      <c r="G424" s="19">
        <v>10</v>
      </c>
      <c r="H424" s="19">
        <v>41.29</v>
      </c>
      <c r="I424" s="19">
        <v>867.09</v>
      </c>
      <c r="J424" s="19">
        <v>43538</v>
      </c>
      <c r="K424" s="19">
        <v>1</v>
      </c>
      <c r="L424" s="19" t="s">
        <v>23</v>
      </c>
      <c r="M424" s="19">
        <v>825.8</v>
      </c>
      <c r="N424" s="19">
        <v>4.761904762E-2</v>
      </c>
      <c r="O424" s="19">
        <v>41.29</v>
      </c>
    </row>
    <row r="425" spans="1:15">
      <c r="A425" s="19" t="s">
        <v>704</v>
      </c>
      <c r="B425" s="19" t="s">
        <v>246</v>
      </c>
      <c r="C425" s="19">
        <v>1</v>
      </c>
      <c r="D425" s="19">
        <v>0</v>
      </c>
      <c r="E425" s="19" t="s">
        <v>26</v>
      </c>
      <c r="F425" s="19">
        <v>53.3</v>
      </c>
      <c r="G425" s="19">
        <v>3</v>
      </c>
      <c r="H425" s="19">
        <v>7.9950000000000001</v>
      </c>
      <c r="I425" s="19">
        <v>167.89500000000001</v>
      </c>
      <c r="J425" s="19">
        <v>43490</v>
      </c>
      <c r="K425" s="19">
        <v>1</v>
      </c>
      <c r="L425" s="19" t="s">
        <v>18</v>
      </c>
      <c r="M425" s="19">
        <v>159.9</v>
      </c>
      <c r="N425" s="19">
        <v>4.761904762E-2</v>
      </c>
      <c r="O425" s="19">
        <v>7.9950000000000001</v>
      </c>
    </row>
    <row r="426" spans="1:15">
      <c r="A426" s="19" t="s">
        <v>705</v>
      </c>
      <c r="B426" s="19" t="s">
        <v>246</v>
      </c>
      <c r="C426" s="19">
        <v>0</v>
      </c>
      <c r="D426" s="19">
        <v>1</v>
      </c>
      <c r="E426" s="19" t="s">
        <v>39</v>
      </c>
      <c r="F426" s="19">
        <v>12.09</v>
      </c>
      <c r="G426" s="19">
        <v>1</v>
      </c>
      <c r="H426" s="19">
        <v>0.60450000000000004</v>
      </c>
      <c r="I426" s="19">
        <v>12.6945</v>
      </c>
      <c r="J426" s="19">
        <v>43491</v>
      </c>
      <c r="K426" s="19">
        <v>2</v>
      </c>
      <c r="L426" s="19" t="s">
        <v>282</v>
      </c>
      <c r="M426" s="19">
        <v>12.09</v>
      </c>
      <c r="N426" s="19">
        <v>4.761904762E-2</v>
      </c>
      <c r="O426" s="19">
        <v>0.60450000000000004</v>
      </c>
    </row>
    <row r="427" spans="1:15">
      <c r="A427" s="19" t="s">
        <v>706</v>
      </c>
      <c r="B427" s="19" t="s">
        <v>246</v>
      </c>
      <c r="C427" s="19">
        <v>0</v>
      </c>
      <c r="D427" s="19">
        <v>0</v>
      </c>
      <c r="E427" s="19" t="s">
        <v>30</v>
      </c>
      <c r="F427" s="19">
        <v>64.19</v>
      </c>
      <c r="G427" s="19">
        <v>10</v>
      </c>
      <c r="H427" s="19">
        <v>32.094999999999999</v>
      </c>
      <c r="I427" s="19">
        <v>673.995</v>
      </c>
      <c r="J427" s="19">
        <v>43484</v>
      </c>
      <c r="K427" s="19">
        <v>1</v>
      </c>
      <c r="L427" s="19" t="s">
        <v>282</v>
      </c>
      <c r="M427" s="19">
        <v>641.9</v>
      </c>
      <c r="N427" s="19">
        <v>4.761904762E-2</v>
      </c>
      <c r="O427" s="19">
        <v>32.094999999999999</v>
      </c>
    </row>
    <row r="428" spans="1:15">
      <c r="A428" s="19" t="s">
        <v>707</v>
      </c>
      <c r="B428" s="19" t="s">
        <v>246</v>
      </c>
      <c r="C428" s="19">
        <v>0</v>
      </c>
      <c r="D428" s="19">
        <v>0</v>
      </c>
      <c r="E428" s="19" t="s">
        <v>22</v>
      </c>
      <c r="F428" s="19">
        <v>78.31</v>
      </c>
      <c r="G428" s="19">
        <v>3</v>
      </c>
      <c r="H428" s="19">
        <v>11.746499999999999</v>
      </c>
      <c r="I428" s="19">
        <v>246.6765</v>
      </c>
      <c r="J428" s="19">
        <v>43529</v>
      </c>
      <c r="K428" s="19">
        <v>2</v>
      </c>
      <c r="L428" s="19" t="s">
        <v>18</v>
      </c>
      <c r="M428" s="19">
        <v>234.93</v>
      </c>
      <c r="N428" s="19">
        <v>4.761904762E-2</v>
      </c>
      <c r="O428" s="19">
        <v>11.746499999999999</v>
      </c>
    </row>
    <row r="429" spans="1:15">
      <c r="A429" s="19" t="s">
        <v>708</v>
      </c>
      <c r="B429" s="19" t="s">
        <v>246</v>
      </c>
      <c r="C429" s="19">
        <v>1</v>
      </c>
      <c r="D429" s="19">
        <v>0</v>
      </c>
      <c r="E429" s="19" t="s">
        <v>37</v>
      </c>
      <c r="F429" s="19">
        <v>83.77</v>
      </c>
      <c r="G429" s="19">
        <v>2</v>
      </c>
      <c r="H429" s="19">
        <v>8.3770000000000007</v>
      </c>
      <c r="I429" s="19">
        <v>175.917</v>
      </c>
      <c r="J429" s="19">
        <v>43480</v>
      </c>
      <c r="K429" s="19">
        <v>0</v>
      </c>
      <c r="L429" s="19" t="s">
        <v>282</v>
      </c>
      <c r="M429" s="19">
        <v>167.54</v>
      </c>
      <c r="N429" s="19">
        <v>4.761904762E-2</v>
      </c>
      <c r="O429" s="19">
        <v>8.3770000000000007</v>
      </c>
    </row>
    <row r="430" spans="1:15">
      <c r="A430" s="19" t="s">
        <v>709</v>
      </c>
      <c r="B430" s="19" t="s">
        <v>251</v>
      </c>
      <c r="C430" s="19">
        <v>0</v>
      </c>
      <c r="D430" s="19">
        <v>0</v>
      </c>
      <c r="E430" s="19" t="s">
        <v>26</v>
      </c>
      <c r="F430" s="19">
        <v>99.7</v>
      </c>
      <c r="G430" s="19">
        <v>3</v>
      </c>
      <c r="H430" s="19">
        <v>14.955</v>
      </c>
      <c r="I430" s="19">
        <v>314.05500000000001</v>
      </c>
      <c r="J430" s="19">
        <v>43542</v>
      </c>
      <c r="K430" s="19">
        <v>1</v>
      </c>
      <c r="L430" s="19" t="s">
        <v>18</v>
      </c>
      <c r="M430" s="19">
        <v>299.10000000000002</v>
      </c>
      <c r="N430" s="19">
        <v>4.761904762E-2</v>
      </c>
      <c r="O430" s="19">
        <v>14.955</v>
      </c>
    </row>
    <row r="431" spans="1:15">
      <c r="A431" s="19" t="s">
        <v>710</v>
      </c>
      <c r="B431" s="19" t="s">
        <v>251</v>
      </c>
      <c r="C431" s="19">
        <v>1</v>
      </c>
      <c r="D431" s="19">
        <v>0</v>
      </c>
      <c r="E431" s="19" t="s">
        <v>37</v>
      </c>
      <c r="F431" s="19">
        <v>79.91</v>
      </c>
      <c r="G431" s="19">
        <v>3</v>
      </c>
      <c r="H431" s="19">
        <v>11.986499999999999</v>
      </c>
      <c r="I431" s="19">
        <v>251.7165</v>
      </c>
      <c r="J431" s="19">
        <v>43544</v>
      </c>
      <c r="K431" s="19">
        <v>2</v>
      </c>
      <c r="L431" s="19" t="s">
        <v>282</v>
      </c>
      <c r="M431" s="19">
        <v>239.73</v>
      </c>
      <c r="N431" s="19">
        <v>4.761904762E-2</v>
      </c>
      <c r="O431" s="19">
        <v>11.986499999999999</v>
      </c>
    </row>
    <row r="432" spans="1:15">
      <c r="A432" s="19" t="s">
        <v>711</v>
      </c>
      <c r="B432" s="19" t="s">
        <v>251</v>
      </c>
      <c r="C432" s="19">
        <v>1</v>
      </c>
      <c r="D432" s="19">
        <v>0</v>
      </c>
      <c r="E432" s="19" t="s">
        <v>17</v>
      </c>
      <c r="F432" s="19">
        <v>66.47</v>
      </c>
      <c r="G432" s="19">
        <v>10</v>
      </c>
      <c r="H432" s="19">
        <v>33.234999999999999</v>
      </c>
      <c r="I432" s="19">
        <v>697.93499999999995</v>
      </c>
      <c r="J432" s="19">
        <v>43480</v>
      </c>
      <c r="K432" s="19">
        <v>2</v>
      </c>
      <c r="L432" s="19" t="s">
        <v>282</v>
      </c>
      <c r="M432" s="19">
        <v>664.7</v>
      </c>
      <c r="N432" s="19">
        <v>4.761904762E-2</v>
      </c>
      <c r="O432" s="19">
        <v>33.234999999999999</v>
      </c>
    </row>
    <row r="433" spans="1:15">
      <c r="A433" s="19" t="s">
        <v>712</v>
      </c>
      <c r="B433" s="19" t="s">
        <v>246</v>
      </c>
      <c r="C433" s="19">
        <v>0</v>
      </c>
      <c r="D433" s="19">
        <v>0</v>
      </c>
      <c r="E433" s="19" t="s">
        <v>17</v>
      </c>
      <c r="F433" s="19">
        <v>28.95</v>
      </c>
      <c r="G433" s="19">
        <v>7</v>
      </c>
      <c r="H433" s="19">
        <v>10.1325</v>
      </c>
      <c r="I433" s="19">
        <v>212.7825</v>
      </c>
      <c r="J433" s="19">
        <v>43527</v>
      </c>
      <c r="K433" s="19">
        <v>2</v>
      </c>
      <c r="L433" s="19" t="s">
        <v>282</v>
      </c>
      <c r="M433" s="19">
        <v>202.65</v>
      </c>
      <c r="N433" s="19">
        <v>4.761904762E-2</v>
      </c>
      <c r="O433" s="19">
        <v>10.1325</v>
      </c>
    </row>
    <row r="434" spans="1:15">
      <c r="A434" s="19" t="s">
        <v>713</v>
      </c>
      <c r="B434" s="19" t="s">
        <v>254</v>
      </c>
      <c r="C434" s="19">
        <v>0</v>
      </c>
      <c r="D434" s="19">
        <v>1</v>
      </c>
      <c r="E434" s="19" t="s">
        <v>22</v>
      </c>
      <c r="F434" s="19">
        <v>46.2</v>
      </c>
      <c r="G434" s="19">
        <v>1</v>
      </c>
      <c r="H434" s="19">
        <v>2.31</v>
      </c>
      <c r="I434" s="19">
        <v>48.51</v>
      </c>
      <c r="J434" s="19">
        <v>43543</v>
      </c>
      <c r="K434" s="19">
        <v>1</v>
      </c>
      <c r="L434" s="19" t="s">
        <v>23</v>
      </c>
      <c r="M434" s="19">
        <v>46.2</v>
      </c>
      <c r="N434" s="19">
        <v>4.761904762E-2</v>
      </c>
      <c r="O434" s="19">
        <v>2.31</v>
      </c>
    </row>
    <row r="435" spans="1:15">
      <c r="A435" s="19" t="s">
        <v>714</v>
      </c>
      <c r="B435" s="19" t="s">
        <v>251</v>
      </c>
      <c r="C435" s="19">
        <v>1</v>
      </c>
      <c r="D435" s="19">
        <v>1</v>
      </c>
      <c r="E435" s="19" t="s">
        <v>37</v>
      </c>
      <c r="F435" s="19">
        <v>17.63</v>
      </c>
      <c r="G435" s="19">
        <v>5</v>
      </c>
      <c r="H435" s="19">
        <v>4.4074999999999998</v>
      </c>
      <c r="I435" s="19">
        <v>92.557500000000005</v>
      </c>
      <c r="J435" s="19">
        <v>43532</v>
      </c>
      <c r="K435" s="19">
        <v>2</v>
      </c>
      <c r="L435" s="19" t="s">
        <v>23</v>
      </c>
      <c r="M435" s="19">
        <v>88.15</v>
      </c>
      <c r="N435" s="19">
        <v>4.761904762E-2</v>
      </c>
      <c r="O435" s="19">
        <v>4.4074999999999998</v>
      </c>
    </row>
    <row r="436" spans="1:15">
      <c r="A436" s="19" t="s">
        <v>715</v>
      </c>
      <c r="B436" s="19" t="s">
        <v>251</v>
      </c>
      <c r="C436" s="19">
        <v>0</v>
      </c>
      <c r="D436" s="19">
        <v>0</v>
      </c>
      <c r="E436" s="19" t="s">
        <v>39</v>
      </c>
      <c r="F436" s="19">
        <v>52.42</v>
      </c>
      <c r="G436" s="19">
        <v>3</v>
      </c>
      <c r="H436" s="19">
        <v>7.8630000000000004</v>
      </c>
      <c r="I436" s="19">
        <v>165.12299999999999</v>
      </c>
      <c r="J436" s="19">
        <v>43523</v>
      </c>
      <c r="K436" s="19">
        <v>2</v>
      </c>
      <c r="L436" s="19" t="s">
        <v>18</v>
      </c>
      <c r="M436" s="19">
        <v>157.26</v>
      </c>
      <c r="N436" s="19">
        <v>4.761904762E-2</v>
      </c>
      <c r="O436" s="19">
        <v>7.8630000000000004</v>
      </c>
    </row>
    <row r="437" spans="1:15">
      <c r="A437" s="19" t="s">
        <v>716</v>
      </c>
      <c r="B437" s="19" t="s">
        <v>251</v>
      </c>
      <c r="C437" s="19">
        <v>1</v>
      </c>
      <c r="D437" s="19">
        <v>1</v>
      </c>
      <c r="E437" s="19" t="s">
        <v>37</v>
      </c>
      <c r="F437" s="19">
        <v>98.79</v>
      </c>
      <c r="G437" s="19">
        <v>3</v>
      </c>
      <c r="H437" s="19">
        <v>14.8185</v>
      </c>
      <c r="I437" s="19">
        <v>311.18849999999998</v>
      </c>
      <c r="J437" s="19">
        <v>43519</v>
      </c>
      <c r="K437" s="19">
        <v>2</v>
      </c>
      <c r="L437" s="19" t="s">
        <v>18</v>
      </c>
      <c r="M437" s="19">
        <v>296.37</v>
      </c>
      <c r="N437" s="19">
        <v>4.761904762E-2</v>
      </c>
      <c r="O437" s="19">
        <v>14.8185</v>
      </c>
    </row>
    <row r="438" spans="1:15">
      <c r="A438" s="19" t="s">
        <v>717</v>
      </c>
      <c r="B438" s="19" t="s">
        <v>254</v>
      </c>
      <c r="C438" s="19">
        <v>1</v>
      </c>
      <c r="D438" s="19">
        <v>1</v>
      </c>
      <c r="E438" s="19" t="s">
        <v>22</v>
      </c>
      <c r="F438" s="19">
        <v>88.55</v>
      </c>
      <c r="G438" s="19">
        <v>8</v>
      </c>
      <c r="H438" s="19">
        <v>35.42</v>
      </c>
      <c r="I438" s="19">
        <v>743.82</v>
      </c>
      <c r="J438" s="19">
        <v>43543</v>
      </c>
      <c r="K438" s="19">
        <v>2</v>
      </c>
      <c r="L438" s="19" t="s">
        <v>18</v>
      </c>
      <c r="M438" s="19">
        <v>708.4</v>
      </c>
      <c r="N438" s="19">
        <v>4.761904762E-2</v>
      </c>
      <c r="O438" s="19">
        <v>35.42</v>
      </c>
    </row>
    <row r="439" spans="1:15">
      <c r="A439" s="19" t="s">
        <v>718</v>
      </c>
      <c r="B439" s="19" t="s">
        <v>251</v>
      </c>
      <c r="C439" s="19">
        <v>1</v>
      </c>
      <c r="D439" s="19">
        <v>0</v>
      </c>
      <c r="E439" s="19" t="s">
        <v>22</v>
      </c>
      <c r="F439" s="19">
        <v>55.67</v>
      </c>
      <c r="G439" s="19">
        <v>2</v>
      </c>
      <c r="H439" s="19">
        <v>5.5670000000000002</v>
      </c>
      <c r="I439" s="19">
        <v>116.907</v>
      </c>
      <c r="J439" s="19">
        <v>43551</v>
      </c>
      <c r="K439" s="19">
        <v>2</v>
      </c>
      <c r="L439" s="19" t="s">
        <v>18</v>
      </c>
      <c r="M439" s="19">
        <v>111.34</v>
      </c>
      <c r="N439" s="19">
        <v>4.761904762E-2</v>
      </c>
      <c r="O439" s="19">
        <v>5.5670000000000002</v>
      </c>
    </row>
    <row r="440" spans="1:15">
      <c r="A440" s="19" t="s">
        <v>719</v>
      </c>
      <c r="B440" s="19" t="s">
        <v>254</v>
      </c>
      <c r="C440" s="19">
        <v>1</v>
      </c>
      <c r="D440" s="19">
        <v>1</v>
      </c>
      <c r="E440" s="19" t="s">
        <v>37</v>
      </c>
      <c r="F440" s="19">
        <v>72.52</v>
      </c>
      <c r="G440" s="19">
        <v>8</v>
      </c>
      <c r="H440" s="19">
        <v>29.007999999999999</v>
      </c>
      <c r="I440" s="19">
        <v>609.16800000000001</v>
      </c>
      <c r="J440" s="19">
        <v>43554</v>
      </c>
      <c r="K440" s="19">
        <v>2</v>
      </c>
      <c r="L440" s="19" t="s">
        <v>282</v>
      </c>
      <c r="M440" s="19">
        <v>580.16</v>
      </c>
      <c r="N440" s="19">
        <v>4.761904762E-2</v>
      </c>
      <c r="O440" s="19">
        <v>29.007999999999999</v>
      </c>
    </row>
    <row r="441" spans="1:15">
      <c r="A441" s="19" t="s">
        <v>720</v>
      </c>
      <c r="B441" s="19" t="s">
        <v>254</v>
      </c>
      <c r="C441" s="19">
        <v>1</v>
      </c>
      <c r="D441" s="19">
        <v>0</v>
      </c>
      <c r="E441" s="19" t="s">
        <v>22</v>
      </c>
      <c r="F441" s="19">
        <v>12.05</v>
      </c>
      <c r="G441" s="19">
        <v>5</v>
      </c>
      <c r="H441" s="19">
        <v>3.0125000000000002</v>
      </c>
      <c r="I441" s="19">
        <v>63.262500000000003</v>
      </c>
      <c r="J441" s="19">
        <v>43512</v>
      </c>
      <c r="K441" s="19">
        <v>2</v>
      </c>
      <c r="L441" s="19" t="s">
        <v>18</v>
      </c>
      <c r="M441" s="19">
        <v>60.25</v>
      </c>
      <c r="N441" s="19">
        <v>4.761904762E-2</v>
      </c>
      <c r="O441" s="19">
        <v>3.0125000000000002</v>
      </c>
    </row>
    <row r="442" spans="1:15">
      <c r="A442" s="19" t="s">
        <v>721</v>
      </c>
      <c r="B442" s="19" t="s">
        <v>246</v>
      </c>
      <c r="C442" s="19">
        <v>1</v>
      </c>
      <c r="D442" s="19">
        <v>0</v>
      </c>
      <c r="E442" s="19" t="s">
        <v>26</v>
      </c>
      <c r="F442" s="19">
        <v>19.36</v>
      </c>
      <c r="G442" s="19">
        <v>9</v>
      </c>
      <c r="H442" s="19">
        <v>8.7119999999999997</v>
      </c>
      <c r="I442" s="19">
        <v>182.952</v>
      </c>
      <c r="J442" s="19">
        <v>43483</v>
      </c>
      <c r="K442" s="19">
        <v>2</v>
      </c>
      <c r="L442" s="19" t="s">
        <v>18</v>
      </c>
      <c r="M442" s="19">
        <v>174.24</v>
      </c>
      <c r="N442" s="19">
        <v>4.761904762E-2</v>
      </c>
      <c r="O442" s="19">
        <v>8.7119999999999997</v>
      </c>
    </row>
    <row r="443" spans="1:15">
      <c r="A443" s="19" t="s">
        <v>722</v>
      </c>
      <c r="B443" s="19" t="s">
        <v>254</v>
      </c>
      <c r="C443" s="19">
        <v>0</v>
      </c>
      <c r="D443" s="19">
        <v>0</v>
      </c>
      <c r="E443" s="19" t="s">
        <v>17</v>
      </c>
      <c r="F443" s="19">
        <v>70.209999999999994</v>
      </c>
      <c r="G443" s="19">
        <v>6</v>
      </c>
      <c r="H443" s="19">
        <v>21.062999999999999</v>
      </c>
      <c r="I443" s="19">
        <v>442.32299999999998</v>
      </c>
      <c r="J443" s="19">
        <v>43554</v>
      </c>
      <c r="K443" s="19">
        <v>1</v>
      </c>
      <c r="L443" s="19" t="s">
        <v>23</v>
      </c>
      <c r="M443" s="19">
        <v>421.26</v>
      </c>
      <c r="N443" s="19">
        <v>4.761904762E-2</v>
      </c>
      <c r="O443" s="19">
        <v>21.062999999999999</v>
      </c>
    </row>
    <row r="444" spans="1:15">
      <c r="A444" s="19" t="s">
        <v>723</v>
      </c>
      <c r="B444" s="19" t="s">
        <v>251</v>
      </c>
      <c r="C444" s="19">
        <v>1</v>
      </c>
      <c r="D444" s="19">
        <v>0</v>
      </c>
      <c r="E444" s="19" t="s">
        <v>39</v>
      </c>
      <c r="F444" s="19">
        <v>33.630000000000003</v>
      </c>
      <c r="G444" s="19">
        <v>1</v>
      </c>
      <c r="H444" s="19">
        <v>1.6815</v>
      </c>
      <c r="I444" s="19">
        <v>35.311500000000002</v>
      </c>
      <c r="J444" s="19">
        <v>43544</v>
      </c>
      <c r="K444" s="19">
        <v>2</v>
      </c>
      <c r="L444" s="19" t="s">
        <v>23</v>
      </c>
      <c r="M444" s="19">
        <v>33.630000000000003</v>
      </c>
      <c r="N444" s="19">
        <v>4.761904762E-2</v>
      </c>
      <c r="O444" s="19">
        <v>1.6815</v>
      </c>
    </row>
    <row r="445" spans="1:15">
      <c r="A445" s="19" t="s">
        <v>724</v>
      </c>
      <c r="B445" s="19" t="s">
        <v>254</v>
      </c>
      <c r="C445" s="19">
        <v>1</v>
      </c>
      <c r="D445" s="19">
        <v>1</v>
      </c>
      <c r="E445" s="19" t="s">
        <v>30</v>
      </c>
      <c r="F445" s="19">
        <v>15.49</v>
      </c>
      <c r="G445" s="19">
        <v>2</v>
      </c>
      <c r="H445" s="19">
        <v>1.5489999999999999</v>
      </c>
      <c r="I445" s="19">
        <v>32.529000000000003</v>
      </c>
      <c r="J445" s="19">
        <v>43481</v>
      </c>
      <c r="K445" s="19">
        <v>2</v>
      </c>
      <c r="L445" s="19" t="s">
        <v>23</v>
      </c>
      <c r="M445" s="19">
        <v>30.98</v>
      </c>
      <c r="N445" s="19">
        <v>4.761904762E-2</v>
      </c>
      <c r="O445" s="19">
        <v>1.5489999999999999</v>
      </c>
    </row>
    <row r="446" spans="1:15">
      <c r="A446" s="19" t="s">
        <v>725</v>
      </c>
      <c r="B446" s="19" t="s">
        <v>254</v>
      </c>
      <c r="C446" s="19">
        <v>0</v>
      </c>
      <c r="D446" s="19">
        <v>0</v>
      </c>
      <c r="E446" s="19" t="s">
        <v>22</v>
      </c>
      <c r="F446" s="19">
        <v>24.74</v>
      </c>
      <c r="G446" s="19">
        <v>10</v>
      </c>
      <c r="H446" s="19">
        <v>12.37</v>
      </c>
      <c r="I446" s="19">
        <v>259.77</v>
      </c>
      <c r="J446" s="19">
        <v>43520</v>
      </c>
      <c r="K446" s="19">
        <v>2</v>
      </c>
      <c r="L446" s="19" t="s">
        <v>23</v>
      </c>
      <c r="M446" s="19">
        <v>247.4</v>
      </c>
      <c r="N446" s="19">
        <v>4.761904762E-2</v>
      </c>
      <c r="O446" s="19">
        <v>12.37</v>
      </c>
    </row>
    <row r="447" spans="1:15">
      <c r="A447" s="19" t="s">
        <v>726</v>
      </c>
      <c r="B447" s="19" t="s">
        <v>251</v>
      </c>
      <c r="C447" s="19">
        <v>0</v>
      </c>
      <c r="D447" s="19">
        <v>0</v>
      </c>
      <c r="E447" s="19" t="s">
        <v>22</v>
      </c>
      <c r="F447" s="19">
        <v>75.66</v>
      </c>
      <c r="G447" s="19">
        <v>5</v>
      </c>
      <c r="H447" s="19">
        <v>18.914999999999999</v>
      </c>
      <c r="I447" s="19">
        <v>397.21499999999997</v>
      </c>
      <c r="J447" s="19">
        <v>43480</v>
      </c>
      <c r="K447" s="19">
        <v>2</v>
      </c>
      <c r="L447" s="19" t="s">
        <v>18</v>
      </c>
      <c r="M447" s="19">
        <v>378.3</v>
      </c>
      <c r="N447" s="19">
        <v>4.761904762E-2</v>
      </c>
      <c r="O447" s="19">
        <v>18.914999999999999</v>
      </c>
    </row>
    <row r="448" spans="1:15">
      <c r="A448" s="19" t="s">
        <v>727</v>
      </c>
      <c r="B448" s="19" t="s">
        <v>251</v>
      </c>
      <c r="C448" s="19">
        <v>0</v>
      </c>
      <c r="D448" s="19">
        <v>1</v>
      </c>
      <c r="E448" s="19" t="s">
        <v>17</v>
      </c>
      <c r="F448" s="19">
        <v>55.81</v>
      </c>
      <c r="G448" s="19">
        <v>6</v>
      </c>
      <c r="H448" s="19">
        <v>16.742999999999999</v>
      </c>
      <c r="I448" s="19">
        <v>351.60300000000001</v>
      </c>
      <c r="J448" s="19">
        <v>43487</v>
      </c>
      <c r="K448" s="19">
        <v>1</v>
      </c>
      <c r="L448" s="19" t="s">
        <v>23</v>
      </c>
      <c r="M448" s="19">
        <v>334.86</v>
      </c>
      <c r="N448" s="19">
        <v>4.761904762E-2</v>
      </c>
      <c r="O448" s="19">
        <v>16.742999999999999</v>
      </c>
    </row>
    <row r="449" spans="1:15">
      <c r="A449" s="19" t="s">
        <v>728</v>
      </c>
      <c r="B449" s="19" t="s">
        <v>246</v>
      </c>
      <c r="C449" s="19">
        <v>1</v>
      </c>
      <c r="D449" s="19">
        <v>0</v>
      </c>
      <c r="E449" s="19" t="s">
        <v>26</v>
      </c>
      <c r="F449" s="19">
        <v>72.78</v>
      </c>
      <c r="G449" s="19">
        <v>10</v>
      </c>
      <c r="H449" s="19">
        <v>36.39</v>
      </c>
      <c r="I449" s="19">
        <v>764.19</v>
      </c>
      <c r="J449" s="19">
        <v>43499</v>
      </c>
      <c r="K449" s="19">
        <v>2</v>
      </c>
      <c r="L449" s="19" t="s">
        <v>23</v>
      </c>
      <c r="M449" s="19">
        <v>727.8</v>
      </c>
      <c r="N449" s="19">
        <v>4.761904762E-2</v>
      </c>
      <c r="O449" s="19">
        <v>36.39</v>
      </c>
    </row>
    <row r="450" spans="1:15">
      <c r="A450" s="19" t="s">
        <v>729</v>
      </c>
      <c r="B450" s="19" t="s">
        <v>251</v>
      </c>
      <c r="C450" s="19">
        <v>1</v>
      </c>
      <c r="D450" s="19">
        <v>0</v>
      </c>
      <c r="E450" s="19" t="s">
        <v>30</v>
      </c>
      <c r="F450" s="19">
        <v>37.32</v>
      </c>
      <c r="G450" s="19">
        <v>9</v>
      </c>
      <c r="H450" s="19">
        <v>16.794</v>
      </c>
      <c r="I450" s="19">
        <v>352.67399999999998</v>
      </c>
      <c r="J450" s="19">
        <v>43530</v>
      </c>
      <c r="K450" s="19">
        <v>2</v>
      </c>
      <c r="L450" s="19" t="s">
        <v>18</v>
      </c>
      <c r="M450" s="19">
        <v>335.88</v>
      </c>
      <c r="N450" s="19">
        <v>4.761904762E-2</v>
      </c>
      <c r="O450" s="19">
        <v>16.794</v>
      </c>
    </row>
    <row r="451" spans="1:15">
      <c r="A451" s="19" t="s">
        <v>730</v>
      </c>
      <c r="B451" s="19" t="s">
        <v>251</v>
      </c>
      <c r="C451" s="19">
        <v>1</v>
      </c>
      <c r="D451" s="19">
        <v>0</v>
      </c>
      <c r="E451" s="19" t="s">
        <v>39</v>
      </c>
      <c r="F451" s="19">
        <v>60.18</v>
      </c>
      <c r="G451" s="19">
        <v>4</v>
      </c>
      <c r="H451" s="19">
        <v>12.036</v>
      </c>
      <c r="I451" s="19">
        <v>252.756</v>
      </c>
      <c r="J451" s="19">
        <v>43512</v>
      </c>
      <c r="K451" s="19">
        <v>2</v>
      </c>
      <c r="L451" s="19" t="s">
        <v>282</v>
      </c>
      <c r="M451" s="19">
        <v>240.72</v>
      </c>
      <c r="N451" s="19">
        <v>4.761904762E-2</v>
      </c>
      <c r="O451" s="19">
        <v>12.036</v>
      </c>
    </row>
    <row r="452" spans="1:15">
      <c r="A452" s="19" t="s">
        <v>731</v>
      </c>
      <c r="B452" s="19" t="s">
        <v>246</v>
      </c>
      <c r="C452" s="19">
        <v>0</v>
      </c>
      <c r="D452" s="19">
        <v>1</v>
      </c>
      <c r="E452" s="19" t="s">
        <v>22</v>
      </c>
      <c r="F452" s="19">
        <v>15.69</v>
      </c>
      <c r="G452" s="19">
        <v>3</v>
      </c>
      <c r="H452" s="19">
        <v>2.3534999999999999</v>
      </c>
      <c r="I452" s="19">
        <v>49.423499999999997</v>
      </c>
      <c r="J452" s="19">
        <v>43538</v>
      </c>
      <c r="K452" s="19">
        <v>1</v>
      </c>
      <c r="L452" s="19" t="s">
        <v>282</v>
      </c>
      <c r="M452" s="19">
        <v>47.07</v>
      </c>
      <c r="N452" s="19">
        <v>4.761904762E-2</v>
      </c>
      <c r="O452" s="19">
        <v>2.3534999999999999</v>
      </c>
    </row>
    <row r="453" spans="1:15">
      <c r="A453" s="19" t="s">
        <v>732</v>
      </c>
      <c r="B453" s="19" t="s">
        <v>254</v>
      </c>
      <c r="C453" s="19">
        <v>0</v>
      </c>
      <c r="D453" s="19">
        <v>1</v>
      </c>
      <c r="E453" s="19" t="s">
        <v>22</v>
      </c>
      <c r="F453" s="19">
        <v>99.69</v>
      </c>
      <c r="G453" s="19">
        <v>1</v>
      </c>
      <c r="H453" s="19">
        <v>4.9844999999999997</v>
      </c>
      <c r="I453" s="19">
        <v>104.67449999999999</v>
      </c>
      <c r="J453" s="19">
        <v>43523</v>
      </c>
      <c r="K453" s="19">
        <v>0</v>
      </c>
      <c r="L453" s="19" t="s">
        <v>282</v>
      </c>
      <c r="M453" s="19">
        <v>99.69</v>
      </c>
      <c r="N453" s="19">
        <v>4.761904762E-2</v>
      </c>
      <c r="O453" s="19">
        <v>4.9844999999999997</v>
      </c>
    </row>
    <row r="454" spans="1:15">
      <c r="A454" s="19" t="s">
        <v>733</v>
      </c>
      <c r="B454" s="19" t="s">
        <v>246</v>
      </c>
      <c r="C454" s="19">
        <v>1</v>
      </c>
      <c r="D454" s="19">
        <v>1</v>
      </c>
      <c r="E454" s="19" t="s">
        <v>39</v>
      </c>
      <c r="F454" s="19">
        <v>88.15</v>
      </c>
      <c r="G454" s="19">
        <v>3</v>
      </c>
      <c r="H454" s="19">
        <v>13.2225</v>
      </c>
      <c r="I454" s="19">
        <v>277.67250000000001</v>
      </c>
      <c r="J454" s="19">
        <v>43483</v>
      </c>
      <c r="K454" s="19">
        <v>0</v>
      </c>
      <c r="L454" s="19" t="s">
        <v>18</v>
      </c>
      <c r="M454" s="19">
        <v>264.45</v>
      </c>
      <c r="N454" s="19">
        <v>4.761904762E-2</v>
      </c>
      <c r="O454" s="19">
        <v>13.2225</v>
      </c>
    </row>
    <row r="455" spans="1:15">
      <c r="A455" s="19" t="s">
        <v>734</v>
      </c>
      <c r="B455" s="19" t="s">
        <v>246</v>
      </c>
      <c r="C455" s="19">
        <v>1</v>
      </c>
      <c r="D455" s="19">
        <v>1</v>
      </c>
      <c r="E455" s="19" t="s">
        <v>30</v>
      </c>
      <c r="F455" s="19">
        <v>27.93</v>
      </c>
      <c r="G455" s="19">
        <v>5</v>
      </c>
      <c r="H455" s="19">
        <v>6.9824999999999999</v>
      </c>
      <c r="I455" s="19">
        <v>146.63249999999999</v>
      </c>
      <c r="J455" s="19">
        <v>43494</v>
      </c>
      <c r="K455" s="19">
        <v>2</v>
      </c>
      <c r="L455" s="19" t="s">
        <v>23</v>
      </c>
      <c r="M455" s="19">
        <v>139.65</v>
      </c>
      <c r="N455" s="19">
        <v>4.761904762E-2</v>
      </c>
      <c r="O455" s="19">
        <v>6.9824999999999999</v>
      </c>
    </row>
    <row r="456" spans="1:15">
      <c r="A456" s="19" t="s">
        <v>735</v>
      </c>
      <c r="B456" s="19" t="s">
        <v>246</v>
      </c>
      <c r="C456" s="19">
        <v>1</v>
      </c>
      <c r="D456" s="19">
        <v>0</v>
      </c>
      <c r="E456" s="19" t="s">
        <v>39</v>
      </c>
      <c r="F456" s="19">
        <v>55.45</v>
      </c>
      <c r="G456" s="19">
        <v>1</v>
      </c>
      <c r="H456" s="19">
        <v>2.7725</v>
      </c>
      <c r="I456" s="19">
        <v>58.222499999999997</v>
      </c>
      <c r="J456" s="19">
        <v>43522</v>
      </c>
      <c r="K456" s="19">
        <v>2</v>
      </c>
      <c r="L456" s="19" t="s">
        <v>282</v>
      </c>
      <c r="M456" s="19">
        <v>55.45</v>
      </c>
      <c r="N456" s="19">
        <v>4.761904762E-2</v>
      </c>
      <c r="O456" s="19">
        <v>2.7725</v>
      </c>
    </row>
    <row r="457" spans="1:15">
      <c r="A457" s="19" t="s">
        <v>736</v>
      </c>
      <c r="B457" s="19" t="s">
        <v>251</v>
      </c>
      <c r="C457" s="19">
        <v>0</v>
      </c>
      <c r="D457" s="19">
        <v>1</v>
      </c>
      <c r="E457" s="19" t="s">
        <v>30</v>
      </c>
      <c r="F457" s="19">
        <v>42.97</v>
      </c>
      <c r="G457" s="19">
        <v>3</v>
      </c>
      <c r="H457" s="19">
        <v>6.4455</v>
      </c>
      <c r="I457" s="19">
        <v>135.35550000000001</v>
      </c>
      <c r="J457" s="19">
        <v>43499</v>
      </c>
      <c r="K457" s="19">
        <v>1</v>
      </c>
      <c r="L457" s="19" t="s">
        <v>23</v>
      </c>
      <c r="M457" s="19">
        <v>128.91</v>
      </c>
      <c r="N457" s="19">
        <v>4.761904762E-2</v>
      </c>
      <c r="O457" s="19">
        <v>6.4455</v>
      </c>
    </row>
    <row r="458" spans="1:15">
      <c r="A458" s="19" t="s">
        <v>737</v>
      </c>
      <c r="B458" s="19" t="s">
        <v>254</v>
      </c>
      <c r="C458" s="19">
        <v>1</v>
      </c>
      <c r="D458" s="19">
        <v>0</v>
      </c>
      <c r="E458" s="19" t="s">
        <v>30</v>
      </c>
      <c r="F458" s="19">
        <v>17.14</v>
      </c>
      <c r="G458" s="19">
        <v>7</v>
      </c>
      <c r="H458" s="19">
        <v>5.9989999999999997</v>
      </c>
      <c r="I458" s="19">
        <v>125.979</v>
      </c>
      <c r="J458" s="19">
        <v>43481</v>
      </c>
      <c r="K458" s="19">
        <v>1</v>
      </c>
      <c r="L458" s="19" t="s">
        <v>282</v>
      </c>
      <c r="M458" s="19">
        <v>119.98</v>
      </c>
      <c r="N458" s="19">
        <v>4.761904762E-2</v>
      </c>
      <c r="O458" s="19">
        <v>5.9989999999999997</v>
      </c>
    </row>
    <row r="459" spans="1:15">
      <c r="A459" s="19" t="s">
        <v>738</v>
      </c>
      <c r="B459" s="19" t="s">
        <v>251</v>
      </c>
      <c r="C459" s="19">
        <v>1</v>
      </c>
      <c r="D459" s="19">
        <v>1</v>
      </c>
      <c r="E459" s="19" t="s">
        <v>39</v>
      </c>
      <c r="F459" s="19">
        <v>58.75</v>
      </c>
      <c r="G459" s="19">
        <v>6</v>
      </c>
      <c r="H459" s="19">
        <v>17.625</v>
      </c>
      <c r="I459" s="19">
        <v>370.125</v>
      </c>
      <c r="J459" s="19">
        <v>43548</v>
      </c>
      <c r="K459" s="19">
        <v>2</v>
      </c>
      <c r="L459" s="19" t="s">
        <v>282</v>
      </c>
      <c r="M459" s="19">
        <v>352.5</v>
      </c>
      <c r="N459" s="19">
        <v>4.761904762E-2</v>
      </c>
      <c r="O459" s="19">
        <v>17.625</v>
      </c>
    </row>
    <row r="460" spans="1:15">
      <c r="A460" s="19" t="s">
        <v>739</v>
      </c>
      <c r="B460" s="19" t="s">
        <v>254</v>
      </c>
      <c r="C460" s="19">
        <v>1</v>
      </c>
      <c r="D460" s="19">
        <v>1</v>
      </c>
      <c r="E460" s="19" t="s">
        <v>37</v>
      </c>
      <c r="F460" s="19">
        <v>87.1</v>
      </c>
      <c r="G460" s="19">
        <v>10</v>
      </c>
      <c r="H460" s="19">
        <v>43.55</v>
      </c>
      <c r="I460" s="19">
        <v>914.55</v>
      </c>
      <c r="J460" s="19">
        <v>43508</v>
      </c>
      <c r="K460" s="19">
        <v>1</v>
      </c>
      <c r="L460" s="19" t="s">
        <v>282</v>
      </c>
      <c r="M460" s="19">
        <v>871</v>
      </c>
      <c r="N460" s="19">
        <v>4.761904762E-2</v>
      </c>
      <c r="O460" s="19">
        <v>43.55</v>
      </c>
    </row>
    <row r="461" spans="1:15">
      <c r="A461" s="19" t="s">
        <v>740</v>
      </c>
      <c r="B461" s="19" t="s">
        <v>254</v>
      </c>
      <c r="C461" s="19">
        <v>0</v>
      </c>
      <c r="D461" s="19">
        <v>1</v>
      </c>
      <c r="E461" s="19" t="s">
        <v>30</v>
      </c>
      <c r="F461" s="19">
        <v>98.8</v>
      </c>
      <c r="G461" s="19">
        <v>2</v>
      </c>
      <c r="H461" s="19">
        <v>9.8800000000000008</v>
      </c>
      <c r="I461" s="19">
        <v>207.48</v>
      </c>
      <c r="J461" s="19">
        <v>43517</v>
      </c>
      <c r="K461" s="19">
        <v>1</v>
      </c>
      <c r="L461" s="19" t="s">
        <v>23</v>
      </c>
      <c r="M461" s="19">
        <v>197.6</v>
      </c>
      <c r="N461" s="19">
        <v>4.761904762E-2</v>
      </c>
      <c r="O461" s="19">
        <v>9.8800000000000008</v>
      </c>
    </row>
    <row r="462" spans="1:15">
      <c r="A462" s="19" t="s">
        <v>741</v>
      </c>
      <c r="B462" s="19" t="s">
        <v>246</v>
      </c>
      <c r="C462" s="19">
        <v>0</v>
      </c>
      <c r="D462" s="19">
        <v>1</v>
      </c>
      <c r="E462" s="19" t="s">
        <v>39</v>
      </c>
      <c r="F462" s="19">
        <v>48.63</v>
      </c>
      <c r="G462" s="19">
        <v>4</v>
      </c>
      <c r="H462" s="19">
        <v>9.7260000000000009</v>
      </c>
      <c r="I462" s="19">
        <v>204.24600000000001</v>
      </c>
      <c r="J462" s="19">
        <v>43500</v>
      </c>
      <c r="K462" s="19">
        <v>2</v>
      </c>
      <c r="L462" s="19" t="s">
        <v>18</v>
      </c>
      <c r="M462" s="19">
        <v>194.52</v>
      </c>
      <c r="N462" s="19">
        <v>4.761904762E-2</v>
      </c>
      <c r="O462" s="19">
        <v>9.7260000000000009</v>
      </c>
    </row>
    <row r="463" spans="1:15">
      <c r="A463" s="19" t="s">
        <v>742</v>
      </c>
      <c r="B463" s="19" t="s">
        <v>251</v>
      </c>
      <c r="C463" s="19">
        <v>1</v>
      </c>
      <c r="D463" s="19">
        <v>0</v>
      </c>
      <c r="E463" s="19" t="s">
        <v>37</v>
      </c>
      <c r="F463" s="19">
        <v>57.74</v>
      </c>
      <c r="G463" s="19">
        <v>3</v>
      </c>
      <c r="H463" s="19">
        <v>8.6609999999999996</v>
      </c>
      <c r="I463" s="19">
        <v>181.881</v>
      </c>
      <c r="J463" s="19">
        <v>43516</v>
      </c>
      <c r="K463" s="19">
        <v>1</v>
      </c>
      <c r="L463" s="19" t="s">
        <v>18</v>
      </c>
      <c r="M463" s="19">
        <v>173.22</v>
      </c>
      <c r="N463" s="19">
        <v>4.761904762E-2</v>
      </c>
      <c r="O463" s="19">
        <v>8.6609999999999996</v>
      </c>
    </row>
    <row r="464" spans="1:15">
      <c r="A464" s="19" t="s">
        <v>743</v>
      </c>
      <c r="B464" s="19" t="s">
        <v>251</v>
      </c>
      <c r="C464" s="19">
        <v>0</v>
      </c>
      <c r="D464" s="19">
        <v>1</v>
      </c>
      <c r="E464" s="19" t="s">
        <v>17</v>
      </c>
      <c r="F464" s="19">
        <v>17.97</v>
      </c>
      <c r="G464" s="19">
        <v>4</v>
      </c>
      <c r="H464" s="19">
        <v>3.5939999999999999</v>
      </c>
      <c r="I464" s="19">
        <v>75.474000000000004</v>
      </c>
      <c r="J464" s="19">
        <v>43519</v>
      </c>
      <c r="K464" s="19">
        <v>2</v>
      </c>
      <c r="L464" s="19" t="s">
        <v>18</v>
      </c>
      <c r="M464" s="19">
        <v>71.88</v>
      </c>
      <c r="N464" s="19">
        <v>4.761904762E-2</v>
      </c>
      <c r="O464" s="19">
        <v>3.5939999999999999</v>
      </c>
    </row>
    <row r="465" spans="1:15">
      <c r="A465" s="19" t="s">
        <v>744</v>
      </c>
      <c r="B465" s="19" t="s">
        <v>254</v>
      </c>
      <c r="C465" s="19">
        <v>1</v>
      </c>
      <c r="D465" s="19">
        <v>1</v>
      </c>
      <c r="E465" s="19" t="s">
        <v>17</v>
      </c>
      <c r="F465" s="19">
        <v>47.71</v>
      </c>
      <c r="G465" s="19">
        <v>6</v>
      </c>
      <c r="H465" s="19">
        <v>14.313000000000001</v>
      </c>
      <c r="I465" s="19">
        <v>300.57299999999998</v>
      </c>
      <c r="J465" s="19">
        <v>43512</v>
      </c>
      <c r="K465" s="19">
        <v>1</v>
      </c>
      <c r="L465" s="19" t="s">
        <v>18</v>
      </c>
      <c r="M465" s="19">
        <v>286.26</v>
      </c>
      <c r="N465" s="19">
        <v>4.761904762E-2</v>
      </c>
      <c r="O465" s="19">
        <v>14.313000000000001</v>
      </c>
    </row>
    <row r="466" spans="1:15">
      <c r="A466" s="19" t="s">
        <v>745</v>
      </c>
      <c r="B466" s="19" t="s">
        <v>251</v>
      </c>
      <c r="C466" s="19">
        <v>0</v>
      </c>
      <c r="D466" s="19">
        <v>1</v>
      </c>
      <c r="E466" s="19" t="s">
        <v>30</v>
      </c>
      <c r="F466" s="19">
        <v>40.619999999999997</v>
      </c>
      <c r="G466" s="19">
        <v>2</v>
      </c>
      <c r="H466" s="19">
        <v>4.0620000000000003</v>
      </c>
      <c r="I466" s="19">
        <v>85.302000000000007</v>
      </c>
      <c r="J466" s="19">
        <v>43482</v>
      </c>
      <c r="K466" s="19">
        <v>0</v>
      </c>
      <c r="L466" s="19" t="s">
        <v>282</v>
      </c>
      <c r="M466" s="19">
        <v>81.239999999999995</v>
      </c>
      <c r="N466" s="19">
        <v>4.761904762E-2</v>
      </c>
      <c r="O466" s="19">
        <v>4.0620000000000003</v>
      </c>
    </row>
    <row r="467" spans="1:15">
      <c r="A467" s="19" t="s">
        <v>746</v>
      </c>
      <c r="B467" s="19" t="s">
        <v>246</v>
      </c>
      <c r="C467" s="19">
        <v>1</v>
      </c>
      <c r="D467" s="19">
        <v>0</v>
      </c>
      <c r="E467" s="19" t="s">
        <v>39</v>
      </c>
      <c r="F467" s="19">
        <v>56.04</v>
      </c>
      <c r="G467" s="19">
        <v>10</v>
      </c>
      <c r="H467" s="19">
        <v>28.02</v>
      </c>
      <c r="I467" s="19">
        <v>588.41999999999996</v>
      </c>
      <c r="J467" s="19">
        <v>43479</v>
      </c>
      <c r="K467" s="19">
        <v>2</v>
      </c>
      <c r="L467" s="19" t="s">
        <v>18</v>
      </c>
      <c r="M467" s="19">
        <v>560.4</v>
      </c>
      <c r="N467" s="19">
        <v>4.761904762E-2</v>
      </c>
      <c r="O467" s="19">
        <v>28.02</v>
      </c>
    </row>
    <row r="468" spans="1:15">
      <c r="A468" s="19" t="s">
        <v>747</v>
      </c>
      <c r="B468" s="19" t="s">
        <v>251</v>
      </c>
      <c r="C468" s="19">
        <v>1</v>
      </c>
      <c r="D468" s="19">
        <v>0</v>
      </c>
      <c r="E468" s="19" t="s">
        <v>37</v>
      </c>
      <c r="F468" s="19">
        <v>93.4</v>
      </c>
      <c r="G468" s="19">
        <v>2</v>
      </c>
      <c r="H468" s="19">
        <v>9.34</v>
      </c>
      <c r="I468" s="19">
        <v>196.14</v>
      </c>
      <c r="J468" s="19">
        <v>43554</v>
      </c>
      <c r="K468" s="19">
        <v>2</v>
      </c>
      <c r="L468" s="19" t="s">
        <v>23</v>
      </c>
      <c r="M468" s="19">
        <v>186.8</v>
      </c>
      <c r="N468" s="19">
        <v>4.761904762E-2</v>
      </c>
      <c r="O468" s="19">
        <v>9.34</v>
      </c>
    </row>
    <row r="469" spans="1:15">
      <c r="A469" s="19" t="s">
        <v>748</v>
      </c>
      <c r="B469" s="19" t="s">
        <v>251</v>
      </c>
      <c r="C469" s="19">
        <v>0</v>
      </c>
      <c r="D469" s="19">
        <v>1</v>
      </c>
      <c r="E469" s="19" t="s">
        <v>17</v>
      </c>
      <c r="F469" s="19">
        <v>73.41</v>
      </c>
      <c r="G469" s="19">
        <v>3</v>
      </c>
      <c r="H469" s="19">
        <v>11.0115</v>
      </c>
      <c r="I469" s="19">
        <v>231.2415</v>
      </c>
      <c r="J469" s="19">
        <v>43526</v>
      </c>
      <c r="K469" s="19">
        <v>1</v>
      </c>
      <c r="L469" s="19" t="s">
        <v>18</v>
      </c>
      <c r="M469" s="19">
        <v>220.23</v>
      </c>
      <c r="N469" s="19">
        <v>4.761904762E-2</v>
      </c>
      <c r="O469" s="19">
        <v>11.0115</v>
      </c>
    </row>
    <row r="470" spans="1:15">
      <c r="A470" s="19" t="s">
        <v>749</v>
      </c>
      <c r="B470" s="19" t="s">
        <v>254</v>
      </c>
      <c r="C470" s="19">
        <v>0</v>
      </c>
      <c r="D470" s="19">
        <v>0</v>
      </c>
      <c r="E470" s="19" t="s">
        <v>17</v>
      </c>
      <c r="F470" s="19">
        <v>33.64</v>
      </c>
      <c r="G470" s="19">
        <v>8</v>
      </c>
      <c r="H470" s="19">
        <v>13.456</v>
      </c>
      <c r="I470" s="19">
        <v>282.57600000000002</v>
      </c>
      <c r="J470" s="19">
        <v>43511</v>
      </c>
      <c r="K470" s="19">
        <v>2</v>
      </c>
      <c r="L470" s="19" t="s">
        <v>282</v>
      </c>
      <c r="M470" s="19">
        <v>269.12</v>
      </c>
      <c r="N470" s="19">
        <v>4.761904762E-2</v>
      </c>
      <c r="O470" s="19">
        <v>13.456</v>
      </c>
    </row>
    <row r="471" spans="1:15">
      <c r="A471" s="19" t="s">
        <v>750</v>
      </c>
      <c r="B471" s="19" t="s">
        <v>246</v>
      </c>
      <c r="C471" s="19">
        <v>0</v>
      </c>
      <c r="D471" s="19">
        <v>1</v>
      </c>
      <c r="E471" s="19" t="s">
        <v>22</v>
      </c>
      <c r="F471" s="19">
        <v>45.48</v>
      </c>
      <c r="G471" s="19">
        <v>10</v>
      </c>
      <c r="H471" s="19">
        <v>22.74</v>
      </c>
      <c r="I471" s="19">
        <v>477.54</v>
      </c>
      <c r="J471" s="19">
        <v>43525</v>
      </c>
      <c r="K471" s="19">
        <v>0</v>
      </c>
      <c r="L471" s="19" t="s">
        <v>282</v>
      </c>
      <c r="M471" s="19">
        <v>454.8</v>
      </c>
      <c r="N471" s="19">
        <v>4.761904762E-2</v>
      </c>
      <c r="O471" s="19">
        <v>22.74</v>
      </c>
    </row>
    <row r="472" spans="1:15">
      <c r="A472" s="19" t="s">
        <v>751</v>
      </c>
      <c r="B472" s="19" t="s">
        <v>251</v>
      </c>
      <c r="C472" s="19">
        <v>1</v>
      </c>
      <c r="D472" s="19">
        <v>0</v>
      </c>
      <c r="E472" s="19" t="s">
        <v>39</v>
      </c>
      <c r="F472" s="19">
        <v>83.77</v>
      </c>
      <c r="G472" s="19">
        <v>2</v>
      </c>
      <c r="H472" s="19">
        <v>8.3770000000000007</v>
      </c>
      <c r="I472" s="19">
        <v>175.917</v>
      </c>
      <c r="J472" s="19">
        <v>43520</v>
      </c>
      <c r="K472" s="19">
        <v>2</v>
      </c>
      <c r="L472" s="19" t="s">
        <v>23</v>
      </c>
      <c r="M472" s="19">
        <v>167.54</v>
      </c>
      <c r="N472" s="19">
        <v>4.761904762E-2</v>
      </c>
      <c r="O472" s="19">
        <v>8.3770000000000007</v>
      </c>
    </row>
    <row r="473" spans="1:15">
      <c r="A473" s="19" t="s">
        <v>752</v>
      </c>
      <c r="B473" s="19" t="s">
        <v>251</v>
      </c>
      <c r="C473" s="19">
        <v>1</v>
      </c>
      <c r="D473" s="19">
        <v>1</v>
      </c>
      <c r="E473" s="19" t="s">
        <v>30</v>
      </c>
      <c r="F473" s="19">
        <v>64.08</v>
      </c>
      <c r="G473" s="19">
        <v>7</v>
      </c>
      <c r="H473" s="19">
        <v>22.428000000000001</v>
      </c>
      <c r="I473" s="19">
        <v>470.988</v>
      </c>
      <c r="J473" s="19">
        <v>43515</v>
      </c>
      <c r="K473" s="19">
        <v>2</v>
      </c>
      <c r="L473" s="19" t="s">
        <v>282</v>
      </c>
      <c r="M473" s="19">
        <v>448.56</v>
      </c>
      <c r="N473" s="19">
        <v>4.761904762E-2</v>
      </c>
      <c r="O473" s="19">
        <v>22.428000000000001</v>
      </c>
    </row>
    <row r="474" spans="1:15">
      <c r="A474" s="19" t="s">
        <v>753</v>
      </c>
      <c r="B474" s="19" t="s">
        <v>246</v>
      </c>
      <c r="C474" s="19">
        <v>1</v>
      </c>
      <c r="D474" s="19">
        <v>1</v>
      </c>
      <c r="E474" s="19" t="s">
        <v>37</v>
      </c>
      <c r="F474" s="19">
        <v>73.47</v>
      </c>
      <c r="G474" s="19">
        <v>4</v>
      </c>
      <c r="H474" s="19">
        <v>14.694000000000001</v>
      </c>
      <c r="I474" s="19">
        <v>308.57400000000001</v>
      </c>
      <c r="J474" s="19">
        <v>43519</v>
      </c>
      <c r="K474" s="19">
        <v>2</v>
      </c>
      <c r="L474" s="19" t="s">
        <v>23</v>
      </c>
      <c r="M474" s="19">
        <v>293.88</v>
      </c>
      <c r="N474" s="19">
        <v>4.761904762E-2</v>
      </c>
      <c r="O474" s="19">
        <v>14.694000000000001</v>
      </c>
    </row>
    <row r="475" spans="1:15">
      <c r="A475" s="19" t="s">
        <v>754</v>
      </c>
      <c r="B475" s="19" t="s">
        <v>254</v>
      </c>
      <c r="C475" s="19">
        <v>0</v>
      </c>
      <c r="D475" s="19">
        <v>0</v>
      </c>
      <c r="E475" s="19" t="s">
        <v>17</v>
      </c>
      <c r="F475" s="19">
        <v>58.95</v>
      </c>
      <c r="G475" s="19">
        <v>10</v>
      </c>
      <c r="H475" s="19">
        <v>29.475000000000001</v>
      </c>
      <c r="I475" s="19">
        <v>618.97500000000002</v>
      </c>
      <c r="J475" s="19">
        <v>43503</v>
      </c>
      <c r="K475" s="19">
        <v>1</v>
      </c>
      <c r="L475" s="19" t="s">
        <v>18</v>
      </c>
      <c r="M475" s="19">
        <v>589.5</v>
      </c>
      <c r="N475" s="19">
        <v>4.761904762E-2</v>
      </c>
      <c r="O475" s="19">
        <v>29.475000000000001</v>
      </c>
    </row>
    <row r="476" spans="1:15">
      <c r="A476" s="19" t="s">
        <v>755</v>
      </c>
      <c r="B476" s="19" t="s">
        <v>246</v>
      </c>
      <c r="C476" s="19">
        <v>1</v>
      </c>
      <c r="D476" s="19">
        <v>0</v>
      </c>
      <c r="E476" s="19" t="s">
        <v>37</v>
      </c>
      <c r="F476" s="19">
        <v>48.5</v>
      </c>
      <c r="G476" s="19">
        <v>6</v>
      </c>
      <c r="H476" s="19">
        <v>14.55</v>
      </c>
      <c r="I476" s="19">
        <v>305.55</v>
      </c>
      <c r="J476" s="19">
        <v>43476</v>
      </c>
      <c r="K476" s="19">
        <v>1</v>
      </c>
      <c r="L476" s="19" t="s">
        <v>18</v>
      </c>
      <c r="M476" s="19">
        <v>291</v>
      </c>
      <c r="N476" s="19">
        <v>4.761904762E-2</v>
      </c>
      <c r="O476" s="19">
        <v>14.55</v>
      </c>
    </row>
    <row r="477" spans="1:15">
      <c r="A477" s="19" t="s">
        <v>756</v>
      </c>
      <c r="B477" s="19" t="s">
        <v>251</v>
      </c>
      <c r="C477" s="19">
        <v>1</v>
      </c>
      <c r="D477" s="19">
        <v>1</v>
      </c>
      <c r="E477" s="19" t="s">
        <v>22</v>
      </c>
      <c r="F477" s="19">
        <v>39.479999999999997</v>
      </c>
      <c r="G477" s="19">
        <v>1</v>
      </c>
      <c r="H477" s="19">
        <v>1.974</v>
      </c>
      <c r="I477" s="19">
        <v>41.454000000000001</v>
      </c>
      <c r="J477" s="19">
        <v>43508</v>
      </c>
      <c r="K477" s="19">
        <v>2</v>
      </c>
      <c r="L477" s="19" t="s">
        <v>23</v>
      </c>
      <c r="M477" s="19">
        <v>39.479999999999997</v>
      </c>
      <c r="N477" s="19">
        <v>4.761904762E-2</v>
      </c>
      <c r="O477" s="19">
        <v>1.974</v>
      </c>
    </row>
    <row r="478" spans="1:15">
      <c r="A478" s="19" t="s">
        <v>757</v>
      </c>
      <c r="B478" s="19" t="s">
        <v>251</v>
      </c>
      <c r="C478" s="19">
        <v>0</v>
      </c>
      <c r="D478" s="19">
        <v>1</v>
      </c>
      <c r="E478" s="19" t="s">
        <v>30</v>
      </c>
      <c r="F478" s="19">
        <v>34.81</v>
      </c>
      <c r="G478" s="19">
        <v>1</v>
      </c>
      <c r="H478" s="19">
        <v>1.7404999999999999</v>
      </c>
      <c r="I478" s="19">
        <v>36.5505</v>
      </c>
      <c r="J478" s="19">
        <v>43479</v>
      </c>
      <c r="K478" s="19">
        <v>0</v>
      </c>
      <c r="L478" s="19" t="s">
        <v>282</v>
      </c>
      <c r="M478" s="19">
        <v>34.81</v>
      </c>
      <c r="N478" s="19">
        <v>4.761904762E-2</v>
      </c>
      <c r="O478" s="19">
        <v>1.7404999999999999</v>
      </c>
    </row>
    <row r="479" spans="1:15">
      <c r="A479" s="19" t="s">
        <v>758</v>
      </c>
      <c r="B479" s="19" t="s">
        <v>254</v>
      </c>
      <c r="C479" s="19">
        <v>0</v>
      </c>
      <c r="D479" s="19">
        <v>1</v>
      </c>
      <c r="E479" s="19" t="s">
        <v>39</v>
      </c>
      <c r="F479" s="19">
        <v>49.32</v>
      </c>
      <c r="G479" s="19">
        <v>6</v>
      </c>
      <c r="H479" s="19">
        <v>14.795999999999999</v>
      </c>
      <c r="I479" s="19">
        <v>310.71600000000001</v>
      </c>
      <c r="J479" s="19">
        <v>43474</v>
      </c>
      <c r="K479" s="19">
        <v>1</v>
      </c>
      <c r="L479" s="19" t="s">
        <v>18</v>
      </c>
      <c r="M479" s="19">
        <v>295.92</v>
      </c>
      <c r="N479" s="19">
        <v>4.761904762E-2</v>
      </c>
      <c r="O479" s="19">
        <v>14.795999999999999</v>
      </c>
    </row>
    <row r="480" spans="1:15">
      <c r="A480" s="19" t="s">
        <v>759</v>
      </c>
      <c r="B480" s="19" t="s">
        <v>246</v>
      </c>
      <c r="C480" s="19">
        <v>1</v>
      </c>
      <c r="D480" s="19">
        <v>0</v>
      </c>
      <c r="E480" s="19" t="s">
        <v>39</v>
      </c>
      <c r="F480" s="19">
        <v>21.48</v>
      </c>
      <c r="G480" s="19">
        <v>2</v>
      </c>
      <c r="H480" s="19">
        <v>2.1480000000000001</v>
      </c>
      <c r="I480" s="19">
        <v>45.107999999999997</v>
      </c>
      <c r="J480" s="19">
        <v>43523</v>
      </c>
      <c r="K480" s="19">
        <v>1</v>
      </c>
      <c r="L480" s="19" t="s">
        <v>18</v>
      </c>
      <c r="M480" s="19">
        <v>42.96</v>
      </c>
      <c r="N480" s="19">
        <v>4.761904762E-2</v>
      </c>
      <c r="O480" s="19">
        <v>2.1480000000000001</v>
      </c>
    </row>
    <row r="481" spans="1:15">
      <c r="A481" s="19" t="s">
        <v>760</v>
      </c>
      <c r="B481" s="19" t="s">
        <v>251</v>
      </c>
      <c r="C481" s="19">
        <v>1</v>
      </c>
      <c r="D481" s="19">
        <v>1</v>
      </c>
      <c r="E481" s="19" t="s">
        <v>30</v>
      </c>
      <c r="F481" s="19">
        <v>23.08</v>
      </c>
      <c r="G481" s="19">
        <v>6</v>
      </c>
      <c r="H481" s="19">
        <v>6.9240000000000004</v>
      </c>
      <c r="I481" s="19">
        <v>145.404</v>
      </c>
      <c r="J481" s="19">
        <v>43489</v>
      </c>
      <c r="K481" s="19">
        <v>2</v>
      </c>
      <c r="L481" s="19" t="s">
        <v>18</v>
      </c>
      <c r="M481" s="19">
        <v>138.47999999999999</v>
      </c>
      <c r="N481" s="19">
        <v>4.761904762E-2</v>
      </c>
      <c r="O481" s="19">
        <v>6.9240000000000004</v>
      </c>
    </row>
    <row r="482" spans="1:15">
      <c r="A482" s="19" t="s">
        <v>761</v>
      </c>
      <c r="B482" s="19" t="s">
        <v>251</v>
      </c>
      <c r="C482" s="19">
        <v>1</v>
      </c>
      <c r="D482" s="19">
        <v>1</v>
      </c>
      <c r="E482" s="19" t="s">
        <v>26</v>
      </c>
      <c r="F482" s="19">
        <v>49.1</v>
      </c>
      <c r="G482" s="19">
        <v>2</v>
      </c>
      <c r="H482" s="19">
        <v>4.91</v>
      </c>
      <c r="I482" s="19">
        <v>103.11</v>
      </c>
      <c r="J482" s="19">
        <v>43473</v>
      </c>
      <c r="K482" s="19">
        <v>1</v>
      </c>
      <c r="L482" s="19" t="s">
        <v>282</v>
      </c>
      <c r="M482" s="19">
        <v>98.2</v>
      </c>
      <c r="N482" s="19">
        <v>4.761904762E-2</v>
      </c>
      <c r="O482" s="19">
        <v>4.91</v>
      </c>
    </row>
    <row r="483" spans="1:15">
      <c r="A483" s="19" t="s">
        <v>762</v>
      </c>
      <c r="B483" s="19" t="s">
        <v>251</v>
      </c>
      <c r="C483" s="19">
        <v>1</v>
      </c>
      <c r="D483" s="19">
        <v>1</v>
      </c>
      <c r="E483" s="19" t="s">
        <v>30</v>
      </c>
      <c r="F483" s="19">
        <v>64.83</v>
      </c>
      <c r="G483" s="19">
        <v>2</v>
      </c>
      <c r="H483" s="19">
        <v>6.4829999999999997</v>
      </c>
      <c r="I483" s="19">
        <v>136.143</v>
      </c>
      <c r="J483" s="19">
        <v>43473</v>
      </c>
      <c r="K483" s="19">
        <v>1</v>
      </c>
      <c r="L483" s="19" t="s">
        <v>282</v>
      </c>
      <c r="M483" s="19">
        <v>129.66</v>
      </c>
      <c r="N483" s="19">
        <v>4.761904762E-2</v>
      </c>
      <c r="O483" s="19">
        <v>6.4829999999999997</v>
      </c>
    </row>
    <row r="484" spans="1:15">
      <c r="A484" s="19" t="s">
        <v>763</v>
      </c>
      <c r="B484" s="19" t="s">
        <v>246</v>
      </c>
      <c r="C484" s="19">
        <v>1</v>
      </c>
      <c r="D484" s="19">
        <v>0</v>
      </c>
      <c r="E484" s="19" t="s">
        <v>26</v>
      </c>
      <c r="F484" s="19">
        <v>63.56</v>
      </c>
      <c r="G484" s="19">
        <v>10</v>
      </c>
      <c r="H484" s="19">
        <v>31.78</v>
      </c>
      <c r="I484" s="19">
        <v>667.38</v>
      </c>
      <c r="J484" s="19">
        <v>43481</v>
      </c>
      <c r="K484" s="19">
        <v>2</v>
      </c>
      <c r="L484" s="19" t="s">
        <v>23</v>
      </c>
      <c r="M484" s="19">
        <v>635.6</v>
      </c>
      <c r="N484" s="19">
        <v>4.761904762E-2</v>
      </c>
      <c r="O484" s="19">
        <v>31.78</v>
      </c>
    </row>
    <row r="485" spans="1:15">
      <c r="A485" s="19" t="s">
        <v>764</v>
      </c>
      <c r="B485" s="19" t="s">
        <v>254</v>
      </c>
      <c r="C485" s="19">
        <v>1</v>
      </c>
      <c r="D485" s="19">
        <v>0</v>
      </c>
      <c r="E485" s="19" t="s">
        <v>30</v>
      </c>
      <c r="F485" s="19">
        <v>72.88</v>
      </c>
      <c r="G485" s="19">
        <v>2</v>
      </c>
      <c r="H485" s="19">
        <v>7.2880000000000003</v>
      </c>
      <c r="I485" s="19">
        <v>153.048</v>
      </c>
      <c r="J485" s="19">
        <v>43537</v>
      </c>
      <c r="K485" s="19">
        <v>1</v>
      </c>
      <c r="L485" s="19" t="s">
        <v>23</v>
      </c>
      <c r="M485" s="19">
        <v>145.76</v>
      </c>
      <c r="N485" s="19">
        <v>4.761904762E-2</v>
      </c>
      <c r="O485" s="19">
        <v>7.2880000000000003</v>
      </c>
    </row>
    <row r="486" spans="1:15">
      <c r="A486" s="19" t="s">
        <v>765</v>
      </c>
      <c r="B486" s="19" t="s">
        <v>246</v>
      </c>
      <c r="C486" s="19">
        <v>0</v>
      </c>
      <c r="D486" s="19">
        <v>1</v>
      </c>
      <c r="E486" s="19" t="s">
        <v>37</v>
      </c>
      <c r="F486" s="19">
        <v>67.099999999999994</v>
      </c>
      <c r="G486" s="19">
        <v>3</v>
      </c>
      <c r="H486" s="19">
        <v>10.065</v>
      </c>
      <c r="I486" s="19">
        <v>211.36500000000001</v>
      </c>
      <c r="J486" s="19">
        <v>43511</v>
      </c>
      <c r="K486" s="19">
        <v>0</v>
      </c>
      <c r="L486" s="19" t="s">
        <v>23</v>
      </c>
      <c r="M486" s="19">
        <v>201.3</v>
      </c>
      <c r="N486" s="19">
        <v>4.761904762E-2</v>
      </c>
      <c r="O486" s="19">
        <v>10.065</v>
      </c>
    </row>
    <row r="487" spans="1:15">
      <c r="A487" s="19" t="s">
        <v>766</v>
      </c>
      <c r="B487" s="19" t="s">
        <v>254</v>
      </c>
      <c r="C487" s="19">
        <v>1</v>
      </c>
      <c r="D487" s="19">
        <v>1</v>
      </c>
      <c r="E487" s="19" t="s">
        <v>30</v>
      </c>
      <c r="F487" s="19">
        <v>70.19</v>
      </c>
      <c r="G487" s="19">
        <v>9</v>
      </c>
      <c r="H487" s="19">
        <v>31.5855</v>
      </c>
      <c r="I487" s="19">
        <v>663.29549999999995</v>
      </c>
      <c r="J487" s="19">
        <v>43490</v>
      </c>
      <c r="K487" s="19">
        <v>1</v>
      </c>
      <c r="L487" s="19" t="s">
        <v>23</v>
      </c>
      <c r="M487" s="19">
        <v>631.71</v>
      </c>
      <c r="N487" s="19">
        <v>4.761904762E-2</v>
      </c>
      <c r="O487" s="19">
        <v>31.5855</v>
      </c>
    </row>
    <row r="488" spans="1:15">
      <c r="A488" s="19" t="s">
        <v>767</v>
      </c>
      <c r="B488" s="19" t="s">
        <v>254</v>
      </c>
      <c r="C488" s="19">
        <v>1</v>
      </c>
      <c r="D488" s="19">
        <v>0</v>
      </c>
      <c r="E488" s="19" t="s">
        <v>37</v>
      </c>
      <c r="F488" s="19">
        <v>55.04</v>
      </c>
      <c r="G488" s="19">
        <v>7</v>
      </c>
      <c r="H488" s="19">
        <v>19.263999999999999</v>
      </c>
      <c r="I488" s="19">
        <v>404.54399999999998</v>
      </c>
      <c r="J488" s="19">
        <v>43536</v>
      </c>
      <c r="K488" s="19">
        <v>2</v>
      </c>
      <c r="L488" s="19" t="s">
        <v>18</v>
      </c>
      <c r="M488" s="19">
        <v>385.28</v>
      </c>
      <c r="N488" s="19">
        <v>4.761904762E-2</v>
      </c>
      <c r="O488" s="19">
        <v>19.263999999999999</v>
      </c>
    </row>
    <row r="489" spans="1:15">
      <c r="A489" s="19" t="s">
        <v>768</v>
      </c>
      <c r="B489" s="19" t="s">
        <v>246</v>
      </c>
      <c r="C489" s="19">
        <v>1</v>
      </c>
      <c r="D489" s="19">
        <v>0</v>
      </c>
      <c r="E489" s="19" t="s">
        <v>17</v>
      </c>
      <c r="F489" s="19">
        <v>48.63</v>
      </c>
      <c r="G489" s="19">
        <v>10</v>
      </c>
      <c r="H489" s="19">
        <v>24.315000000000001</v>
      </c>
      <c r="I489" s="19">
        <v>510.61500000000001</v>
      </c>
      <c r="J489" s="19">
        <v>43528</v>
      </c>
      <c r="K489" s="19">
        <v>1</v>
      </c>
      <c r="L489" s="19" t="s">
        <v>23</v>
      </c>
      <c r="M489" s="19">
        <v>486.3</v>
      </c>
      <c r="N489" s="19">
        <v>4.761904762E-2</v>
      </c>
      <c r="O489" s="19">
        <v>24.315000000000001</v>
      </c>
    </row>
    <row r="490" spans="1:15">
      <c r="A490" s="19" t="s">
        <v>769</v>
      </c>
      <c r="B490" s="19" t="s">
        <v>254</v>
      </c>
      <c r="C490" s="19">
        <v>1</v>
      </c>
      <c r="D490" s="19">
        <v>1</v>
      </c>
      <c r="E490" s="19" t="s">
        <v>39</v>
      </c>
      <c r="F490" s="19">
        <v>73.38</v>
      </c>
      <c r="G490" s="19">
        <v>7</v>
      </c>
      <c r="H490" s="19">
        <v>25.683</v>
      </c>
      <c r="I490" s="19">
        <v>539.34299999999996</v>
      </c>
      <c r="J490" s="19">
        <v>43506</v>
      </c>
      <c r="K490" s="19">
        <v>1</v>
      </c>
      <c r="L490" s="19" t="s">
        <v>23</v>
      </c>
      <c r="M490" s="19">
        <v>513.66</v>
      </c>
      <c r="N490" s="19">
        <v>4.761904762E-2</v>
      </c>
      <c r="O490" s="19">
        <v>25.683</v>
      </c>
    </row>
    <row r="491" spans="1:15">
      <c r="A491" s="19" t="s">
        <v>770</v>
      </c>
      <c r="B491" s="19" t="s">
        <v>254</v>
      </c>
      <c r="C491" s="19">
        <v>0</v>
      </c>
      <c r="D491" s="19">
        <v>1</v>
      </c>
      <c r="E491" s="19" t="s">
        <v>37</v>
      </c>
      <c r="F491" s="19">
        <v>52.6</v>
      </c>
      <c r="G491" s="19">
        <v>9</v>
      </c>
      <c r="H491" s="19">
        <v>23.67</v>
      </c>
      <c r="I491" s="19">
        <v>497.07</v>
      </c>
      <c r="J491" s="19">
        <v>43481</v>
      </c>
      <c r="K491" s="19">
        <v>1</v>
      </c>
      <c r="L491" s="19" t="s">
        <v>23</v>
      </c>
      <c r="M491" s="19">
        <v>473.4</v>
      </c>
      <c r="N491" s="19">
        <v>4.761904762E-2</v>
      </c>
      <c r="O491" s="19">
        <v>23.67</v>
      </c>
    </row>
    <row r="492" spans="1:15">
      <c r="A492" s="19" t="s">
        <v>771</v>
      </c>
      <c r="B492" s="19" t="s">
        <v>246</v>
      </c>
      <c r="C492" s="19">
        <v>1</v>
      </c>
      <c r="D492" s="19">
        <v>1</v>
      </c>
      <c r="E492" s="19" t="s">
        <v>26</v>
      </c>
      <c r="F492" s="19">
        <v>87.37</v>
      </c>
      <c r="G492" s="19">
        <v>5</v>
      </c>
      <c r="H492" s="19">
        <v>21.842500000000001</v>
      </c>
      <c r="I492" s="19">
        <v>458.6925</v>
      </c>
      <c r="J492" s="19">
        <v>43494</v>
      </c>
      <c r="K492" s="19">
        <v>2</v>
      </c>
      <c r="L492" s="19" t="s">
        <v>23</v>
      </c>
      <c r="M492" s="19">
        <v>436.85</v>
      </c>
      <c r="N492" s="19">
        <v>4.761904762E-2</v>
      </c>
      <c r="O492" s="19">
        <v>21.842500000000001</v>
      </c>
    </row>
    <row r="493" spans="1:15">
      <c r="A493" s="19" t="s">
        <v>772</v>
      </c>
      <c r="B493" s="19" t="s">
        <v>246</v>
      </c>
      <c r="C493" s="19">
        <v>1</v>
      </c>
      <c r="D493" s="19">
        <v>1</v>
      </c>
      <c r="E493" s="19" t="s">
        <v>30</v>
      </c>
      <c r="F493" s="19">
        <v>27.04</v>
      </c>
      <c r="G493" s="19">
        <v>4</v>
      </c>
      <c r="H493" s="19">
        <v>5.4080000000000004</v>
      </c>
      <c r="I493" s="19">
        <v>113.568</v>
      </c>
      <c r="J493" s="19">
        <v>43466</v>
      </c>
      <c r="K493" s="19">
        <v>2</v>
      </c>
      <c r="L493" s="19" t="s">
        <v>18</v>
      </c>
      <c r="M493" s="19">
        <v>108.16</v>
      </c>
      <c r="N493" s="19">
        <v>4.761904762E-2</v>
      </c>
      <c r="O493" s="19">
        <v>5.4080000000000004</v>
      </c>
    </row>
    <row r="494" spans="1:15">
      <c r="A494" s="19" t="s">
        <v>773</v>
      </c>
      <c r="B494" s="19" t="s">
        <v>251</v>
      </c>
      <c r="C494" s="19">
        <v>0</v>
      </c>
      <c r="D494" s="19">
        <v>0</v>
      </c>
      <c r="E494" s="19" t="s">
        <v>26</v>
      </c>
      <c r="F494" s="19">
        <v>62.19</v>
      </c>
      <c r="G494" s="19">
        <v>4</v>
      </c>
      <c r="H494" s="19">
        <v>12.438000000000001</v>
      </c>
      <c r="I494" s="19">
        <v>261.19799999999998</v>
      </c>
      <c r="J494" s="19">
        <v>43471</v>
      </c>
      <c r="K494" s="19">
        <v>2</v>
      </c>
      <c r="L494" s="19" t="s">
        <v>18</v>
      </c>
      <c r="M494" s="19">
        <v>248.76</v>
      </c>
      <c r="N494" s="19">
        <v>4.761904762E-2</v>
      </c>
      <c r="O494" s="19">
        <v>12.438000000000001</v>
      </c>
    </row>
    <row r="495" spans="1:15">
      <c r="A495" s="19" t="s">
        <v>774</v>
      </c>
      <c r="B495" s="19" t="s">
        <v>246</v>
      </c>
      <c r="C495" s="19">
        <v>1</v>
      </c>
      <c r="D495" s="19">
        <v>0</v>
      </c>
      <c r="E495" s="19" t="s">
        <v>22</v>
      </c>
      <c r="F495" s="19">
        <v>69.58</v>
      </c>
      <c r="G495" s="19">
        <v>9</v>
      </c>
      <c r="H495" s="19">
        <v>31.311</v>
      </c>
      <c r="I495" s="19">
        <v>657.53099999999995</v>
      </c>
      <c r="J495" s="19">
        <v>43515</v>
      </c>
      <c r="K495" s="19">
        <v>2</v>
      </c>
      <c r="L495" s="19" t="s">
        <v>282</v>
      </c>
      <c r="M495" s="19">
        <v>626.22</v>
      </c>
      <c r="N495" s="19">
        <v>4.761904762E-2</v>
      </c>
      <c r="O495" s="19">
        <v>31.311</v>
      </c>
    </row>
    <row r="496" spans="1:15">
      <c r="A496" s="19" t="s">
        <v>775</v>
      </c>
      <c r="B496" s="19" t="s">
        <v>254</v>
      </c>
      <c r="C496" s="19">
        <v>0</v>
      </c>
      <c r="D496" s="19">
        <v>0</v>
      </c>
      <c r="E496" s="19" t="s">
        <v>26</v>
      </c>
      <c r="F496" s="19">
        <v>97.5</v>
      </c>
      <c r="G496" s="19">
        <v>10</v>
      </c>
      <c r="H496" s="19">
        <v>48.75</v>
      </c>
      <c r="I496" s="19">
        <v>1023.75</v>
      </c>
      <c r="J496" s="19">
        <v>43477</v>
      </c>
      <c r="K496" s="19">
        <v>2</v>
      </c>
      <c r="L496" s="19" t="s">
        <v>18</v>
      </c>
      <c r="M496" s="19">
        <v>975</v>
      </c>
      <c r="N496" s="19">
        <v>4.761904762E-2</v>
      </c>
      <c r="O496" s="19">
        <v>48.75</v>
      </c>
    </row>
    <row r="497" spans="1:15">
      <c r="A497" s="19" t="s">
        <v>776</v>
      </c>
      <c r="B497" s="19" t="s">
        <v>254</v>
      </c>
      <c r="C497" s="19">
        <v>0</v>
      </c>
      <c r="D497" s="19">
        <v>1</v>
      </c>
      <c r="E497" s="19" t="s">
        <v>39</v>
      </c>
      <c r="F497" s="19">
        <v>60.41</v>
      </c>
      <c r="G497" s="19">
        <v>8</v>
      </c>
      <c r="H497" s="19">
        <v>24.164000000000001</v>
      </c>
      <c r="I497" s="19">
        <v>507.44400000000002</v>
      </c>
      <c r="J497" s="19">
        <v>43503</v>
      </c>
      <c r="K497" s="19">
        <v>1</v>
      </c>
      <c r="L497" s="19" t="s">
        <v>18</v>
      </c>
      <c r="M497" s="19">
        <v>483.28</v>
      </c>
      <c r="N497" s="19">
        <v>4.761904762E-2</v>
      </c>
      <c r="O497" s="19">
        <v>24.164000000000001</v>
      </c>
    </row>
    <row r="498" spans="1:15">
      <c r="A498" s="19" t="s">
        <v>777</v>
      </c>
      <c r="B498" s="19" t="s">
        <v>251</v>
      </c>
      <c r="C498" s="19">
        <v>0</v>
      </c>
      <c r="D498" s="19">
        <v>0</v>
      </c>
      <c r="E498" s="19" t="s">
        <v>37</v>
      </c>
      <c r="F498" s="19">
        <v>32.32</v>
      </c>
      <c r="G498" s="19">
        <v>3</v>
      </c>
      <c r="H498" s="19">
        <v>4.8479999999999999</v>
      </c>
      <c r="I498" s="19">
        <v>101.80800000000001</v>
      </c>
      <c r="J498" s="19">
        <v>43551</v>
      </c>
      <c r="K498" s="19">
        <v>2</v>
      </c>
      <c r="L498" s="19" t="s">
        <v>282</v>
      </c>
      <c r="M498" s="19">
        <v>96.96</v>
      </c>
      <c r="N498" s="19">
        <v>4.761904762E-2</v>
      </c>
      <c r="O498" s="19">
        <v>4.8479999999999999</v>
      </c>
    </row>
    <row r="499" spans="1:15">
      <c r="A499" s="19" t="s">
        <v>778</v>
      </c>
      <c r="B499" s="19" t="s">
        <v>251</v>
      </c>
      <c r="C499" s="19">
        <v>1</v>
      </c>
      <c r="D499" s="19">
        <v>1</v>
      </c>
      <c r="E499" s="19" t="s">
        <v>39</v>
      </c>
      <c r="F499" s="19">
        <v>19.77</v>
      </c>
      <c r="G499" s="19">
        <v>10</v>
      </c>
      <c r="H499" s="19">
        <v>9.8849999999999998</v>
      </c>
      <c r="I499" s="19">
        <v>207.58500000000001</v>
      </c>
      <c r="J499" s="19">
        <v>43523</v>
      </c>
      <c r="K499" s="19">
        <v>2</v>
      </c>
      <c r="L499" s="19" t="s">
        <v>282</v>
      </c>
      <c r="M499" s="19">
        <v>197.7</v>
      </c>
      <c r="N499" s="19">
        <v>4.761904762E-2</v>
      </c>
      <c r="O499" s="19">
        <v>9.8849999999999998</v>
      </c>
    </row>
    <row r="500" spans="1:15">
      <c r="A500" s="19" t="s">
        <v>779</v>
      </c>
      <c r="B500" s="19" t="s">
        <v>251</v>
      </c>
      <c r="C500" s="19">
        <v>1</v>
      </c>
      <c r="D500" s="19">
        <v>0</v>
      </c>
      <c r="E500" s="19" t="s">
        <v>17</v>
      </c>
      <c r="F500" s="19">
        <v>80.47</v>
      </c>
      <c r="G500" s="19">
        <v>9</v>
      </c>
      <c r="H500" s="19">
        <v>36.211500000000001</v>
      </c>
      <c r="I500" s="19">
        <v>760.44150000000002</v>
      </c>
      <c r="J500" s="19">
        <v>43471</v>
      </c>
      <c r="K500" s="19">
        <v>1</v>
      </c>
      <c r="L500" s="19" t="s">
        <v>23</v>
      </c>
      <c r="M500" s="19">
        <v>724.23</v>
      </c>
      <c r="N500" s="19">
        <v>4.761904762E-2</v>
      </c>
      <c r="O500" s="19">
        <v>36.211500000000001</v>
      </c>
    </row>
    <row r="501" spans="1:15">
      <c r="A501" s="19" t="s">
        <v>780</v>
      </c>
      <c r="B501" s="19" t="s">
        <v>251</v>
      </c>
      <c r="C501" s="19">
        <v>1</v>
      </c>
      <c r="D501" s="19">
        <v>1</v>
      </c>
      <c r="E501" s="19" t="s">
        <v>26</v>
      </c>
      <c r="F501" s="19">
        <v>88.39</v>
      </c>
      <c r="G501" s="19">
        <v>9</v>
      </c>
      <c r="H501" s="19">
        <v>39.775500000000001</v>
      </c>
      <c r="I501" s="19">
        <v>835.28549999999996</v>
      </c>
      <c r="J501" s="19">
        <v>43526</v>
      </c>
      <c r="K501" s="19">
        <v>1</v>
      </c>
      <c r="L501" s="19" t="s">
        <v>23</v>
      </c>
      <c r="M501" s="19">
        <v>795.51</v>
      </c>
      <c r="N501" s="19">
        <v>4.761904762E-2</v>
      </c>
      <c r="O501" s="19">
        <v>39.775500000000001</v>
      </c>
    </row>
    <row r="502" spans="1:15">
      <c r="A502" s="19" t="s">
        <v>781</v>
      </c>
      <c r="B502" s="19" t="s">
        <v>251</v>
      </c>
      <c r="C502" s="19">
        <v>0</v>
      </c>
      <c r="D502" s="19">
        <v>0</v>
      </c>
      <c r="E502" s="19" t="s">
        <v>17</v>
      </c>
      <c r="F502" s="19">
        <v>71.77</v>
      </c>
      <c r="G502" s="19">
        <v>7</v>
      </c>
      <c r="H502" s="19">
        <v>25.119499999999999</v>
      </c>
      <c r="I502" s="19">
        <v>527.5095</v>
      </c>
      <c r="J502" s="19">
        <v>43553</v>
      </c>
      <c r="K502" s="19">
        <v>1</v>
      </c>
      <c r="L502" s="19" t="s">
        <v>23</v>
      </c>
      <c r="M502" s="19">
        <v>502.39</v>
      </c>
      <c r="N502" s="19">
        <v>4.761904762E-2</v>
      </c>
      <c r="O502" s="19">
        <v>25.119499999999999</v>
      </c>
    </row>
    <row r="503" spans="1:15">
      <c r="A503" s="19" t="s">
        <v>782</v>
      </c>
      <c r="B503" s="19" t="s">
        <v>251</v>
      </c>
      <c r="C503" s="19">
        <v>0</v>
      </c>
      <c r="D503" s="19">
        <v>1</v>
      </c>
      <c r="E503" s="19" t="s">
        <v>22</v>
      </c>
      <c r="F503" s="19">
        <v>43</v>
      </c>
      <c r="G503" s="19">
        <v>4</v>
      </c>
      <c r="H503" s="19">
        <v>8.6</v>
      </c>
      <c r="I503" s="19">
        <v>180.6</v>
      </c>
      <c r="J503" s="19">
        <v>43496</v>
      </c>
      <c r="K503" s="19">
        <v>2</v>
      </c>
      <c r="L503" s="19" t="s">
        <v>18</v>
      </c>
      <c r="M503" s="19">
        <v>172</v>
      </c>
      <c r="N503" s="19">
        <v>4.761904762E-2</v>
      </c>
      <c r="O503" s="19">
        <v>8.6</v>
      </c>
    </row>
    <row r="504" spans="1:15">
      <c r="A504" s="19" t="s">
        <v>783</v>
      </c>
      <c r="B504" s="19" t="s">
        <v>254</v>
      </c>
      <c r="C504" s="19">
        <v>1</v>
      </c>
      <c r="D504" s="19">
        <v>0</v>
      </c>
      <c r="E504" s="19" t="s">
        <v>37</v>
      </c>
      <c r="F504" s="19">
        <v>68.98</v>
      </c>
      <c r="G504" s="19">
        <v>1</v>
      </c>
      <c r="H504" s="19">
        <v>3.4489999999999998</v>
      </c>
      <c r="I504" s="19">
        <v>72.429000000000002</v>
      </c>
      <c r="J504" s="19">
        <v>43486</v>
      </c>
      <c r="K504" s="19">
        <v>2</v>
      </c>
      <c r="L504" s="19" t="s">
        <v>23</v>
      </c>
      <c r="M504" s="19">
        <v>68.98</v>
      </c>
      <c r="N504" s="19">
        <v>4.761904762E-2</v>
      </c>
      <c r="O504" s="19">
        <v>3.4489999999999998</v>
      </c>
    </row>
    <row r="505" spans="1:15">
      <c r="A505" s="19" t="s">
        <v>784</v>
      </c>
      <c r="B505" s="19" t="s">
        <v>254</v>
      </c>
      <c r="C505" s="19">
        <v>0</v>
      </c>
      <c r="D505" s="19">
        <v>0</v>
      </c>
      <c r="E505" s="19" t="s">
        <v>39</v>
      </c>
      <c r="F505" s="19">
        <v>15.62</v>
      </c>
      <c r="G505" s="19">
        <v>8</v>
      </c>
      <c r="H505" s="19">
        <v>6.2480000000000002</v>
      </c>
      <c r="I505" s="19">
        <v>131.208</v>
      </c>
      <c r="J505" s="19">
        <v>43485</v>
      </c>
      <c r="K505" s="19">
        <v>2</v>
      </c>
      <c r="L505" s="19" t="s">
        <v>18</v>
      </c>
      <c r="M505" s="19">
        <v>124.96</v>
      </c>
      <c r="N505" s="19">
        <v>4.761904762E-2</v>
      </c>
      <c r="O505" s="19">
        <v>6.2480000000000002</v>
      </c>
    </row>
    <row r="506" spans="1:15">
      <c r="A506" s="19" t="s">
        <v>785</v>
      </c>
      <c r="B506" s="19" t="s">
        <v>246</v>
      </c>
      <c r="C506" s="19">
        <v>0</v>
      </c>
      <c r="D506" s="19">
        <v>0</v>
      </c>
      <c r="E506" s="19" t="s">
        <v>30</v>
      </c>
      <c r="F506" s="19">
        <v>25.7</v>
      </c>
      <c r="G506" s="19">
        <v>3</v>
      </c>
      <c r="H506" s="19">
        <v>3.855</v>
      </c>
      <c r="I506" s="19">
        <v>80.954999999999998</v>
      </c>
      <c r="J506" s="19">
        <v>43482</v>
      </c>
      <c r="K506" s="19">
        <v>2</v>
      </c>
      <c r="L506" s="19" t="s">
        <v>18</v>
      </c>
      <c r="M506" s="19">
        <v>77.099999999999994</v>
      </c>
      <c r="N506" s="19">
        <v>4.761904762E-2</v>
      </c>
      <c r="O506" s="19">
        <v>3.855</v>
      </c>
    </row>
    <row r="507" spans="1:15">
      <c r="A507" s="19" t="s">
        <v>786</v>
      </c>
      <c r="B507" s="19" t="s">
        <v>246</v>
      </c>
      <c r="C507" s="19">
        <v>1</v>
      </c>
      <c r="D507" s="19">
        <v>0</v>
      </c>
      <c r="E507" s="19" t="s">
        <v>37</v>
      </c>
      <c r="F507" s="19">
        <v>80.62</v>
      </c>
      <c r="G507" s="19">
        <v>6</v>
      </c>
      <c r="H507" s="19">
        <v>24.186</v>
      </c>
      <c r="I507" s="19">
        <v>507.90600000000001</v>
      </c>
      <c r="J507" s="19">
        <v>43524</v>
      </c>
      <c r="K507" s="19">
        <v>2</v>
      </c>
      <c r="L507" s="19" t="s">
        <v>23</v>
      </c>
      <c r="M507" s="19">
        <v>483.72</v>
      </c>
      <c r="N507" s="19">
        <v>4.761904762E-2</v>
      </c>
      <c r="O507" s="19">
        <v>24.186</v>
      </c>
    </row>
    <row r="508" spans="1:15">
      <c r="A508" s="19" t="s">
        <v>787</v>
      </c>
      <c r="B508" s="19" t="s">
        <v>254</v>
      </c>
      <c r="C508" s="19">
        <v>1</v>
      </c>
      <c r="D508" s="19">
        <v>1</v>
      </c>
      <c r="E508" s="19" t="s">
        <v>26</v>
      </c>
      <c r="F508" s="19">
        <v>75.53</v>
      </c>
      <c r="G508" s="19">
        <v>4</v>
      </c>
      <c r="H508" s="19">
        <v>15.106</v>
      </c>
      <c r="I508" s="19">
        <v>317.226</v>
      </c>
      <c r="J508" s="19">
        <v>43543</v>
      </c>
      <c r="K508" s="19">
        <v>2</v>
      </c>
      <c r="L508" s="19" t="s">
        <v>18</v>
      </c>
      <c r="M508" s="19">
        <v>302.12</v>
      </c>
      <c r="N508" s="19">
        <v>4.761904762E-2</v>
      </c>
      <c r="O508" s="19">
        <v>15.106</v>
      </c>
    </row>
    <row r="509" spans="1:15">
      <c r="A509" s="19" t="s">
        <v>788</v>
      </c>
      <c r="B509" s="19" t="s">
        <v>254</v>
      </c>
      <c r="C509" s="19">
        <v>0</v>
      </c>
      <c r="D509" s="19">
        <v>1</v>
      </c>
      <c r="E509" s="19" t="s">
        <v>22</v>
      </c>
      <c r="F509" s="19">
        <v>77.63</v>
      </c>
      <c r="G509" s="19">
        <v>9</v>
      </c>
      <c r="H509" s="19">
        <v>34.933500000000002</v>
      </c>
      <c r="I509" s="19">
        <v>733.60350000000005</v>
      </c>
      <c r="J509" s="19">
        <v>43515</v>
      </c>
      <c r="K509" s="19">
        <v>2</v>
      </c>
      <c r="L509" s="19" t="s">
        <v>18</v>
      </c>
      <c r="M509" s="19">
        <v>698.67</v>
      </c>
      <c r="N509" s="19">
        <v>4.761904762E-2</v>
      </c>
      <c r="O509" s="19">
        <v>34.933500000000002</v>
      </c>
    </row>
    <row r="510" spans="1:15">
      <c r="A510" s="19" t="s">
        <v>789</v>
      </c>
      <c r="B510" s="19" t="s">
        <v>254</v>
      </c>
      <c r="C510" s="19">
        <v>0</v>
      </c>
      <c r="D510" s="19">
        <v>1</v>
      </c>
      <c r="E510" s="19" t="s">
        <v>17</v>
      </c>
      <c r="F510" s="19">
        <v>13.85</v>
      </c>
      <c r="G510" s="19">
        <v>9</v>
      </c>
      <c r="H510" s="19">
        <v>6.2324999999999999</v>
      </c>
      <c r="I510" s="19">
        <v>130.88249999999999</v>
      </c>
      <c r="J510" s="19">
        <v>43500</v>
      </c>
      <c r="K510" s="19">
        <v>1</v>
      </c>
      <c r="L510" s="19" t="s">
        <v>18</v>
      </c>
      <c r="M510" s="19">
        <v>124.65</v>
      </c>
      <c r="N510" s="19">
        <v>4.761904762E-2</v>
      </c>
      <c r="O510" s="19">
        <v>6.2324999999999999</v>
      </c>
    </row>
    <row r="511" spans="1:15">
      <c r="A511" s="19" t="s">
        <v>790</v>
      </c>
      <c r="B511" s="19" t="s">
        <v>254</v>
      </c>
      <c r="C511" s="19">
        <v>1</v>
      </c>
      <c r="D511" s="19">
        <v>0</v>
      </c>
      <c r="E511" s="19" t="s">
        <v>39</v>
      </c>
      <c r="F511" s="19">
        <v>98.7</v>
      </c>
      <c r="G511" s="19">
        <v>8</v>
      </c>
      <c r="H511" s="19">
        <v>39.479999999999997</v>
      </c>
      <c r="I511" s="19">
        <v>829.08</v>
      </c>
      <c r="J511" s="19">
        <v>43496</v>
      </c>
      <c r="K511" s="19">
        <v>0</v>
      </c>
      <c r="L511" s="19" t="s">
        <v>18</v>
      </c>
      <c r="M511" s="19">
        <v>789.6</v>
      </c>
      <c r="N511" s="19">
        <v>4.761904762E-2</v>
      </c>
      <c r="O511" s="19">
        <v>39.479999999999997</v>
      </c>
    </row>
    <row r="512" spans="1:15">
      <c r="A512" s="19" t="s">
        <v>791</v>
      </c>
      <c r="B512" s="19" t="s">
        <v>246</v>
      </c>
      <c r="C512" s="19">
        <v>0</v>
      </c>
      <c r="D512" s="19">
        <v>1</v>
      </c>
      <c r="E512" s="19" t="s">
        <v>17</v>
      </c>
      <c r="F512" s="19">
        <v>35.68</v>
      </c>
      <c r="G512" s="19">
        <v>5</v>
      </c>
      <c r="H512" s="19">
        <v>8.92</v>
      </c>
      <c r="I512" s="19">
        <v>187.32</v>
      </c>
      <c r="J512" s="19">
        <v>43502</v>
      </c>
      <c r="K512" s="19">
        <v>2</v>
      </c>
      <c r="L512" s="19" t="s">
        <v>282</v>
      </c>
      <c r="M512" s="19">
        <v>178.4</v>
      </c>
      <c r="N512" s="19">
        <v>4.761904762E-2</v>
      </c>
      <c r="O512" s="19">
        <v>8.92</v>
      </c>
    </row>
    <row r="513" spans="1:15">
      <c r="A513" s="19" t="s">
        <v>792</v>
      </c>
      <c r="B513" s="19" t="s">
        <v>246</v>
      </c>
      <c r="C513" s="19">
        <v>1</v>
      </c>
      <c r="D513" s="19">
        <v>1</v>
      </c>
      <c r="E513" s="19" t="s">
        <v>39</v>
      </c>
      <c r="F513" s="19">
        <v>71.459999999999994</v>
      </c>
      <c r="G513" s="19">
        <v>7</v>
      </c>
      <c r="H513" s="19">
        <v>25.010999999999999</v>
      </c>
      <c r="I513" s="19">
        <v>525.23099999999999</v>
      </c>
      <c r="J513" s="19">
        <v>43552</v>
      </c>
      <c r="K513" s="19">
        <v>2</v>
      </c>
      <c r="L513" s="19" t="s">
        <v>18</v>
      </c>
      <c r="M513" s="19">
        <v>500.22</v>
      </c>
      <c r="N513" s="19">
        <v>4.761904762E-2</v>
      </c>
      <c r="O513" s="19">
        <v>25.010999999999999</v>
      </c>
    </row>
    <row r="514" spans="1:15">
      <c r="A514" s="19" t="s">
        <v>793</v>
      </c>
      <c r="B514" s="19" t="s">
        <v>246</v>
      </c>
      <c r="C514" s="19">
        <v>1</v>
      </c>
      <c r="D514" s="19">
        <v>0</v>
      </c>
      <c r="E514" s="19" t="s">
        <v>22</v>
      </c>
      <c r="F514" s="19">
        <v>11.94</v>
      </c>
      <c r="G514" s="19">
        <v>3</v>
      </c>
      <c r="H514" s="19">
        <v>1.7909999999999999</v>
      </c>
      <c r="I514" s="19">
        <v>37.610999999999997</v>
      </c>
      <c r="J514" s="19">
        <v>43484</v>
      </c>
      <c r="K514" s="19">
        <v>1</v>
      </c>
      <c r="L514" s="19" t="s">
        <v>282</v>
      </c>
      <c r="M514" s="19">
        <v>35.82</v>
      </c>
      <c r="N514" s="19">
        <v>4.761904762E-2</v>
      </c>
      <c r="O514" s="19">
        <v>1.7909999999999999</v>
      </c>
    </row>
    <row r="515" spans="1:15">
      <c r="A515" s="19" t="s">
        <v>794</v>
      </c>
      <c r="B515" s="19" t="s">
        <v>246</v>
      </c>
      <c r="C515" s="19">
        <v>0</v>
      </c>
      <c r="D515" s="19">
        <v>0</v>
      </c>
      <c r="E515" s="19" t="s">
        <v>39</v>
      </c>
      <c r="F515" s="19">
        <v>45.38</v>
      </c>
      <c r="G515" s="19">
        <v>3</v>
      </c>
      <c r="H515" s="19">
        <v>6.8070000000000004</v>
      </c>
      <c r="I515" s="19">
        <v>142.947</v>
      </c>
      <c r="J515" s="19">
        <v>43513</v>
      </c>
      <c r="K515" s="19">
        <v>1</v>
      </c>
      <c r="L515" s="19" t="s">
        <v>282</v>
      </c>
      <c r="M515" s="19">
        <v>136.13999999999999</v>
      </c>
      <c r="N515" s="19">
        <v>4.761904762E-2</v>
      </c>
      <c r="O515" s="19">
        <v>6.8070000000000004</v>
      </c>
    </row>
    <row r="516" spans="1:15">
      <c r="A516" s="19" t="s">
        <v>795</v>
      </c>
      <c r="B516" s="19" t="s">
        <v>251</v>
      </c>
      <c r="C516" s="19">
        <v>1</v>
      </c>
      <c r="D516" s="19">
        <v>1</v>
      </c>
      <c r="E516" s="19" t="s">
        <v>39</v>
      </c>
      <c r="F516" s="19">
        <v>17.48</v>
      </c>
      <c r="G516" s="19">
        <v>6</v>
      </c>
      <c r="H516" s="19">
        <v>5.2439999999999998</v>
      </c>
      <c r="I516" s="19">
        <v>110.124</v>
      </c>
      <c r="J516" s="19">
        <v>43483</v>
      </c>
      <c r="K516" s="19">
        <v>2</v>
      </c>
      <c r="L516" s="19" t="s">
        <v>282</v>
      </c>
      <c r="M516" s="19">
        <v>104.88</v>
      </c>
      <c r="N516" s="19">
        <v>4.761904762E-2</v>
      </c>
      <c r="O516" s="19">
        <v>5.2439999999999998</v>
      </c>
    </row>
    <row r="517" spans="1:15">
      <c r="A517" s="19" t="s">
        <v>796</v>
      </c>
      <c r="B517" s="19" t="s">
        <v>251</v>
      </c>
      <c r="C517" s="19">
        <v>0</v>
      </c>
      <c r="D517" s="19">
        <v>1</v>
      </c>
      <c r="E517" s="19" t="s">
        <v>39</v>
      </c>
      <c r="F517" s="19">
        <v>25.56</v>
      </c>
      <c r="G517" s="19">
        <v>7</v>
      </c>
      <c r="H517" s="19">
        <v>8.9459999999999997</v>
      </c>
      <c r="I517" s="19">
        <v>187.86600000000001</v>
      </c>
      <c r="J517" s="19">
        <v>43498</v>
      </c>
      <c r="K517" s="19">
        <v>2</v>
      </c>
      <c r="L517" s="19" t="s">
        <v>23</v>
      </c>
      <c r="M517" s="19">
        <v>178.92</v>
      </c>
      <c r="N517" s="19">
        <v>4.761904762E-2</v>
      </c>
      <c r="O517" s="19">
        <v>8.9459999999999997</v>
      </c>
    </row>
    <row r="518" spans="1:15">
      <c r="A518" s="19" t="s">
        <v>797</v>
      </c>
      <c r="B518" s="19" t="s">
        <v>254</v>
      </c>
      <c r="C518" s="19">
        <v>1</v>
      </c>
      <c r="D518" s="19">
        <v>1</v>
      </c>
      <c r="E518" s="19" t="s">
        <v>30</v>
      </c>
      <c r="F518" s="19">
        <v>90.63</v>
      </c>
      <c r="G518" s="19">
        <v>9</v>
      </c>
      <c r="H518" s="19">
        <v>40.783499999999997</v>
      </c>
      <c r="I518" s="19">
        <v>856.45349999999996</v>
      </c>
      <c r="J518" s="19">
        <v>43483</v>
      </c>
      <c r="K518" s="19">
        <v>2</v>
      </c>
      <c r="L518" s="19" t="s">
        <v>23</v>
      </c>
      <c r="M518" s="19">
        <v>815.67</v>
      </c>
      <c r="N518" s="19">
        <v>4.761904762E-2</v>
      </c>
      <c r="O518" s="19">
        <v>40.783499999999997</v>
      </c>
    </row>
    <row r="519" spans="1:15">
      <c r="A519" s="19" t="s">
        <v>798</v>
      </c>
      <c r="B519" s="19" t="s">
        <v>251</v>
      </c>
      <c r="C519" s="19">
        <v>0</v>
      </c>
      <c r="D519" s="19">
        <v>0</v>
      </c>
      <c r="E519" s="19" t="s">
        <v>26</v>
      </c>
      <c r="F519" s="19">
        <v>44.12</v>
      </c>
      <c r="G519" s="19">
        <v>3</v>
      </c>
      <c r="H519" s="19">
        <v>6.6180000000000003</v>
      </c>
      <c r="I519" s="19">
        <v>138.97800000000001</v>
      </c>
      <c r="J519" s="19">
        <v>43542</v>
      </c>
      <c r="K519" s="19">
        <v>1</v>
      </c>
      <c r="L519" s="19" t="s">
        <v>282</v>
      </c>
      <c r="M519" s="19">
        <v>132.36000000000001</v>
      </c>
      <c r="N519" s="19">
        <v>4.761904762E-2</v>
      </c>
      <c r="O519" s="19">
        <v>6.6180000000000003</v>
      </c>
    </row>
    <row r="520" spans="1:15">
      <c r="A520" s="19" t="s">
        <v>799</v>
      </c>
      <c r="B520" s="19" t="s">
        <v>254</v>
      </c>
      <c r="C520" s="19">
        <v>1</v>
      </c>
      <c r="D520" s="19">
        <v>1</v>
      </c>
      <c r="E520" s="19" t="s">
        <v>37</v>
      </c>
      <c r="F520" s="19">
        <v>36.770000000000003</v>
      </c>
      <c r="G520" s="19">
        <v>7</v>
      </c>
      <c r="H520" s="19">
        <v>12.8695</v>
      </c>
      <c r="I520" s="19">
        <v>270.2595</v>
      </c>
      <c r="J520" s="19">
        <v>43476</v>
      </c>
      <c r="K520" s="19">
        <v>2</v>
      </c>
      <c r="L520" s="19" t="s">
        <v>23</v>
      </c>
      <c r="M520" s="19">
        <v>257.39</v>
      </c>
      <c r="N520" s="19">
        <v>4.761904762E-2</v>
      </c>
      <c r="O520" s="19">
        <v>12.8695</v>
      </c>
    </row>
    <row r="521" spans="1:15">
      <c r="A521" s="19" t="s">
        <v>800</v>
      </c>
      <c r="B521" s="19" t="s">
        <v>251</v>
      </c>
      <c r="C521" s="19">
        <v>1</v>
      </c>
      <c r="D521" s="19">
        <v>0</v>
      </c>
      <c r="E521" s="19" t="s">
        <v>37</v>
      </c>
      <c r="F521" s="19">
        <v>23.34</v>
      </c>
      <c r="G521" s="19">
        <v>4</v>
      </c>
      <c r="H521" s="19">
        <v>4.6680000000000001</v>
      </c>
      <c r="I521" s="19">
        <v>98.028000000000006</v>
      </c>
      <c r="J521" s="19">
        <v>43500</v>
      </c>
      <c r="K521" s="19">
        <v>2</v>
      </c>
      <c r="L521" s="19" t="s">
        <v>18</v>
      </c>
      <c r="M521" s="19">
        <v>93.36</v>
      </c>
      <c r="N521" s="19">
        <v>4.761904762E-2</v>
      </c>
      <c r="O521" s="19">
        <v>4.6680000000000001</v>
      </c>
    </row>
    <row r="522" spans="1:15">
      <c r="A522" s="19" t="s">
        <v>801</v>
      </c>
      <c r="B522" s="19" t="s">
        <v>254</v>
      </c>
      <c r="C522" s="19">
        <v>1</v>
      </c>
      <c r="D522" s="19">
        <v>1</v>
      </c>
      <c r="E522" s="19" t="s">
        <v>17</v>
      </c>
      <c r="F522" s="19">
        <v>28.5</v>
      </c>
      <c r="G522" s="19">
        <v>8</v>
      </c>
      <c r="H522" s="19">
        <v>11.4</v>
      </c>
      <c r="I522" s="19">
        <v>239.4</v>
      </c>
      <c r="J522" s="19">
        <v>43502</v>
      </c>
      <c r="K522" s="19">
        <v>1</v>
      </c>
      <c r="L522" s="19" t="s">
        <v>23</v>
      </c>
      <c r="M522" s="19">
        <v>228</v>
      </c>
      <c r="N522" s="19">
        <v>4.761904762E-2</v>
      </c>
      <c r="O522" s="19">
        <v>11.4</v>
      </c>
    </row>
    <row r="523" spans="1:15">
      <c r="A523" s="19" t="s">
        <v>802</v>
      </c>
      <c r="B523" s="19" t="s">
        <v>254</v>
      </c>
      <c r="C523" s="19">
        <v>1</v>
      </c>
      <c r="D523" s="19">
        <v>0</v>
      </c>
      <c r="E523" s="19" t="s">
        <v>26</v>
      </c>
      <c r="F523" s="19">
        <v>55.57</v>
      </c>
      <c r="G523" s="19">
        <v>3</v>
      </c>
      <c r="H523" s="19">
        <v>8.3354999999999997</v>
      </c>
      <c r="I523" s="19">
        <v>175.0455</v>
      </c>
      <c r="J523" s="19">
        <v>43473</v>
      </c>
      <c r="K523" s="19">
        <v>1</v>
      </c>
      <c r="L523" s="19" t="s">
        <v>282</v>
      </c>
      <c r="M523" s="19">
        <v>166.71</v>
      </c>
      <c r="N523" s="19">
        <v>4.761904762E-2</v>
      </c>
      <c r="O523" s="19">
        <v>8.3354999999999997</v>
      </c>
    </row>
    <row r="524" spans="1:15">
      <c r="A524" s="19" t="s">
        <v>803</v>
      </c>
      <c r="B524" s="19" t="s">
        <v>251</v>
      </c>
      <c r="C524" s="19">
        <v>0</v>
      </c>
      <c r="D524" s="19">
        <v>0</v>
      </c>
      <c r="E524" s="19" t="s">
        <v>30</v>
      </c>
      <c r="F524" s="19">
        <v>69.739999999999995</v>
      </c>
      <c r="G524" s="19">
        <v>10</v>
      </c>
      <c r="H524" s="19">
        <v>34.869999999999997</v>
      </c>
      <c r="I524" s="19">
        <v>732.27</v>
      </c>
      <c r="J524" s="19">
        <v>43529</v>
      </c>
      <c r="K524" s="19">
        <v>2</v>
      </c>
      <c r="L524" s="19" t="s">
        <v>282</v>
      </c>
      <c r="M524" s="19">
        <v>697.4</v>
      </c>
      <c r="N524" s="19">
        <v>4.761904762E-2</v>
      </c>
      <c r="O524" s="19">
        <v>34.869999999999997</v>
      </c>
    </row>
    <row r="525" spans="1:15">
      <c r="A525" s="19" t="s">
        <v>804</v>
      </c>
      <c r="B525" s="19" t="s">
        <v>254</v>
      </c>
      <c r="C525" s="19">
        <v>0</v>
      </c>
      <c r="D525" s="19">
        <v>0</v>
      </c>
      <c r="E525" s="19" t="s">
        <v>39</v>
      </c>
      <c r="F525" s="19">
        <v>97.26</v>
      </c>
      <c r="G525" s="19">
        <v>4</v>
      </c>
      <c r="H525" s="19">
        <v>19.452000000000002</v>
      </c>
      <c r="I525" s="19">
        <v>408.49200000000002</v>
      </c>
      <c r="J525" s="19">
        <v>43540</v>
      </c>
      <c r="K525" s="19">
        <v>2</v>
      </c>
      <c r="L525" s="19" t="s">
        <v>18</v>
      </c>
      <c r="M525" s="19">
        <v>389.04</v>
      </c>
      <c r="N525" s="19">
        <v>4.761904762E-2</v>
      </c>
      <c r="O525" s="19">
        <v>19.452000000000002</v>
      </c>
    </row>
    <row r="526" spans="1:15">
      <c r="A526" s="19" t="s">
        <v>805</v>
      </c>
      <c r="B526" s="19" t="s">
        <v>251</v>
      </c>
      <c r="C526" s="19">
        <v>1</v>
      </c>
      <c r="D526" s="19">
        <v>1</v>
      </c>
      <c r="E526" s="19" t="s">
        <v>26</v>
      </c>
      <c r="F526" s="19">
        <v>52.18</v>
      </c>
      <c r="G526" s="19">
        <v>7</v>
      </c>
      <c r="H526" s="19">
        <v>18.263000000000002</v>
      </c>
      <c r="I526" s="19">
        <v>383.52300000000002</v>
      </c>
      <c r="J526" s="19">
        <v>43533</v>
      </c>
      <c r="K526" s="19">
        <v>0</v>
      </c>
      <c r="L526" s="19" t="s">
        <v>23</v>
      </c>
      <c r="M526" s="19">
        <v>365.26</v>
      </c>
      <c r="N526" s="19">
        <v>4.761904762E-2</v>
      </c>
      <c r="O526" s="19">
        <v>18.263000000000002</v>
      </c>
    </row>
    <row r="527" spans="1:15">
      <c r="A527" s="19" t="s">
        <v>806</v>
      </c>
      <c r="B527" s="19" t="s">
        <v>246</v>
      </c>
      <c r="C527" s="19">
        <v>1</v>
      </c>
      <c r="D527" s="19">
        <v>1</v>
      </c>
      <c r="E527" s="19" t="s">
        <v>39</v>
      </c>
      <c r="F527" s="19">
        <v>22.32</v>
      </c>
      <c r="G527" s="19">
        <v>4</v>
      </c>
      <c r="H527" s="19">
        <v>4.4640000000000004</v>
      </c>
      <c r="I527" s="19">
        <v>93.744</v>
      </c>
      <c r="J527" s="19">
        <v>43525</v>
      </c>
      <c r="K527" s="19">
        <v>2</v>
      </c>
      <c r="L527" s="19" t="s">
        <v>282</v>
      </c>
      <c r="M527" s="19">
        <v>89.28</v>
      </c>
      <c r="N527" s="19">
        <v>4.761904762E-2</v>
      </c>
      <c r="O527" s="19">
        <v>4.4640000000000004</v>
      </c>
    </row>
    <row r="528" spans="1:15">
      <c r="A528" s="19" t="s">
        <v>807</v>
      </c>
      <c r="B528" s="19" t="s">
        <v>246</v>
      </c>
      <c r="C528" s="19">
        <v>0</v>
      </c>
      <c r="D528" s="19">
        <v>0</v>
      </c>
      <c r="E528" s="19" t="s">
        <v>17</v>
      </c>
      <c r="F528" s="19">
        <v>56</v>
      </c>
      <c r="G528" s="19">
        <v>3</v>
      </c>
      <c r="H528" s="19">
        <v>8.4</v>
      </c>
      <c r="I528" s="19">
        <v>176.4</v>
      </c>
      <c r="J528" s="19">
        <v>43524</v>
      </c>
      <c r="K528" s="19">
        <v>2</v>
      </c>
      <c r="L528" s="19" t="s">
        <v>18</v>
      </c>
      <c r="M528" s="19">
        <v>168</v>
      </c>
      <c r="N528" s="19">
        <v>4.761904762E-2</v>
      </c>
      <c r="O528" s="19">
        <v>8.4</v>
      </c>
    </row>
    <row r="529" spans="1:15">
      <c r="A529" s="19" t="s">
        <v>808</v>
      </c>
      <c r="B529" s="19" t="s">
        <v>246</v>
      </c>
      <c r="C529" s="19">
        <v>1</v>
      </c>
      <c r="D529" s="19">
        <v>0</v>
      </c>
      <c r="E529" s="19" t="s">
        <v>39</v>
      </c>
      <c r="F529" s="19">
        <v>19.7</v>
      </c>
      <c r="G529" s="19">
        <v>1</v>
      </c>
      <c r="H529" s="19">
        <v>0.98499999999999999</v>
      </c>
      <c r="I529" s="19">
        <v>20.684999999999999</v>
      </c>
      <c r="J529" s="19">
        <v>43504</v>
      </c>
      <c r="K529" s="19">
        <v>1</v>
      </c>
      <c r="L529" s="19" t="s">
        <v>18</v>
      </c>
      <c r="M529" s="19">
        <v>19.7</v>
      </c>
      <c r="N529" s="19">
        <v>4.761904762E-2</v>
      </c>
      <c r="O529" s="19">
        <v>0.98499999999999999</v>
      </c>
    </row>
    <row r="530" spans="1:15">
      <c r="A530" s="19" t="s">
        <v>809</v>
      </c>
      <c r="B530" s="19" t="s">
        <v>251</v>
      </c>
      <c r="C530" s="19">
        <v>0</v>
      </c>
      <c r="D530" s="19">
        <v>0</v>
      </c>
      <c r="E530" s="19" t="s">
        <v>22</v>
      </c>
      <c r="F530" s="19">
        <v>75.88</v>
      </c>
      <c r="G530" s="19">
        <v>7</v>
      </c>
      <c r="H530" s="19">
        <v>26.558</v>
      </c>
      <c r="I530" s="19">
        <v>557.71799999999996</v>
      </c>
      <c r="J530" s="19">
        <v>43489</v>
      </c>
      <c r="K530" s="19">
        <v>0</v>
      </c>
      <c r="L530" s="19" t="s">
        <v>18</v>
      </c>
      <c r="M530" s="19">
        <v>531.16</v>
      </c>
      <c r="N530" s="19">
        <v>4.761904762E-2</v>
      </c>
      <c r="O530" s="19">
        <v>26.558</v>
      </c>
    </row>
    <row r="531" spans="1:15">
      <c r="A531" s="19" t="s">
        <v>810</v>
      </c>
      <c r="B531" s="19" t="s">
        <v>251</v>
      </c>
      <c r="C531" s="19">
        <v>1</v>
      </c>
      <c r="D531" s="19">
        <v>0</v>
      </c>
      <c r="E531" s="19" t="s">
        <v>37</v>
      </c>
      <c r="F531" s="19">
        <v>53.72</v>
      </c>
      <c r="G531" s="19">
        <v>1</v>
      </c>
      <c r="H531" s="19">
        <v>2.6859999999999999</v>
      </c>
      <c r="I531" s="19">
        <v>56.405999999999999</v>
      </c>
      <c r="J531" s="19">
        <v>43525</v>
      </c>
      <c r="K531" s="19">
        <v>2</v>
      </c>
      <c r="L531" s="19" t="s">
        <v>18</v>
      </c>
      <c r="M531" s="19">
        <v>53.72</v>
      </c>
      <c r="N531" s="19">
        <v>4.761904762E-2</v>
      </c>
      <c r="O531" s="19">
        <v>2.6859999999999999</v>
      </c>
    </row>
    <row r="532" spans="1:15">
      <c r="A532" s="19" t="s">
        <v>811</v>
      </c>
      <c r="B532" s="19" t="s">
        <v>254</v>
      </c>
      <c r="C532" s="19">
        <v>1</v>
      </c>
      <c r="D532" s="19">
        <v>0</v>
      </c>
      <c r="E532" s="19" t="s">
        <v>17</v>
      </c>
      <c r="F532" s="19">
        <v>81.95</v>
      </c>
      <c r="G532" s="19">
        <v>10</v>
      </c>
      <c r="H532" s="19">
        <v>40.975000000000001</v>
      </c>
      <c r="I532" s="19">
        <v>860.47500000000002</v>
      </c>
      <c r="J532" s="19">
        <v>43534</v>
      </c>
      <c r="K532" s="19">
        <v>1</v>
      </c>
      <c r="L532" s="19" t="s">
        <v>282</v>
      </c>
      <c r="M532" s="19">
        <v>819.5</v>
      </c>
      <c r="N532" s="19">
        <v>4.761904762E-2</v>
      </c>
      <c r="O532" s="19">
        <v>40.975000000000001</v>
      </c>
    </row>
    <row r="533" spans="1:15">
      <c r="A533" s="19" t="s">
        <v>812</v>
      </c>
      <c r="B533" s="19" t="s">
        <v>254</v>
      </c>
      <c r="C533" s="19">
        <v>1</v>
      </c>
      <c r="D533" s="19">
        <v>1</v>
      </c>
      <c r="E533" s="19" t="s">
        <v>26</v>
      </c>
      <c r="F533" s="19">
        <v>81.2</v>
      </c>
      <c r="G533" s="19">
        <v>7</v>
      </c>
      <c r="H533" s="19">
        <v>28.42</v>
      </c>
      <c r="I533" s="19">
        <v>596.82000000000005</v>
      </c>
      <c r="J533" s="19">
        <v>43547</v>
      </c>
      <c r="K533" s="19">
        <v>2</v>
      </c>
      <c r="L533" s="19" t="s">
        <v>282</v>
      </c>
      <c r="M533" s="19">
        <v>568.4</v>
      </c>
      <c r="N533" s="19">
        <v>4.761904762E-2</v>
      </c>
      <c r="O533" s="19">
        <v>28.42</v>
      </c>
    </row>
    <row r="534" spans="1:15">
      <c r="A534" s="19" t="s">
        <v>813</v>
      </c>
      <c r="B534" s="19" t="s">
        <v>254</v>
      </c>
      <c r="C534" s="19">
        <v>0</v>
      </c>
      <c r="D534" s="19">
        <v>0</v>
      </c>
      <c r="E534" s="19" t="s">
        <v>22</v>
      </c>
      <c r="F534" s="19">
        <v>58.76</v>
      </c>
      <c r="G534" s="19">
        <v>10</v>
      </c>
      <c r="H534" s="19">
        <v>29.38</v>
      </c>
      <c r="I534" s="19">
        <v>616.98</v>
      </c>
      <c r="J534" s="19">
        <v>43494</v>
      </c>
      <c r="K534" s="19">
        <v>1</v>
      </c>
      <c r="L534" s="19" t="s">
        <v>18</v>
      </c>
      <c r="M534" s="19">
        <v>587.6</v>
      </c>
      <c r="N534" s="19">
        <v>4.761904762E-2</v>
      </c>
      <c r="O534" s="19">
        <v>29.38</v>
      </c>
    </row>
    <row r="535" spans="1:15">
      <c r="A535" s="19" t="s">
        <v>814</v>
      </c>
      <c r="B535" s="19" t="s">
        <v>251</v>
      </c>
      <c r="C535" s="19">
        <v>1</v>
      </c>
      <c r="D535" s="19">
        <v>0</v>
      </c>
      <c r="E535" s="19" t="s">
        <v>22</v>
      </c>
      <c r="F535" s="19">
        <v>91.56</v>
      </c>
      <c r="G535" s="19">
        <v>8</v>
      </c>
      <c r="H535" s="19">
        <v>36.624000000000002</v>
      </c>
      <c r="I535" s="19">
        <v>769.10400000000004</v>
      </c>
      <c r="J535" s="19">
        <v>43477</v>
      </c>
      <c r="K535" s="19">
        <v>2</v>
      </c>
      <c r="L535" s="19" t="s">
        <v>18</v>
      </c>
      <c r="M535" s="19">
        <v>732.48</v>
      </c>
      <c r="N535" s="19">
        <v>4.761904762E-2</v>
      </c>
      <c r="O535" s="19">
        <v>36.624000000000002</v>
      </c>
    </row>
    <row r="536" spans="1:15">
      <c r="A536" s="19" t="s">
        <v>815</v>
      </c>
      <c r="B536" s="19" t="s">
        <v>246</v>
      </c>
      <c r="C536" s="19">
        <v>0</v>
      </c>
      <c r="D536" s="19">
        <v>0</v>
      </c>
      <c r="E536" s="19" t="s">
        <v>26</v>
      </c>
      <c r="F536" s="19">
        <v>93.96</v>
      </c>
      <c r="G536" s="19">
        <v>9</v>
      </c>
      <c r="H536" s="19">
        <v>42.281999999999996</v>
      </c>
      <c r="I536" s="19">
        <v>887.92200000000003</v>
      </c>
      <c r="J536" s="19">
        <v>43544</v>
      </c>
      <c r="K536" s="19">
        <v>1</v>
      </c>
      <c r="L536" s="19" t="s">
        <v>23</v>
      </c>
      <c r="M536" s="19">
        <v>845.64</v>
      </c>
      <c r="N536" s="19">
        <v>4.761904762E-2</v>
      </c>
      <c r="O536" s="19">
        <v>42.281999999999996</v>
      </c>
    </row>
    <row r="537" spans="1:15">
      <c r="A537" s="19" t="s">
        <v>816</v>
      </c>
      <c r="B537" s="19" t="s">
        <v>254</v>
      </c>
      <c r="C537" s="19">
        <v>0</v>
      </c>
      <c r="D537" s="19">
        <v>0</v>
      </c>
      <c r="E537" s="19" t="s">
        <v>26</v>
      </c>
      <c r="F537" s="19">
        <v>55.61</v>
      </c>
      <c r="G537" s="19">
        <v>7</v>
      </c>
      <c r="H537" s="19">
        <v>19.4635</v>
      </c>
      <c r="I537" s="19">
        <v>408.73349999999999</v>
      </c>
      <c r="J537" s="19">
        <v>43547</v>
      </c>
      <c r="K537" s="19">
        <v>1</v>
      </c>
      <c r="L537" s="19" t="s">
        <v>23</v>
      </c>
      <c r="M537" s="19">
        <v>389.27</v>
      </c>
      <c r="N537" s="19">
        <v>4.761904762E-2</v>
      </c>
      <c r="O537" s="19">
        <v>19.4635</v>
      </c>
    </row>
    <row r="538" spans="1:15">
      <c r="A538" s="19" t="s">
        <v>817</v>
      </c>
      <c r="B538" s="19" t="s">
        <v>254</v>
      </c>
      <c r="C538" s="19">
        <v>0</v>
      </c>
      <c r="D538" s="19">
        <v>0</v>
      </c>
      <c r="E538" s="19" t="s">
        <v>37</v>
      </c>
      <c r="F538" s="19">
        <v>84.83</v>
      </c>
      <c r="G538" s="19">
        <v>1</v>
      </c>
      <c r="H538" s="19">
        <v>4.2415000000000003</v>
      </c>
      <c r="I538" s="19">
        <v>89.0715</v>
      </c>
      <c r="J538" s="19">
        <v>43479</v>
      </c>
      <c r="K538" s="19">
        <v>2</v>
      </c>
      <c r="L538" s="19" t="s">
        <v>18</v>
      </c>
      <c r="M538" s="19">
        <v>84.83</v>
      </c>
      <c r="N538" s="19">
        <v>4.761904762E-2</v>
      </c>
      <c r="O538" s="19">
        <v>4.2415000000000003</v>
      </c>
    </row>
    <row r="539" spans="1:15">
      <c r="A539" s="19" t="s">
        <v>818</v>
      </c>
      <c r="B539" s="19" t="s">
        <v>246</v>
      </c>
      <c r="C539" s="19">
        <v>1</v>
      </c>
      <c r="D539" s="19">
        <v>1</v>
      </c>
      <c r="E539" s="19" t="s">
        <v>30</v>
      </c>
      <c r="F539" s="19">
        <v>71.63</v>
      </c>
      <c r="G539" s="19">
        <v>2</v>
      </c>
      <c r="H539" s="19">
        <v>7.1630000000000003</v>
      </c>
      <c r="I539" s="19">
        <v>150.423</v>
      </c>
      <c r="J539" s="19">
        <v>43508</v>
      </c>
      <c r="K539" s="19">
        <v>1</v>
      </c>
      <c r="L539" s="19" t="s">
        <v>18</v>
      </c>
      <c r="M539" s="19">
        <v>143.26</v>
      </c>
      <c r="N539" s="19">
        <v>4.761904762E-2</v>
      </c>
      <c r="O539" s="19">
        <v>7.1630000000000003</v>
      </c>
    </row>
    <row r="540" spans="1:15">
      <c r="A540" s="19" t="s">
        <v>819</v>
      </c>
      <c r="B540" s="19" t="s">
        <v>246</v>
      </c>
      <c r="C540" s="19">
        <v>1</v>
      </c>
      <c r="D540" s="19">
        <v>0</v>
      </c>
      <c r="E540" s="19" t="s">
        <v>26</v>
      </c>
      <c r="F540" s="19">
        <v>37.69</v>
      </c>
      <c r="G540" s="19">
        <v>2</v>
      </c>
      <c r="H540" s="19">
        <v>3.7690000000000001</v>
      </c>
      <c r="I540" s="19">
        <v>79.149000000000001</v>
      </c>
      <c r="J540" s="19">
        <v>43516</v>
      </c>
      <c r="K540" s="19">
        <v>2</v>
      </c>
      <c r="L540" s="19" t="s">
        <v>18</v>
      </c>
      <c r="M540" s="19">
        <v>75.38</v>
      </c>
      <c r="N540" s="19">
        <v>4.761904762E-2</v>
      </c>
      <c r="O540" s="19">
        <v>3.7690000000000001</v>
      </c>
    </row>
    <row r="541" spans="1:15">
      <c r="A541" s="19" t="s">
        <v>820</v>
      </c>
      <c r="B541" s="19" t="s">
        <v>254</v>
      </c>
      <c r="C541" s="19">
        <v>1</v>
      </c>
      <c r="D541" s="19">
        <v>1</v>
      </c>
      <c r="E541" s="19" t="s">
        <v>30</v>
      </c>
      <c r="F541" s="19">
        <v>31.67</v>
      </c>
      <c r="G541" s="19">
        <v>8</v>
      </c>
      <c r="H541" s="19">
        <v>12.667999999999999</v>
      </c>
      <c r="I541" s="19">
        <v>266.02800000000002</v>
      </c>
      <c r="J541" s="19">
        <v>43467</v>
      </c>
      <c r="K541" s="19">
        <v>2</v>
      </c>
      <c r="L541" s="19" t="s">
        <v>282</v>
      </c>
      <c r="M541" s="19">
        <v>253.36</v>
      </c>
      <c r="N541" s="19">
        <v>4.761904762E-2</v>
      </c>
      <c r="O541" s="19">
        <v>12.667999999999999</v>
      </c>
    </row>
    <row r="542" spans="1:15">
      <c r="A542" s="19" t="s">
        <v>821</v>
      </c>
      <c r="B542" s="19" t="s">
        <v>254</v>
      </c>
      <c r="C542" s="19">
        <v>1</v>
      </c>
      <c r="D542" s="19">
        <v>1</v>
      </c>
      <c r="E542" s="19" t="s">
        <v>37</v>
      </c>
      <c r="F542" s="19">
        <v>38.42</v>
      </c>
      <c r="G542" s="19">
        <v>1</v>
      </c>
      <c r="H542" s="19">
        <v>1.921</v>
      </c>
      <c r="I542" s="19">
        <v>40.341000000000001</v>
      </c>
      <c r="J542" s="19">
        <v>43498</v>
      </c>
      <c r="K542" s="19">
        <v>2</v>
      </c>
      <c r="L542" s="19" t="s">
        <v>23</v>
      </c>
      <c r="M542" s="19">
        <v>38.42</v>
      </c>
      <c r="N542" s="19">
        <v>4.761904762E-2</v>
      </c>
      <c r="O542" s="19">
        <v>1.921</v>
      </c>
    </row>
    <row r="543" spans="1:15">
      <c r="A543" s="19" t="s">
        <v>822</v>
      </c>
      <c r="B543" s="19" t="s">
        <v>251</v>
      </c>
      <c r="C543" s="19">
        <v>1</v>
      </c>
      <c r="D543" s="19">
        <v>0</v>
      </c>
      <c r="E543" s="19" t="s">
        <v>39</v>
      </c>
      <c r="F543" s="19">
        <v>65.23</v>
      </c>
      <c r="G543" s="19">
        <v>10</v>
      </c>
      <c r="H543" s="19">
        <v>32.615000000000002</v>
      </c>
      <c r="I543" s="19">
        <v>684.91499999999996</v>
      </c>
      <c r="J543" s="19">
        <v>43473</v>
      </c>
      <c r="K543" s="19">
        <v>2</v>
      </c>
      <c r="L543" s="19" t="s">
        <v>282</v>
      </c>
      <c r="M543" s="19">
        <v>652.29999999999995</v>
      </c>
      <c r="N543" s="19">
        <v>4.761904762E-2</v>
      </c>
      <c r="O543" s="19">
        <v>32.615000000000002</v>
      </c>
    </row>
    <row r="544" spans="1:15">
      <c r="A544" s="19" t="s">
        <v>823</v>
      </c>
      <c r="B544" s="19" t="s">
        <v>254</v>
      </c>
      <c r="C544" s="19">
        <v>1</v>
      </c>
      <c r="D544" s="19">
        <v>1</v>
      </c>
      <c r="E544" s="19" t="s">
        <v>26</v>
      </c>
      <c r="F544" s="19">
        <v>10.53</v>
      </c>
      <c r="G544" s="19">
        <v>5</v>
      </c>
      <c r="H544" s="19">
        <v>2.6324999999999998</v>
      </c>
      <c r="I544" s="19">
        <v>55.282499999999999</v>
      </c>
      <c r="J544" s="19">
        <v>43495</v>
      </c>
      <c r="K544" s="19">
        <v>1</v>
      </c>
      <c r="L544" s="19" t="s">
        <v>282</v>
      </c>
      <c r="M544" s="19">
        <v>52.65</v>
      </c>
      <c r="N544" s="19">
        <v>4.761904762E-2</v>
      </c>
      <c r="O544" s="19">
        <v>2.6324999999999998</v>
      </c>
    </row>
    <row r="545" spans="1:15">
      <c r="A545" s="19" t="s">
        <v>824</v>
      </c>
      <c r="B545" s="19" t="s">
        <v>251</v>
      </c>
      <c r="C545" s="19">
        <v>1</v>
      </c>
      <c r="D545" s="19">
        <v>1</v>
      </c>
      <c r="E545" s="19" t="s">
        <v>26</v>
      </c>
      <c r="F545" s="19">
        <v>12.29</v>
      </c>
      <c r="G545" s="19">
        <v>9</v>
      </c>
      <c r="H545" s="19">
        <v>5.5305</v>
      </c>
      <c r="I545" s="19">
        <v>116.1405</v>
      </c>
      <c r="J545" s="19">
        <v>43550</v>
      </c>
      <c r="K545" s="19">
        <v>2</v>
      </c>
      <c r="L545" s="19" t="s">
        <v>282</v>
      </c>
      <c r="M545" s="19">
        <v>110.61</v>
      </c>
      <c r="N545" s="19">
        <v>4.761904762E-2</v>
      </c>
      <c r="O545" s="19">
        <v>5.5305</v>
      </c>
    </row>
    <row r="546" spans="1:15">
      <c r="A546" s="19" t="s">
        <v>825</v>
      </c>
      <c r="B546" s="19" t="s">
        <v>254</v>
      </c>
      <c r="C546" s="19">
        <v>1</v>
      </c>
      <c r="D546" s="19">
        <v>0</v>
      </c>
      <c r="E546" s="19" t="s">
        <v>17</v>
      </c>
      <c r="F546" s="19">
        <v>81.23</v>
      </c>
      <c r="G546" s="19">
        <v>7</v>
      </c>
      <c r="H546" s="19">
        <v>28.430499999999999</v>
      </c>
      <c r="I546" s="19">
        <v>597.04049999999995</v>
      </c>
      <c r="J546" s="19">
        <v>43480</v>
      </c>
      <c r="K546" s="19">
        <v>2</v>
      </c>
      <c r="L546" s="19" t="s">
        <v>23</v>
      </c>
      <c r="M546" s="19">
        <v>568.61</v>
      </c>
      <c r="N546" s="19">
        <v>4.761904762E-2</v>
      </c>
      <c r="O546" s="19">
        <v>28.430499999999999</v>
      </c>
    </row>
    <row r="547" spans="1:15">
      <c r="A547" s="19" t="s">
        <v>826</v>
      </c>
      <c r="B547" s="19" t="s">
        <v>251</v>
      </c>
      <c r="C547" s="19">
        <v>1</v>
      </c>
      <c r="D547" s="19">
        <v>1</v>
      </c>
      <c r="E547" s="19" t="s">
        <v>39</v>
      </c>
      <c r="F547" s="19">
        <v>22.32</v>
      </c>
      <c r="G547" s="19">
        <v>4</v>
      </c>
      <c r="H547" s="19">
        <v>4.4640000000000004</v>
      </c>
      <c r="I547" s="19">
        <v>93.744</v>
      </c>
      <c r="J547" s="19">
        <v>43538</v>
      </c>
      <c r="K547" s="19">
        <v>1</v>
      </c>
      <c r="L547" s="19" t="s">
        <v>18</v>
      </c>
      <c r="M547" s="19">
        <v>89.28</v>
      </c>
      <c r="N547" s="19">
        <v>4.761904762E-2</v>
      </c>
      <c r="O547" s="19">
        <v>4.4640000000000004</v>
      </c>
    </row>
    <row r="548" spans="1:15">
      <c r="A548" s="19" t="s">
        <v>827</v>
      </c>
      <c r="B548" s="19" t="s">
        <v>246</v>
      </c>
      <c r="C548" s="19">
        <v>0</v>
      </c>
      <c r="D548" s="19">
        <v>1</v>
      </c>
      <c r="E548" s="19" t="s">
        <v>37</v>
      </c>
      <c r="F548" s="19">
        <v>27.28</v>
      </c>
      <c r="G548" s="19">
        <v>5</v>
      </c>
      <c r="H548" s="19">
        <v>6.82</v>
      </c>
      <c r="I548" s="19">
        <v>143.22</v>
      </c>
      <c r="J548" s="19">
        <v>43499</v>
      </c>
      <c r="K548" s="19">
        <v>0</v>
      </c>
      <c r="L548" s="19" t="s">
        <v>282</v>
      </c>
      <c r="M548" s="19">
        <v>136.4</v>
      </c>
      <c r="N548" s="19">
        <v>4.761904762E-2</v>
      </c>
      <c r="O548" s="19">
        <v>6.82</v>
      </c>
    </row>
    <row r="549" spans="1:15">
      <c r="A549" s="19" t="s">
        <v>828</v>
      </c>
      <c r="B549" s="19" t="s">
        <v>246</v>
      </c>
      <c r="C549" s="19">
        <v>1</v>
      </c>
      <c r="D549" s="19">
        <v>1</v>
      </c>
      <c r="E549" s="19" t="s">
        <v>22</v>
      </c>
      <c r="F549" s="19">
        <v>17.420000000000002</v>
      </c>
      <c r="G549" s="19">
        <v>10</v>
      </c>
      <c r="H549" s="19">
        <v>8.7100000000000009</v>
      </c>
      <c r="I549" s="19">
        <v>182.91</v>
      </c>
      <c r="J549" s="19">
        <v>43518</v>
      </c>
      <c r="K549" s="19">
        <v>1</v>
      </c>
      <c r="L549" s="19" t="s">
        <v>18</v>
      </c>
      <c r="M549" s="19">
        <v>174.2</v>
      </c>
      <c r="N549" s="19">
        <v>4.761904762E-2</v>
      </c>
      <c r="O549" s="19">
        <v>8.7100000000000009</v>
      </c>
    </row>
    <row r="550" spans="1:15">
      <c r="A550" s="19" t="s">
        <v>829</v>
      </c>
      <c r="B550" s="19" t="s">
        <v>251</v>
      </c>
      <c r="C550" s="19">
        <v>0</v>
      </c>
      <c r="D550" s="19">
        <v>0</v>
      </c>
      <c r="E550" s="19" t="s">
        <v>26</v>
      </c>
      <c r="F550" s="19">
        <v>73.28</v>
      </c>
      <c r="G550" s="19">
        <v>5</v>
      </c>
      <c r="H550" s="19">
        <v>18.32</v>
      </c>
      <c r="I550" s="19">
        <v>384.72</v>
      </c>
      <c r="J550" s="19">
        <v>43489</v>
      </c>
      <c r="K550" s="19">
        <v>2</v>
      </c>
      <c r="L550" s="19" t="s">
        <v>18</v>
      </c>
      <c r="M550" s="19">
        <v>366.4</v>
      </c>
      <c r="N550" s="19">
        <v>4.761904762E-2</v>
      </c>
      <c r="O550" s="19">
        <v>18.32</v>
      </c>
    </row>
    <row r="551" spans="1:15">
      <c r="A551" s="19" t="s">
        <v>830</v>
      </c>
      <c r="B551" s="19" t="s">
        <v>254</v>
      </c>
      <c r="C551" s="19">
        <v>1</v>
      </c>
      <c r="D551" s="19">
        <v>1</v>
      </c>
      <c r="E551" s="19" t="s">
        <v>39</v>
      </c>
      <c r="F551" s="19">
        <v>84.87</v>
      </c>
      <c r="G551" s="19">
        <v>3</v>
      </c>
      <c r="H551" s="19">
        <v>12.730499999999999</v>
      </c>
      <c r="I551" s="19">
        <v>267.34050000000002</v>
      </c>
      <c r="J551" s="19">
        <v>43490</v>
      </c>
      <c r="K551" s="19">
        <v>2</v>
      </c>
      <c r="L551" s="19" t="s">
        <v>18</v>
      </c>
      <c r="M551" s="19">
        <v>254.61</v>
      </c>
      <c r="N551" s="19">
        <v>4.761904762E-2</v>
      </c>
      <c r="O551" s="19">
        <v>12.730499999999999</v>
      </c>
    </row>
    <row r="552" spans="1:15">
      <c r="A552" s="19" t="s">
        <v>831</v>
      </c>
      <c r="B552" s="19" t="s">
        <v>246</v>
      </c>
      <c r="C552" s="19">
        <v>0</v>
      </c>
      <c r="D552" s="19">
        <v>1</v>
      </c>
      <c r="E552" s="19" t="s">
        <v>39</v>
      </c>
      <c r="F552" s="19">
        <v>97.29</v>
      </c>
      <c r="G552" s="19">
        <v>8</v>
      </c>
      <c r="H552" s="19">
        <v>38.915999999999997</v>
      </c>
      <c r="I552" s="19">
        <v>817.23599999999999</v>
      </c>
      <c r="J552" s="19">
        <v>43533</v>
      </c>
      <c r="K552" s="19">
        <v>1</v>
      </c>
      <c r="L552" s="19" t="s">
        <v>282</v>
      </c>
      <c r="M552" s="19">
        <v>778.32</v>
      </c>
      <c r="N552" s="19">
        <v>4.761904762E-2</v>
      </c>
      <c r="O552" s="19">
        <v>38.915999999999997</v>
      </c>
    </row>
    <row r="553" spans="1:15">
      <c r="A553" s="19" t="s">
        <v>832</v>
      </c>
      <c r="B553" s="19" t="s">
        <v>251</v>
      </c>
      <c r="C553" s="19">
        <v>1</v>
      </c>
      <c r="D553" s="19">
        <v>1</v>
      </c>
      <c r="E553" s="19" t="s">
        <v>22</v>
      </c>
      <c r="F553" s="19">
        <v>35.74</v>
      </c>
      <c r="G553" s="19">
        <v>8</v>
      </c>
      <c r="H553" s="19">
        <v>14.295999999999999</v>
      </c>
      <c r="I553" s="19">
        <v>300.21600000000001</v>
      </c>
      <c r="J553" s="19">
        <v>43513</v>
      </c>
      <c r="K553" s="19">
        <v>2</v>
      </c>
      <c r="L553" s="19" t="s">
        <v>18</v>
      </c>
      <c r="M553" s="19">
        <v>285.92</v>
      </c>
      <c r="N553" s="19">
        <v>4.761904762E-2</v>
      </c>
      <c r="O553" s="19">
        <v>14.295999999999999</v>
      </c>
    </row>
    <row r="554" spans="1:15">
      <c r="A554" s="19" t="s">
        <v>833</v>
      </c>
      <c r="B554" s="19" t="s">
        <v>246</v>
      </c>
      <c r="C554" s="19">
        <v>0</v>
      </c>
      <c r="D554" s="19">
        <v>1</v>
      </c>
      <c r="E554" s="19" t="s">
        <v>26</v>
      </c>
      <c r="F554" s="19">
        <v>96.52</v>
      </c>
      <c r="G554" s="19">
        <v>6</v>
      </c>
      <c r="H554" s="19">
        <v>28.956</v>
      </c>
      <c r="I554" s="19">
        <v>608.07600000000002</v>
      </c>
      <c r="J554" s="19">
        <v>43476</v>
      </c>
      <c r="K554" s="19">
        <v>1</v>
      </c>
      <c r="L554" s="19" t="s">
        <v>23</v>
      </c>
      <c r="M554" s="19">
        <v>579.12</v>
      </c>
      <c r="N554" s="19">
        <v>4.761904762E-2</v>
      </c>
      <c r="O554" s="19">
        <v>28.956</v>
      </c>
    </row>
    <row r="555" spans="1:15">
      <c r="A555" s="19" t="s">
        <v>834</v>
      </c>
      <c r="B555" s="19" t="s">
        <v>246</v>
      </c>
      <c r="C555" s="19">
        <v>1</v>
      </c>
      <c r="D555" s="19">
        <v>0</v>
      </c>
      <c r="E555" s="19" t="s">
        <v>37</v>
      </c>
      <c r="F555" s="19">
        <v>18.850000000000001</v>
      </c>
      <c r="G555" s="19">
        <v>10</v>
      </c>
      <c r="H555" s="19">
        <v>9.4250000000000007</v>
      </c>
      <c r="I555" s="19">
        <v>197.92500000000001</v>
      </c>
      <c r="J555" s="19">
        <v>43523</v>
      </c>
      <c r="K555" s="19">
        <v>2</v>
      </c>
      <c r="L555" s="19" t="s">
        <v>18</v>
      </c>
      <c r="M555" s="19">
        <v>188.5</v>
      </c>
      <c r="N555" s="19">
        <v>4.761904762E-2</v>
      </c>
      <c r="O555" s="19">
        <v>9.4250000000000007</v>
      </c>
    </row>
    <row r="556" spans="1:15">
      <c r="A556" s="19" t="s">
        <v>835</v>
      </c>
      <c r="B556" s="19" t="s">
        <v>246</v>
      </c>
      <c r="C556" s="19">
        <v>0</v>
      </c>
      <c r="D556" s="19">
        <v>1</v>
      </c>
      <c r="E556" s="19" t="s">
        <v>37</v>
      </c>
      <c r="F556" s="19">
        <v>55.39</v>
      </c>
      <c r="G556" s="19">
        <v>4</v>
      </c>
      <c r="H556" s="19">
        <v>11.077999999999999</v>
      </c>
      <c r="I556" s="19">
        <v>232.63800000000001</v>
      </c>
      <c r="J556" s="19">
        <v>43549</v>
      </c>
      <c r="K556" s="19">
        <v>2</v>
      </c>
      <c r="L556" s="19" t="s">
        <v>18</v>
      </c>
      <c r="M556" s="19">
        <v>221.56</v>
      </c>
      <c r="N556" s="19">
        <v>4.761904762E-2</v>
      </c>
      <c r="O556" s="19">
        <v>11.077999999999999</v>
      </c>
    </row>
    <row r="557" spans="1:15">
      <c r="A557" s="19" t="s">
        <v>836</v>
      </c>
      <c r="B557" s="19" t="s">
        <v>251</v>
      </c>
      <c r="C557" s="19">
        <v>1</v>
      </c>
      <c r="D557" s="19">
        <v>1</v>
      </c>
      <c r="E557" s="19" t="s">
        <v>37</v>
      </c>
      <c r="F557" s="19">
        <v>77.2</v>
      </c>
      <c r="G557" s="19">
        <v>10</v>
      </c>
      <c r="H557" s="19">
        <v>38.6</v>
      </c>
      <c r="I557" s="19">
        <v>810.6</v>
      </c>
      <c r="J557" s="19">
        <v>43507</v>
      </c>
      <c r="K557" s="19">
        <v>0</v>
      </c>
      <c r="L557" s="19" t="s">
        <v>282</v>
      </c>
      <c r="M557" s="19">
        <v>772</v>
      </c>
      <c r="N557" s="19">
        <v>4.761904762E-2</v>
      </c>
      <c r="O557" s="19">
        <v>38.6</v>
      </c>
    </row>
    <row r="558" spans="1:15">
      <c r="A558" s="19" t="s">
        <v>837</v>
      </c>
      <c r="B558" s="19" t="s">
        <v>251</v>
      </c>
      <c r="C558" s="19">
        <v>0</v>
      </c>
      <c r="D558" s="19">
        <v>0</v>
      </c>
      <c r="E558" s="19" t="s">
        <v>22</v>
      </c>
      <c r="F558" s="19">
        <v>72.13</v>
      </c>
      <c r="G558" s="19">
        <v>10</v>
      </c>
      <c r="H558" s="19">
        <v>36.064999999999998</v>
      </c>
      <c r="I558" s="19">
        <v>757.36500000000001</v>
      </c>
      <c r="J558" s="19">
        <v>43496</v>
      </c>
      <c r="K558" s="19">
        <v>2</v>
      </c>
      <c r="L558" s="19" t="s">
        <v>282</v>
      </c>
      <c r="M558" s="19">
        <v>721.3</v>
      </c>
      <c r="N558" s="19">
        <v>4.761904762E-2</v>
      </c>
      <c r="O558" s="19">
        <v>36.064999999999998</v>
      </c>
    </row>
    <row r="559" spans="1:15">
      <c r="A559" s="19" t="s">
        <v>838</v>
      </c>
      <c r="B559" s="19" t="s">
        <v>246</v>
      </c>
      <c r="C559" s="19">
        <v>1</v>
      </c>
      <c r="D559" s="19">
        <v>1</v>
      </c>
      <c r="E559" s="19" t="s">
        <v>39</v>
      </c>
      <c r="F559" s="19">
        <v>63.88</v>
      </c>
      <c r="G559" s="19">
        <v>8</v>
      </c>
      <c r="H559" s="19">
        <v>25.552</v>
      </c>
      <c r="I559" s="19">
        <v>536.59199999999998</v>
      </c>
      <c r="J559" s="19">
        <v>43485</v>
      </c>
      <c r="K559" s="19">
        <v>2</v>
      </c>
      <c r="L559" s="19" t="s">
        <v>18</v>
      </c>
      <c r="M559" s="19">
        <v>511.04</v>
      </c>
      <c r="N559" s="19">
        <v>4.761904762E-2</v>
      </c>
      <c r="O559" s="19">
        <v>25.552</v>
      </c>
    </row>
    <row r="560" spans="1:15">
      <c r="A560" s="19" t="s">
        <v>839</v>
      </c>
      <c r="B560" s="19" t="s">
        <v>246</v>
      </c>
      <c r="C560" s="19">
        <v>1</v>
      </c>
      <c r="D560" s="19">
        <v>1</v>
      </c>
      <c r="E560" s="19" t="s">
        <v>17</v>
      </c>
      <c r="F560" s="19">
        <v>10.69</v>
      </c>
      <c r="G560" s="19">
        <v>5</v>
      </c>
      <c r="H560" s="19">
        <v>2.6724999999999999</v>
      </c>
      <c r="I560" s="19">
        <v>56.122500000000002</v>
      </c>
      <c r="J560" s="19">
        <v>43550</v>
      </c>
      <c r="K560" s="19">
        <v>1</v>
      </c>
      <c r="L560" s="19" t="s">
        <v>18</v>
      </c>
      <c r="M560" s="19">
        <v>53.45</v>
      </c>
      <c r="N560" s="19">
        <v>4.761904762E-2</v>
      </c>
      <c r="O560" s="19">
        <v>2.6724999999999999</v>
      </c>
    </row>
    <row r="561" spans="1:15">
      <c r="A561" s="19" t="s">
        <v>840</v>
      </c>
      <c r="B561" s="19" t="s">
        <v>246</v>
      </c>
      <c r="C561" s="19">
        <v>1</v>
      </c>
      <c r="D561" s="19">
        <v>0</v>
      </c>
      <c r="E561" s="19" t="s">
        <v>17</v>
      </c>
      <c r="F561" s="19">
        <v>55.5</v>
      </c>
      <c r="G561" s="19">
        <v>4</v>
      </c>
      <c r="H561" s="19">
        <v>11.1</v>
      </c>
      <c r="I561" s="19">
        <v>233.1</v>
      </c>
      <c r="J561" s="19">
        <v>43485</v>
      </c>
      <c r="K561" s="19">
        <v>2</v>
      </c>
      <c r="L561" s="19" t="s">
        <v>282</v>
      </c>
      <c r="M561" s="19">
        <v>222</v>
      </c>
      <c r="N561" s="19">
        <v>4.761904762E-2</v>
      </c>
      <c r="O561" s="19">
        <v>11.1</v>
      </c>
    </row>
    <row r="562" spans="1:15">
      <c r="A562" s="19" t="s">
        <v>841</v>
      </c>
      <c r="B562" s="19" t="s">
        <v>251</v>
      </c>
      <c r="C562" s="19">
        <v>0</v>
      </c>
      <c r="D562" s="19">
        <v>1</v>
      </c>
      <c r="E562" s="19" t="s">
        <v>26</v>
      </c>
      <c r="F562" s="19">
        <v>95.46</v>
      </c>
      <c r="G562" s="19">
        <v>8</v>
      </c>
      <c r="H562" s="19">
        <v>38.183999999999997</v>
      </c>
      <c r="I562" s="19">
        <v>801.86400000000003</v>
      </c>
      <c r="J562" s="19">
        <v>43529</v>
      </c>
      <c r="K562" s="19">
        <v>2</v>
      </c>
      <c r="L562" s="19" t="s">
        <v>18</v>
      </c>
      <c r="M562" s="19">
        <v>763.68</v>
      </c>
      <c r="N562" s="19">
        <v>4.761904762E-2</v>
      </c>
      <c r="O562" s="19">
        <v>38.183999999999997</v>
      </c>
    </row>
    <row r="563" spans="1:15">
      <c r="A563" s="19" t="s">
        <v>842</v>
      </c>
      <c r="B563" s="19" t="s">
        <v>254</v>
      </c>
      <c r="C563" s="19">
        <v>0</v>
      </c>
      <c r="D563" s="19">
        <v>1</v>
      </c>
      <c r="E563" s="19" t="s">
        <v>39</v>
      </c>
      <c r="F563" s="19">
        <v>76.06</v>
      </c>
      <c r="G563" s="19">
        <v>3</v>
      </c>
      <c r="H563" s="19">
        <v>11.409000000000001</v>
      </c>
      <c r="I563" s="19">
        <v>239.589</v>
      </c>
      <c r="J563" s="19">
        <v>43470</v>
      </c>
      <c r="K563" s="19">
        <v>2</v>
      </c>
      <c r="L563" s="19" t="s">
        <v>282</v>
      </c>
      <c r="M563" s="19">
        <v>228.18</v>
      </c>
      <c r="N563" s="19">
        <v>4.761904762E-2</v>
      </c>
      <c r="O563" s="19">
        <v>11.409000000000001</v>
      </c>
    </row>
    <row r="564" spans="1:15">
      <c r="A564" s="19" t="s">
        <v>843</v>
      </c>
      <c r="B564" s="19" t="s">
        <v>251</v>
      </c>
      <c r="C564" s="19">
        <v>0</v>
      </c>
      <c r="D564" s="19">
        <v>0</v>
      </c>
      <c r="E564" s="19" t="s">
        <v>30</v>
      </c>
      <c r="F564" s="19">
        <v>13.69</v>
      </c>
      <c r="G564" s="19">
        <v>6</v>
      </c>
      <c r="H564" s="19">
        <v>4.1070000000000002</v>
      </c>
      <c r="I564" s="19">
        <v>86.247</v>
      </c>
      <c r="J564" s="19">
        <v>43509</v>
      </c>
      <c r="K564" s="19">
        <v>1</v>
      </c>
      <c r="L564" s="19" t="s">
        <v>23</v>
      </c>
      <c r="M564" s="19">
        <v>82.14</v>
      </c>
      <c r="N564" s="19">
        <v>4.761904762E-2</v>
      </c>
      <c r="O564" s="19">
        <v>4.1070000000000002</v>
      </c>
    </row>
    <row r="565" spans="1:15">
      <c r="A565" s="19" t="s">
        <v>844</v>
      </c>
      <c r="B565" s="19" t="s">
        <v>251</v>
      </c>
      <c r="C565" s="19">
        <v>0</v>
      </c>
      <c r="D565" s="19">
        <v>1</v>
      </c>
      <c r="E565" s="19" t="s">
        <v>22</v>
      </c>
      <c r="F565" s="19">
        <v>95.64</v>
      </c>
      <c r="G565" s="19">
        <v>4</v>
      </c>
      <c r="H565" s="19">
        <v>19.128</v>
      </c>
      <c r="I565" s="19">
        <v>401.68799999999999</v>
      </c>
      <c r="J565" s="19">
        <v>43540</v>
      </c>
      <c r="K565" s="19">
        <v>2</v>
      </c>
      <c r="L565" s="19" t="s">
        <v>23</v>
      </c>
      <c r="M565" s="19">
        <v>382.56</v>
      </c>
      <c r="N565" s="19">
        <v>4.761904762E-2</v>
      </c>
      <c r="O565" s="19">
        <v>19.128</v>
      </c>
    </row>
    <row r="566" spans="1:15">
      <c r="A566" s="19" t="s">
        <v>845</v>
      </c>
      <c r="B566" s="19" t="s">
        <v>246</v>
      </c>
      <c r="C566" s="19">
        <v>0</v>
      </c>
      <c r="D566" s="19">
        <v>1</v>
      </c>
      <c r="E566" s="19" t="s">
        <v>26</v>
      </c>
      <c r="F566" s="19">
        <v>11.43</v>
      </c>
      <c r="G566" s="19">
        <v>6</v>
      </c>
      <c r="H566" s="19">
        <v>3.4289999999999998</v>
      </c>
      <c r="I566" s="19">
        <v>72.009</v>
      </c>
      <c r="J566" s="19">
        <v>43480</v>
      </c>
      <c r="K566" s="19">
        <v>2</v>
      </c>
      <c r="L566" s="19" t="s">
        <v>23</v>
      </c>
      <c r="M566" s="19">
        <v>68.58</v>
      </c>
      <c r="N566" s="19">
        <v>4.761904762E-2</v>
      </c>
      <c r="O566" s="19">
        <v>3.4289999999999998</v>
      </c>
    </row>
    <row r="567" spans="1:15">
      <c r="A567" s="19" t="s">
        <v>846</v>
      </c>
      <c r="B567" s="19" t="s">
        <v>251</v>
      </c>
      <c r="C567" s="19">
        <v>1</v>
      </c>
      <c r="D567" s="19">
        <v>1</v>
      </c>
      <c r="E567" s="19" t="s">
        <v>30</v>
      </c>
      <c r="F567" s="19">
        <v>95.54</v>
      </c>
      <c r="G567" s="19">
        <v>4</v>
      </c>
      <c r="H567" s="19">
        <v>19.108000000000001</v>
      </c>
      <c r="I567" s="19">
        <v>401.26799999999997</v>
      </c>
      <c r="J567" s="19">
        <v>43522</v>
      </c>
      <c r="K567" s="19">
        <v>1</v>
      </c>
      <c r="L567" s="19" t="s">
        <v>18</v>
      </c>
      <c r="M567" s="19">
        <v>382.16</v>
      </c>
      <c r="N567" s="19">
        <v>4.761904762E-2</v>
      </c>
      <c r="O567" s="19">
        <v>19.108000000000001</v>
      </c>
    </row>
    <row r="568" spans="1:15">
      <c r="A568" s="19" t="s">
        <v>847</v>
      </c>
      <c r="B568" s="19" t="s">
        <v>254</v>
      </c>
      <c r="C568" s="19">
        <v>1</v>
      </c>
      <c r="D568" s="19">
        <v>1</v>
      </c>
      <c r="E568" s="19" t="s">
        <v>17</v>
      </c>
      <c r="F568" s="19">
        <v>85.87</v>
      </c>
      <c r="G568" s="19">
        <v>7</v>
      </c>
      <c r="H568" s="19">
        <v>30.054500000000001</v>
      </c>
      <c r="I568" s="19">
        <v>631.14449999999999</v>
      </c>
      <c r="J568" s="19">
        <v>43523</v>
      </c>
      <c r="K568" s="19">
        <v>2</v>
      </c>
      <c r="L568" s="19" t="s">
        <v>282</v>
      </c>
      <c r="M568" s="19">
        <v>601.09</v>
      </c>
      <c r="N568" s="19">
        <v>4.761904762E-2</v>
      </c>
      <c r="O568" s="19">
        <v>30.054500000000001</v>
      </c>
    </row>
    <row r="569" spans="1:15">
      <c r="A569" s="19" t="s">
        <v>848</v>
      </c>
      <c r="B569" s="19" t="s">
        <v>254</v>
      </c>
      <c r="C569" s="19">
        <v>1</v>
      </c>
      <c r="D569" s="19">
        <v>1</v>
      </c>
      <c r="E569" s="19" t="s">
        <v>30</v>
      </c>
      <c r="F569" s="19">
        <v>67.989999999999995</v>
      </c>
      <c r="G569" s="19">
        <v>7</v>
      </c>
      <c r="H569" s="19">
        <v>23.796500000000002</v>
      </c>
      <c r="I569" s="19">
        <v>499.72649999999999</v>
      </c>
      <c r="J569" s="19">
        <v>43513</v>
      </c>
      <c r="K569" s="19">
        <v>2</v>
      </c>
      <c r="L569" s="19" t="s">
        <v>18</v>
      </c>
      <c r="M569" s="19">
        <v>475.93</v>
      </c>
      <c r="N569" s="19">
        <v>4.761904762E-2</v>
      </c>
      <c r="O569" s="19">
        <v>23.796500000000002</v>
      </c>
    </row>
    <row r="570" spans="1:15">
      <c r="A570" s="19" t="s">
        <v>849</v>
      </c>
      <c r="B570" s="19" t="s">
        <v>254</v>
      </c>
      <c r="C570" s="19">
        <v>0</v>
      </c>
      <c r="D570" s="19">
        <v>1</v>
      </c>
      <c r="E570" s="19" t="s">
        <v>37</v>
      </c>
      <c r="F570" s="19">
        <v>52.42</v>
      </c>
      <c r="G570" s="19">
        <v>1</v>
      </c>
      <c r="H570" s="19">
        <v>2.621</v>
      </c>
      <c r="I570" s="19">
        <v>55.040999999999997</v>
      </c>
      <c r="J570" s="19">
        <v>43502</v>
      </c>
      <c r="K570" s="19">
        <v>0</v>
      </c>
      <c r="L570" s="19" t="s">
        <v>282</v>
      </c>
      <c r="M570" s="19">
        <v>52.42</v>
      </c>
      <c r="N570" s="19">
        <v>4.761904762E-2</v>
      </c>
      <c r="O570" s="19">
        <v>2.621</v>
      </c>
    </row>
    <row r="571" spans="1:15">
      <c r="A571" s="19" t="s">
        <v>850</v>
      </c>
      <c r="B571" s="19" t="s">
        <v>254</v>
      </c>
      <c r="C571" s="19">
        <v>1</v>
      </c>
      <c r="D571" s="19">
        <v>0</v>
      </c>
      <c r="E571" s="19" t="s">
        <v>37</v>
      </c>
      <c r="F571" s="19">
        <v>65.650000000000006</v>
      </c>
      <c r="G571" s="19">
        <v>2</v>
      </c>
      <c r="H571" s="19">
        <v>6.5650000000000004</v>
      </c>
      <c r="I571" s="19">
        <v>137.86500000000001</v>
      </c>
      <c r="J571" s="19">
        <v>43482</v>
      </c>
      <c r="K571" s="19">
        <v>2</v>
      </c>
      <c r="L571" s="19" t="s">
        <v>23</v>
      </c>
      <c r="M571" s="19">
        <v>131.30000000000001</v>
      </c>
      <c r="N571" s="19">
        <v>4.761904762E-2</v>
      </c>
      <c r="O571" s="19">
        <v>6.5650000000000004</v>
      </c>
    </row>
    <row r="572" spans="1:15">
      <c r="A572" s="19" t="s">
        <v>851</v>
      </c>
      <c r="B572" s="19" t="s">
        <v>251</v>
      </c>
      <c r="C572" s="19">
        <v>0</v>
      </c>
      <c r="D572" s="19">
        <v>1</v>
      </c>
      <c r="E572" s="19" t="s">
        <v>37</v>
      </c>
      <c r="F572" s="19">
        <v>28.86</v>
      </c>
      <c r="G572" s="19">
        <v>5</v>
      </c>
      <c r="H572" s="19">
        <v>7.2149999999999999</v>
      </c>
      <c r="I572" s="19">
        <v>151.51499999999999</v>
      </c>
      <c r="J572" s="19">
        <v>43487</v>
      </c>
      <c r="K572" s="19">
        <v>2</v>
      </c>
      <c r="L572" s="19" t="s">
        <v>282</v>
      </c>
      <c r="M572" s="19">
        <v>144.30000000000001</v>
      </c>
      <c r="N572" s="19">
        <v>4.761904762E-2</v>
      </c>
      <c r="O572" s="19">
        <v>7.2149999999999999</v>
      </c>
    </row>
    <row r="573" spans="1:15">
      <c r="A573" s="19" t="s">
        <v>852</v>
      </c>
      <c r="B573" s="19" t="s">
        <v>254</v>
      </c>
      <c r="C573" s="19">
        <v>1</v>
      </c>
      <c r="D573" s="19">
        <v>0</v>
      </c>
      <c r="E573" s="19" t="s">
        <v>17</v>
      </c>
      <c r="F573" s="19">
        <v>65.31</v>
      </c>
      <c r="G573" s="19">
        <v>7</v>
      </c>
      <c r="H573" s="19">
        <v>22.858499999999999</v>
      </c>
      <c r="I573" s="19">
        <v>480.02850000000001</v>
      </c>
      <c r="J573" s="19">
        <v>43529</v>
      </c>
      <c r="K573" s="19">
        <v>2</v>
      </c>
      <c r="L573" s="19" t="s">
        <v>282</v>
      </c>
      <c r="M573" s="19">
        <v>457.17</v>
      </c>
      <c r="N573" s="19">
        <v>4.761904762E-2</v>
      </c>
      <c r="O573" s="19">
        <v>22.858499999999999</v>
      </c>
    </row>
    <row r="574" spans="1:15">
      <c r="A574" s="19" t="s">
        <v>853</v>
      </c>
      <c r="B574" s="19" t="s">
        <v>251</v>
      </c>
      <c r="C574" s="19">
        <v>0</v>
      </c>
      <c r="D574" s="19">
        <v>0</v>
      </c>
      <c r="E574" s="19" t="s">
        <v>30</v>
      </c>
      <c r="F574" s="19">
        <v>93.38</v>
      </c>
      <c r="G574" s="19">
        <v>1</v>
      </c>
      <c r="H574" s="19">
        <v>4.6689999999999996</v>
      </c>
      <c r="I574" s="19">
        <v>98.049000000000007</v>
      </c>
      <c r="J574" s="19">
        <v>43468</v>
      </c>
      <c r="K574" s="19">
        <v>1</v>
      </c>
      <c r="L574" s="19" t="s">
        <v>23</v>
      </c>
      <c r="M574" s="19">
        <v>93.38</v>
      </c>
      <c r="N574" s="19">
        <v>4.761904762E-2</v>
      </c>
      <c r="O574" s="19">
        <v>4.6689999999999996</v>
      </c>
    </row>
    <row r="575" spans="1:15">
      <c r="A575" s="19" t="s">
        <v>854</v>
      </c>
      <c r="B575" s="19" t="s">
        <v>254</v>
      </c>
      <c r="C575" s="19">
        <v>1</v>
      </c>
      <c r="D575" s="19">
        <v>0</v>
      </c>
      <c r="E575" s="19" t="s">
        <v>30</v>
      </c>
      <c r="F575" s="19">
        <v>25.25</v>
      </c>
      <c r="G575" s="19">
        <v>5</v>
      </c>
      <c r="H575" s="19">
        <v>6.3125</v>
      </c>
      <c r="I575" s="19">
        <v>132.5625</v>
      </c>
      <c r="J575" s="19">
        <v>43544</v>
      </c>
      <c r="K575" s="19">
        <v>2</v>
      </c>
      <c r="L575" s="19" t="s">
        <v>23</v>
      </c>
      <c r="M575" s="19">
        <v>126.25</v>
      </c>
      <c r="N575" s="19">
        <v>4.761904762E-2</v>
      </c>
      <c r="O575" s="19">
        <v>6.3125</v>
      </c>
    </row>
    <row r="576" spans="1:15">
      <c r="A576" s="19" t="s">
        <v>855</v>
      </c>
      <c r="B576" s="19" t="s">
        <v>251</v>
      </c>
      <c r="C576" s="19">
        <v>1</v>
      </c>
      <c r="D576" s="19">
        <v>0</v>
      </c>
      <c r="E576" s="19" t="s">
        <v>22</v>
      </c>
      <c r="F576" s="19">
        <v>87.87</v>
      </c>
      <c r="G576" s="19">
        <v>9</v>
      </c>
      <c r="H576" s="19">
        <v>39.541499999999999</v>
      </c>
      <c r="I576" s="19">
        <v>830.37149999999997</v>
      </c>
      <c r="J576" s="19">
        <v>43496</v>
      </c>
      <c r="K576" s="19">
        <v>2</v>
      </c>
      <c r="L576" s="19" t="s">
        <v>18</v>
      </c>
      <c r="M576" s="19">
        <v>790.83</v>
      </c>
      <c r="N576" s="19">
        <v>4.761904762E-2</v>
      </c>
      <c r="O576" s="19">
        <v>39.541499999999999</v>
      </c>
    </row>
    <row r="577" spans="1:15">
      <c r="A577" s="19" t="s">
        <v>856</v>
      </c>
      <c r="B577" s="19" t="s">
        <v>254</v>
      </c>
      <c r="C577" s="19">
        <v>0</v>
      </c>
      <c r="D577" s="19">
        <v>0</v>
      </c>
      <c r="E577" s="19" t="s">
        <v>17</v>
      </c>
      <c r="F577" s="19">
        <v>21.8</v>
      </c>
      <c r="G577" s="19">
        <v>8</v>
      </c>
      <c r="H577" s="19">
        <v>8.7200000000000006</v>
      </c>
      <c r="I577" s="19">
        <v>183.12</v>
      </c>
      <c r="J577" s="19">
        <v>43515</v>
      </c>
      <c r="K577" s="19">
        <v>2</v>
      </c>
      <c r="L577" s="19" t="s">
        <v>23</v>
      </c>
      <c r="M577" s="19">
        <v>174.4</v>
      </c>
      <c r="N577" s="19">
        <v>4.761904762E-2</v>
      </c>
      <c r="O577" s="19">
        <v>8.7200000000000006</v>
      </c>
    </row>
    <row r="578" spans="1:15">
      <c r="A578" s="19" t="s">
        <v>857</v>
      </c>
      <c r="B578" s="19" t="s">
        <v>246</v>
      </c>
      <c r="C578" s="19">
        <v>0</v>
      </c>
      <c r="D578" s="19">
        <v>1</v>
      </c>
      <c r="E578" s="19" t="s">
        <v>30</v>
      </c>
      <c r="F578" s="19">
        <v>94.76</v>
      </c>
      <c r="G578" s="19">
        <v>4</v>
      </c>
      <c r="H578" s="19">
        <v>18.952000000000002</v>
      </c>
      <c r="I578" s="19">
        <v>397.99200000000002</v>
      </c>
      <c r="J578" s="19">
        <v>43507</v>
      </c>
      <c r="K578" s="19">
        <v>2</v>
      </c>
      <c r="L578" s="19" t="s">
        <v>18</v>
      </c>
      <c r="M578" s="19">
        <v>379.04</v>
      </c>
      <c r="N578" s="19">
        <v>4.761904762E-2</v>
      </c>
      <c r="O578" s="19">
        <v>18.952000000000002</v>
      </c>
    </row>
    <row r="579" spans="1:15">
      <c r="A579" s="19" t="s">
        <v>858</v>
      </c>
      <c r="B579" s="19" t="s">
        <v>246</v>
      </c>
      <c r="C579" s="19">
        <v>1</v>
      </c>
      <c r="D579" s="19">
        <v>1</v>
      </c>
      <c r="E579" s="19" t="s">
        <v>39</v>
      </c>
      <c r="F579" s="19">
        <v>30.62</v>
      </c>
      <c r="G579" s="19">
        <v>1</v>
      </c>
      <c r="H579" s="19">
        <v>1.5309999999999999</v>
      </c>
      <c r="I579" s="19">
        <v>32.151000000000003</v>
      </c>
      <c r="J579" s="19">
        <v>43501</v>
      </c>
      <c r="K579" s="19">
        <v>1</v>
      </c>
      <c r="L579" s="19" t="s">
        <v>282</v>
      </c>
      <c r="M579" s="19">
        <v>30.62</v>
      </c>
      <c r="N579" s="19">
        <v>4.761904762E-2</v>
      </c>
      <c r="O579" s="19">
        <v>1.5309999999999999</v>
      </c>
    </row>
    <row r="580" spans="1:15">
      <c r="A580" s="19" t="s">
        <v>859</v>
      </c>
      <c r="B580" s="19" t="s">
        <v>254</v>
      </c>
      <c r="C580" s="19">
        <v>0</v>
      </c>
      <c r="D580" s="19">
        <v>1</v>
      </c>
      <c r="E580" s="19" t="s">
        <v>26</v>
      </c>
      <c r="F580" s="19">
        <v>44.01</v>
      </c>
      <c r="G580" s="19">
        <v>8</v>
      </c>
      <c r="H580" s="19">
        <v>17.603999999999999</v>
      </c>
      <c r="I580" s="19">
        <v>369.68400000000003</v>
      </c>
      <c r="J580" s="19">
        <v>43527</v>
      </c>
      <c r="K580" s="19">
        <v>2</v>
      </c>
      <c r="L580" s="19" t="s">
        <v>23</v>
      </c>
      <c r="M580" s="19">
        <v>352.08</v>
      </c>
      <c r="N580" s="19">
        <v>4.761904762E-2</v>
      </c>
      <c r="O580" s="19">
        <v>17.603999999999999</v>
      </c>
    </row>
    <row r="581" spans="1:15">
      <c r="A581" s="19" t="s">
        <v>860</v>
      </c>
      <c r="B581" s="19" t="s">
        <v>254</v>
      </c>
      <c r="C581" s="19">
        <v>1</v>
      </c>
      <c r="D581" s="19">
        <v>1</v>
      </c>
      <c r="E581" s="19" t="s">
        <v>17</v>
      </c>
      <c r="F581" s="19">
        <v>10.16</v>
      </c>
      <c r="G581" s="19">
        <v>5</v>
      </c>
      <c r="H581" s="19">
        <v>2.54</v>
      </c>
      <c r="I581" s="19">
        <v>53.34</v>
      </c>
      <c r="J581" s="19">
        <v>43520</v>
      </c>
      <c r="K581" s="19">
        <v>1</v>
      </c>
      <c r="L581" s="19" t="s">
        <v>18</v>
      </c>
      <c r="M581" s="19">
        <v>50.8</v>
      </c>
      <c r="N581" s="19">
        <v>4.761904762E-2</v>
      </c>
      <c r="O581" s="19">
        <v>2.54</v>
      </c>
    </row>
    <row r="582" spans="1:15">
      <c r="A582" s="19" t="s">
        <v>861</v>
      </c>
      <c r="B582" s="19" t="s">
        <v>246</v>
      </c>
      <c r="C582" s="19">
        <v>0</v>
      </c>
      <c r="D582" s="19">
        <v>0</v>
      </c>
      <c r="E582" s="19" t="s">
        <v>22</v>
      </c>
      <c r="F582" s="19">
        <v>74.58</v>
      </c>
      <c r="G582" s="19">
        <v>7</v>
      </c>
      <c r="H582" s="19">
        <v>26.103000000000002</v>
      </c>
      <c r="I582" s="19">
        <v>548.16300000000001</v>
      </c>
      <c r="J582" s="19">
        <v>43500</v>
      </c>
      <c r="K582" s="19">
        <v>2</v>
      </c>
      <c r="L582" s="19" t="s">
        <v>282</v>
      </c>
      <c r="M582" s="19">
        <v>522.05999999999995</v>
      </c>
      <c r="N582" s="19">
        <v>4.761904762E-2</v>
      </c>
      <c r="O582" s="19">
        <v>26.103000000000002</v>
      </c>
    </row>
    <row r="583" spans="1:15">
      <c r="A583" s="19" t="s">
        <v>862</v>
      </c>
      <c r="B583" s="19" t="s">
        <v>254</v>
      </c>
      <c r="C583" s="19">
        <v>0</v>
      </c>
      <c r="D583" s="19">
        <v>0</v>
      </c>
      <c r="E583" s="19" t="s">
        <v>22</v>
      </c>
      <c r="F583" s="19">
        <v>71.89</v>
      </c>
      <c r="G583" s="19">
        <v>8</v>
      </c>
      <c r="H583" s="19">
        <v>28.756</v>
      </c>
      <c r="I583" s="19">
        <v>603.87599999999998</v>
      </c>
      <c r="J583" s="19">
        <v>43515</v>
      </c>
      <c r="K583" s="19">
        <v>1</v>
      </c>
      <c r="L583" s="19" t="s">
        <v>18</v>
      </c>
      <c r="M583" s="19">
        <v>575.12</v>
      </c>
      <c r="N583" s="19">
        <v>4.761904762E-2</v>
      </c>
      <c r="O583" s="19">
        <v>28.756</v>
      </c>
    </row>
    <row r="584" spans="1:15">
      <c r="A584" s="19" t="s">
        <v>863</v>
      </c>
      <c r="B584" s="19" t="s">
        <v>254</v>
      </c>
      <c r="C584" s="19">
        <v>0</v>
      </c>
      <c r="D584" s="19">
        <v>1</v>
      </c>
      <c r="E584" s="19" t="s">
        <v>17</v>
      </c>
      <c r="F584" s="19">
        <v>10.99</v>
      </c>
      <c r="G584" s="19">
        <v>5</v>
      </c>
      <c r="H584" s="19">
        <v>2.7475000000000001</v>
      </c>
      <c r="I584" s="19">
        <v>57.697499999999998</v>
      </c>
      <c r="J584" s="19">
        <v>43488</v>
      </c>
      <c r="K584" s="19">
        <v>0</v>
      </c>
      <c r="L584" s="19" t="s">
        <v>282</v>
      </c>
      <c r="M584" s="19">
        <v>54.95</v>
      </c>
      <c r="N584" s="19">
        <v>4.761904762E-2</v>
      </c>
      <c r="O584" s="19">
        <v>2.7475000000000001</v>
      </c>
    </row>
    <row r="585" spans="1:15">
      <c r="A585" s="19" t="s">
        <v>864</v>
      </c>
      <c r="B585" s="19" t="s">
        <v>254</v>
      </c>
      <c r="C585" s="19">
        <v>1</v>
      </c>
      <c r="D585" s="19">
        <v>0</v>
      </c>
      <c r="E585" s="19" t="s">
        <v>17</v>
      </c>
      <c r="F585" s="19">
        <v>60.47</v>
      </c>
      <c r="G585" s="19">
        <v>3</v>
      </c>
      <c r="H585" s="19">
        <v>9.0704999999999991</v>
      </c>
      <c r="I585" s="19">
        <v>190.48050000000001</v>
      </c>
      <c r="J585" s="19">
        <v>43479</v>
      </c>
      <c r="K585" s="19">
        <v>0</v>
      </c>
      <c r="L585" s="19" t="s">
        <v>282</v>
      </c>
      <c r="M585" s="19">
        <v>181.41</v>
      </c>
      <c r="N585" s="19">
        <v>4.761904762E-2</v>
      </c>
      <c r="O585" s="19">
        <v>9.0704999999999991</v>
      </c>
    </row>
    <row r="586" spans="1:15">
      <c r="A586" s="19" t="s">
        <v>865</v>
      </c>
      <c r="B586" s="19" t="s">
        <v>246</v>
      </c>
      <c r="C586" s="19">
        <v>0</v>
      </c>
      <c r="D586" s="19">
        <v>0</v>
      </c>
      <c r="E586" s="19" t="s">
        <v>30</v>
      </c>
      <c r="F586" s="19">
        <v>58.91</v>
      </c>
      <c r="G586" s="19">
        <v>7</v>
      </c>
      <c r="H586" s="19">
        <v>20.618500000000001</v>
      </c>
      <c r="I586" s="19">
        <v>432.98849999999999</v>
      </c>
      <c r="J586" s="19">
        <v>43482</v>
      </c>
      <c r="K586" s="19">
        <v>2</v>
      </c>
      <c r="L586" s="19" t="s">
        <v>18</v>
      </c>
      <c r="M586" s="19">
        <v>412.37</v>
      </c>
      <c r="N586" s="19">
        <v>4.761904762E-2</v>
      </c>
      <c r="O586" s="19">
        <v>20.618500000000001</v>
      </c>
    </row>
    <row r="587" spans="1:15">
      <c r="A587" s="19" t="s">
        <v>866</v>
      </c>
      <c r="B587" s="19" t="s">
        <v>246</v>
      </c>
      <c r="C587" s="19">
        <v>0</v>
      </c>
      <c r="D587" s="19">
        <v>0</v>
      </c>
      <c r="E587" s="19" t="s">
        <v>39</v>
      </c>
      <c r="F587" s="19">
        <v>46.41</v>
      </c>
      <c r="G587" s="19">
        <v>1</v>
      </c>
      <c r="H587" s="19">
        <v>2.3205</v>
      </c>
      <c r="I587" s="19">
        <v>48.730499999999999</v>
      </c>
      <c r="J587" s="19">
        <v>43527</v>
      </c>
      <c r="K587" s="19">
        <v>2</v>
      </c>
      <c r="L587" s="19" t="s">
        <v>282</v>
      </c>
      <c r="M587" s="19">
        <v>46.41</v>
      </c>
      <c r="N587" s="19">
        <v>4.761904762E-2</v>
      </c>
      <c r="O587" s="19">
        <v>2.3205</v>
      </c>
    </row>
    <row r="588" spans="1:15">
      <c r="A588" s="19" t="s">
        <v>867</v>
      </c>
      <c r="B588" s="19" t="s">
        <v>254</v>
      </c>
      <c r="C588" s="19">
        <v>1</v>
      </c>
      <c r="D588" s="19">
        <v>0</v>
      </c>
      <c r="E588" s="19" t="s">
        <v>17</v>
      </c>
      <c r="F588" s="19">
        <v>68.55</v>
      </c>
      <c r="G588" s="19">
        <v>4</v>
      </c>
      <c r="H588" s="19">
        <v>13.71</v>
      </c>
      <c r="I588" s="19">
        <v>287.91000000000003</v>
      </c>
      <c r="J588" s="19">
        <v>43511</v>
      </c>
      <c r="K588" s="19">
        <v>2</v>
      </c>
      <c r="L588" s="19" t="s">
        <v>282</v>
      </c>
      <c r="M588" s="19">
        <v>274.2</v>
      </c>
      <c r="N588" s="19">
        <v>4.761904762E-2</v>
      </c>
      <c r="O588" s="19">
        <v>13.71</v>
      </c>
    </row>
    <row r="589" spans="1:15">
      <c r="A589" s="19" t="s">
        <v>868</v>
      </c>
      <c r="B589" s="19" t="s">
        <v>251</v>
      </c>
      <c r="C589" s="19">
        <v>0</v>
      </c>
      <c r="D589" s="19">
        <v>1</v>
      </c>
      <c r="E589" s="19" t="s">
        <v>26</v>
      </c>
      <c r="F589" s="19">
        <v>97.37</v>
      </c>
      <c r="G589" s="19">
        <v>10</v>
      </c>
      <c r="H589" s="19">
        <v>48.685000000000002</v>
      </c>
      <c r="I589" s="19">
        <v>1022.385</v>
      </c>
      <c r="J589" s="19">
        <v>43480</v>
      </c>
      <c r="K589" s="19">
        <v>1</v>
      </c>
      <c r="L589" s="19" t="s">
        <v>282</v>
      </c>
      <c r="M589" s="19">
        <v>973.7</v>
      </c>
      <c r="N589" s="19">
        <v>4.761904762E-2</v>
      </c>
      <c r="O589" s="19">
        <v>48.685000000000002</v>
      </c>
    </row>
    <row r="590" spans="1:15">
      <c r="A590" s="19" t="s">
        <v>869</v>
      </c>
      <c r="B590" s="19" t="s">
        <v>246</v>
      </c>
      <c r="C590" s="19">
        <v>1</v>
      </c>
      <c r="D590" s="19">
        <v>0</v>
      </c>
      <c r="E590" s="19" t="s">
        <v>22</v>
      </c>
      <c r="F590" s="19">
        <v>92.6</v>
      </c>
      <c r="G590" s="19">
        <v>7</v>
      </c>
      <c r="H590" s="19">
        <v>32.409999999999997</v>
      </c>
      <c r="I590" s="19">
        <v>680.61</v>
      </c>
      <c r="J590" s="19">
        <v>43523</v>
      </c>
      <c r="K590" s="19">
        <v>1</v>
      </c>
      <c r="L590" s="19" t="s">
        <v>282</v>
      </c>
      <c r="M590" s="19">
        <v>648.20000000000005</v>
      </c>
      <c r="N590" s="19">
        <v>4.761904762E-2</v>
      </c>
      <c r="O590" s="19">
        <v>32.409999999999997</v>
      </c>
    </row>
    <row r="591" spans="1:15">
      <c r="A591" s="19" t="s">
        <v>870</v>
      </c>
      <c r="B591" s="19" t="s">
        <v>246</v>
      </c>
      <c r="C591" s="19">
        <v>0</v>
      </c>
      <c r="D591" s="19">
        <v>1</v>
      </c>
      <c r="E591" s="19" t="s">
        <v>22</v>
      </c>
      <c r="F591" s="19">
        <v>46.61</v>
      </c>
      <c r="G591" s="19">
        <v>2</v>
      </c>
      <c r="H591" s="19">
        <v>4.6609999999999996</v>
      </c>
      <c r="I591" s="19">
        <v>97.881</v>
      </c>
      <c r="J591" s="19">
        <v>43522</v>
      </c>
      <c r="K591" s="19">
        <v>1</v>
      </c>
      <c r="L591" s="19" t="s">
        <v>282</v>
      </c>
      <c r="M591" s="19">
        <v>93.22</v>
      </c>
      <c r="N591" s="19">
        <v>4.761904762E-2</v>
      </c>
      <c r="O591" s="19">
        <v>4.6609999999999996</v>
      </c>
    </row>
    <row r="592" spans="1:15">
      <c r="A592" s="19" t="s">
        <v>871</v>
      </c>
      <c r="B592" s="19" t="s">
        <v>251</v>
      </c>
      <c r="C592" s="19">
        <v>0</v>
      </c>
      <c r="D592" s="19">
        <v>0</v>
      </c>
      <c r="E592" s="19" t="s">
        <v>39</v>
      </c>
      <c r="F592" s="19">
        <v>27.18</v>
      </c>
      <c r="G592" s="19">
        <v>2</v>
      </c>
      <c r="H592" s="19">
        <v>2.718</v>
      </c>
      <c r="I592" s="19">
        <v>57.078000000000003</v>
      </c>
      <c r="J592" s="19">
        <v>43539</v>
      </c>
      <c r="K592" s="19">
        <v>2</v>
      </c>
      <c r="L592" s="19" t="s">
        <v>18</v>
      </c>
      <c r="M592" s="19">
        <v>54.36</v>
      </c>
      <c r="N592" s="19">
        <v>4.761904762E-2</v>
      </c>
      <c r="O592" s="19">
        <v>2.718</v>
      </c>
    </row>
    <row r="593" spans="1:15">
      <c r="A593" s="19" t="s">
        <v>872</v>
      </c>
      <c r="B593" s="19" t="s">
        <v>254</v>
      </c>
      <c r="C593" s="19">
        <v>1</v>
      </c>
      <c r="D593" s="19">
        <v>1</v>
      </c>
      <c r="E593" s="19" t="s">
        <v>26</v>
      </c>
      <c r="F593" s="19">
        <v>60.87</v>
      </c>
      <c r="G593" s="19">
        <v>1</v>
      </c>
      <c r="H593" s="19">
        <v>3.0434999999999999</v>
      </c>
      <c r="I593" s="19">
        <v>63.913499999999999</v>
      </c>
      <c r="J593" s="19">
        <v>43489</v>
      </c>
      <c r="K593" s="19">
        <v>1</v>
      </c>
      <c r="L593" s="19" t="s">
        <v>23</v>
      </c>
      <c r="M593" s="19">
        <v>60.87</v>
      </c>
      <c r="N593" s="19">
        <v>4.761904762E-2</v>
      </c>
      <c r="O593" s="19">
        <v>3.0434999999999999</v>
      </c>
    </row>
    <row r="594" spans="1:15">
      <c r="A594" s="19" t="s">
        <v>873</v>
      </c>
      <c r="B594" s="19" t="s">
        <v>246</v>
      </c>
      <c r="C594" s="19">
        <v>1</v>
      </c>
      <c r="D594" s="19">
        <v>1</v>
      </c>
      <c r="E594" s="19" t="s">
        <v>30</v>
      </c>
      <c r="F594" s="19">
        <v>24.49</v>
      </c>
      <c r="G594" s="19">
        <v>10</v>
      </c>
      <c r="H594" s="19">
        <v>12.244999999999999</v>
      </c>
      <c r="I594" s="19">
        <v>257.14499999999998</v>
      </c>
      <c r="J594" s="19">
        <v>43518</v>
      </c>
      <c r="K594" s="19">
        <v>2</v>
      </c>
      <c r="L594" s="19" t="s">
        <v>23</v>
      </c>
      <c r="M594" s="19">
        <v>244.9</v>
      </c>
      <c r="N594" s="19">
        <v>4.761904762E-2</v>
      </c>
      <c r="O594" s="19">
        <v>12.244999999999999</v>
      </c>
    </row>
    <row r="595" spans="1:15">
      <c r="A595" s="19" t="s">
        <v>874</v>
      </c>
      <c r="B595" s="19" t="s">
        <v>251</v>
      </c>
      <c r="C595" s="19">
        <v>0</v>
      </c>
      <c r="D595" s="19">
        <v>0</v>
      </c>
      <c r="E595" s="19" t="s">
        <v>17</v>
      </c>
      <c r="F595" s="19">
        <v>92.78</v>
      </c>
      <c r="G595" s="19">
        <v>1</v>
      </c>
      <c r="H595" s="19">
        <v>4.6390000000000002</v>
      </c>
      <c r="I595" s="19">
        <v>97.418999999999997</v>
      </c>
      <c r="J595" s="19">
        <v>43539</v>
      </c>
      <c r="K595" s="19">
        <v>0</v>
      </c>
      <c r="L595" s="19" t="s">
        <v>282</v>
      </c>
      <c r="M595" s="19">
        <v>92.78</v>
      </c>
      <c r="N595" s="19">
        <v>4.761904762E-2</v>
      </c>
      <c r="O595" s="19">
        <v>4.6390000000000002</v>
      </c>
    </row>
    <row r="596" spans="1:15">
      <c r="A596" s="19" t="s">
        <v>875</v>
      </c>
      <c r="B596" s="19" t="s">
        <v>254</v>
      </c>
      <c r="C596" s="19">
        <v>1</v>
      </c>
      <c r="D596" s="19">
        <v>0</v>
      </c>
      <c r="E596" s="19" t="s">
        <v>26</v>
      </c>
      <c r="F596" s="19">
        <v>86.69</v>
      </c>
      <c r="G596" s="19">
        <v>5</v>
      </c>
      <c r="H596" s="19">
        <v>21.672499999999999</v>
      </c>
      <c r="I596" s="19">
        <v>455.1225</v>
      </c>
      <c r="J596" s="19">
        <v>43507</v>
      </c>
      <c r="K596" s="19">
        <v>2</v>
      </c>
      <c r="L596" s="19" t="s">
        <v>18</v>
      </c>
      <c r="M596" s="19">
        <v>433.45</v>
      </c>
      <c r="N596" s="19">
        <v>4.761904762E-2</v>
      </c>
      <c r="O596" s="19">
        <v>21.672499999999999</v>
      </c>
    </row>
    <row r="597" spans="1:15">
      <c r="A597" s="19" t="s">
        <v>876</v>
      </c>
      <c r="B597" s="19" t="s">
        <v>251</v>
      </c>
      <c r="C597" s="19">
        <v>0</v>
      </c>
      <c r="D597" s="19">
        <v>0</v>
      </c>
      <c r="E597" s="19" t="s">
        <v>30</v>
      </c>
      <c r="F597" s="19">
        <v>23.01</v>
      </c>
      <c r="G597" s="19">
        <v>6</v>
      </c>
      <c r="H597" s="19">
        <v>6.9029999999999996</v>
      </c>
      <c r="I597" s="19">
        <v>144.96299999999999</v>
      </c>
      <c r="J597" s="19">
        <v>43477</v>
      </c>
      <c r="K597" s="19">
        <v>2</v>
      </c>
      <c r="L597" s="19" t="s">
        <v>18</v>
      </c>
      <c r="M597" s="19">
        <v>138.06</v>
      </c>
      <c r="N597" s="19">
        <v>4.761904762E-2</v>
      </c>
      <c r="O597" s="19">
        <v>6.9029999999999996</v>
      </c>
    </row>
    <row r="598" spans="1:15">
      <c r="A598" s="19" t="s">
        <v>877</v>
      </c>
      <c r="B598" s="19" t="s">
        <v>254</v>
      </c>
      <c r="C598" s="19">
        <v>1</v>
      </c>
      <c r="D598" s="19">
        <v>1</v>
      </c>
      <c r="E598" s="19" t="s">
        <v>22</v>
      </c>
      <c r="F598" s="19">
        <v>30.2</v>
      </c>
      <c r="G598" s="19">
        <v>8</v>
      </c>
      <c r="H598" s="19">
        <v>12.08</v>
      </c>
      <c r="I598" s="19">
        <v>253.68</v>
      </c>
      <c r="J598" s="19">
        <v>43527</v>
      </c>
      <c r="K598" s="19">
        <v>2</v>
      </c>
      <c r="L598" s="19" t="s">
        <v>18</v>
      </c>
      <c r="M598" s="19">
        <v>241.6</v>
      </c>
      <c r="N598" s="19">
        <v>4.761904762E-2</v>
      </c>
      <c r="O598" s="19">
        <v>12.08</v>
      </c>
    </row>
    <row r="599" spans="1:15">
      <c r="A599" s="19" t="s">
        <v>878</v>
      </c>
      <c r="B599" s="19" t="s">
        <v>254</v>
      </c>
      <c r="C599" s="19">
        <v>1</v>
      </c>
      <c r="D599" s="19">
        <v>0</v>
      </c>
      <c r="E599" s="19" t="s">
        <v>39</v>
      </c>
      <c r="F599" s="19">
        <v>67.39</v>
      </c>
      <c r="G599" s="19">
        <v>7</v>
      </c>
      <c r="H599" s="19">
        <v>23.586500000000001</v>
      </c>
      <c r="I599" s="19">
        <v>495.31650000000002</v>
      </c>
      <c r="J599" s="19">
        <v>43547</v>
      </c>
      <c r="K599" s="19">
        <v>1</v>
      </c>
      <c r="L599" s="19" t="s">
        <v>18</v>
      </c>
      <c r="M599" s="19">
        <v>471.73</v>
      </c>
      <c r="N599" s="19">
        <v>4.761904762E-2</v>
      </c>
      <c r="O599" s="19">
        <v>23.586500000000001</v>
      </c>
    </row>
    <row r="600" spans="1:15">
      <c r="A600" s="19" t="s">
        <v>879</v>
      </c>
      <c r="B600" s="19" t="s">
        <v>246</v>
      </c>
      <c r="C600" s="19">
        <v>1</v>
      </c>
      <c r="D600" s="19">
        <v>1</v>
      </c>
      <c r="E600" s="19" t="s">
        <v>39</v>
      </c>
      <c r="F600" s="19">
        <v>48.96</v>
      </c>
      <c r="G600" s="19">
        <v>9</v>
      </c>
      <c r="H600" s="19">
        <v>22.032</v>
      </c>
      <c r="I600" s="19">
        <v>462.67200000000003</v>
      </c>
      <c r="J600" s="19">
        <v>43528</v>
      </c>
      <c r="K600" s="19">
        <v>1</v>
      </c>
      <c r="L600" s="19" t="s">
        <v>23</v>
      </c>
      <c r="M600" s="19">
        <v>440.64</v>
      </c>
      <c r="N600" s="19">
        <v>4.761904762E-2</v>
      </c>
      <c r="O600" s="19">
        <v>22.032</v>
      </c>
    </row>
    <row r="601" spans="1:15">
      <c r="A601" s="19" t="s">
        <v>880</v>
      </c>
      <c r="B601" s="19" t="s">
        <v>251</v>
      </c>
      <c r="C601" s="19">
        <v>1</v>
      </c>
      <c r="D601" s="19">
        <v>1</v>
      </c>
      <c r="E601" s="19" t="s">
        <v>22</v>
      </c>
      <c r="F601" s="19">
        <v>75.59</v>
      </c>
      <c r="G601" s="19">
        <v>9</v>
      </c>
      <c r="H601" s="19">
        <v>34.015500000000003</v>
      </c>
      <c r="I601" s="19">
        <v>714.32550000000003</v>
      </c>
      <c r="J601" s="19">
        <v>43519</v>
      </c>
      <c r="K601" s="19">
        <v>1</v>
      </c>
      <c r="L601" s="19" t="s">
        <v>23</v>
      </c>
      <c r="M601" s="19">
        <v>680.31</v>
      </c>
      <c r="N601" s="19">
        <v>4.761904762E-2</v>
      </c>
      <c r="O601" s="19">
        <v>34.015500000000003</v>
      </c>
    </row>
    <row r="602" spans="1:15">
      <c r="A602" s="19" t="s">
        <v>881</v>
      </c>
      <c r="B602" s="19" t="s">
        <v>246</v>
      </c>
      <c r="C602" s="19">
        <v>0</v>
      </c>
      <c r="D602" s="19">
        <v>1</v>
      </c>
      <c r="E602" s="19" t="s">
        <v>26</v>
      </c>
      <c r="F602" s="19">
        <v>77.47</v>
      </c>
      <c r="G602" s="19">
        <v>4</v>
      </c>
      <c r="H602" s="19">
        <v>15.494</v>
      </c>
      <c r="I602" s="19">
        <v>325.37400000000002</v>
      </c>
      <c r="J602" s="19">
        <v>43541</v>
      </c>
      <c r="K602" s="19">
        <v>2</v>
      </c>
      <c r="L602" s="19" t="s">
        <v>23</v>
      </c>
      <c r="M602" s="19">
        <v>309.88</v>
      </c>
      <c r="N602" s="19">
        <v>4.761904762E-2</v>
      </c>
      <c r="O602" s="19">
        <v>15.494</v>
      </c>
    </row>
    <row r="603" spans="1:15">
      <c r="A603" s="19" t="s">
        <v>882</v>
      </c>
      <c r="B603" s="19" t="s">
        <v>246</v>
      </c>
      <c r="C603" s="19">
        <v>0</v>
      </c>
      <c r="D603" s="19">
        <v>1</v>
      </c>
      <c r="E603" s="19" t="s">
        <v>30</v>
      </c>
      <c r="F603" s="19">
        <v>93.18</v>
      </c>
      <c r="G603" s="19">
        <v>2</v>
      </c>
      <c r="H603" s="19">
        <v>9.3179999999999996</v>
      </c>
      <c r="I603" s="19">
        <v>195.678</v>
      </c>
      <c r="J603" s="19">
        <v>43481</v>
      </c>
      <c r="K603" s="19">
        <v>2</v>
      </c>
      <c r="L603" s="19" t="s">
        <v>282</v>
      </c>
      <c r="M603" s="19">
        <v>186.36</v>
      </c>
      <c r="N603" s="19">
        <v>4.761904762E-2</v>
      </c>
      <c r="O603" s="19">
        <v>9.3179999999999996</v>
      </c>
    </row>
    <row r="604" spans="1:15">
      <c r="A604" s="19" t="s">
        <v>883</v>
      </c>
      <c r="B604" s="19" t="s">
        <v>246</v>
      </c>
      <c r="C604" s="19">
        <v>0</v>
      </c>
      <c r="D604" s="19">
        <v>1</v>
      </c>
      <c r="E604" s="19" t="s">
        <v>22</v>
      </c>
      <c r="F604" s="19">
        <v>50.23</v>
      </c>
      <c r="G604" s="19">
        <v>4</v>
      </c>
      <c r="H604" s="19">
        <v>10.045999999999999</v>
      </c>
      <c r="I604" s="19">
        <v>210.96600000000001</v>
      </c>
      <c r="J604" s="19">
        <v>43473</v>
      </c>
      <c r="K604" s="19">
        <v>2</v>
      </c>
      <c r="L604" s="19" t="s">
        <v>23</v>
      </c>
      <c r="M604" s="19">
        <v>200.92</v>
      </c>
      <c r="N604" s="19">
        <v>4.761904762E-2</v>
      </c>
      <c r="O604" s="19">
        <v>10.045999999999999</v>
      </c>
    </row>
    <row r="605" spans="1:15">
      <c r="A605" s="19" t="s">
        <v>884</v>
      </c>
      <c r="B605" s="19" t="s">
        <v>251</v>
      </c>
      <c r="C605" s="19">
        <v>0</v>
      </c>
      <c r="D605" s="19">
        <v>1</v>
      </c>
      <c r="E605" s="19" t="s">
        <v>17</v>
      </c>
      <c r="F605" s="19">
        <v>17.75</v>
      </c>
      <c r="G605" s="19">
        <v>1</v>
      </c>
      <c r="H605" s="19">
        <v>0.88749999999999996</v>
      </c>
      <c r="I605" s="19">
        <v>18.637499999999999</v>
      </c>
      <c r="J605" s="19">
        <v>43479</v>
      </c>
      <c r="K605" s="19">
        <v>0</v>
      </c>
      <c r="L605" s="19" t="s">
        <v>23</v>
      </c>
      <c r="M605" s="19">
        <v>17.75</v>
      </c>
      <c r="N605" s="19">
        <v>4.761904762E-2</v>
      </c>
      <c r="O605" s="19">
        <v>0.88749999999999996</v>
      </c>
    </row>
    <row r="606" spans="1:15">
      <c r="A606" s="19" t="s">
        <v>885</v>
      </c>
      <c r="B606" s="19" t="s">
        <v>254</v>
      </c>
      <c r="C606" s="19">
        <v>0</v>
      </c>
      <c r="D606" s="19">
        <v>1</v>
      </c>
      <c r="E606" s="19" t="s">
        <v>39</v>
      </c>
      <c r="F606" s="19">
        <v>62.18</v>
      </c>
      <c r="G606" s="19">
        <v>10</v>
      </c>
      <c r="H606" s="19">
        <v>31.09</v>
      </c>
      <c r="I606" s="19">
        <v>652.89</v>
      </c>
      <c r="J606" s="19">
        <v>43496</v>
      </c>
      <c r="K606" s="19">
        <v>0</v>
      </c>
      <c r="L606" s="19" t="s">
        <v>18</v>
      </c>
      <c r="M606" s="19">
        <v>621.79999999999995</v>
      </c>
      <c r="N606" s="19">
        <v>4.761904762E-2</v>
      </c>
      <c r="O606" s="19">
        <v>31.09</v>
      </c>
    </row>
    <row r="607" spans="1:15">
      <c r="A607" s="19" t="s">
        <v>886</v>
      </c>
      <c r="B607" s="19" t="s">
        <v>251</v>
      </c>
      <c r="C607" s="19">
        <v>0</v>
      </c>
      <c r="D607" s="19">
        <v>0</v>
      </c>
      <c r="E607" s="19" t="s">
        <v>17</v>
      </c>
      <c r="F607" s="19">
        <v>10.75</v>
      </c>
      <c r="G607" s="19">
        <v>8</v>
      </c>
      <c r="H607" s="19">
        <v>4.3</v>
      </c>
      <c r="I607" s="19">
        <v>90.3</v>
      </c>
      <c r="J607" s="19">
        <v>43539</v>
      </c>
      <c r="K607" s="19">
        <v>1</v>
      </c>
      <c r="L607" s="19" t="s">
        <v>18</v>
      </c>
      <c r="M607" s="19">
        <v>86</v>
      </c>
      <c r="N607" s="19">
        <v>4.761904762E-2</v>
      </c>
      <c r="O607" s="19">
        <v>4.3</v>
      </c>
    </row>
    <row r="608" spans="1:15">
      <c r="A608" s="19" t="s">
        <v>887</v>
      </c>
      <c r="B608" s="19" t="s">
        <v>246</v>
      </c>
      <c r="C608" s="19">
        <v>0</v>
      </c>
      <c r="D608" s="19">
        <v>1</v>
      </c>
      <c r="E608" s="19" t="s">
        <v>22</v>
      </c>
      <c r="F608" s="19">
        <v>40.26</v>
      </c>
      <c r="G608" s="19">
        <v>10</v>
      </c>
      <c r="H608" s="19">
        <v>20.13</v>
      </c>
      <c r="I608" s="19">
        <v>422.73</v>
      </c>
      <c r="J608" s="19">
        <v>43520</v>
      </c>
      <c r="K608" s="19">
        <v>2</v>
      </c>
      <c r="L608" s="19" t="s">
        <v>282</v>
      </c>
      <c r="M608" s="19">
        <v>402.6</v>
      </c>
      <c r="N608" s="19">
        <v>4.761904762E-2</v>
      </c>
      <c r="O608" s="19">
        <v>20.13</v>
      </c>
    </row>
    <row r="609" spans="1:15">
      <c r="A609" s="19" t="s">
        <v>888</v>
      </c>
      <c r="B609" s="19" t="s">
        <v>254</v>
      </c>
      <c r="C609" s="19">
        <v>1</v>
      </c>
      <c r="D609" s="19">
        <v>1</v>
      </c>
      <c r="E609" s="19" t="s">
        <v>30</v>
      </c>
      <c r="F609" s="19">
        <v>64.97</v>
      </c>
      <c r="G609" s="19">
        <v>5</v>
      </c>
      <c r="H609" s="19">
        <v>16.2425</v>
      </c>
      <c r="I609" s="19">
        <v>341.09249999999997</v>
      </c>
      <c r="J609" s="19">
        <v>43504</v>
      </c>
      <c r="K609" s="19">
        <v>1</v>
      </c>
      <c r="L609" s="19" t="s">
        <v>282</v>
      </c>
      <c r="M609" s="19">
        <v>324.85000000000002</v>
      </c>
      <c r="N609" s="19">
        <v>4.761904762E-2</v>
      </c>
      <c r="O609" s="19">
        <v>16.2425</v>
      </c>
    </row>
    <row r="610" spans="1:15">
      <c r="A610" s="19" t="s">
        <v>889</v>
      </c>
      <c r="B610" s="19" t="s">
        <v>246</v>
      </c>
      <c r="C610" s="19">
        <v>0</v>
      </c>
      <c r="D610" s="19">
        <v>0</v>
      </c>
      <c r="E610" s="19" t="s">
        <v>22</v>
      </c>
      <c r="F610" s="19">
        <v>95.15</v>
      </c>
      <c r="G610" s="19">
        <v>1</v>
      </c>
      <c r="H610" s="19">
        <v>4.7575000000000003</v>
      </c>
      <c r="I610" s="19">
        <v>99.907499999999999</v>
      </c>
      <c r="J610" s="19">
        <v>43546</v>
      </c>
      <c r="K610" s="19">
        <v>1</v>
      </c>
      <c r="L610" s="19" t="s">
        <v>23</v>
      </c>
      <c r="M610" s="19">
        <v>95.15</v>
      </c>
      <c r="N610" s="19">
        <v>4.761904762E-2</v>
      </c>
      <c r="O610" s="19">
        <v>4.7575000000000003</v>
      </c>
    </row>
    <row r="611" spans="1:15">
      <c r="A611" s="19" t="s">
        <v>890</v>
      </c>
      <c r="B611" s="19" t="s">
        <v>246</v>
      </c>
      <c r="C611" s="19">
        <v>1</v>
      </c>
      <c r="D611" s="19">
        <v>1</v>
      </c>
      <c r="E611" s="19" t="s">
        <v>22</v>
      </c>
      <c r="F611" s="19">
        <v>48.62</v>
      </c>
      <c r="G611" s="19">
        <v>8</v>
      </c>
      <c r="H611" s="19">
        <v>19.448</v>
      </c>
      <c r="I611" s="19">
        <v>408.40800000000002</v>
      </c>
      <c r="J611" s="19">
        <v>43489</v>
      </c>
      <c r="K611" s="19">
        <v>0</v>
      </c>
      <c r="L611" s="19" t="s">
        <v>23</v>
      </c>
      <c r="M611" s="19">
        <v>388.96</v>
      </c>
      <c r="N611" s="19">
        <v>4.761904762E-2</v>
      </c>
      <c r="O611" s="19">
        <v>19.448</v>
      </c>
    </row>
    <row r="612" spans="1:15">
      <c r="A612" s="19" t="s">
        <v>891</v>
      </c>
      <c r="B612" s="19" t="s">
        <v>251</v>
      </c>
      <c r="C612" s="19">
        <v>0</v>
      </c>
      <c r="D612" s="19">
        <v>1</v>
      </c>
      <c r="E612" s="19" t="s">
        <v>37</v>
      </c>
      <c r="F612" s="19">
        <v>53.21</v>
      </c>
      <c r="G612" s="19">
        <v>8</v>
      </c>
      <c r="H612" s="19">
        <v>21.283999999999999</v>
      </c>
      <c r="I612" s="19">
        <v>446.964</v>
      </c>
      <c r="J612" s="19">
        <v>43538</v>
      </c>
      <c r="K612" s="19">
        <v>2</v>
      </c>
      <c r="L612" s="19" t="s">
        <v>18</v>
      </c>
      <c r="M612" s="19">
        <v>425.68</v>
      </c>
      <c r="N612" s="19">
        <v>4.761904762E-2</v>
      </c>
      <c r="O612" s="19">
        <v>21.283999999999999</v>
      </c>
    </row>
    <row r="613" spans="1:15">
      <c r="A613" s="19" t="s">
        <v>892</v>
      </c>
      <c r="B613" s="19" t="s">
        <v>254</v>
      </c>
      <c r="C613" s="19">
        <v>0</v>
      </c>
      <c r="D613" s="19">
        <v>1</v>
      </c>
      <c r="E613" s="19" t="s">
        <v>39</v>
      </c>
      <c r="F613" s="19">
        <v>45.44</v>
      </c>
      <c r="G613" s="19">
        <v>7</v>
      </c>
      <c r="H613" s="19">
        <v>15.904</v>
      </c>
      <c r="I613" s="19">
        <v>333.98399999999998</v>
      </c>
      <c r="J613" s="19">
        <v>43488</v>
      </c>
      <c r="K613" s="19">
        <v>1</v>
      </c>
      <c r="L613" s="19" t="s">
        <v>23</v>
      </c>
      <c r="M613" s="19">
        <v>318.08</v>
      </c>
      <c r="N613" s="19">
        <v>4.761904762E-2</v>
      </c>
      <c r="O613" s="19">
        <v>15.904</v>
      </c>
    </row>
    <row r="614" spans="1:15">
      <c r="A614" s="19" t="s">
        <v>893</v>
      </c>
      <c r="B614" s="19" t="s">
        <v>246</v>
      </c>
      <c r="C614" s="19">
        <v>0</v>
      </c>
      <c r="D614" s="19">
        <v>0</v>
      </c>
      <c r="E614" s="19" t="s">
        <v>37</v>
      </c>
      <c r="F614" s="19">
        <v>33.880000000000003</v>
      </c>
      <c r="G614" s="19">
        <v>8</v>
      </c>
      <c r="H614" s="19">
        <v>13.552</v>
      </c>
      <c r="I614" s="19">
        <v>284.59199999999998</v>
      </c>
      <c r="J614" s="19">
        <v>43484</v>
      </c>
      <c r="K614" s="19">
        <v>2</v>
      </c>
      <c r="L614" s="19" t="s">
        <v>18</v>
      </c>
      <c r="M614" s="19">
        <v>271.04000000000002</v>
      </c>
      <c r="N614" s="19">
        <v>4.761904762E-2</v>
      </c>
      <c r="O614" s="19">
        <v>13.552</v>
      </c>
    </row>
    <row r="615" spans="1:15">
      <c r="A615" s="19" t="s">
        <v>894</v>
      </c>
      <c r="B615" s="19" t="s">
        <v>251</v>
      </c>
      <c r="C615" s="19">
        <v>1</v>
      </c>
      <c r="D615" s="19">
        <v>0</v>
      </c>
      <c r="E615" s="19" t="s">
        <v>17</v>
      </c>
      <c r="F615" s="19">
        <v>96.16</v>
      </c>
      <c r="G615" s="19">
        <v>4</v>
      </c>
      <c r="H615" s="19">
        <v>19.231999999999999</v>
      </c>
      <c r="I615" s="19">
        <v>403.87200000000001</v>
      </c>
      <c r="J615" s="19">
        <v>43492</v>
      </c>
      <c r="K615" s="19">
        <v>2</v>
      </c>
      <c r="L615" s="19" t="s">
        <v>282</v>
      </c>
      <c r="M615" s="19">
        <v>384.64</v>
      </c>
      <c r="N615" s="19">
        <v>4.761904762E-2</v>
      </c>
      <c r="O615" s="19">
        <v>19.231999999999999</v>
      </c>
    </row>
    <row r="616" spans="1:15">
      <c r="A616" s="19" t="s">
        <v>895</v>
      </c>
      <c r="B616" s="19" t="s">
        <v>251</v>
      </c>
      <c r="C616" s="19">
        <v>1</v>
      </c>
      <c r="D616" s="19">
        <v>0</v>
      </c>
      <c r="E616" s="19" t="s">
        <v>37</v>
      </c>
      <c r="F616" s="19">
        <v>47.16</v>
      </c>
      <c r="G616" s="19">
        <v>5</v>
      </c>
      <c r="H616" s="19">
        <v>11.79</v>
      </c>
      <c r="I616" s="19">
        <v>247.59</v>
      </c>
      <c r="J616" s="19">
        <v>43499</v>
      </c>
      <c r="K616" s="19">
        <v>1</v>
      </c>
      <c r="L616" s="19" t="s">
        <v>282</v>
      </c>
      <c r="M616" s="19">
        <v>235.8</v>
      </c>
      <c r="N616" s="19">
        <v>4.761904762E-2</v>
      </c>
      <c r="O616" s="19">
        <v>11.79</v>
      </c>
    </row>
    <row r="617" spans="1:15">
      <c r="A617" s="19" t="s">
        <v>896</v>
      </c>
      <c r="B617" s="19" t="s">
        <v>251</v>
      </c>
      <c r="C617" s="19">
        <v>0</v>
      </c>
      <c r="D617" s="19">
        <v>0</v>
      </c>
      <c r="E617" s="19" t="s">
        <v>22</v>
      </c>
      <c r="F617" s="19">
        <v>52.89</v>
      </c>
      <c r="G617" s="19">
        <v>4</v>
      </c>
      <c r="H617" s="19">
        <v>10.577999999999999</v>
      </c>
      <c r="I617" s="19">
        <v>222.13800000000001</v>
      </c>
      <c r="J617" s="19">
        <v>43549</v>
      </c>
      <c r="K617" s="19">
        <v>2</v>
      </c>
      <c r="L617" s="19" t="s">
        <v>18</v>
      </c>
      <c r="M617" s="19">
        <v>211.56</v>
      </c>
      <c r="N617" s="19">
        <v>4.761904762E-2</v>
      </c>
      <c r="O617" s="19">
        <v>10.577999999999999</v>
      </c>
    </row>
    <row r="618" spans="1:15">
      <c r="A618" s="19" t="s">
        <v>897</v>
      </c>
      <c r="B618" s="19" t="s">
        <v>246</v>
      </c>
      <c r="C618" s="19">
        <v>1</v>
      </c>
      <c r="D618" s="19">
        <v>1</v>
      </c>
      <c r="E618" s="19" t="s">
        <v>26</v>
      </c>
      <c r="F618" s="19">
        <v>47.68</v>
      </c>
      <c r="G618" s="19">
        <v>2</v>
      </c>
      <c r="H618" s="19">
        <v>4.7679999999999998</v>
      </c>
      <c r="I618" s="19">
        <v>100.128</v>
      </c>
      <c r="J618" s="19">
        <v>43520</v>
      </c>
      <c r="K618" s="19">
        <v>0</v>
      </c>
      <c r="L618" s="19" t="s">
        <v>282</v>
      </c>
      <c r="M618" s="19">
        <v>95.36</v>
      </c>
      <c r="N618" s="19">
        <v>4.761904762E-2</v>
      </c>
      <c r="O618" s="19">
        <v>4.7679999999999998</v>
      </c>
    </row>
    <row r="619" spans="1:15">
      <c r="A619" s="19" t="s">
        <v>898</v>
      </c>
      <c r="B619" s="19" t="s">
        <v>254</v>
      </c>
      <c r="C619" s="19">
        <v>1</v>
      </c>
      <c r="D619" s="19">
        <v>0</v>
      </c>
      <c r="E619" s="19" t="s">
        <v>30</v>
      </c>
      <c r="F619" s="19">
        <v>10.17</v>
      </c>
      <c r="G619" s="19">
        <v>1</v>
      </c>
      <c r="H619" s="19">
        <v>0.50849999999999995</v>
      </c>
      <c r="I619" s="19">
        <v>10.6785</v>
      </c>
      <c r="J619" s="19">
        <v>43503</v>
      </c>
      <c r="K619" s="19">
        <v>1</v>
      </c>
      <c r="L619" s="19" t="s">
        <v>23</v>
      </c>
      <c r="M619" s="19">
        <v>10.17</v>
      </c>
      <c r="N619" s="19">
        <v>4.761904762E-2</v>
      </c>
      <c r="O619" s="19">
        <v>0.50849999999999995</v>
      </c>
    </row>
    <row r="620" spans="1:15">
      <c r="A620" s="19" t="s">
        <v>899</v>
      </c>
      <c r="B620" s="19" t="s">
        <v>246</v>
      </c>
      <c r="C620" s="19">
        <v>0</v>
      </c>
      <c r="D620" s="19">
        <v>1</v>
      </c>
      <c r="E620" s="19" t="s">
        <v>17</v>
      </c>
      <c r="F620" s="19">
        <v>68.709999999999994</v>
      </c>
      <c r="G620" s="19">
        <v>3</v>
      </c>
      <c r="H620" s="19">
        <v>10.3065</v>
      </c>
      <c r="I620" s="19">
        <v>216.4365</v>
      </c>
      <c r="J620" s="19">
        <v>43528</v>
      </c>
      <c r="K620" s="19">
        <v>0</v>
      </c>
      <c r="L620" s="19" t="s">
        <v>23</v>
      </c>
      <c r="M620" s="19">
        <v>206.13</v>
      </c>
      <c r="N620" s="19">
        <v>4.761904762E-2</v>
      </c>
      <c r="O620" s="19">
        <v>10.3065</v>
      </c>
    </row>
    <row r="621" spans="1:15">
      <c r="A621" s="19" t="s">
        <v>900</v>
      </c>
      <c r="B621" s="19" t="s">
        <v>251</v>
      </c>
      <c r="C621" s="19">
        <v>1</v>
      </c>
      <c r="D621" s="19">
        <v>1</v>
      </c>
      <c r="E621" s="19" t="s">
        <v>30</v>
      </c>
      <c r="F621" s="19">
        <v>60.08</v>
      </c>
      <c r="G621" s="19">
        <v>7</v>
      </c>
      <c r="H621" s="19">
        <v>21.027999999999999</v>
      </c>
      <c r="I621" s="19">
        <v>441.58800000000002</v>
      </c>
      <c r="J621" s="19">
        <v>43510</v>
      </c>
      <c r="K621" s="19">
        <v>1</v>
      </c>
      <c r="L621" s="19" t="s">
        <v>282</v>
      </c>
      <c r="M621" s="19">
        <v>420.56</v>
      </c>
      <c r="N621" s="19">
        <v>4.761904762E-2</v>
      </c>
      <c r="O621" s="19">
        <v>21.027999999999999</v>
      </c>
    </row>
    <row r="622" spans="1:15">
      <c r="A622" s="19" t="s">
        <v>901</v>
      </c>
      <c r="B622" s="19" t="s">
        <v>246</v>
      </c>
      <c r="C622" s="19">
        <v>1</v>
      </c>
      <c r="D622" s="19">
        <v>1</v>
      </c>
      <c r="E622" s="19" t="s">
        <v>30</v>
      </c>
      <c r="F622" s="19">
        <v>22.01</v>
      </c>
      <c r="G622" s="19">
        <v>4</v>
      </c>
      <c r="H622" s="19">
        <v>4.4020000000000001</v>
      </c>
      <c r="I622" s="19">
        <v>92.441999999999993</v>
      </c>
      <c r="J622" s="19">
        <v>43494</v>
      </c>
      <c r="K622" s="19">
        <v>2</v>
      </c>
      <c r="L622" s="19" t="s">
        <v>282</v>
      </c>
      <c r="M622" s="19">
        <v>88.04</v>
      </c>
      <c r="N622" s="19">
        <v>4.761904762E-2</v>
      </c>
      <c r="O622" s="19">
        <v>4.4020000000000001</v>
      </c>
    </row>
    <row r="623" spans="1:15">
      <c r="A623" s="19" t="s">
        <v>902</v>
      </c>
      <c r="B623" s="19" t="s">
        <v>251</v>
      </c>
      <c r="C623" s="19">
        <v>1</v>
      </c>
      <c r="D623" s="19">
        <v>1</v>
      </c>
      <c r="E623" s="19" t="s">
        <v>17</v>
      </c>
      <c r="F623" s="19">
        <v>72.11</v>
      </c>
      <c r="G623" s="19">
        <v>9</v>
      </c>
      <c r="H623" s="19">
        <v>32.4495</v>
      </c>
      <c r="I623" s="19">
        <v>681.43949999999995</v>
      </c>
      <c r="J623" s="19">
        <v>43493</v>
      </c>
      <c r="K623" s="19">
        <v>1</v>
      </c>
      <c r="L623" s="19" t="s">
        <v>282</v>
      </c>
      <c r="M623" s="19">
        <v>648.99</v>
      </c>
      <c r="N623" s="19">
        <v>4.761904762E-2</v>
      </c>
      <c r="O623" s="19">
        <v>32.4495</v>
      </c>
    </row>
    <row r="624" spans="1:15">
      <c r="A624" s="19" t="s">
        <v>903</v>
      </c>
      <c r="B624" s="19" t="s">
        <v>246</v>
      </c>
      <c r="C624" s="19">
        <v>1</v>
      </c>
      <c r="D624" s="19">
        <v>0</v>
      </c>
      <c r="E624" s="19" t="s">
        <v>39</v>
      </c>
      <c r="F624" s="19">
        <v>41.28</v>
      </c>
      <c r="G624" s="19">
        <v>3</v>
      </c>
      <c r="H624" s="19">
        <v>6.1920000000000002</v>
      </c>
      <c r="I624" s="19">
        <v>130.03200000000001</v>
      </c>
      <c r="J624" s="19">
        <v>43550</v>
      </c>
      <c r="K624" s="19">
        <v>2</v>
      </c>
      <c r="L624" s="19" t="s">
        <v>282</v>
      </c>
      <c r="M624" s="19">
        <v>123.84</v>
      </c>
      <c r="N624" s="19">
        <v>4.761904762E-2</v>
      </c>
      <c r="O624" s="19">
        <v>6.1920000000000002</v>
      </c>
    </row>
    <row r="625" spans="1:15">
      <c r="A625" s="19" t="s">
        <v>904</v>
      </c>
      <c r="B625" s="19" t="s">
        <v>254</v>
      </c>
      <c r="C625" s="19">
        <v>0</v>
      </c>
      <c r="D625" s="19">
        <v>0</v>
      </c>
      <c r="E625" s="19" t="s">
        <v>22</v>
      </c>
      <c r="F625" s="19">
        <v>64.95</v>
      </c>
      <c r="G625" s="19">
        <v>10</v>
      </c>
      <c r="H625" s="19">
        <v>32.475000000000001</v>
      </c>
      <c r="I625" s="19">
        <v>681.97500000000002</v>
      </c>
      <c r="J625" s="19">
        <v>43548</v>
      </c>
      <c r="K625" s="19">
        <v>2</v>
      </c>
      <c r="L625" s="19" t="s">
        <v>23</v>
      </c>
      <c r="M625" s="19">
        <v>649.5</v>
      </c>
      <c r="N625" s="19">
        <v>4.761904762E-2</v>
      </c>
      <c r="O625" s="19">
        <v>32.475000000000001</v>
      </c>
    </row>
    <row r="626" spans="1:15">
      <c r="A626" s="19" t="s">
        <v>905</v>
      </c>
      <c r="B626" s="19" t="s">
        <v>246</v>
      </c>
      <c r="C626" s="19">
        <v>1</v>
      </c>
      <c r="D626" s="19">
        <v>1</v>
      </c>
      <c r="E626" s="19" t="s">
        <v>22</v>
      </c>
      <c r="F626" s="19">
        <v>74.22</v>
      </c>
      <c r="G626" s="19">
        <v>10</v>
      </c>
      <c r="H626" s="19">
        <v>37.11</v>
      </c>
      <c r="I626" s="19">
        <v>779.31</v>
      </c>
      <c r="J626" s="19">
        <v>43466</v>
      </c>
      <c r="K626" s="19">
        <v>1</v>
      </c>
      <c r="L626" s="19" t="s">
        <v>282</v>
      </c>
      <c r="M626" s="19">
        <v>742.2</v>
      </c>
      <c r="N626" s="19">
        <v>4.761904762E-2</v>
      </c>
      <c r="O626" s="19">
        <v>37.11</v>
      </c>
    </row>
    <row r="627" spans="1:15">
      <c r="A627" s="19" t="s">
        <v>906</v>
      </c>
      <c r="B627" s="19" t="s">
        <v>246</v>
      </c>
      <c r="C627" s="19">
        <v>0</v>
      </c>
      <c r="D627" s="19">
        <v>0</v>
      </c>
      <c r="E627" s="19" t="s">
        <v>22</v>
      </c>
      <c r="F627" s="19">
        <v>10.56</v>
      </c>
      <c r="G627" s="19">
        <v>8</v>
      </c>
      <c r="H627" s="19">
        <v>4.2240000000000002</v>
      </c>
      <c r="I627" s="19">
        <v>88.703999999999994</v>
      </c>
      <c r="J627" s="19">
        <v>43489</v>
      </c>
      <c r="K627" s="19">
        <v>2</v>
      </c>
      <c r="L627" s="19" t="s">
        <v>23</v>
      </c>
      <c r="M627" s="19">
        <v>84.48</v>
      </c>
      <c r="N627" s="19">
        <v>4.761904762E-2</v>
      </c>
      <c r="O627" s="19">
        <v>4.2240000000000002</v>
      </c>
    </row>
    <row r="628" spans="1:15">
      <c r="A628" s="19" t="s">
        <v>907</v>
      </c>
      <c r="B628" s="19" t="s">
        <v>251</v>
      </c>
      <c r="C628" s="19">
        <v>0</v>
      </c>
      <c r="D628" s="19">
        <v>0</v>
      </c>
      <c r="E628" s="19" t="s">
        <v>17</v>
      </c>
      <c r="F628" s="19">
        <v>62.57</v>
      </c>
      <c r="G628" s="19">
        <v>4</v>
      </c>
      <c r="H628" s="19">
        <v>12.513999999999999</v>
      </c>
      <c r="I628" s="19">
        <v>262.79399999999998</v>
      </c>
      <c r="J628" s="19">
        <v>43521</v>
      </c>
      <c r="K628" s="19">
        <v>2</v>
      </c>
      <c r="L628" s="19" t="s">
        <v>23</v>
      </c>
      <c r="M628" s="19">
        <v>250.28</v>
      </c>
      <c r="N628" s="19">
        <v>4.761904762E-2</v>
      </c>
      <c r="O628" s="19">
        <v>12.513999999999999</v>
      </c>
    </row>
    <row r="629" spans="1:15">
      <c r="A629" s="19" t="s">
        <v>908</v>
      </c>
      <c r="B629" s="19" t="s">
        <v>251</v>
      </c>
      <c r="C629" s="19">
        <v>1</v>
      </c>
      <c r="D629" s="19">
        <v>1</v>
      </c>
      <c r="E629" s="19" t="s">
        <v>30</v>
      </c>
      <c r="F629" s="19">
        <v>11.85</v>
      </c>
      <c r="G629" s="19">
        <v>8</v>
      </c>
      <c r="H629" s="19">
        <v>4.74</v>
      </c>
      <c r="I629" s="19">
        <v>99.54</v>
      </c>
      <c r="J629" s="19">
        <v>43474</v>
      </c>
      <c r="K629" s="19">
        <v>2</v>
      </c>
      <c r="L629" s="19" t="s">
        <v>23</v>
      </c>
      <c r="M629" s="19">
        <v>94.8</v>
      </c>
      <c r="N629" s="19">
        <v>4.761904762E-2</v>
      </c>
      <c r="O629" s="19">
        <v>4.74</v>
      </c>
    </row>
    <row r="630" spans="1:15">
      <c r="A630" s="19" t="s">
        <v>909</v>
      </c>
      <c r="B630" s="19" t="s">
        <v>246</v>
      </c>
      <c r="C630" s="19">
        <v>1</v>
      </c>
      <c r="D630" s="19">
        <v>0</v>
      </c>
      <c r="E630" s="19" t="s">
        <v>17</v>
      </c>
      <c r="F630" s="19">
        <v>91.3</v>
      </c>
      <c r="G630" s="19">
        <v>1</v>
      </c>
      <c r="H630" s="19">
        <v>4.5650000000000004</v>
      </c>
      <c r="I630" s="19">
        <v>95.864999999999995</v>
      </c>
      <c r="J630" s="19">
        <v>43510</v>
      </c>
      <c r="K630" s="19">
        <v>1</v>
      </c>
      <c r="L630" s="19" t="s">
        <v>18</v>
      </c>
      <c r="M630" s="19">
        <v>91.3</v>
      </c>
      <c r="N630" s="19">
        <v>4.761904762E-2</v>
      </c>
      <c r="O630" s="19">
        <v>4.5650000000000004</v>
      </c>
    </row>
    <row r="631" spans="1:15">
      <c r="A631" s="19" t="s">
        <v>910</v>
      </c>
      <c r="B631" s="19" t="s">
        <v>251</v>
      </c>
      <c r="C631" s="19">
        <v>1</v>
      </c>
      <c r="D631" s="19">
        <v>1</v>
      </c>
      <c r="E631" s="19" t="s">
        <v>26</v>
      </c>
      <c r="F631" s="19">
        <v>40.729999999999997</v>
      </c>
      <c r="G631" s="19">
        <v>7</v>
      </c>
      <c r="H631" s="19">
        <v>14.2555</v>
      </c>
      <c r="I631" s="19">
        <v>299.3655</v>
      </c>
      <c r="J631" s="19">
        <v>43536</v>
      </c>
      <c r="K631" s="19">
        <v>2</v>
      </c>
      <c r="L631" s="19" t="s">
        <v>18</v>
      </c>
      <c r="M631" s="19">
        <v>285.11</v>
      </c>
      <c r="N631" s="19">
        <v>4.761904762E-2</v>
      </c>
      <c r="O631" s="19">
        <v>14.2555</v>
      </c>
    </row>
    <row r="632" spans="1:15">
      <c r="A632" s="19" t="s">
        <v>911</v>
      </c>
      <c r="B632" s="19" t="s">
        <v>246</v>
      </c>
      <c r="C632" s="19">
        <v>0</v>
      </c>
      <c r="D632" s="19">
        <v>0</v>
      </c>
      <c r="E632" s="19" t="s">
        <v>39</v>
      </c>
      <c r="F632" s="19">
        <v>52.38</v>
      </c>
      <c r="G632" s="19">
        <v>1</v>
      </c>
      <c r="H632" s="19">
        <v>2.6190000000000002</v>
      </c>
      <c r="I632" s="19">
        <v>54.999000000000002</v>
      </c>
      <c r="J632" s="19">
        <v>43550</v>
      </c>
      <c r="K632" s="19">
        <v>2</v>
      </c>
      <c r="L632" s="19" t="s">
        <v>23</v>
      </c>
      <c r="M632" s="19">
        <v>52.38</v>
      </c>
      <c r="N632" s="19">
        <v>4.761904762E-2</v>
      </c>
      <c r="O632" s="19">
        <v>2.6190000000000002</v>
      </c>
    </row>
    <row r="633" spans="1:15">
      <c r="A633" s="19" t="s">
        <v>912</v>
      </c>
      <c r="B633" s="19" t="s">
        <v>246</v>
      </c>
      <c r="C633" s="19">
        <v>1</v>
      </c>
      <c r="D633" s="19">
        <v>0</v>
      </c>
      <c r="E633" s="19" t="s">
        <v>39</v>
      </c>
      <c r="F633" s="19">
        <v>38.54</v>
      </c>
      <c r="G633" s="19">
        <v>5</v>
      </c>
      <c r="H633" s="19">
        <v>9.6349999999999998</v>
      </c>
      <c r="I633" s="19">
        <v>202.33500000000001</v>
      </c>
      <c r="J633" s="19">
        <v>43474</v>
      </c>
      <c r="K633" s="19">
        <v>1</v>
      </c>
      <c r="L633" s="19" t="s">
        <v>18</v>
      </c>
      <c r="M633" s="19">
        <v>192.7</v>
      </c>
      <c r="N633" s="19">
        <v>4.761904762E-2</v>
      </c>
      <c r="O633" s="19">
        <v>9.6349999999999998</v>
      </c>
    </row>
    <row r="634" spans="1:15">
      <c r="A634" s="19" t="s">
        <v>913</v>
      </c>
      <c r="B634" s="19" t="s">
        <v>251</v>
      </c>
      <c r="C634" s="19">
        <v>0</v>
      </c>
      <c r="D634" s="19">
        <v>0</v>
      </c>
      <c r="E634" s="19" t="s">
        <v>30</v>
      </c>
      <c r="F634" s="19">
        <v>44.63</v>
      </c>
      <c r="G634" s="19">
        <v>6</v>
      </c>
      <c r="H634" s="19">
        <v>13.388999999999999</v>
      </c>
      <c r="I634" s="19">
        <v>281.16899999999998</v>
      </c>
      <c r="J634" s="19">
        <v>43467</v>
      </c>
      <c r="K634" s="19">
        <v>2</v>
      </c>
      <c r="L634" s="19" t="s">
        <v>282</v>
      </c>
      <c r="M634" s="19">
        <v>267.77999999999997</v>
      </c>
      <c r="N634" s="19">
        <v>4.761904762E-2</v>
      </c>
      <c r="O634" s="19">
        <v>13.388999999999999</v>
      </c>
    </row>
    <row r="635" spans="1:15">
      <c r="A635" s="19" t="s">
        <v>914</v>
      </c>
      <c r="B635" s="19" t="s">
        <v>254</v>
      </c>
      <c r="C635" s="19">
        <v>0</v>
      </c>
      <c r="D635" s="19">
        <v>0</v>
      </c>
      <c r="E635" s="19" t="s">
        <v>22</v>
      </c>
      <c r="F635" s="19">
        <v>55.87</v>
      </c>
      <c r="G635" s="19">
        <v>10</v>
      </c>
      <c r="H635" s="19">
        <v>27.934999999999999</v>
      </c>
      <c r="I635" s="19">
        <v>586.63499999999999</v>
      </c>
      <c r="J635" s="19">
        <v>43480</v>
      </c>
      <c r="K635" s="19">
        <v>2</v>
      </c>
      <c r="L635" s="19" t="s">
        <v>23</v>
      </c>
      <c r="M635" s="19">
        <v>558.70000000000005</v>
      </c>
      <c r="N635" s="19">
        <v>4.761904762E-2</v>
      </c>
      <c r="O635" s="19">
        <v>27.934999999999999</v>
      </c>
    </row>
    <row r="636" spans="1:15">
      <c r="A636" s="19" t="s">
        <v>915</v>
      </c>
      <c r="B636" s="19" t="s">
        <v>254</v>
      </c>
      <c r="C636" s="19">
        <v>1</v>
      </c>
      <c r="D636" s="19">
        <v>1</v>
      </c>
      <c r="E636" s="19" t="s">
        <v>30</v>
      </c>
      <c r="F636" s="19">
        <v>29.22</v>
      </c>
      <c r="G636" s="19">
        <v>6</v>
      </c>
      <c r="H636" s="19">
        <v>8.766</v>
      </c>
      <c r="I636" s="19">
        <v>184.08600000000001</v>
      </c>
      <c r="J636" s="19">
        <v>43466</v>
      </c>
      <c r="K636" s="19">
        <v>1</v>
      </c>
      <c r="L636" s="19" t="s">
        <v>18</v>
      </c>
      <c r="M636" s="19">
        <v>175.32</v>
      </c>
      <c r="N636" s="19">
        <v>4.761904762E-2</v>
      </c>
      <c r="O636" s="19">
        <v>8.766</v>
      </c>
    </row>
    <row r="637" spans="1:15">
      <c r="A637" s="19" t="s">
        <v>916</v>
      </c>
      <c r="B637" s="19" t="s">
        <v>246</v>
      </c>
      <c r="C637" s="19">
        <v>0</v>
      </c>
      <c r="D637" s="19">
        <v>0</v>
      </c>
      <c r="E637" s="19" t="s">
        <v>39</v>
      </c>
      <c r="F637" s="19">
        <v>51.94</v>
      </c>
      <c r="G637" s="19">
        <v>3</v>
      </c>
      <c r="H637" s="19">
        <v>7.7910000000000004</v>
      </c>
      <c r="I637" s="19">
        <v>163.61099999999999</v>
      </c>
      <c r="J637" s="19">
        <v>43511</v>
      </c>
      <c r="K637" s="19">
        <v>2</v>
      </c>
      <c r="L637" s="19" t="s">
        <v>23</v>
      </c>
      <c r="M637" s="19">
        <v>155.82</v>
      </c>
      <c r="N637" s="19">
        <v>4.761904762E-2</v>
      </c>
      <c r="O637" s="19">
        <v>7.7910000000000004</v>
      </c>
    </row>
    <row r="638" spans="1:15">
      <c r="A638" s="19" t="s">
        <v>917</v>
      </c>
      <c r="B638" s="19" t="s">
        <v>251</v>
      </c>
      <c r="C638" s="19">
        <v>0</v>
      </c>
      <c r="D638" s="19">
        <v>0</v>
      </c>
      <c r="E638" s="19" t="s">
        <v>22</v>
      </c>
      <c r="F638" s="19">
        <v>60.3</v>
      </c>
      <c r="G638" s="19">
        <v>1</v>
      </c>
      <c r="H638" s="19">
        <v>3.0150000000000001</v>
      </c>
      <c r="I638" s="19">
        <v>63.314999999999998</v>
      </c>
      <c r="J638" s="19">
        <v>43524</v>
      </c>
      <c r="K638" s="19">
        <v>2</v>
      </c>
      <c r="L638" s="19" t="s">
        <v>23</v>
      </c>
      <c r="M638" s="19">
        <v>60.3</v>
      </c>
      <c r="N638" s="19">
        <v>4.761904762E-2</v>
      </c>
      <c r="O638" s="19">
        <v>3.0150000000000001</v>
      </c>
    </row>
    <row r="639" spans="1:15">
      <c r="A639" s="19" t="s">
        <v>918</v>
      </c>
      <c r="B639" s="19" t="s">
        <v>246</v>
      </c>
      <c r="C639" s="19">
        <v>1</v>
      </c>
      <c r="D639" s="19">
        <v>1</v>
      </c>
      <c r="E639" s="19" t="s">
        <v>30</v>
      </c>
      <c r="F639" s="19">
        <v>39.47</v>
      </c>
      <c r="G639" s="19">
        <v>2</v>
      </c>
      <c r="H639" s="19">
        <v>3.9470000000000001</v>
      </c>
      <c r="I639" s="19">
        <v>82.887</v>
      </c>
      <c r="J639" s="19">
        <v>43526</v>
      </c>
      <c r="K639" s="19">
        <v>2</v>
      </c>
      <c r="L639" s="19" t="s">
        <v>282</v>
      </c>
      <c r="M639" s="19">
        <v>78.94</v>
      </c>
      <c r="N639" s="19">
        <v>4.761904762E-2</v>
      </c>
      <c r="O639" s="19">
        <v>3.9470000000000001</v>
      </c>
    </row>
    <row r="640" spans="1:15">
      <c r="A640" s="19" t="s">
        <v>919</v>
      </c>
      <c r="B640" s="19" t="s">
        <v>254</v>
      </c>
      <c r="C640" s="19">
        <v>1</v>
      </c>
      <c r="D640" s="19">
        <v>1</v>
      </c>
      <c r="E640" s="19" t="s">
        <v>37</v>
      </c>
      <c r="F640" s="19">
        <v>14.87</v>
      </c>
      <c r="G640" s="19">
        <v>2</v>
      </c>
      <c r="H640" s="19">
        <v>1.4870000000000001</v>
      </c>
      <c r="I640" s="19">
        <v>31.227</v>
      </c>
      <c r="J640" s="19">
        <v>43509</v>
      </c>
      <c r="K640" s="19">
        <v>2</v>
      </c>
      <c r="L640" s="19" t="s">
        <v>282</v>
      </c>
      <c r="M640" s="19">
        <v>29.74</v>
      </c>
      <c r="N640" s="19">
        <v>4.761904762E-2</v>
      </c>
      <c r="O640" s="19">
        <v>1.4870000000000001</v>
      </c>
    </row>
    <row r="641" spans="1:15">
      <c r="A641" s="19" t="s">
        <v>920</v>
      </c>
      <c r="B641" s="19" t="s">
        <v>246</v>
      </c>
      <c r="C641" s="19">
        <v>0</v>
      </c>
      <c r="D641" s="19">
        <v>0</v>
      </c>
      <c r="E641" s="19" t="s">
        <v>39</v>
      </c>
      <c r="F641" s="19">
        <v>21.32</v>
      </c>
      <c r="G641" s="19">
        <v>1</v>
      </c>
      <c r="H641" s="19">
        <v>1.0660000000000001</v>
      </c>
      <c r="I641" s="19">
        <v>22.385999999999999</v>
      </c>
      <c r="J641" s="19">
        <v>43491</v>
      </c>
      <c r="K641" s="19">
        <v>1</v>
      </c>
      <c r="L641" s="19" t="s">
        <v>23</v>
      </c>
      <c r="M641" s="19">
        <v>21.32</v>
      </c>
      <c r="N641" s="19">
        <v>4.761904762E-2</v>
      </c>
      <c r="O641" s="19">
        <v>1.0660000000000001</v>
      </c>
    </row>
    <row r="642" spans="1:15">
      <c r="A642" s="19" t="s">
        <v>921</v>
      </c>
      <c r="B642" s="19" t="s">
        <v>246</v>
      </c>
      <c r="C642" s="19">
        <v>1</v>
      </c>
      <c r="D642" s="19">
        <v>0</v>
      </c>
      <c r="E642" s="19" t="s">
        <v>22</v>
      </c>
      <c r="F642" s="19">
        <v>93.78</v>
      </c>
      <c r="G642" s="19">
        <v>3</v>
      </c>
      <c r="H642" s="19">
        <v>14.067</v>
      </c>
      <c r="I642" s="19">
        <v>295.40699999999998</v>
      </c>
      <c r="J642" s="19">
        <v>43495</v>
      </c>
      <c r="K642" s="19">
        <v>1</v>
      </c>
      <c r="L642" s="19" t="s">
        <v>282</v>
      </c>
      <c r="M642" s="19">
        <v>281.33999999999997</v>
      </c>
      <c r="N642" s="19">
        <v>4.761904762E-2</v>
      </c>
      <c r="O642" s="19">
        <v>14.067</v>
      </c>
    </row>
    <row r="643" spans="1:15">
      <c r="A643" s="19" t="s">
        <v>922</v>
      </c>
      <c r="B643" s="19" t="s">
        <v>246</v>
      </c>
      <c r="C643" s="19">
        <v>1</v>
      </c>
      <c r="D643" s="19">
        <v>0</v>
      </c>
      <c r="E643" s="19" t="s">
        <v>22</v>
      </c>
      <c r="F643" s="19">
        <v>73.260000000000005</v>
      </c>
      <c r="G643" s="19">
        <v>1</v>
      </c>
      <c r="H643" s="19">
        <v>3.6629999999999998</v>
      </c>
      <c r="I643" s="19">
        <v>76.923000000000002</v>
      </c>
      <c r="J643" s="19">
        <v>43492</v>
      </c>
      <c r="K643" s="19">
        <v>2</v>
      </c>
      <c r="L643" s="19" t="s">
        <v>18</v>
      </c>
      <c r="M643" s="19">
        <v>73.260000000000005</v>
      </c>
      <c r="N643" s="19">
        <v>4.761904762E-2</v>
      </c>
      <c r="O643" s="19">
        <v>3.6629999999999998</v>
      </c>
    </row>
    <row r="644" spans="1:15">
      <c r="A644" s="19" t="s">
        <v>923</v>
      </c>
      <c r="B644" s="19" t="s">
        <v>254</v>
      </c>
      <c r="C644" s="19">
        <v>0</v>
      </c>
      <c r="D644" s="19">
        <v>1</v>
      </c>
      <c r="E644" s="19" t="s">
        <v>30</v>
      </c>
      <c r="F644" s="19">
        <v>22.38</v>
      </c>
      <c r="G644" s="19">
        <v>1</v>
      </c>
      <c r="H644" s="19">
        <v>1.119</v>
      </c>
      <c r="I644" s="19">
        <v>23.498999999999999</v>
      </c>
      <c r="J644" s="19">
        <v>43495</v>
      </c>
      <c r="K644" s="19">
        <v>2</v>
      </c>
      <c r="L644" s="19" t="s">
        <v>282</v>
      </c>
      <c r="M644" s="19">
        <v>22.38</v>
      </c>
      <c r="N644" s="19">
        <v>4.761904762E-2</v>
      </c>
      <c r="O644" s="19">
        <v>1.119</v>
      </c>
    </row>
    <row r="645" spans="1:15">
      <c r="A645" s="19" t="s">
        <v>924</v>
      </c>
      <c r="B645" s="19" t="s">
        <v>254</v>
      </c>
      <c r="C645" s="19">
        <v>1</v>
      </c>
      <c r="D645" s="19">
        <v>1</v>
      </c>
      <c r="E645" s="19" t="s">
        <v>37</v>
      </c>
      <c r="F645" s="19">
        <v>72.88</v>
      </c>
      <c r="G645" s="19">
        <v>9</v>
      </c>
      <c r="H645" s="19">
        <v>32.795999999999999</v>
      </c>
      <c r="I645" s="19">
        <v>688.71600000000001</v>
      </c>
      <c r="J645" s="19">
        <v>43473</v>
      </c>
      <c r="K645" s="19">
        <v>2</v>
      </c>
      <c r="L645" s="19" t="s">
        <v>23</v>
      </c>
      <c r="M645" s="19">
        <v>655.92</v>
      </c>
      <c r="N645" s="19">
        <v>4.761904762E-2</v>
      </c>
      <c r="O645" s="19">
        <v>32.795999999999999</v>
      </c>
    </row>
    <row r="646" spans="1:15">
      <c r="A646" s="19" t="s">
        <v>925</v>
      </c>
      <c r="B646" s="19" t="s">
        <v>246</v>
      </c>
      <c r="C646" s="19">
        <v>0</v>
      </c>
      <c r="D646" s="19">
        <v>1</v>
      </c>
      <c r="E646" s="19" t="s">
        <v>39</v>
      </c>
      <c r="F646" s="19">
        <v>99.1</v>
      </c>
      <c r="G646" s="19">
        <v>6</v>
      </c>
      <c r="H646" s="19">
        <v>29.73</v>
      </c>
      <c r="I646" s="19">
        <v>624.33000000000004</v>
      </c>
      <c r="J646" s="19">
        <v>43484</v>
      </c>
      <c r="K646" s="19">
        <v>1</v>
      </c>
      <c r="L646" s="19" t="s">
        <v>23</v>
      </c>
      <c r="M646" s="19">
        <v>594.6</v>
      </c>
      <c r="N646" s="19">
        <v>4.761904762E-2</v>
      </c>
      <c r="O646" s="19">
        <v>29.73</v>
      </c>
    </row>
    <row r="647" spans="1:15">
      <c r="A647" s="19" t="s">
        <v>926</v>
      </c>
      <c r="B647" s="19" t="s">
        <v>246</v>
      </c>
      <c r="C647" s="19">
        <v>0</v>
      </c>
      <c r="D647" s="19">
        <v>0</v>
      </c>
      <c r="E647" s="19" t="s">
        <v>39</v>
      </c>
      <c r="F647" s="19">
        <v>74.099999999999994</v>
      </c>
      <c r="G647" s="19">
        <v>1</v>
      </c>
      <c r="H647" s="19">
        <v>3.7050000000000001</v>
      </c>
      <c r="I647" s="19">
        <v>77.805000000000007</v>
      </c>
      <c r="J647" s="19">
        <v>43490</v>
      </c>
      <c r="K647" s="19">
        <v>1</v>
      </c>
      <c r="L647" s="19" t="s">
        <v>23</v>
      </c>
      <c r="M647" s="19">
        <v>74.099999999999994</v>
      </c>
      <c r="N647" s="19">
        <v>4.761904762E-2</v>
      </c>
      <c r="O647" s="19">
        <v>3.7050000000000001</v>
      </c>
    </row>
    <row r="648" spans="1:15">
      <c r="A648" s="19" t="s">
        <v>927</v>
      </c>
      <c r="B648" s="19" t="s">
        <v>246</v>
      </c>
      <c r="C648" s="19">
        <v>0</v>
      </c>
      <c r="D648" s="19">
        <v>1</v>
      </c>
      <c r="E648" s="19" t="s">
        <v>39</v>
      </c>
      <c r="F648" s="19">
        <v>98.48</v>
      </c>
      <c r="G648" s="19">
        <v>2</v>
      </c>
      <c r="H648" s="19">
        <v>9.8480000000000008</v>
      </c>
      <c r="I648" s="19">
        <v>206.80799999999999</v>
      </c>
      <c r="J648" s="19">
        <v>43515</v>
      </c>
      <c r="K648" s="19">
        <v>0</v>
      </c>
      <c r="L648" s="19" t="s">
        <v>18</v>
      </c>
      <c r="M648" s="19">
        <v>196.96</v>
      </c>
      <c r="N648" s="19">
        <v>4.761904762E-2</v>
      </c>
      <c r="O648" s="19">
        <v>9.8480000000000008</v>
      </c>
    </row>
    <row r="649" spans="1:15">
      <c r="A649" s="19" t="s">
        <v>928</v>
      </c>
      <c r="B649" s="19" t="s">
        <v>254</v>
      </c>
      <c r="C649" s="19">
        <v>0</v>
      </c>
      <c r="D649" s="19">
        <v>0</v>
      </c>
      <c r="E649" s="19" t="s">
        <v>17</v>
      </c>
      <c r="F649" s="19">
        <v>53.19</v>
      </c>
      <c r="G649" s="19">
        <v>7</v>
      </c>
      <c r="H649" s="19">
        <v>18.616499999999998</v>
      </c>
      <c r="I649" s="19">
        <v>390.94650000000001</v>
      </c>
      <c r="J649" s="19">
        <v>43479</v>
      </c>
      <c r="K649" s="19">
        <v>2</v>
      </c>
      <c r="L649" s="19" t="s">
        <v>18</v>
      </c>
      <c r="M649" s="19">
        <v>372.33</v>
      </c>
      <c r="N649" s="19">
        <v>4.761904762E-2</v>
      </c>
      <c r="O649" s="19">
        <v>18.616499999999998</v>
      </c>
    </row>
    <row r="650" spans="1:15">
      <c r="A650" s="19" t="s">
        <v>929</v>
      </c>
      <c r="B650" s="19" t="s">
        <v>251</v>
      </c>
      <c r="C650" s="19">
        <v>0</v>
      </c>
      <c r="D650" s="19">
        <v>1</v>
      </c>
      <c r="E650" s="19" t="s">
        <v>22</v>
      </c>
      <c r="F650" s="19">
        <v>52.79</v>
      </c>
      <c r="G650" s="19">
        <v>10</v>
      </c>
      <c r="H650" s="19">
        <v>26.395</v>
      </c>
      <c r="I650" s="19">
        <v>554.29499999999996</v>
      </c>
      <c r="J650" s="19">
        <v>43521</v>
      </c>
      <c r="K650" s="19">
        <v>1</v>
      </c>
      <c r="L650" s="19" t="s">
        <v>18</v>
      </c>
      <c r="M650" s="19">
        <v>527.9</v>
      </c>
      <c r="N650" s="19">
        <v>4.761904762E-2</v>
      </c>
      <c r="O650" s="19">
        <v>26.395</v>
      </c>
    </row>
    <row r="651" spans="1:15">
      <c r="A651" s="19" t="s">
        <v>930</v>
      </c>
      <c r="B651" s="19" t="s">
        <v>246</v>
      </c>
      <c r="C651" s="19">
        <v>1</v>
      </c>
      <c r="D651" s="19">
        <v>1</v>
      </c>
      <c r="E651" s="19" t="s">
        <v>17</v>
      </c>
      <c r="F651" s="19">
        <v>95.95</v>
      </c>
      <c r="G651" s="19">
        <v>5</v>
      </c>
      <c r="H651" s="19">
        <v>23.987500000000001</v>
      </c>
      <c r="I651" s="19">
        <v>503.73750000000001</v>
      </c>
      <c r="J651" s="19">
        <v>43488</v>
      </c>
      <c r="K651" s="19">
        <v>1</v>
      </c>
      <c r="L651" s="19" t="s">
        <v>18</v>
      </c>
      <c r="M651" s="19">
        <v>479.75</v>
      </c>
      <c r="N651" s="19">
        <v>4.761904762E-2</v>
      </c>
      <c r="O651" s="19">
        <v>23.987500000000001</v>
      </c>
    </row>
    <row r="652" spans="1:15">
      <c r="A652" s="19" t="s">
        <v>931</v>
      </c>
      <c r="B652" s="19" t="s">
        <v>251</v>
      </c>
      <c r="C652" s="19">
        <v>0</v>
      </c>
      <c r="D652" s="19">
        <v>1</v>
      </c>
      <c r="E652" s="19" t="s">
        <v>39</v>
      </c>
      <c r="F652" s="19">
        <v>36.51</v>
      </c>
      <c r="G652" s="19">
        <v>9</v>
      </c>
      <c r="H652" s="19">
        <v>16.429500000000001</v>
      </c>
      <c r="I652" s="19">
        <v>345.01949999999999</v>
      </c>
      <c r="J652" s="19">
        <v>43512</v>
      </c>
      <c r="K652" s="19">
        <v>0</v>
      </c>
      <c r="L652" s="19" t="s">
        <v>23</v>
      </c>
      <c r="M652" s="19">
        <v>328.59</v>
      </c>
      <c r="N652" s="19">
        <v>4.761904762E-2</v>
      </c>
      <c r="O652" s="19">
        <v>16.429500000000001</v>
      </c>
    </row>
    <row r="653" spans="1:15">
      <c r="A653" s="19" t="s">
        <v>932</v>
      </c>
      <c r="B653" s="19" t="s">
        <v>251</v>
      </c>
      <c r="C653" s="19">
        <v>0</v>
      </c>
      <c r="D653" s="19">
        <v>0</v>
      </c>
      <c r="E653" s="19" t="s">
        <v>37</v>
      </c>
      <c r="F653" s="19">
        <v>21.12</v>
      </c>
      <c r="G653" s="19">
        <v>8</v>
      </c>
      <c r="H653" s="19">
        <v>8.4480000000000004</v>
      </c>
      <c r="I653" s="19">
        <v>177.40799999999999</v>
      </c>
      <c r="J653" s="19">
        <v>43466</v>
      </c>
      <c r="K653" s="19">
        <v>2</v>
      </c>
      <c r="L653" s="19" t="s">
        <v>23</v>
      </c>
      <c r="M653" s="19">
        <v>168.96</v>
      </c>
      <c r="N653" s="19">
        <v>4.761904762E-2</v>
      </c>
      <c r="O653" s="19">
        <v>8.4480000000000004</v>
      </c>
    </row>
    <row r="654" spans="1:15">
      <c r="A654" s="19" t="s">
        <v>933</v>
      </c>
      <c r="B654" s="19" t="s">
        <v>246</v>
      </c>
      <c r="C654" s="19">
        <v>1</v>
      </c>
      <c r="D654" s="19">
        <v>1</v>
      </c>
      <c r="E654" s="19" t="s">
        <v>26</v>
      </c>
      <c r="F654" s="19">
        <v>28.31</v>
      </c>
      <c r="G654" s="19">
        <v>4</v>
      </c>
      <c r="H654" s="19">
        <v>5.6619999999999999</v>
      </c>
      <c r="I654" s="19">
        <v>118.902</v>
      </c>
      <c r="J654" s="19">
        <v>43531</v>
      </c>
      <c r="K654" s="19">
        <v>2</v>
      </c>
      <c r="L654" s="19" t="s">
        <v>23</v>
      </c>
      <c r="M654" s="19">
        <v>113.24</v>
      </c>
      <c r="N654" s="19">
        <v>4.761904762E-2</v>
      </c>
      <c r="O654" s="19">
        <v>5.6619999999999999</v>
      </c>
    </row>
    <row r="655" spans="1:15">
      <c r="A655" s="19" t="s">
        <v>934</v>
      </c>
      <c r="B655" s="19" t="s">
        <v>251</v>
      </c>
      <c r="C655" s="19">
        <v>0</v>
      </c>
      <c r="D655" s="19">
        <v>0</v>
      </c>
      <c r="E655" s="19" t="s">
        <v>17</v>
      </c>
      <c r="F655" s="19">
        <v>57.59</v>
      </c>
      <c r="G655" s="19">
        <v>6</v>
      </c>
      <c r="H655" s="19">
        <v>17.277000000000001</v>
      </c>
      <c r="I655" s="19">
        <v>362.81700000000001</v>
      </c>
      <c r="J655" s="19">
        <v>43511</v>
      </c>
      <c r="K655" s="19">
        <v>1</v>
      </c>
      <c r="L655" s="19" t="s">
        <v>23</v>
      </c>
      <c r="M655" s="19">
        <v>345.54</v>
      </c>
      <c r="N655" s="19">
        <v>4.761904762E-2</v>
      </c>
      <c r="O655" s="19">
        <v>17.277000000000001</v>
      </c>
    </row>
    <row r="656" spans="1:15">
      <c r="A656" s="19" t="s">
        <v>935</v>
      </c>
      <c r="B656" s="19" t="s">
        <v>246</v>
      </c>
      <c r="C656" s="19">
        <v>1</v>
      </c>
      <c r="D656" s="19">
        <v>1</v>
      </c>
      <c r="E656" s="19" t="s">
        <v>37</v>
      </c>
      <c r="F656" s="19">
        <v>47.63</v>
      </c>
      <c r="G656" s="19">
        <v>9</v>
      </c>
      <c r="H656" s="19">
        <v>21.433499999999999</v>
      </c>
      <c r="I656" s="19">
        <v>450.1035</v>
      </c>
      <c r="J656" s="19">
        <v>43488</v>
      </c>
      <c r="K656" s="19">
        <v>1</v>
      </c>
      <c r="L656" s="19" t="s">
        <v>23</v>
      </c>
      <c r="M656" s="19">
        <v>428.67</v>
      </c>
      <c r="N656" s="19">
        <v>4.761904762E-2</v>
      </c>
      <c r="O656" s="19">
        <v>21.433499999999999</v>
      </c>
    </row>
    <row r="657" spans="1:15">
      <c r="A657" s="19" t="s">
        <v>936</v>
      </c>
      <c r="B657" s="19" t="s">
        <v>254</v>
      </c>
      <c r="C657" s="19">
        <v>1</v>
      </c>
      <c r="D657" s="19">
        <v>1</v>
      </c>
      <c r="E657" s="19" t="s">
        <v>26</v>
      </c>
      <c r="F657" s="19">
        <v>86.27</v>
      </c>
      <c r="G657" s="19">
        <v>1</v>
      </c>
      <c r="H657" s="19">
        <v>4.3135000000000003</v>
      </c>
      <c r="I657" s="19">
        <v>90.583500000000001</v>
      </c>
      <c r="J657" s="19">
        <v>43516</v>
      </c>
      <c r="K657" s="19">
        <v>1</v>
      </c>
      <c r="L657" s="19" t="s">
        <v>18</v>
      </c>
      <c r="M657" s="19">
        <v>86.27</v>
      </c>
      <c r="N657" s="19">
        <v>4.761904762E-2</v>
      </c>
      <c r="O657" s="19">
        <v>4.3135000000000003</v>
      </c>
    </row>
    <row r="658" spans="1:15">
      <c r="A658" s="19" t="s">
        <v>937</v>
      </c>
      <c r="B658" s="19" t="s">
        <v>246</v>
      </c>
      <c r="C658" s="19">
        <v>1</v>
      </c>
      <c r="D658" s="19">
        <v>0</v>
      </c>
      <c r="E658" s="19" t="s">
        <v>30</v>
      </c>
      <c r="F658" s="19">
        <v>12.76</v>
      </c>
      <c r="G658" s="19">
        <v>2</v>
      </c>
      <c r="H658" s="19">
        <v>1.276</v>
      </c>
      <c r="I658" s="19">
        <v>26.795999999999999</v>
      </c>
      <c r="J658" s="19">
        <v>43473</v>
      </c>
      <c r="K658" s="19">
        <v>2</v>
      </c>
      <c r="L658" s="19" t="s">
        <v>18</v>
      </c>
      <c r="M658" s="19">
        <v>25.52</v>
      </c>
      <c r="N658" s="19">
        <v>4.761904762E-2</v>
      </c>
      <c r="O658" s="19">
        <v>1.276</v>
      </c>
    </row>
    <row r="659" spans="1:15">
      <c r="A659" s="19" t="s">
        <v>938</v>
      </c>
      <c r="B659" s="19" t="s">
        <v>251</v>
      </c>
      <c r="C659" s="19">
        <v>0</v>
      </c>
      <c r="D659" s="19">
        <v>1</v>
      </c>
      <c r="E659" s="19" t="s">
        <v>26</v>
      </c>
      <c r="F659" s="19">
        <v>11.28</v>
      </c>
      <c r="G659" s="19">
        <v>9</v>
      </c>
      <c r="H659" s="19">
        <v>5.0759999999999996</v>
      </c>
      <c r="I659" s="19">
        <v>106.596</v>
      </c>
      <c r="J659" s="19">
        <v>43541</v>
      </c>
      <c r="K659" s="19">
        <v>1</v>
      </c>
      <c r="L659" s="19" t="s">
        <v>282</v>
      </c>
      <c r="M659" s="19">
        <v>101.52</v>
      </c>
      <c r="N659" s="19">
        <v>4.761904762E-2</v>
      </c>
      <c r="O659" s="19">
        <v>5.0759999999999996</v>
      </c>
    </row>
    <row r="660" spans="1:15">
      <c r="A660" s="19" t="s">
        <v>939</v>
      </c>
      <c r="B660" s="19" t="s">
        <v>251</v>
      </c>
      <c r="C660" s="19">
        <v>0</v>
      </c>
      <c r="D660" s="19">
        <v>1</v>
      </c>
      <c r="E660" s="19" t="s">
        <v>26</v>
      </c>
      <c r="F660" s="19">
        <v>51.07</v>
      </c>
      <c r="G660" s="19">
        <v>7</v>
      </c>
      <c r="H660" s="19">
        <v>17.874500000000001</v>
      </c>
      <c r="I660" s="19">
        <v>375.36450000000002</v>
      </c>
      <c r="J660" s="19">
        <v>43477</v>
      </c>
      <c r="K660" s="19">
        <v>1</v>
      </c>
      <c r="L660" s="19" t="s">
        <v>23</v>
      </c>
      <c r="M660" s="19">
        <v>357.49</v>
      </c>
      <c r="N660" s="19">
        <v>4.761904762E-2</v>
      </c>
      <c r="O660" s="19">
        <v>17.874500000000001</v>
      </c>
    </row>
    <row r="661" spans="1:15">
      <c r="A661" s="19" t="s">
        <v>940</v>
      </c>
      <c r="B661" s="19" t="s">
        <v>246</v>
      </c>
      <c r="C661" s="19">
        <v>1</v>
      </c>
      <c r="D661" s="19">
        <v>1</v>
      </c>
      <c r="E661" s="19" t="s">
        <v>22</v>
      </c>
      <c r="F661" s="19">
        <v>79.59</v>
      </c>
      <c r="G661" s="19">
        <v>3</v>
      </c>
      <c r="H661" s="19">
        <v>11.938499999999999</v>
      </c>
      <c r="I661" s="19">
        <v>250.70849999999999</v>
      </c>
      <c r="J661" s="19">
        <v>43473</v>
      </c>
      <c r="K661" s="19">
        <v>1</v>
      </c>
      <c r="L661" s="19" t="s">
        <v>23</v>
      </c>
      <c r="M661" s="19">
        <v>238.77</v>
      </c>
      <c r="N661" s="19">
        <v>4.761904762E-2</v>
      </c>
      <c r="O661" s="19">
        <v>11.938499999999999</v>
      </c>
    </row>
    <row r="662" spans="1:15">
      <c r="A662" s="19" t="s">
        <v>941</v>
      </c>
      <c r="B662" s="19" t="s">
        <v>254</v>
      </c>
      <c r="C662" s="19">
        <v>1</v>
      </c>
      <c r="D662" s="19">
        <v>0</v>
      </c>
      <c r="E662" s="19" t="s">
        <v>17</v>
      </c>
      <c r="F662" s="19">
        <v>33.81</v>
      </c>
      <c r="G662" s="19">
        <v>3</v>
      </c>
      <c r="H662" s="19">
        <v>5.0715000000000003</v>
      </c>
      <c r="I662" s="19">
        <v>106.50149999999999</v>
      </c>
      <c r="J662" s="19">
        <v>43491</v>
      </c>
      <c r="K662" s="19">
        <v>2</v>
      </c>
      <c r="L662" s="19" t="s">
        <v>18</v>
      </c>
      <c r="M662" s="19">
        <v>101.43</v>
      </c>
      <c r="N662" s="19">
        <v>4.761904762E-2</v>
      </c>
      <c r="O662" s="19">
        <v>5.0715000000000003</v>
      </c>
    </row>
    <row r="663" spans="1:15">
      <c r="A663" s="19" t="s">
        <v>942</v>
      </c>
      <c r="B663" s="19" t="s">
        <v>251</v>
      </c>
      <c r="C663" s="19">
        <v>1</v>
      </c>
      <c r="D663" s="19">
        <v>0</v>
      </c>
      <c r="E663" s="19" t="s">
        <v>30</v>
      </c>
      <c r="F663" s="19">
        <v>90.53</v>
      </c>
      <c r="G663" s="19">
        <v>8</v>
      </c>
      <c r="H663" s="19">
        <v>36.212000000000003</v>
      </c>
      <c r="I663" s="19">
        <v>760.452</v>
      </c>
      <c r="J663" s="19">
        <v>43539</v>
      </c>
      <c r="K663" s="19">
        <v>1</v>
      </c>
      <c r="L663" s="19" t="s">
        <v>282</v>
      </c>
      <c r="M663" s="19">
        <v>724.24</v>
      </c>
      <c r="N663" s="19">
        <v>4.761904762E-2</v>
      </c>
      <c r="O663" s="19">
        <v>36.212000000000003</v>
      </c>
    </row>
    <row r="664" spans="1:15">
      <c r="A664" s="19" t="s">
        <v>943</v>
      </c>
      <c r="B664" s="19" t="s">
        <v>254</v>
      </c>
      <c r="C664" s="19">
        <v>1</v>
      </c>
      <c r="D664" s="19">
        <v>1</v>
      </c>
      <c r="E664" s="19" t="s">
        <v>17</v>
      </c>
      <c r="F664" s="19">
        <v>62.82</v>
      </c>
      <c r="G664" s="19">
        <v>2</v>
      </c>
      <c r="H664" s="19">
        <v>6.282</v>
      </c>
      <c r="I664" s="19">
        <v>131.922</v>
      </c>
      <c r="J664" s="19">
        <v>43482</v>
      </c>
      <c r="K664" s="19">
        <v>1</v>
      </c>
      <c r="L664" s="19" t="s">
        <v>18</v>
      </c>
      <c r="M664" s="19">
        <v>125.64</v>
      </c>
      <c r="N664" s="19">
        <v>4.761904762E-2</v>
      </c>
      <c r="O664" s="19">
        <v>6.282</v>
      </c>
    </row>
    <row r="665" spans="1:15">
      <c r="A665" s="19" t="s">
        <v>944</v>
      </c>
      <c r="B665" s="19" t="s">
        <v>254</v>
      </c>
      <c r="C665" s="19">
        <v>1</v>
      </c>
      <c r="D665" s="19">
        <v>0</v>
      </c>
      <c r="E665" s="19" t="s">
        <v>37</v>
      </c>
      <c r="F665" s="19">
        <v>24.31</v>
      </c>
      <c r="G665" s="19">
        <v>3</v>
      </c>
      <c r="H665" s="19">
        <v>3.6465000000000001</v>
      </c>
      <c r="I665" s="19">
        <v>76.576499999999996</v>
      </c>
      <c r="J665" s="19">
        <v>43473</v>
      </c>
      <c r="K665" s="19">
        <v>2</v>
      </c>
      <c r="L665" s="19" t="s">
        <v>282</v>
      </c>
      <c r="M665" s="19">
        <v>72.930000000000007</v>
      </c>
      <c r="N665" s="19">
        <v>4.761904762E-2</v>
      </c>
      <c r="O665" s="19">
        <v>3.6465000000000001</v>
      </c>
    </row>
    <row r="666" spans="1:15">
      <c r="A666" s="19" t="s">
        <v>945</v>
      </c>
      <c r="B666" s="19" t="s">
        <v>246</v>
      </c>
      <c r="C666" s="19">
        <v>0</v>
      </c>
      <c r="D666" s="19">
        <v>0</v>
      </c>
      <c r="E666" s="19" t="s">
        <v>30</v>
      </c>
      <c r="F666" s="19">
        <v>64.59</v>
      </c>
      <c r="G666" s="19">
        <v>4</v>
      </c>
      <c r="H666" s="19">
        <v>12.917999999999999</v>
      </c>
      <c r="I666" s="19">
        <v>271.27800000000002</v>
      </c>
      <c r="J666" s="19">
        <v>43471</v>
      </c>
      <c r="K666" s="19">
        <v>1</v>
      </c>
      <c r="L666" s="19" t="s">
        <v>18</v>
      </c>
      <c r="M666" s="19">
        <v>258.36</v>
      </c>
      <c r="N666" s="19">
        <v>4.761904762E-2</v>
      </c>
      <c r="O666" s="19">
        <v>12.917999999999999</v>
      </c>
    </row>
    <row r="667" spans="1:15">
      <c r="A667" s="19" t="s">
        <v>946</v>
      </c>
      <c r="B667" s="19" t="s">
        <v>246</v>
      </c>
      <c r="C667" s="19">
        <v>1</v>
      </c>
      <c r="D667" s="19">
        <v>0</v>
      </c>
      <c r="E667" s="19" t="s">
        <v>37</v>
      </c>
      <c r="F667" s="19">
        <v>24.82</v>
      </c>
      <c r="G667" s="19">
        <v>7</v>
      </c>
      <c r="H667" s="19">
        <v>8.6869999999999994</v>
      </c>
      <c r="I667" s="19">
        <v>182.42699999999999</v>
      </c>
      <c r="J667" s="19">
        <v>43512</v>
      </c>
      <c r="K667" s="19">
        <v>0</v>
      </c>
      <c r="L667" s="19" t="s">
        <v>282</v>
      </c>
      <c r="M667" s="19">
        <v>173.74</v>
      </c>
      <c r="N667" s="19">
        <v>4.761904762E-2</v>
      </c>
      <c r="O667" s="19">
        <v>8.6869999999999994</v>
      </c>
    </row>
    <row r="668" spans="1:15">
      <c r="A668" s="19" t="s">
        <v>947</v>
      </c>
      <c r="B668" s="19" t="s">
        <v>254</v>
      </c>
      <c r="C668" s="19">
        <v>0</v>
      </c>
      <c r="D668" s="19">
        <v>0</v>
      </c>
      <c r="E668" s="19" t="s">
        <v>39</v>
      </c>
      <c r="F668" s="19">
        <v>56.5</v>
      </c>
      <c r="G668" s="19">
        <v>1</v>
      </c>
      <c r="H668" s="19">
        <v>2.8250000000000002</v>
      </c>
      <c r="I668" s="19">
        <v>59.325000000000003</v>
      </c>
      <c r="J668" s="19">
        <v>43537</v>
      </c>
      <c r="K668" s="19">
        <v>2</v>
      </c>
      <c r="L668" s="19" t="s">
        <v>18</v>
      </c>
      <c r="M668" s="19">
        <v>56.5</v>
      </c>
      <c r="N668" s="19">
        <v>4.761904762E-2</v>
      </c>
      <c r="O668" s="19">
        <v>2.8250000000000002</v>
      </c>
    </row>
    <row r="669" spans="1:15">
      <c r="A669" s="19" t="s">
        <v>948</v>
      </c>
      <c r="B669" s="19" t="s">
        <v>251</v>
      </c>
      <c r="C669" s="19">
        <v>1</v>
      </c>
      <c r="D669" s="19">
        <v>1</v>
      </c>
      <c r="E669" s="19" t="s">
        <v>22</v>
      </c>
      <c r="F669" s="19">
        <v>21.43</v>
      </c>
      <c r="G669" s="19">
        <v>10</v>
      </c>
      <c r="H669" s="19">
        <v>10.715</v>
      </c>
      <c r="I669" s="19">
        <v>225.01499999999999</v>
      </c>
      <c r="J669" s="19">
        <v>43493</v>
      </c>
      <c r="K669" s="19">
        <v>1</v>
      </c>
      <c r="L669" s="19" t="s">
        <v>23</v>
      </c>
      <c r="M669" s="19">
        <v>214.3</v>
      </c>
      <c r="N669" s="19">
        <v>4.761904762E-2</v>
      </c>
      <c r="O669" s="19">
        <v>10.715</v>
      </c>
    </row>
    <row r="670" spans="1:15">
      <c r="A670" s="19" t="s">
        <v>949</v>
      </c>
      <c r="B670" s="19" t="s">
        <v>246</v>
      </c>
      <c r="C670" s="19">
        <v>1</v>
      </c>
      <c r="D670" s="19">
        <v>0</v>
      </c>
      <c r="E670" s="19" t="s">
        <v>30</v>
      </c>
      <c r="F670" s="19">
        <v>89.06</v>
      </c>
      <c r="G670" s="19">
        <v>6</v>
      </c>
      <c r="H670" s="19">
        <v>26.718</v>
      </c>
      <c r="I670" s="19">
        <v>561.07799999999997</v>
      </c>
      <c r="J670" s="19">
        <v>43483</v>
      </c>
      <c r="K670" s="19">
        <v>2</v>
      </c>
      <c r="L670" s="19" t="s">
        <v>23</v>
      </c>
      <c r="M670" s="19">
        <v>534.36</v>
      </c>
      <c r="N670" s="19">
        <v>4.761904762E-2</v>
      </c>
      <c r="O670" s="19">
        <v>26.718</v>
      </c>
    </row>
    <row r="671" spans="1:15">
      <c r="A671" s="19" t="s">
        <v>950</v>
      </c>
      <c r="B671" s="19" t="s">
        <v>246</v>
      </c>
      <c r="C671" s="19">
        <v>1</v>
      </c>
      <c r="D671" s="19">
        <v>0</v>
      </c>
      <c r="E671" s="19" t="s">
        <v>26</v>
      </c>
      <c r="F671" s="19">
        <v>23.29</v>
      </c>
      <c r="G671" s="19">
        <v>4</v>
      </c>
      <c r="H671" s="19">
        <v>4.6580000000000004</v>
      </c>
      <c r="I671" s="19">
        <v>97.817999999999998</v>
      </c>
      <c r="J671" s="19">
        <v>43543</v>
      </c>
      <c r="K671" s="19">
        <v>1</v>
      </c>
      <c r="L671" s="19" t="s">
        <v>282</v>
      </c>
      <c r="M671" s="19">
        <v>93.16</v>
      </c>
      <c r="N671" s="19">
        <v>4.761904762E-2</v>
      </c>
      <c r="O671" s="19">
        <v>4.6580000000000004</v>
      </c>
    </row>
    <row r="672" spans="1:15">
      <c r="A672" s="19" t="s">
        <v>951</v>
      </c>
      <c r="B672" s="19" t="s">
        <v>254</v>
      </c>
      <c r="C672" s="19">
        <v>0</v>
      </c>
      <c r="D672" s="19">
        <v>0</v>
      </c>
      <c r="E672" s="19" t="s">
        <v>26</v>
      </c>
      <c r="F672" s="19">
        <v>65.260000000000005</v>
      </c>
      <c r="G672" s="19">
        <v>8</v>
      </c>
      <c r="H672" s="19">
        <v>26.103999999999999</v>
      </c>
      <c r="I672" s="19">
        <v>548.18399999999997</v>
      </c>
      <c r="J672" s="19">
        <v>43539</v>
      </c>
      <c r="K672" s="19">
        <v>1</v>
      </c>
      <c r="L672" s="19" t="s">
        <v>18</v>
      </c>
      <c r="M672" s="19">
        <v>522.08000000000004</v>
      </c>
      <c r="N672" s="19">
        <v>4.761904762E-2</v>
      </c>
      <c r="O672" s="19">
        <v>26.103999999999999</v>
      </c>
    </row>
    <row r="673" spans="1:15">
      <c r="A673" s="19" t="s">
        <v>952</v>
      </c>
      <c r="B673" s="19" t="s">
        <v>254</v>
      </c>
      <c r="C673" s="19">
        <v>1</v>
      </c>
      <c r="D673" s="19">
        <v>0</v>
      </c>
      <c r="E673" s="19" t="s">
        <v>39</v>
      </c>
      <c r="F673" s="19">
        <v>52.35</v>
      </c>
      <c r="G673" s="19">
        <v>1</v>
      </c>
      <c r="H673" s="19">
        <v>2.6175000000000002</v>
      </c>
      <c r="I673" s="19">
        <v>54.967500000000001</v>
      </c>
      <c r="J673" s="19">
        <v>43508</v>
      </c>
      <c r="K673" s="19">
        <v>2</v>
      </c>
      <c r="L673" s="19" t="s">
        <v>23</v>
      </c>
      <c r="M673" s="19">
        <v>52.35</v>
      </c>
      <c r="N673" s="19">
        <v>4.761904762E-2</v>
      </c>
      <c r="O673" s="19">
        <v>2.6175000000000002</v>
      </c>
    </row>
    <row r="674" spans="1:15">
      <c r="A674" s="19" t="s">
        <v>953</v>
      </c>
      <c r="B674" s="19" t="s">
        <v>251</v>
      </c>
      <c r="C674" s="19">
        <v>1</v>
      </c>
      <c r="D674" s="19">
        <v>0</v>
      </c>
      <c r="E674" s="19" t="s">
        <v>22</v>
      </c>
      <c r="F674" s="19">
        <v>39.75</v>
      </c>
      <c r="G674" s="19">
        <v>1</v>
      </c>
      <c r="H674" s="19">
        <v>1.9875</v>
      </c>
      <c r="I674" s="19">
        <v>41.737499999999997</v>
      </c>
      <c r="J674" s="19">
        <v>43521</v>
      </c>
      <c r="K674" s="19">
        <v>2</v>
      </c>
      <c r="L674" s="19" t="s">
        <v>23</v>
      </c>
      <c r="M674" s="19">
        <v>39.75</v>
      </c>
      <c r="N674" s="19">
        <v>4.761904762E-2</v>
      </c>
      <c r="O674" s="19">
        <v>1.9875</v>
      </c>
    </row>
    <row r="675" spans="1:15">
      <c r="A675" s="19" t="s">
        <v>954</v>
      </c>
      <c r="B675" s="19" t="s">
        <v>246</v>
      </c>
      <c r="C675" s="19">
        <v>0</v>
      </c>
      <c r="D675" s="19">
        <v>1</v>
      </c>
      <c r="E675" s="19" t="s">
        <v>22</v>
      </c>
      <c r="F675" s="19">
        <v>90.02</v>
      </c>
      <c r="G675" s="19">
        <v>8</v>
      </c>
      <c r="H675" s="19">
        <v>36.008000000000003</v>
      </c>
      <c r="I675" s="19">
        <v>756.16800000000001</v>
      </c>
      <c r="J675" s="19">
        <v>43545</v>
      </c>
      <c r="K675" s="19">
        <v>2</v>
      </c>
      <c r="L675" s="19" t="s">
        <v>282</v>
      </c>
      <c r="M675" s="19">
        <v>720.16</v>
      </c>
      <c r="N675" s="19">
        <v>4.761904762E-2</v>
      </c>
      <c r="O675" s="19">
        <v>36.008000000000003</v>
      </c>
    </row>
    <row r="676" spans="1:15">
      <c r="A676" s="19" t="s">
        <v>955</v>
      </c>
      <c r="B676" s="19" t="s">
        <v>251</v>
      </c>
      <c r="C676" s="19">
        <v>1</v>
      </c>
      <c r="D676" s="19">
        <v>1</v>
      </c>
      <c r="E676" s="19" t="s">
        <v>22</v>
      </c>
      <c r="F676" s="19">
        <v>12.1</v>
      </c>
      <c r="G676" s="19">
        <v>8</v>
      </c>
      <c r="H676" s="19">
        <v>4.84</v>
      </c>
      <c r="I676" s="19">
        <v>101.64</v>
      </c>
      <c r="J676" s="19">
        <v>43484</v>
      </c>
      <c r="K676" s="19">
        <v>0</v>
      </c>
      <c r="L676" s="19" t="s">
        <v>18</v>
      </c>
      <c r="M676" s="19">
        <v>96.8</v>
      </c>
      <c r="N676" s="19">
        <v>4.761904762E-2</v>
      </c>
      <c r="O676" s="19">
        <v>4.84</v>
      </c>
    </row>
    <row r="677" spans="1:15">
      <c r="A677" s="19" t="s">
        <v>956</v>
      </c>
      <c r="B677" s="19" t="s">
        <v>251</v>
      </c>
      <c r="C677" s="19">
        <v>1</v>
      </c>
      <c r="D677" s="19">
        <v>1</v>
      </c>
      <c r="E677" s="19" t="s">
        <v>37</v>
      </c>
      <c r="F677" s="19">
        <v>33.21</v>
      </c>
      <c r="G677" s="19">
        <v>10</v>
      </c>
      <c r="H677" s="19">
        <v>16.605</v>
      </c>
      <c r="I677" s="19">
        <v>348.70499999999998</v>
      </c>
      <c r="J677" s="19">
        <v>43473</v>
      </c>
      <c r="K677" s="19">
        <v>1</v>
      </c>
      <c r="L677" s="19" t="s">
        <v>18</v>
      </c>
      <c r="M677" s="19">
        <v>332.1</v>
      </c>
      <c r="N677" s="19">
        <v>4.761904762E-2</v>
      </c>
      <c r="O677" s="19">
        <v>16.605</v>
      </c>
    </row>
    <row r="678" spans="1:15">
      <c r="A678" s="19" t="s">
        <v>957</v>
      </c>
      <c r="B678" s="19" t="s">
        <v>254</v>
      </c>
      <c r="C678" s="19">
        <v>1</v>
      </c>
      <c r="D678" s="19">
        <v>1</v>
      </c>
      <c r="E678" s="19" t="s">
        <v>39</v>
      </c>
      <c r="F678" s="19">
        <v>10.18</v>
      </c>
      <c r="G678" s="19">
        <v>8</v>
      </c>
      <c r="H678" s="19">
        <v>4.0720000000000001</v>
      </c>
      <c r="I678" s="19">
        <v>85.512</v>
      </c>
      <c r="J678" s="19">
        <v>43554</v>
      </c>
      <c r="K678" s="19">
        <v>1</v>
      </c>
      <c r="L678" s="19" t="s">
        <v>282</v>
      </c>
      <c r="M678" s="19">
        <v>81.44</v>
      </c>
      <c r="N678" s="19">
        <v>4.761904762E-2</v>
      </c>
      <c r="O678" s="19">
        <v>4.0720000000000001</v>
      </c>
    </row>
    <row r="679" spans="1:15">
      <c r="A679" s="19" t="s">
        <v>958</v>
      </c>
      <c r="B679" s="19" t="s">
        <v>251</v>
      </c>
      <c r="C679" s="19">
        <v>1</v>
      </c>
      <c r="D679" s="19">
        <v>0</v>
      </c>
      <c r="E679" s="19" t="s">
        <v>30</v>
      </c>
      <c r="F679" s="19">
        <v>31.99</v>
      </c>
      <c r="G679" s="19">
        <v>10</v>
      </c>
      <c r="H679" s="19">
        <v>15.994999999999999</v>
      </c>
      <c r="I679" s="19">
        <v>335.89499999999998</v>
      </c>
      <c r="J679" s="19">
        <v>43516</v>
      </c>
      <c r="K679" s="19">
        <v>2</v>
      </c>
      <c r="L679" s="19" t="s">
        <v>282</v>
      </c>
      <c r="M679" s="19">
        <v>319.89999999999998</v>
      </c>
      <c r="N679" s="19">
        <v>4.761904762E-2</v>
      </c>
      <c r="O679" s="19">
        <v>15.994999999999999</v>
      </c>
    </row>
    <row r="680" spans="1:15">
      <c r="A680" s="19" t="s">
        <v>959</v>
      </c>
      <c r="B680" s="19" t="s">
        <v>246</v>
      </c>
      <c r="C680" s="19">
        <v>1</v>
      </c>
      <c r="D680" s="19">
        <v>1</v>
      </c>
      <c r="E680" s="19" t="s">
        <v>26</v>
      </c>
      <c r="F680" s="19">
        <v>34.42</v>
      </c>
      <c r="G680" s="19">
        <v>6</v>
      </c>
      <c r="H680" s="19">
        <v>10.326000000000001</v>
      </c>
      <c r="I680" s="19">
        <v>216.846</v>
      </c>
      <c r="J680" s="19">
        <v>43554</v>
      </c>
      <c r="K680" s="19">
        <v>1</v>
      </c>
      <c r="L680" s="19" t="s">
        <v>18</v>
      </c>
      <c r="M680" s="19">
        <v>206.52</v>
      </c>
      <c r="N680" s="19">
        <v>4.761904762E-2</v>
      </c>
      <c r="O680" s="19">
        <v>10.326000000000001</v>
      </c>
    </row>
    <row r="681" spans="1:15">
      <c r="A681" s="19" t="s">
        <v>960</v>
      </c>
      <c r="B681" s="19" t="s">
        <v>246</v>
      </c>
      <c r="C681" s="19">
        <v>1</v>
      </c>
      <c r="D681" s="19">
        <v>1</v>
      </c>
      <c r="E681" s="19" t="s">
        <v>37</v>
      </c>
      <c r="F681" s="19">
        <v>83.34</v>
      </c>
      <c r="G681" s="19">
        <v>2</v>
      </c>
      <c r="H681" s="19">
        <v>8.3339999999999996</v>
      </c>
      <c r="I681" s="19">
        <v>175.01400000000001</v>
      </c>
      <c r="J681" s="19">
        <v>43543</v>
      </c>
      <c r="K681" s="19">
        <v>1</v>
      </c>
      <c r="L681" s="19" t="s">
        <v>23</v>
      </c>
      <c r="M681" s="19">
        <v>166.68</v>
      </c>
      <c r="N681" s="19">
        <v>4.761904762E-2</v>
      </c>
      <c r="O681" s="19">
        <v>8.3339999999999996</v>
      </c>
    </row>
    <row r="682" spans="1:15">
      <c r="A682" s="19" t="s">
        <v>961</v>
      </c>
      <c r="B682" s="19" t="s">
        <v>246</v>
      </c>
      <c r="C682" s="19">
        <v>0</v>
      </c>
      <c r="D682" s="19">
        <v>0</v>
      </c>
      <c r="E682" s="19" t="s">
        <v>30</v>
      </c>
      <c r="F682" s="19">
        <v>45.58</v>
      </c>
      <c r="G682" s="19">
        <v>7</v>
      </c>
      <c r="H682" s="19">
        <v>15.952999999999999</v>
      </c>
      <c r="I682" s="19">
        <v>335.01299999999998</v>
      </c>
      <c r="J682" s="19">
        <v>43478</v>
      </c>
      <c r="K682" s="19">
        <v>0</v>
      </c>
      <c r="L682" s="19" t="s">
        <v>23</v>
      </c>
      <c r="M682" s="19">
        <v>319.06</v>
      </c>
      <c r="N682" s="19">
        <v>4.761904762E-2</v>
      </c>
      <c r="O682" s="19">
        <v>15.952999999999999</v>
      </c>
    </row>
    <row r="683" spans="1:15">
      <c r="A683" s="19" t="s">
        <v>962</v>
      </c>
      <c r="B683" s="19" t="s">
        <v>246</v>
      </c>
      <c r="C683" s="19">
        <v>1</v>
      </c>
      <c r="D683" s="19">
        <v>0</v>
      </c>
      <c r="E683" s="19" t="s">
        <v>37</v>
      </c>
      <c r="F683" s="19">
        <v>87.9</v>
      </c>
      <c r="G683" s="19">
        <v>1</v>
      </c>
      <c r="H683" s="19">
        <v>4.3949999999999996</v>
      </c>
      <c r="I683" s="19">
        <v>92.295000000000002</v>
      </c>
      <c r="J683" s="19">
        <v>43501</v>
      </c>
      <c r="K683" s="19">
        <v>2</v>
      </c>
      <c r="L683" s="19" t="s">
        <v>18</v>
      </c>
      <c r="M683" s="19">
        <v>87.9</v>
      </c>
      <c r="N683" s="19">
        <v>4.761904762E-2</v>
      </c>
      <c r="O683" s="19">
        <v>4.3949999999999996</v>
      </c>
    </row>
    <row r="684" spans="1:15">
      <c r="A684" s="19" t="s">
        <v>963</v>
      </c>
      <c r="B684" s="19" t="s">
        <v>246</v>
      </c>
      <c r="C684" s="19">
        <v>1</v>
      </c>
      <c r="D684" s="19">
        <v>1</v>
      </c>
      <c r="E684" s="19" t="s">
        <v>22</v>
      </c>
      <c r="F684" s="19">
        <v>73.47</v>
      </c>
      <c r="G684" s="19">
        <v>10</v>
      </c>
      <c r="H684" s="19">
        <v>36.734999999999999</v>
      </c>
      <c r="I684" s="19">
        <v>771.43499999999995</v>
      </c>
      <c r="J684" s="19">
        <v>43547</v>
      </c>
      <c r="K684" s="19">
        <v>1</v>
      </c>
      <c r="L684" s="19" t="s">
        <v>18</v>
      </c>
      <c r="M684" s="19">
        <v>734.7</v>
      </c>
      <c r="N684" s="19">
        <v>4.761904762E-2</v>
      </c>
      <c r="O684" s="19">
        <v>36.734999999999999</v>
      </c>
    </row>
    <row r="685" spans="1:15">
      <c r="A685" s="19" t="s">
        <v>964</v>
      </c>
      <c r="B685" s="19" t="s">
        <v>254</v>
      </c>
      <c r="C685" s="19">
        <v>0</v>
      </c>
      <c r="D685" s="19">
        <v>1</v>
      </c>
      <c r="E685" s="19" t="s">
        <v>39</v>
      </c>
      <c r="F685" s="19">
        <v>12.19</v>
      </c>
      <c r="G685" s="19">
        <v>8</v>
      </c>
      <c r="H685" s="19">
        <v>4.8760000000000003</v>
      </c>
      <c r="I685" s="19">
        <v>102.396</v>
      </c>
      <c r="J685" s="19">
        <v>43537</v>
      </c>
      <c r="K685" s="19">
        <v>1</v>
      </c>
      <c r="L685" s="19" t="s">
        <v>18</v>
      </c>
      <c r="M685" s="19">
        <v>97.52</v>
      </c>
      <c r="N685" s="19">
        <v>4.761904762E-2</v>
      </c>
      <c r="O685" s="19">
        <v>4.8760000000000003</v>
      </c>
    </row>
    <row r="686" spans="1:15">
      <c r="A686" s="19" t="s">
        <v>965</v>
      </c>
      <c r="B686" s="19" t="s">
        <v>246</v>
      </c>
      <c r="C686" s="19">
        <v>1</v>
      </c>
      <c r="D686" s="19">
        <v>0</v>
      </c>
      <c r="E686" s="19" t="s">
        <v>30</v>
      </c>
      <c r="F686" s="19">
        <v>76.92</v>
      </c>
      <c r="G686" s="19">
        <v>10</v>
      </c>
      <c r="H686" s="19">
        <v>38.46</v>
      </c>
      <c r="I686" s="19">
        <v>807.66</v>
      </c>
      <c r="J686" s="19">
        <v>43541</v>
      </c>
      <c r="K686" s="19">
        <v>2</v>
      </c>
      <c r="L686" s="19" t="s">
        <v>18</v>
      </c>
      <c r="M686" s="19">
        <v>769.2</v>
      </c>
      <c r="N686" s="19">
        <v>4.761904762E-2</v>
      </c>
      <c r="O686" s="19">
        <v>38.46</v>
      </c>
    </row>
    <row r="687" spans="1:15">
      <c r="A687" s="19" t="s">
        <v>966</v>
      </c>
      <c r="B687" s="19" t="s">
        <v>254</v>
      </c>
      <c r="C687" s="19">
        <v>0</v>
      </c>
      <c r="D687" s="19">
        <v>1</v>
      </c>
      <c r="E687" s="19" t="s">
        <v>17</v>
      </c>
      <c r="F687" s="19">
        <v>83.66</v>
      </c>
      <c r="G687" s="19">
        <v>5</v>
      </c>
      <c r="H687" s="19">
        <v>20.914999999999999</v>
      </c>
      <c r="I687" s="19">
        <v>439.21499999999997</v>
      </c>
      <c r="J687" s="19">
        <v>43517</v>
      </c>
      <c r="K687" s="19">
        <v>0</v>
      </c>
      <c r="L687" s="19" t="s">
        <v>23</v>
      </c>
      <c r="M687" s="19">
        <v>418.3</v>
      </c>
      <c r="N687" s="19">
        <v>4.761904762E-2</v>
      </c>
      <c r="O687" s="19">
        <v>20.914999999999999</v>
      </c>
    </row>
    <row r="688" spans="1:15">
      <c r="A688" s="19" t="s">
        <v>967</v>
      </c>
      <c r="B688" s="19" t="s">
        <v>251</v>
      </c>
      <c r="C688" s="19">
        <v>0</v>
      </c>
      <c r="D688" s="19">
        <v>1</v>
      </c>
      <c r="E688" s="19" t="s">
        <v>22</v>
      </c>
      <c r="F688" s="19">
        <v>57.91</v>
      </c>
      <c r="G688" s="19">
        <v>8</v>
      </c>
      <c r="H688" s="19">
        <v>23.164000000000001</v>
      </c>
      <c r="I688" s="19">
        <v>486.44400000000002</v>
      </c>
      <c r="J688" s="19">
        <v>43503</v>
      </c>
      <c r="K688" s="19">
        <v>2</v>
      </c>
      <c r="L688" s="19" t="s">
        <v>23</v>
      </c>
      <c r="M688" s="19">
        <v>463.28</v>
      </c>
      <c r="N688" s="19">
        <v>4.761904762E-2</v>
      </c>
      <c r="O688" s="19">
        <v>23.164000000000001</v>
      </c>
    </row>
    <row r="689" spans="1:15">
      <c r="A689" s="19" t="s">
        <v>968</v>
      </c>
      <c r="B689" s="19" t="s">
        <v>254</v>
      </c>
      <c r="C689" s="19">
        <v>1</v>
      </c>
      <c r="D689" s="19">
        <v>1</v>
      </c>
      <c r="E689" s="19" t="s">
        <v>39</v>
      </c>
      <c r="F689" s="19">
        <v>92.49</v>
      </c>
      <c r="G689" s="19">
        <v>5</v>
      </c>
      <c r="H689" s="19">
        <v>23.122499999999999</v>
      </c>
      <c r="I689" s="19">
        <v>485.57249999999999</v>
      </c>
      <c r="J689" s="19">
        <v>43526</v>
      </c>
      <c r="K689" s="19">
        <v>2</v>
      </c>
      <c r="L689" s="19" t="s">
        <v>282</v>
      </c>
      <c r="M689" s="19">
        <v>462.45</v>
      </c>
      <c r="N689" s="19">
        <v>4.761904762E-2</v>
      </c>
      <c r="O689" s="19">
        <v>23.122499999999999</v>
      </c>
    </row>
    <row r="690" spans="1:15">
      <c r="A690" s="19" t="s">
        <v>969</v>
      </c>
      <c r="B690" s="19" t="s">
        <v>251</v>
      </c>
      <c r="C690" s="19">
        <v>0</v>
      </c>
      <c r="D690" s="19">
        <v>0</v>
      </c>
      <c r="E690" s="19" t="s">
        <v>22</v>
      </c>
      <c r="F690" s="19">
        <v>28.38</v>
      </c>
      <c r="G690" s="19">
        <v>5</v>
      </c>
      <c r="H690" s="19">
        <v>7.0949999999999998</v>
      </c>
      <c r="I690" s="19">
        <v>148.995</v>
      </c>
      <c r="J690" s="19">
        <v>43530</v>
      </c>
      <c r="K690" s="19">
        <v>2</v>
      </c>
      <c r="L690" s="19" t="s">
        <v>23</v>
      </c>
      <c r="M690" s="19">
        <v>141.9</v>
      </c>
      <c r="N690" s="19">
        <v>4.761904762E-2</v>
      </c>
      <c r="O690" s="19">
        <v>7.0949999999999998</v>
      </c>
    </row>
    <row r="691" spans="1:15">
      <c r="A691" s="19" t="s">
        <v>970</v>
      </c>
      <c r="B691" s="19" t="s">
        <v>251</v>
      </c>
      <c r="C691" s="19">
        <v>1</v>
      </c>
      <c r="D691" s="19">
        <v>0</v>
      </c>
      <c r="E691" s="19" t="s">
        <v>22</v>
      </c>
      <c r="F691" s="19">
        <v>50.45</v>
      </c>
      <c r="G691" s="19">
        <v>6</v>
      </c>
      <c r="H691" s="19">
        <v>15.135</v>
      </c>
      <c r="I691" s="19">
        <v>317.83499999999998</v>
      </c>
      <c r="J691" s="19">
        <v>43502</v>
      </c>
      <c r="K691" s="19">
        <v>2</v>
      </c>
      <c r="L691" s="19" t="s">
        <v>282</v>
      </c>
      <c r="M691" s="19">
        <v>302.7</v>
      </c>
      <c r="N691" s="19">
        <v>4.761904762E-2</v>
      </c>
      <c r="O691" s="19">
        <v>15.135</v>
      </c>
    </row>
    <row r="692" spans="1:15">
      <c r="A692" s="19" t="s">
        <v>971</v>
      </c>
      <c r="B692" s="19" t="s">
        <v>251</v>
      </c>
      <c r="C692" s="19">
        <v>0</v>
      </c>
      <c r="D692" s="19">
        <v>0</v>
      </c>
      <c r="E692" s="19" t="s">
        <v>17</v>
      </c>
      <c r="F692" s="19">
        <v>99.16</v>
      </c>
      <c r="G692" s="19">
        <v>8</v>
      </c>
      <c r="H692" s="19">
        <v>39.664000000000001</v>
      </c>
      <c r="I692" s="19">
        <v>832.94399999999996</v>
      </c>
      <c r="J692" s="19">
        <v>43493</v>
      </c>
      <c r="K692" s="19">
        <v>2</v>
      </c>
      <c r="L692" s="19" t="s">
        <v>282</v>
      </c>
      <c r="M692" s="19">
        <v>793.28</v>
      </c>
      <c r="N692" s="19">
        <v>4.761904762E-2</v>
      </c>
      <c r="O692" s="19">
        <v>39.664000000000001</v>
      </c>
    </row>
    <row r="693" spans="1:15">
      <c r="A693" s="19" t="s">
        <v>972</v>
      </c>
      <c r="B693" s="19" t="s">
        <v>254</v>
      </c>
      <c r="C693" s="19">
        <v>0</v>
      </c>
      <c r="D693" s="19">
        <v>0</v>
      </c>
      <c r="E693" s="19" t="s">
        <v>39</v>
      </c>
      <c r="F693" s="19">
        <v>60.74</v>
      </c>
      <c r="G693" s="19">
        <v>7</v>
      </c>
      <c r="H693" s="19">
        <v>21.259</v>
      </c>
      <c r="I693" s="19">
        <v>446.43900000000002</v>
      </c>
      <c r="J693" s="19">
        <v>43483</v>
      </c>
      <c r="K693" s="19">
        <v>2</v>
      </c>
      <c r="L693" s="19" t="s">
        <v>18</v>
      </c>
      <c r="M693" s="19">
        <v>425.18</v>
      </c>
      <c r="N693" s="19">
        <v>4.761904762E-2</v>
      </c>
      <c r="O693" s="19">
        <v>21.259</v>
      </c>
    </row>
    <row r="694" spans="1:15">
      <c r="A694" s="19" t="s">
        <v>973</v>
      </c>
      <c r="B694" s="19" t="s">
        <v>254</v>
      </c>
      <c r="C694" s="19">
        <v>1</v>
      </c>
      <c r="D694" s="19">
        <v>1</v>
      </c>
      <c r="E694" s="19" t="s">
        <v>37</v>
      </c>
      <c r="F694" s="19">
        <v>47.27</v>
      </c>
      <c r="G694" s="19">
        <v>6</v>
      </c>
      <c r="H694" s="19">
        <v>14.180999999999999</v>
      </c>
      <c r="I694" s="19">
        <v>297.80099999999999</v>
      </c>
      <c r="J694" s="19">
        <v>43501</v>
      </c>
      <c r="K694" s="19">
        <v>0</v>
      </c>
      <c r="L694" s="19" t="s">
        <v>23</v>
      </c>
      <c r="M694" s="19">
        <v>283.62</v>
      </c>
      <c r="N694" s="19">
        <v>4.761904762E-2</v>
      </c>
      <c r="O694" s="19">
        <v>14.180999999999999</v>
      </c>
    </row>
    <row r="695" spans="1:15">
      <c r="A695" s="19" t="s">
        <v>974</v>
      </c>
      <c r="B695" s="19" t="s">
        <v>254</v>
      </c>
      <c r="C695" s="19">
        <v>1</v>
      </c>
      <c r="D695" s="19">
        <v>0</v>
      </c>
      <c r="E695" s="19" t="s">
        <v>17</v>
      </c>
      <c r="F695" s="19">
        <v>85.6</v>
      </c>
      <c r="G695" s="19">
        <v>7</v>
      </c>
      <c r="H695" s="19">
        <v>29.96</v>
      </c>
      <c r="I695" s="19">
        <v>629.16</v>
      </c>
      <c r="J695" s="19">
        <v>43526</v>
      </c>
      <c r="K695" s="19">
        <v>1</v>
      </c>
      <c r="L695" s="19" t="s">
        <v>23</v>
      </c>
      <c r="M695" s="19">
        <v>599.20000000000005</v>
      </c>
      <c r="N695" s="19">
        <v>4.761904762E-2</v>
      </c>
      <c r="O695" s="19">
        <v>29.96</v>
      </c>
    </row>
    <row r="696" spans="1:15">
      <c r="A696" s="19" t="s">
        <v>975</v>
      </c>
      <c r="B696" s="19" t="s">
        <v>246</v>
      </c>
      <c r="C696" s="19">
        <v>1</v>
      </c>
      <c r="D696" s="19">
        <v>0</v>
      </c>
      <c r="E696" s="19" t="s">
        <v>37</v>
      </c>
      <c r="F696" s="19">
        <v>35.04</v>
      </c>
      <c r="G696" s="19">
        <v>9</v>
      </c>
      <c r="H696" s="19">
        <v>15.768000000000001</v>
      </c>
      <c r="I696" s="19">
        <v>331.12799999999999</v>
      </c>
      <c r="J696" s="19">
        <v>43505</v>
      </c>
      <c r="K696" s="19">
        <v>2</v>
      </c>
      <c r="L696" s="19" t="s">
        <v>18</v>
      </c>
      <c r="M696" s="19">
        <v>315.36</v>
      </c>
      <c r="N696" s="19">
        <v>4.761904762E-2</v>
      </c>
      <c r="O696" s="19">
        <v>15.768000000000001</v>
      </c>
    </row>
    <row r="697" spans="1:15">
      <c r="A697" s="19" t="s">
        <v>976</v>
      </c>
      <c r="B697" s="19" t="s">
        <v>254</v>
      </c>
      <c r="C697" s="19">
        <v>1</v>
      </c>
      <c r="D697" s="19">
        <v>1</v>
      </c>
      <c r="E697" s="19" t="s">
        <v>22</v>
      </c>
      <c r="F697" s="19">
        <v>44.84</v>
      </c>
      <c r="G697" s="19">
        <v>9</v>
      </c>
      <c r="H697" s="19">
        <v>20.178000000000001</v>
      </c>
      <c r="I697" s="19">
        <v>423.738</v>
      </c>
      <c r="J697" s="19">
        <v>43479</v>
      </c>
      <c r="K697" s="19">
        <v>1</v>
      </c>
      <c r="L697" s="19" t="s">
        <v>282</v>
      </c>
      <c r="M697" s="19">
        <v>403.56</v>
      </c>
      <c r="N697" s="19">
        <v>4.761904762E-2</v>
      </c>
      <c r="O697" s="19">
        <v>20.178000000000001</v>
      </c>
    </row>
    <row r="698" spans="1:15">
      <c r="A698" s="19" t="s">
        <v>977</v>
      </c>
      <c r="B698" s="19" t="s">
        <v>251</v>
      </c>
      <c r="C698" s="19">
        <v>0</v>
      </c>
      <c r="D698" s="19">
        <v>0</v>
      </c>
      <c r="E698" s="19" t="s">
        <v>26</v>
      </c>
      <c r="F698" s="19">
        <v>45.97</v>
      </c>
      <c r="G698" s="19">
        <v>4</v>
      </c>
      <c r="H698" s="19">
        <v>9.1940000000000008</v>
      </c>
      <c r="I698" s="19">
        <v>193.07400000000001</v>
      </c>
      <c r="J698" s="19">
        <v>43505</v>
      </c>
      <c r="K698" s="19">
        <v>1</v>
      </c>
      <c r="L698" s="19" t="s">
        <v>18</v>
      </c>
      <c r="M698" s="19">
        <v>183.88</v>
      </c>
      <c r="N698" s="19">
        <v>4.761904762E-2</v>
      </c>
      <c r="O698" s="19">
        <v>9.1940000000000008</v>
      </c>
    </row>
    <row r="699" spans="1:15">
      <c r="A699" s="19" t="s">
        <v>978</v>
      </c>
      <c r="B699" s="19" t="s">
        <v>246</v>
      </c>
      <c r="C699" s="19">
        <v>1</v>
      </c>
      <c r="D699" s="19">
        <v>1</v>
      </c>
      <c r="E699" s="19" t="s">
        <v>17</v>
      </c>
      <c r="F699" s="19">
        <v>27.73</v>
      </c>
      <c r="G699" s="19">
        <v>5</v>
      </c>
      <c r="H699" s="19">
        <v>6.9325000000000001</v>
      </c>
      <c r="I699" s="19">
        <v>145.58250000000001</v>
      </c>
      <c r="J699" s="19">
        <v>43550</v>
      </c>
      <c r="K699" s="19">
        <v>2</v>
      </c>
      <c r="L699" s="19" t="s">
        <v>282</v>
      </c>
      <c r="M699" s="19">
        <v>138.65</v>
      </c>
      <c r="N699" s="19">
        <v>4.761904762E-2</v>
      </c>
      <c r="O699" s="19">
        <v>6.9325000000000001</v>
      </c>
    </row>
    <row r="700" spans="1:15">
      <c r="A700" s="19" t="s">
        <v>979</v>
      </c>
      <c r="B700" s="19" t="s">
        <v>246</v>
      </c>
      <c r="C700" s="19">
        <v>0</v>
      </c>
      <c r="D700" s="19">
        <v>0</v>
      </c>
      <c r="E700" s="19" t="s">
        <v>37</v>
      </c>
      <c r="F700" s="19">
        <v>11.53</v>
      </c>
      <c r="G700" s="19">
        <v>7</v>
      </c>
      <c r="H700" s="19">
        <v>4.0354999999999999</v>
      </c>
      <c r="I700" s="19">
        <v>84.745500000000007</v>
      </c>
      <c r="J700" s="19">
        <v>43493</v>
      </c>
      <c r="K700" s="19">
        <v>2</v>
      </c>
      <c r="L700" s="19" t="s">
        <v>23</v>
      </c>
      <c r="M700" s="19">
        <v>80.709999999999994</v>
      </c>
      <c r="N700" s="19">
        <v>4.761904762E-2</v>
      </c>
      <c r="O700" s="19">
        <v>4.0354999999999999</v>
      </c>
    </row>
    <row r="701" spans="1:15">
      <c r="A701" s="19" t="s">
        <v>980</v>
      </c>
      <c r="B701" s="19" t="s">
        <v>254</v>
      </c>
      <c r="C701" s="19">
        <v>0</v>
      </c>
      <c r="D701" s="19">
        <v>1</v>
      </c>
      <c r="E701" s="19" t="s">
        <v>17</v>
      </c>
      <c r="F701" s="19">
        <v>58.32</v>
      </c>
      <c r="G701" s="19">
        <v>2</v>
      </c>
      <c r="H701" s="19">
        <v>5.8319999999999999</v>
      </c>
      <c r="I701" s="19">
        <v>122.47199999999999</v>
      </c>
      <c r="J701" s="19">
        <v>43510</v>
      </c>
      <c r="K701" s="19">
        <v>1</v>
      </c>
      <c r="L701" s="19" t="s">
        <v>18</v>
      </c>
      <c r="M701" s="19">
        <v>116.64</v>
      </c>
      <c r="N701" s="19">
        <v>4.761904762E-2</v>
      </c>
      <c r="O701" s="19">
        <v>5.8319999999999999</v>
      </c>
    </row>
    <row r="702" spans="1:15">
      <c r="A702" s="19" t="s">
        <v>981</v>
      </c>
      <c r="B702" s="19" t="s">
        <v>254</v>
      </c>
      <c r="C702" s="19">
        <v>1</v>
      </c>
      <c r="D702" s="19">
        <v>1</v>
      </c>
      <c r="E702" s="19" t="s">
        <v>26</v>
      </c>
      <c r="F702" s="19">
        <v>78.38</v>
      </c>
      <c r="G702" s="19">
        <v>4</v>
      </c>
      <c r="H702" s="19">
        <v>15.676</v>
      </c>
      <c r="I702" s="19">
        <v>329.19600000000003</v>
      </c>
      <c r="J702" s="19">
        <v>43548</v>
      </c>
      <c r="K702" s="19">
        <v>2</v>
      </c>
      <c r="L702" s="19" t="s">
        <v>23</v>
      </c>
      <c r="M702" s="19">
        <v>313.52</v>
      </c>
      <c r="N702" s="19">
        <v>4.761904762E-2</v>
      </c>
      <c r="O702" s="19">
        <v>15.676</v>
      </c>
    </row>
    <row r="703" spans="1:15">
      <c r="A703" s="19" t="s">
        <v>982</v>
      </c>
      <c r="B703" s="19" t="s">
        <v>254</v>
      </c>
      <c r="C703" s="19">
        <v>0</v>
      </c>
      <c r="D703" s="19">
        <v>0</v>
      </c>
      <c r="E703" s="19" t="s">
        <v>17</v>
      </c>
      <c r="F703" s="19">
        <v>84.61</v>
      </c>
      <c r="G703" s="19">
        <v>10</v>
      </c>
      <c r="H703" s="19">
        <v>42.305</v>
      </c>
      <c r="I703" s="19">
        <v>888.40499999999997</v>
      </c>
      <c r="J703" s="19">
        <v>43505</v>
      </c>
      <c r="K703" s="19">
        <v>2</v>
      </c>
      <c r="L703" s="19" t="s">
        <v>282</v>
      </c>
      <c r="M703" s="19">
        <v>846.1</v>
      </c>
      <c r="N703" s="19">
        <v>4.761904762E-2</v>
      </c>
      <c r="O703" s="19">
        <v>42.305</v>
      </c>
    </row>
    <row r="704" spans="1:15">
      <c r="A704" s="19" t="s">
        <v>983</v>
      </c>
      <c r="B704" s="19" t="s">
        <v>251</v>
      </c>
      <c r="C704" s="19">
        <v>0</v>
      </c>
      <c r="D704" s="19">
        <v>1</v>
      </c>
      <c r="E704" s="19" t="s">
        <v>17</v>
      </c>
      <c r="F704" s="19">
        <v>82.88</v>
      </c>
      <c r="G704" s="19">
        <v>5</v>
      </c>
      <c r="H704" s="19">
        <v>20.72</v>
      </c>
      <c r="I704" s="19">
        <v>435.12</v>
      </c>
      <c r="J704" s="19">
        <v>43548</v>
      </c>
      <c r="K704" s="19">
        <v>1</v>
      </c>
      <c r="L704" s="19" t="s">
        <v>282</v>
      </c>
      <c r="M704" s="19">
        <v>414.4</v>
      </c>
      <c r="N704" s="19">
        <v>4.761904762E-2</v>
      </c>
      <c r="O704" s="19">
        <v>20.72</v>
      </c>
    </row>
    <row r="705" spans="1:15">
      <c r="A705" s="19" t="s">
        <v>984</v>
      </c>
      <c r="B705" s="19" t="s">
        <v>246</v>
      </c>
      <c r="C705" s="19">
        <v>1</v>
      </c>
      <c r="D705" s="19">
        <v>1</v>
      </c>
      <c r="E705" s="19" t="s">
        <v>37</v>
      </c>
      <c r="F705" s="19">
        <v>79.540000000000006</v>
      </c>
      <c r="G705" s="19">
        <v>2</v>
      </c>
      <c r="H705" s="19">
        <v>7.9539999999999997</v>
      </c>
      <c r="I705" s="19">
        <v>167.03399999999999</v>
      </c>
      <c r="J705" s="19">
        <v>43551</v>
      </c>
      <c r="K705" s="19">
        <v>2</v>
      </c>
      <c r="L705" s="19" t="s">
        <v>18</v>
      </c>
      <c r="M705" s="19">
        <v>159.08000000000001</v>
      </c>
      <c r="N705" s="19">
        <v>4.761904762E-2</v>
      </c>
      <c r="O705" s="19">
        <v>7.9539999999999997</v>
      </c>
    </row>
    <row r="706" spans="1:15">
      <c r="A706" s="19" t="s">
        <v>985</v>
      </c>
      <c r="B706" s="19" t="s">
        <v>251</v>
      </c>
      <c r="C706" s="19">
        <v>0</v>
      </c>
      <c r="D706" s="19">
        <v>1</v>
      </c>
      <c r="E706" s="19" t="s">
        <v>26</v>
      </c>
      <c r="F706" s="19">
        <v>49.01</v>
      </c>
      <c r="G706" s="19">
        <v>10</v>
      </c>
      <c r="H706" s="19">
        <v>24.504999999999999</v>
      </c>
      <c r="I706" s="19">
        <v>514.60500000000002</v>
      </c>
      <c r="J706" s="19">
        <v>43492</v>
      </c>
      <c r="K706" s="19">
        <v>0</v>
      </c>
      <c r="L706" s="19" t="s">
        <v>282</v>
      </c>
      <c r="M706" s="19">
        <v>490.1</v>
      </c>
      <c r="N706" s="19">
        <v>4.761904762E-2</v>
      </c>
      <c r="O706" s="19">
        <v>24.504999999999999</v>
      </c>
    </row>
    <row r="707" spans="1:15">
      <c r="A707" s="19" t="s">
        <v>986</v>
      </c>
      <c r="B707" s="19" t="s">
        <v>251</v>
      </c>
      <c r="C707" s="19">
        <v>1</v>
      </c>
      <c r="D707" s="19">
        <v>1</v>
      </c>
      <c r="E707" s="19" t="s">
        <v>37</v>
      </c>
      <c r="F707" s="19">
        <v>29.15</v>
      </c>
      <c r="G707" s="19">
        <v>3</v>
      </c>
      <c r="H707" s="19">
        <v>4.3724999999999996</v>
      </c>
      <c r="I707" s="19">
        <v>91.822500000000005</v>
      </c>
      <c r="J707" s="19">
        <v>43551</v>
      </c>
      <c r="K707" s="19">
        <v>2</v>
      </c>
      <c r="L707" s="19" t="s">
        <v>282</v>
      </c>
      <c r="M707" s="19">
        <v>87.45</v>
      </c>
      <c r="N707" s="19">
        <v>4.761904762E-2</v>
      </c>
      <c r="O707" s="19">
        <v>4.3724999999999996</v>
      </c>
    </row>
    <row r="708" spans="1:15">
      <c r="A708" s="19" t="s">
        <v>987</v>
      </c>
      <c r="B708" s="19" t="s">
        <v>254</v>
      </c>
      <c r="C708" s="19">
        <v>0</v>
      </c>
      <c r="D708" s="19">
        <v>1</v>
      </c>
      <c r="E708" s="19" t="s">
        <v>22</v>
      </c>
      <c r="F708" s="19">
        <v>56.13</v>
      </c>
      <c r="G708" s="19">
        <v>4</v>
      </c>
      <c r="H708" s="19">
        <v>11.226000000000001</v>
      </c>
      <c r="I708" s="19">
        <v>235.74600000000001</v>
      </c>
      <c r="J708" s="19">
        <v>43484</v>
      </c>
      <c r="K708" s="19">
        <v>1</v>
      </c>
      <c r="L708" s="19" t="s">
        <v>18</v>
      </c>
      <c r="M708" s="19">
        <v>224.52</v>
      </c>
      <c r="N708" s="19">
        <v>4.761904762E-2</v>
      </c>
      <c r="O708" s="19">
        <v>11.226000000000001</v>
      </c>
    </row>
    <row r="709" spans="1:15">
      <c r="A709" s="19" t="s">
        <v>988</v>
      </c>
      <c r="B709" s="19" t="s">
        <v>246</v>
      </c>
      <c r="C709" s="19">
        <v>0</v>
      </c>
      <c r="D709" s="19">
        <v>1</v>
      </c>
      <c r="E709" s="19" t="s">
        <v>26</v>
      </c>
      <c r="F709" s="19">
        <v>93.12</v>
      </c>
      <c r="G709" s="19">
        <v>8</v>
      </c>
      <c r="H709" s="19">
        <v>37.247999999999998</v>
      </c>
      <c r="I709" s="19">
        <v>782.20799999999997</v>
      </c>
      <c r="J709" s="19">
        <v>43503</v>
      </c>
      <c r="K709" s="19">
        <v>0</v>
      </c>
      <c r="L709" s="19" t="s">
        <v>23</v>
      </c>
      <c r="M709" s="19">
        <v>744.96</v>
      </c>
      <c r="N709" s="19">
        <v>4.761904762E-2</v>
      </c>
      <c r="O709" s="19">
        <v>37.247999999999998</v>
      </c>
    </row>
    <row r="710" spans="1:15">
      <c r="A710" s="19" t="s">
        <v>989</v>
      </c>
      <c r="B710" s="19" t="s">
        <v>246</v>
      </c>
      <c r="C710" s="19">
        <v>1</v>
      </c>
      <c r="D710" s="19">
        <v>0</v>
      </c>
      <c r="E710" s="19" t="s">
        <v>39</v>
      </c>
      <c r="F710" s="19">
        <v>51.34</v>
      </c>
      <c r="G710" s="19">
        <v>8</v>
      </c>
      <c r="H710" s="19">
        <v>20.536000000000001</v>
      </c>
      <c r="I710" s="19">
        <v>431.25599999999997</v>
      </c>
      <c r="J710" s="19">
        <v>43496</v>
      </c>
      <c r="K710" s="19">
        <v>0</v>
      </c>
      <c r="L710" s="19" t="s">
        <v>18</v>
      </c>
      <c r="M710" s="19">
        <v>410.72</v>
      </c>
      <c r="N710" s="19">
        <v>4.761904762E-2</v>
      </c>
      <c r="O710" s="19">
        <v>20.536000000000001</v>
      </c>
    </row>
    <row r="711" spans="1:15">
      <c r="A711" s="19" t="s">
        <v>990</v>
      </c>
      <c r="B711" s="19" t="s">
        <v>246</v>
      </c>
      <c r="C711" s="19">
        <v>1</v>
      </c>
      <c r="D711" s="19">
        <v>1</v>
      </c>
      <c r="E711" s="19" t="s">
        <v>37</v>
      </c>
      <c r="F711" s="19">
        <v>99.6</v>
      </c>
      <c r="G711" s="19">
        <v>3</v>
      </c>
      <c r="H711" s="19">
        <v>14.94</v>
      </c>
      <c r="I711" s="19">
        <v>313.74</v>
      </c>
      <c r="J711" s="19">
        <v>43521</v>
      </c>
      <c r="K711" s="19">
        <v>2</v>
      </c>
      <c r="L711" s="19" t="s">
        <v>23</v>
      </c>
      <c r="M711" s="19">
        <v>298.8</v>
      </c>
      <c r="N711" s="19">
        <v>4.761904762E-2</v>
      </c>
      <c r="O711" s="19">
        <v>14.94</v>
      </c>
    </row>
    <row r="712" spans="1:15">
      <c r="A712" s="19" t="s">
        <v>991</v>
      </c>
      <c r="B712" s="19" t="s">
        <v>254</v>
      </c>
      <c r="C712" s="19">
        <v>0</v>
      </c>
      <c r="D712" s="19">
        <v>1</v>
      </c>
      <c r="E712" s="19" t="s">
        <v>22</v>
      </c>
      <c r="F712" s="19">
        <v>35.49</v>
      </c>
      <c r="G712" s="19">
        <v>6</v>
      </c>
      <c r="H712" s="19">
        <v>10.647</v>
      </c>
      <c r="I712" s="19">
        <v>223.58699999999999</v>
      </c>
      <c r="J712" s="19">
        <v>43498</v>
      </c>
      <c r="K712" s="19">
        <v>1</v>
      </c>
      <c r="L712" s="19" t="s">
        <v>23</v>
      </c>
      <c r="M712" s="19">
        <v>212.94</v>
      </c>
      <c r="N712" s="19">
        <v>4.761904762E-2</v>
      </c>
      <c r="O712" s="19">
        <v>10.647</v>
      </c>
    </row>
    <row r="713" spans="1:15">
      <c r="A713" s="19" t="s">
        <v>992</v>
      </c>
      <c r="B713" s="19" t="s">
        <v>254</v>
      </c>
      <c r="C713" s="19">
        <v>1</v>
      </c>
      <c r="D713" s="19">
        <v>0</v>
      </c>
      <c r="E713" s="19" t="s">
        <v>30</v>
      </c>
      <c r="F713" s="19">
        <v>42.85</v>
      </c>
      <c r="G713" s="19">
        <v>1</v>
      </c>
      <c r="H713" s="19">
        <v>2.1425000000000001</v>
      </c>
      <c r="I713" s="19">
        <v>44.9925</v>
      </c>
      <c r="J713" s="19">
        <v>43538</v>
      </c>
      <c r="K713" s="19">
        <v>2</v>
      </c>
      <c r="L713" s="19" t="s">
        <v>282</v>
      </c>
      <c r="M713" s="19">
        <v>42.85</v>
      </c>
      <c r="N713" s="19">
        <v>4.761904762E-2</v>
      </c>
      <c r="O713" s="19">
        <v>2.1425000000000001</v>
      </c>
    </row>
    <row r="714" spans="1:15">
      <c r="A714" s="19" t="s">
        <v>993</v>
      </c>
      <c r="B714" s="19" t="s">
        <v>246</v>
      </c>
      <c r="C714" s="19">
        <v>0</v>
      </c>
      <c r="D714" s="19">
        <v>1</v>
      </c>
      <c r="E714" s="19" t="s">
        <v>39</v>
      </c>
      <c r="F714" s="19">
        <v>94.67</v>
      </c>
      <c r="G714" s="19">
        <v>4</v>
      </c>
      <c r="H714" s="19">
        <v>18.934000000000001</v>
      </c>
      <c r="I714" s="19">
        <v>397.61399999999998</v>
      </c>
      <c r="J714" s="19">
        <v>43535</v>
      </c>
      <c r="K714" s="19">
        <v>1</v>
      </c>
      <c r="L714" s="19" t="s">
        <v>23</v>
      </c>
      <c r="M714" s="19">
        <v>378.68</v>
      </c>
      <c r="N714" s="19">
        <v>4.761904762E-2</v>
      </c>
      <c r="O714" s="19">
        <v>18.934000000000001</v>
      </c>
    </row>
    <row r="715" spans="1:15">
      <c r="A715" s="19" t="s">
        <v>994</v>
      </c>
      <c r="B715" s="19" t="s">
        <v>251</v>
      </c>
      <c r="C715" s="19">
        <v>0</v>
      </c>
      <c r="D715" s="19">
        <v>0</v>
      </c>
      <c r="E715" s="19" t="s">
        <v>26</v>
      </c>
      <c r="F715" s="19">
        <v>68.97</v>
      </c>
      <c r="G715" s="19">
        <v>3</v>
      </c>
      <c r="H715" s="19">
        <v>10.345499999999999</v>
      </c>
      <c r="I715" s="19">
        <v>217.25550000000001</v>
      </c>
      <c r="J715" s="19">
        <v>43518</v>
      </c>
      <c r="K715" s="19">
        <v>1</v>
      </c>
      <c r="L715" s="19" t="s">
        <v>18</v>
      </c>
      <c r="M715" s="19">
        <v>206.91</v>
      </c>
      <c r="N715" s="19">
        <v>4.761904762E-2</v>
      </c>
      <c r="O715" s="19">
        <v>10.345499999999999</v>
      </c>
    </row>
    <row r="716" spans="1:15">
      <c r="A716" s="19" t="s">
        <v>995</v>
      </c>
      <c r="B716" s="19" t="s">
        <v>251</v>
      </c>
      <c r="C716" s="19">
        <v>1</v>
      </c>
      <c r="D716" s="19">
        <v>1</v>
      </c>
      <c r="E716" s="19" t="s">
        <v>22</v>
      </c>
      <c r="F716" s="19">
        <v>26.26</v>
      </c>
      <c r="G716" s="19">
        <v>3</v>
      </c>
      <c r="H716" s="19">
        <v>3.9390000000000001</v>
      </c>
      <c r="I716" s="19">
        <v>82.718999999999994</v>
      </c>
      <c r="J716" s="19">
        <v>43526</v>
      </c>
      <c r="K716" s="19">
        <v>1</v>
      </c>
      <c r="L716" s="19" t="s">
        <v>18</v>
      </c>
      <c r="M716" s="19">
        <v>78.78</v>
      </c>
      <c r="N716" s="19">
        <v>4.761904762E-2</v>
      </c>
      <c r="O716" s="19">
        <v>3.9390000000000001</v>
      </c>
    </row>
    <row r="717" spans="1:15">
      <c r="A717" s="19" t="s">
        <v>996</v>
      </c>
      <c r="B717" s="19" t="s">
        <v>254</v>
      </c>
      <c r="C717" s="19">
        <v>1</v>
      </c>
      <c r="D717" s="19">
        <v>1</v>
      </c>
      <c r="E717" s="19" t="s">
        <v>26</v>
      </c>
      <c r="F717" s="19">
        <v>35.79</v>
      </c>
      <c r="G717" s="19">
        <v>9</v>
      </c>
      <c r="H717" s="19">
        <v>16.105499999999999</v>
      </c>
      <c r="I717" s="19">
        <v>338.21550000000002</v>
      </c>
      <c r="J717" s="19">
        <v>43534</v>
      </c>
      <c r="K717" s="19">
        <v>2</v>
      </c>
      <c r="L717" s="19" t="s">
        <v>282</v>
      </c>
      <c r="M717" s="19">
        <v>322.11</v>
      </c>
      <c r="N717" s="19">
        <v>4.761904762E-2</v>
      </c>
      <c r="O717" s="19">
        <v>16.105499999999999</v>
      </c>
    </row>
    <row r="718" spans="1:15">
      <c r="A718" s="19" t="s">
        <v>997</v>
      </c>
      <c r="B718" s="19" t="s">
        <v>251</v>
      </c>
      <c r="C718" s="19">
        <v>0</v>
      </c>
      <c r="D718" s="19">
        <v>1</v>
      </c>
      <c r="E718" s="19" t="s">
        <v>26</v>
      </c>
      <c r="F718" s="19">
        <v>16.37</v>
      </c>
      <c r="G718" s="19">
        <v>6</v>
      </c>
      <c r="H718" s="19">
        <v>4.9109999999999996</v>
      </c>
      <c r="I718" s="19">
        <v>103.131</v>
      </c>
      <c r="J718" s="19">
        <v>43504</v>
      </c>
      <c r="K718" s="19">
        <v>0</v>
      </c>
      <c r="L718" s="19" t="s">
        <v>23</v>
      </c>
      <c r="M718" s="19">
        <v>98.22</v>
      </c>
      <c r="N718" s="19">
        <v>4.761904762E-2</v>
      </c>
      <c r="O718" s="19">
        <v>4.9109999999999996</v>
      </c>
    </row>
    <row r="719" spans="1:15">
      <c r="A719" s="19" t="s">
        <v>998</v>
      </c>
      <c r="B719" s="19" t="s">
        <v>254</v>
      </c>
      <c r="C719" s="19">
        <v>1</v>
      </c>
      <c r="D719" s="19">
        <v>1</v>
      </c>
      <c r="E719" s="19" t="s">
        <v>26</v>
      </c>
      <c r="F719" s="19">
        <v>12.73</v>
      </c>
      <c r="G719" s="19">
        <v>2</v>
      </c>
      <c r="H719" s="19">
        <v>1.2729999999999999</v>
      </c>
      <c r="I719" s="19">
        <v>26.733000000000001</v>
      </c>
      <c r="J719" s="19">
        <v>43518</v>
      </c>
      <c r="K719" s="19">
        <v>1</v>
      </c>
      <c r="L719" s="19" t="s">
        <v>282</v>
      </c>
      <c r="M719" s="19">
        <v>25.46</v>
      </c>
      <c r="N719" s="19">
        <v>4.761904762E-2</v>
      </c>
      <c r="O719" s="19">
        <v>1.2729999999999999</v>
      </c>
    </row>
    <row r="720" spans="1:15">
      <c r="A720" s="19" t="s">
        <v>999</v>
      </c>
      <c r="B720" s="19" t="s">
        <v>254</v>
      </c>
      <c r="C720" s="19">
        <v>0</v>
      </c>
      <c r="D720" s="19">
        <v>1</v>
      </c>
      <c r="E720" s="19" t="s">
        <v>30</v>
      </c>
      <c r="F720" s="19">
        <v>83.14</v>
      </c>
      <c r="G720" s="19">
        <v>7</v>
      </c>
      <c r="H720" s="19">
        <v>29.099</v>
      </c>
      <c r="I720" s="19">
        <v>611.07899999999995</v>
      </c>
      <c r="J720" s="19">
        <v>43475</v>
      </c>
      <c r="K720" s="19">
        <v>0</v>
      </c>
      <c r="L720" s="19" t="s">
        <v>282</v>
      </c>
      <c r="M720" s="19">
        <v>581.98</v>
      </c>
      <c r="N720" s="19">
        <v>4.761904762E-2</v>
      </c>
      <c r="O720" s="19">
        <v>29.099</v>
      </c>
    </row>
    <row r="721" spans="1:15">
      <c r="A721" s="19" t="s">
        <v>1000</v>
      </c>
      <c r="B721" s="19" t="s">
        <v>254</v>
      </c>
      <c r="C721" s="19">
        <v>1</v>
      </c>
      <c r="D721" s="19">
        <v>1</v>
      </c>
      <c r="E721" s="19" t="s">
        <v>30</v>
      </c>
      <c r="F721" s="19">
        <v>35.22</v>
      </c>
      <c r="G721" s="19">
        <v>6</v>
      </c>
      <c r="H721" s="19">
        <v>10.566000000000001</v>
      </c>
      <c r="I721" s="19">
        <v>221.886</v>
      </c>
      <c r="J721" s="19">
        <v>43538</v>
      </c>
      <c r="K721" s="19">
        <v>1</v>
      </c>
      <c r="L721" s="19" t="s">
        <v>18</v>
      </c>
      <c r="M721" s="19">
        <v>211.32</v>
      </c>
      <c r="N721" s="19">
        <v>4.761904762E-2</v>
      </c>
      <c r="O721" s="19">
        <v>10.566000000000001</v>
      </c>
    </row>
    <row r="722" spans="1:15">
      <c r="A722" s="19" t="s">
        <v>1001</v>
      </c>
      <c r="B722" s="19" t="s">
        <v>251</v>
      </c>
      <c r="C722" s="19">
        <v>0</v>
      </c>
      <c r="D722" s="19">
        <v>1</v>
      </c>
      <c r="E722" s="19" t="s">
        <v>22</v>
      </c>
      <c r="F722" s="19">
        <v>13.78</v>
      </c>
      <c r="G722" s="19">
        <v>4</v>
      </c>
      <c r="H722" s="19">
        <v>2.7559999999999998</v>
      </c>
      <c r="I722" s="19">
        <v>57.875999999999998</v>
      </c>
      <c r="J722" s="19">
        <v>43475</v>
      </c>
      <c r="K722" s="19">
        <v>1</v>
      </c>
      <c r="L722" s="19" t="s">
        <v>18</v>
      </c>
      <c r="M722" s="19">
        <v>55.12</v>
      </c>
      <c r="N722" s="19">
        <v>4.761904762E-2</v>
      </c>
      <c r="O722" s="19">
        <v>2.7559999999999998</v>
      </c>
    </row>
    <row r="723" spans="1:15">
      <c r="A723" s="19" t="s">
        <v>1002</v>
      </c>
      <c r="B723" s="19" t="s">
        <v>251</v>
      </c>
      <c r="C723" s="19">
        <v>1</v>
      </c>
      <c r="D723" s="19">
        <v>0</v>
      </c>
      <c r="E723" s="19" t="s">
        <v>30</v>
      </c>
      <c r="F723" s="19">
        <v>88.31</v>
      </c>
      <c r="G723" s="19">
        <v>1</v>
      </c>
      <c r="H723" s="19">
        <v>4.4154999999999998</v>
      </c>
      <c r="I723" s="19">
        <v>92.725499999999997</v>
      </c>
      <c r="J723" s="19">
        <v>43511</v>
      </c>
      <c r="K723" s="19">
        <v>2</v>
      </c>
      <c r="L723" s="19" t="s">
        <v>282</v>
      </c>
      <c r="M723" s="19">
        <v>88.31</v>
      </c>
      <c r="N723" s="19">
        <v>4.761904762E-2</v>
      </c>
      <c r="O723" s="19">
        <v>4.4154999999999998</v>
      </c>
    </row>
    <row r="724" spans="1:15">
      <c r="A724" s="19" t="s">
        <v>1003</v>
      </c>
      <c r="B724" s="19" t="s">
        <v>246</v>
      </c>
      <c r="C724" s="19">
        <v>1</v>
      </c>
      <c r="D724" s="19">
        <v>1</v>
      </c>
      <c r="E724" s="19" t="s">
        <v>17</v>
      </c>
      <c r="F724" s="19">
        <v>39.619999999999997</v>
      </c>
      <c r="G724" s="19">
        <v>9</v>
      </c>
      <c r="H724" s="19">
        <v>17.829000000000001</v>
      </c>
      <c r="I724" s="19">
        <v>374.40899999999999</v>
      </c>
      <c r="J724" s="19">
        <v>43478</v>
      </c>
      <c r="K724" s="19">
        <v>2</v>
      </c>
      <c r="L724" s="19" t="s">
        <v>282</v>
      </c>
      <c r="M724" s="19">
        <v>356.58</v>
      </c>
      <c r="N724" s="19">
        <v>4.761904762E-2</v>
      </c>
      <c r="O724" s="19">
        <v>17.829000000000001</v>
      </c>
    </row>
    <row r="725" spans="1:15">
      <c r="A725" s="19" t="s">
        <v>1004</v>
      </c>
      <c r="B725" s="19" t="s">
        <v>251</v>
      </c>
      <c r="C725" s="19">
        <v>0</v>
      </c>
      <c r="D725" s="19">
        <v>1</v>
      </c>
      <c r="E725" s="19" t="s">
        <v>22</v>
      </c>
      <c r="F725" s="19">
        <v>88.25</v>
      </c>
      <c r="G725" s="19">
        <v>9</v>
      </c>
      <c r="H725" s="19">
        <v>39.712499999999999</v>
      </c>
      <c r="I725" s="19">
        <v>833.96249999999998</v>
      </c>
      <c r="J725" s="19">
        <v>43511</v>
      </c>
      <c r="K725" s="19">
        <v>2</v>
      </c>
      <c r="L725" s="19" t="s">
        <v>282</v>
      </c>
      <c r="M725" s="19">
        <v>794.25</v>
      </c>
      <c r="N725" s="19">
        <v>4.761904762E-2</v>
      </c>
      <c r="O725" s="19">
        <v>39.712499999999999</v>
      </c>
    </row>
    <row r="726" spans="1:15">
      <c r="A726" s="19" t="s">
        <v>1005</v>
      </c>
      <c r="B726" s="19" t="s">
        <v>251</v>
      </c>
      <c r="C726" s="19">
        <v>0</v>
      </c>
      <c r="D726" s="19">
        <v>0</v>
      </c>
      <c r="E726" s="19" t="s">
        <v>30</v>
      </c>
      <c r="F726" s="19">
        <v>25.31</v>
      </c>
      <c r="G726" s="19">
        <v>2</v>
      </c>
      <c r="H726" s="19">
        <v>2.5310000000000001</v>
      </c>
      <c r="I726" s="19">
        <v>53.151000000000003</v>
      </c>
      <c r="J726" s="19">
        <v>43526</v>
      </c>
      <c r="K726" s="19">
        <v>2</v>
      </c>
      <c r="L726" s="19" t="s">
        <v>18</v>
      </c>
      <c r="M726" s="19">
        <v>50.62</v>
      </c>
      <c r="N726" s="19">
        <v>4.761904762E-2</v>
      </c>
      <c r="O726" s="19">
        <v>2.5310000000000001</v>
      </c>
    </row>
    <row r="727" spans="1:15">
      <c r="A727" s="19" t="s">
        <v>1006</v>
      </c>
      <c r="B727" s="19" t="s">
        <v>251</v>
      </c>
      <c r="C727" s="19">
        <v>0</v>
      </c>
      <c r="D727" s="19">
        <v>0</v>
      </c>
      <c r="E727" s="19" t="s">
        <v>26</v>
      </c>
      <c r="F727" s="19">
        <v>99.92</v>
      </c>
      <c r="G727" s="19">
        <v>6</v>
      </c>
      <c r="H727" s="19">
        <v>29.975999999999999</v>
      </c>
      <c r="I727" s="19">
        <v>629.49599999999998</v>
      </c>
      <c r="J727" s="19">
        <v>43548</v>
      </c>
      <c r="K727" s="19">
        <v>1</v>
      </c>
      <c r="L727" s="19" t="s">
        <v>18</v>
      </c>
      <c r="M727" s="19">
        <v>599.52</v>
      </c>
      <c r="N727" s="19">
        <v>4.761904762E-2</v>
      </c>
      <c r="O727" s="19">
        <v>29.975999999999999</v>
      </c>
    </row>
    <row r="728" spans="1:15">
      <c r="A728" s="19" t="s">
        <v>1007</v>
      </c>
      <c r="B728" s="19" t="s">
        <v>254</v>
      </c>
      <c r="C728" s="19">
        <v>1</v>
      </c>
      <c r="D728" s="19">
        <v>1</v>
      </c>
      <c r="E728" s="19" t="s">
        <v>39</v>
      </c>
      <c r="F728" s="19">
        <v>83.35</v>
      </c>
      <c r="G728" s="19">
        <v>2</v>
      </c>
      <c r="H728" s="19">
        <v>8.3350000000000009</v>
      </c>
      <c r="I728" s="19">
        <v>175.035</v>
      </c>
      <c r="J728" s="19">
        <v>43498</v>
      </c>
      <c r="K728" s="19">
        <v>1</v>
      </c>
      <c r="L728" s="19" t="s">
        <v>282</v>
      </c>
      <c r="M728" s="19">
        <v>166.7</v>
      </c>
      <c r="N728" s="19">
        <v>4.761904762E-2</v>
      </c>
      <c r="O728" s="19">
        <v>8.3350000000000009</v>
      </c>
    </row>
    <row r="729" spans="1:15">
      <c r="A729" s="19" t="s">
        <v>1008</v>
      </c>
      <c r="B729" s="19" t="s">
        <v>246</v>
      </c>
      <c r="C729" s="19">
        <v>0</v>
      </c>
      <c r="D729" s="19">
        <v>1</v>
      </c>
      <c r="E729" s="19" t="s">
        <v>37</v>
      </c>
      <c r="F729" s="19">
        <v>74.44</v>
      </c>
      <c r="G729" s="19">
        <v>10</v>
      </c>
      <c r="H729" s="19">
        <v>37.22</v>
      </c>
      <c r="I729" s="19">
        <v>781.62</v>
      </c>
      <c r="J729" s="19">
        <v>43523</v>
      </c>
      <c r="K729" s="19">
        <v>1</v>
      </c>
      <c r="L729" s="19" t="s">
        <v>18</v>
      </c>
      <c r="M729" s="19">
        <v>744.4</v>
      </c>
      <c r="N729" s="19">
        <v>4.761904762E-2</v>
      </c>
      <c r="O729" s="19">
        <v>37.22</v>
      </c>
    </row>
    <row r="730" spans="1:15">
      <c r="A730" s="19" t="s">
        <v>1009</v>
      </c>
      <c r="B730" s="19" t="s">
        <v>254</v>
      </c>
      <c r="C730" s="19">
        <v>0</v>
      </c>
      <c r="D730" s="19">
        <v>0</v>
      </c>
      <c r="E730" s="19" t="s">
        <v>17</v>
      </c>
      <c r="F730" s="19">
        <v>64.08</v>
      </c>
      <c r="G730" s="19">
        <v>7</v>
      </c>
      <c r="H730" s="19">
        <v>22.428000000000001</v>
      </c>
      <c r="I730" s="19">
        <v>470.988</v>
      </c>
      <c r="J730" s="19">
        <v>43485</v>
      </c>
      <c r="K730" s="19">
        <v>1</v>
      </c>
      <c r="L730" s="19" t="s">
        <v>18</v>
      </c>
      <c r="M730" s="19">
        <v>448.56</v>
      </c>
      <c r="N730" s="19">
        <v>4.761904762E-2</v>
      </c>
      <c r="O730" s="19">
        <v>22.428000000000001</v>
      </c>
    </row>
    <row r="731" spans="1:15">
      <c r="A731" s="19" t="s">
        <v>1010</v>
      </c>
      <c r="B731" s="19" t="s">
        <v>251</v>
      </c>
      <c r="C731" s="19">
        <v>0</v>
      </c>
      <c r="D731" s="19">
        <v>1</v>
      </c>
      <c r="E731" s="19" t="s">
        <v>26</v>
      </c>
      <c r="F731" s="19">
        <v>63.15</v>
      </c>
      <c r="G731" s="19">
        <v>6</v>
      </c>
      <c r="H731" s="19">
        <v>18.945</v>
      </c>
      <c r="I731" s="19">
        <v>397.84500000000003</v>
      </c>
      <c r="J731" s="19">
        <v>43468</v>
      </c>
      <c r="K731" s="19">
        <v>2</v>
      </c>
      <c r="L731" s="19" t="s">
        <v>18</v>
      </c>
      <c r="M731" s="19">
        <v>378.9</v>
      </c>
      <c r="N731" s="19">
        <v>4.761904762E-2</v>
      </c>
      <c r="O731" s="19">
        <v>18.945</v>
      </c>
    </row>
    <row r="732" spans="1:15">
      <c r="A732" s="19" t="s">
        <v>1011</v>
      </c>
      <c r="B732" s="19" t="s">
        <v>254</v>
      </c>
      <c r="C732" s="19">
        <v>1</v>
      </c>
      <c r="D732" s="19">
        <v>0</v>
      </c>
      <c r="E732" s="19" t="s">
        <v>26</v>
      </c>
      <c r="F732" s="19">
        <v>85.72</v>
      </c>
      <c r="G732" s="19">
        <v>3</v>
      </c>
      <c r="H732" s="19">
        <v>12.858000000000001</v>
      </c>
      <c r="I732" s="19">
        <v>270.01799999999997</v>
      </c>
      <c r="J732" s="19">
        <v>43489</v>
      </c>
      <c r="K732" s="19">
        <v>2</v>
      </c>
      <c r="L732" s="19" t="s">
        <v>18</v>
      </c>
      <c r="M732" s="19">
        <v>257.16000000000003</v>
      </c>
      <c r="N732" s="19">
        <v>4.761904762E-2</v>
      </c>
      <c r="O732" s="19">
        <v>12.858000000000001</v>
      </c>
    </row>
    <row r="733" spans="1:15">
      <c r="A733" s="19" t="s">
        <v>1012</v>
      </c>
      <c r="B733" s="19" t="s">
        <v>254</v>
      </c>
      <c r="C733" s="19">
        <v>0</v>
      </c>
      <c r="D733" s="19">
        <v>1</v>
      </c>
      <c r="E733" s="19" t="s">
        <v>17</v>
      </c>
      <c r="F733" s="19">
        <v>78.89</v>
      </c>
      <c r="G733" s="19">
        <v>7</v>
      </c>
      <c r="H733" s="19">
        <v>27.611499999999999</v>
      </c>
      <c r="I733" s="19">
        <v>579.8415</v>
      </c>
      <c r="J733" s="19">
        <v>43470</v>
      </c>
      <c r="K733" s="19">
        <v>2</v>
      </c>
      <c r="L733" s="19" t="s">
        <v>18</v>
      </c>
      <c r="M733" s="19">
        <v>552.23</v>
      </c>
      <c r="N733" s="19">
        <v>4.761904762E-2</v>
      </c>
      <c r="O733" s="19">
        <v>27.611499999999999</v>
      </c>
    </row>
    <row r="734" spans="1:15">
      <c r="A734" s="19" t="s">
        <v>1013</v>
      </c>
      <c r="B734" s="19" t="s">
        <v>246</v>
      </c>
      <c r="C734" s="19">
        <v>0</v>
      </c>
      <c r="D734" s="19">
        <v>1</v>
      </c>
      <c r="E734" s="19" t="s">
        <v>30</v>
      </c>
      <c r="F734" s="19">
        <v>89.48</v>
      </c>
      <c r="G734" s="19">
        <v>5</v>
      </c>
      <c r="H734" s="19">
        <v>22.37</v>
      </c>
      <c r="I734" s="19">
        <v>469.77</v>
      </c>
      <c r="J734" s="19">
        <v>43554</v>
      </c>
      <c r="K734" s="19">
        <v>0</v>
      </c>
      <c r="L734" s="19" t="s">
        <v>23</v>
      </c>
      <c r="M734" s="19">
        <v>447.4</v>
      </c>
      <c r="N734" s="19">
        <v>4.761904762E-2</v>
      </c>
      <c r="O734" s="19">
        <v>22.37</v>
      </c>
    </row>
    <row r="735" spans="1:15">
      <c r="A735" s="19" t="s">
        <v>1014</v>
      </c>
      <c r="B735" s="19" t="s">
        <v>246</v>
      </c>
      <c r="C735" s="19">
        <v>1</v>
      </c>
      <c r="D735" s="19">
        <v>1</v>
      </c>
      <c r="E735" s="19" t="s">
        <v>17</v>
      </c>
      <c r="F735" s="19">
        <v>92.09</v>
      </c>
      <c r="G735" s="19">
        <v>3</v>
      </c>
      <c r="H735" s="19">
        <v>13.813499999999999</v>
      </c>
      <c r="I735" s="19">
        <v>290.08350000000002</v>
      </c>
      <c r="J735" s="19">
        <v>43513</v>
      </c>
      <c r="K735" s="19">
        <v>2</v>
      </c>
      <c r="L735" s="19" t="s">
        <v>23</v>
      </c>
      <c r="M735" s="19">
        <v>276.27</v>
      </c>
      <c r="N735" s="19">
        <v>4.761904762E-2</v>
      </c>
      <c r="O735" s="19">
        <v>13.813499999999999</v>
      </c>
    </row>
    <row r="736" spans="1:15">
      <c r="A736" s="19" t="s">
        <v>1015</v>
      </c>
      <c r="B736" s="19" t="s">
        <v>254</v>
      </c>
      <c r="C736" s="19">
        <v>0</v>
      </c>
      <c r="D736" s="19">
        <v>1</v>
      </c>
      <c r="E736" s="19" t="s">
        <v>37</v>
      </c>
      <c r="F736" s="19">
        <v>57.29</v>
      </c>
      <c r="G736" s="19">
        <v>6</v>
      </c>
      <c r="H736" s="19">
        <v>17.187000000000001</v>
      </c>
      <c r="I736" s="19">
        <v>360.92700000000002</v>
      </c>
      <c r="J736" s="19">
        <v>43545</v>
      </c>
      <c r="K736" s="19">
        <v>2</v>
      </c>
      <c r="L736" s="19" t="s">
        <v>18</v>
      </c>
      <c r="M736" s="19">
        <v>343.74</v>
      </c>
      <c r="N736" s="19">
        <v>4.761904762E-2</v>
      </c>
      <c r="O736" s="19">
        <v>17.187000000000001</v>
      </c>
    </row>
    <row r="737" spans="1:15">
      <c r="A737" s="19" t="s">
        <v>1016</v>
      </c>
      <c r="B737" s="19" t="s">
        <v>246</v>
      </c>
      <c r="C737" s="19">
        <v>0</v>
      </c>
      <c r="D737" s="19">
        <v>0</v>
      </c>
      <c r="E737" s="19" t="s">
        <v>37</v>
      </c>
      <c r="F737" s="19">
        <v>66.52</v>
      </c>
      <c r="G737" s="19">
        <v>4</v>
      </c>
      <c r="H737" s="19">
        <v>13.304</v>
      </c>
      <c r="I737" s="19">
        <v>279.38400000000001</v>
      </c>
      <c r="J737" s="19">
        <v>43526</v>
      </c>
      <c r="K737" s="19">
        <v>2</v>
      </c>
      <c r="L737" s="19" t="s">
        <v>18</v>
      </c>
      <c r="M737" s="19">
        <v>266.08</v>
      </c>
      <c r="N737" s="19">
        <v>4.761904762E-2</v>
      </c>
      <c r="O737" s="19">
        <v>13.304</v>
      </c>
    </row>
    <row r="738" spans="1:15">
      <c r="A738" s="19" t="s">
        <v>1017</v>
      </c>
      <c r="B738" s="19" t="s">
        <v>254</v>
      </c>
      <c r="C738" s="19">
        <v>1</v>
      </c>
      <c r="D738" s="19">
        <v>0</v>
      </c>
      <c r="E738" s="19" t="s">
        <v>39</v>
      </c>
      <c r="F738" s="19">
        <v>99.82</v>
      </c>
      <c r="G738" s="19">
        <v>9</v>
      </c>
      <c r="H738" s="19">
        <v>44.918999999999997</v>
      </c>
      <c r="I738" s="19">
        <v>943.29899999999998</v>
      </c>
      <c r="J738" s="19">
        <v>43551</v>
      </c>
      <c r="K738" s="19">
        <v>0</v>
      </c>
      <c r="L738" s="19" t="s">
        <v>23</v>
      </c>
      <c r="M738" s="19">
        <v>898.38</v>
      </c>
      <c r="N738" s="19">
        <v>4.761904762E-2</v>
      </c>
      <c r="O738" s="19">
        <v>44.918999999999997</v>
      </c>
    </row>
    <row r="739" spans="1:15">
      <c r="A739" s="19" t="s">
        <v>1018</v>
      </c>
      <c r="B739" s="19" t="s">
        <v>246</v>
      </c>
      <c r="C739" s="19">
        <v>0</v>
      </c>
      <c r="D739" s="19">
        <v>1</v>
      </c>
      <c r="E739" s="19" t="s">
        <v>26</v>
      </c>
      <c r="F739" s="19">
        <v>45.68</v>
      </c>
      <c r="G739" s="19">
        <v>10</v>
      </c>
      <c r="H739" s="19">
        <v>22.84</v>
      </c>
      <c r="I739" s="19">
        <v>479.64</v>
      </c>
      <c r="J739" s="19">
        <v>43484</v>
      </c>
      <c r="K739" s="19">
        <v>2</v>
      </c>
      <c r="L739" s="19" t="s">
        <v>18</v>
      </c>
      <c r="M739" s="19">
        <v>456.8</v>
      </c>
      <c r="N739" s="19">
        <v>4.761904762E-2</v>
      </c>
      <c r="O739" s="19">
        <v>22.84</v>
      </c>
    </row>
    <row r="740" spans="1:15">
      <c r="A740" s="19" t="s">
        <v>1019</v>
      </c>
      <c r="B740" s="19" t="s">
        <v>246</v>
      </c>
      <c r="C740" s="19">
        <v>0</v>
      </c>
      <c r="D740" s="19">
        <v>0</v>
      </c>
      <c r="E740" s="19" t="s">
        <v>17</v>
      </c>
      <c r="F740" s="19">
        <v>50.79</v>
      </c>
      <c r="G740" s="19">
        <v>5</v>
      </c>
      <c r="H740" s="19">
        <v>12.6975</v>
      </c>
      <c r="I740" s="19">
        <v>266.64749999999998</v>
      </c>
      <c r="J740" s="19">
        <v>43515</v>
      </c>
      <c r="K740" s="19">
        <v>1</v>
      </c>
      <c r="L740" s="19" t="s">
        <v>282</v>
      </c>
      <c r="M740" s="19">
        <v>253.95</v>
      </c>
      <c r="N740" s="19">
        <v>4.761904762E-2</v>
      </c>
      <c r="O740" s="19">
        <v>12.6975</v>
      </c>
    </row>
    <row r="741" spans="1:15">
      <c r="A741" s="19" t="s">
        <v>1020</v>
      </c>
      <c r="B741" s="19" t="s">
        <v>246</v>
      </c>
      <c r="C741" s="19">
        <v>1</v>
      </c>
      <c r="D741" s="19">
        <v>0</v>
      </c>
      <c r="E741" s="19" t="s">
        <v>17</v>
      </c>
      <c r="F741" s="19">
        <v>10.08</v>
      </c>
      <c r="G741" s="19">
        <v>7</v>
      </c>
      <c r="H741" s="19">
        <v>3.528</v>
      </c>
      <c r="I741" s="19">
        <v>74.087999999999994</v>
      </c>
      <c r="J741" s="19">
        <v>43552</v>
      </c>
      <c r="K741" s="19">
        <v>2</v>
      </c>
      <c r="L741" s="19" t="s">
        <v>23</v>
      </c>
      <c r="M741" s="19">
        <v>70.56</v>
      </c>
      <c r="N741" s="19">
        <v>4.761904762E-2</v>
      </c>
      <c r="O741" s="19">
        <v>3.528</v>
      </c>
    </row>
    <row r="742" spans="1:15">
      <c r="A742" s="19" t="s">
        <v>1021</v>
      </c>
      <c r="B742" s="19" t="s">
        <v>246</v>
      </c>
      <c r="C742" s="19">
        <v>0</v>
      </c>
      <c r="D742" s="19">
        <v>1</v>
      </c>
      <c r="E742" s="19" t="s">
        <v>22</v>
      </c>
      <c r="F742" s="19">
        <v>93.88</v>
      </c>
      <c r="G742" s="19">
        <v>7</v>
      </c>
      <c r="H742" s="19">
        <v>32.857999999999997</v>
      </c>
      <c r="I742" s="19">
        <v>690.01800000000003</v>
      </c>
      <c r="J742" s="19">
        <v>43470</v>
      </c>
      <c r="K742" s="19">
        <v>1</v>
      </c>
      <c r="L742" s="19" t="s">
        <v>282</v>
      </c>
      <c r="M742" s="19">
        <v>657.16</v>
      </c>
      <c r="N742" s="19">
        <v>4.761904762E-2</v>
      </c>
      <c r="O742" s="19">
        <v>32.857999999999997</v>
      </c>
    </row>
    <row r="743" spans="1:15">
      <c r="A743" s="19" t="s">
        <v>1022</v>
      </c>
      <c r="B743" s="19" t="s">
        <v>254</v>
      </c>
      <c r="C743" s="19">
        <v>1</v>
      </c>
      <c r="D743" s="19">
        <v>0</v>
      </c>
      <c r="E743" s="19" t="s">
        <v>22</v>
      </c>
      <c r="F743" s="19">
        <v>84.25</v>
      </c>
      <c r="G743" s="19">
        <v>2</v>
      </c>
      <c r="H743" s="19">
        <v>8.4250000000000007</v>
      </c>
      <c r="I743" s="19">
        <v>176.92500000000001</v>
      </c>
      <c r="J743" s="19">
        <v>43550</v>
      </c>
      <c r="K743" s="19">
        <v>1</v>
      </c>
      <c r="L743" s="19" t="s">
        <v>282</v>
      </c>
      <c r="M743" s="19">
        <v>168.5</v>
      </c>
      <c r="N743" s="19">
        <v>4.761904762E-2</v>
      </c>
      <c r="O743" s="19">
        <v>8.4250000000000007</v>
      </c>
    </row>
    <row r="744" spans="1:15">
      <c r="A744" s="19" t="s">
        <v>1023</v>
      </c>
      <c r="B744" s="19" t="s">
        <v>251</v>
      </c>
      <c r="C744" s="19">
        <v>1</v>
      </c>
      <c r="D744" s="19">
        <v>0</v>
      </c>
      <c r="E744" s="19" t="s">
        <v>39</v>
      </c>
      <c r="F744" s="19">
        <v>53.78</v>
      </c>
      <c r="G744" s="19">
        <v>1</v>
      </c>
      <c r="H744" s="19">
        <v>2.6890000000000001</v>
      </c>
      <c r="I744" s="19">
        <v>56.469000000000001</v>
      </c>
      <c r="J744" s="19">
        <v>43499</v>
      </c>
      <c r="K744" s="19">
        <v>2</v>
      </c>
      <c r="L744" s="19" t="s">
        <v>18</v>
      </c>
      <c r="M744" s="19">
        <v>53.78</v>
      </c>
      <c r="N744" s="19">
        <v>4.761904762E-2</v>
      </c>
      <c r="O744" s="19">
        <v>2.6890000000000001</v>
      </c>
    </row>
    <row r="745" spans="1:15">
      <c r="A745" s="19" t="s">
        <v>1024</v>
      </c>
      <c r="B745" s="19" t="s">
        <v>254</v>
      </c>
      <c r="C745" s="19">
        <v>1</v>
      </c>
      <c r="D745" s="19">
        <v>0</v>
      </c>
      <c r="E745" s="19" t="s">
        <v>26</v>
      </c>
      <c r="F745" s="19">
        <v>35.81</v>
      </c>
      <c r="G745" s="19">
        <v>5</v>
      </c>
      <c r="H745" s="19">
        <v>8.9525000000000006</v>
      </c>
      <c r="I745" s="19">
        <v>188.0025</v>
      </c>
      <c r="J745" s="19">
        <v>43502</v>
      </c>
      <c r="K745" s="19">
        <v>2</v>
      </c>
      <c r="L745" s="19" t="s">
        <v>18</v>
      </c>
      <c r="M745" s="19">
        <v>179.05</v>
      </c>
      <c r="N745" s="19">
        <v>4.761904762E-2</v>
      </c>
      <c r="O745" s="19">
        <v>8.9525000000000006</v>
      </c>
    </row>
    <row r="746" spans="1:15">
      <c r="A746" s="19" t="s">
        <v>1025</v>
      </c>
      <c r="B746" s="19" t="s">
        <v>251</v>
      </c>
      <c r="C746" s="19">
        <v>0</v>
      </c>
      <c r="D746" s="19">
        <v>1</v>
      </c>
      <c r="E746" s="19" t="s">
        <v>37</v>
      </c>
      <c r="F746" s="19">
        <v>26.43</v>
      </c>
      <c r="G746" s="19">
        <v>8</v>
      </c>
      <c r="H746" s="19">
        <v>10.571999999999999</v>
      </c>
      <c r="I746" s="19">
        <v>222.012</v>
      </c>
      <c r="J746" s="19">
        <v>43520</v>
      </c>
      <c r="K746" s="19">
        <v>1</v>
      </c>
      <c r="L746" s="19" t="s">
        <v>18</v>
      </c>
      <c r="M746" s="19">
        <v>211.44</v>
      </c>
      <c r="N746" s="19">
        <v>4.761904762E-2</v>
      </c>
      <c r="O746" s="19">
        <v>10.571999999999999</v>
      </c>
    </row>
    <row r="747" spans="1:15">
      <c r="A747" s="19" t="s">
        <v>1026</v>
      </c>
      <c r="B747" s="19" t="s">
        <v>251</v>
      </c>
      <c r="C747" s="19">
        <v>1</v>
      </c>
      <c r="D747" s="19">
        <v>0</v>
      </c>
      <c r="E747" s="19" t="s">
        <v>17</v>
      </c>
      <c r="F747" s="19">
        <v>39.909999999999997</v>
      </c>
      <c r="G747" s="19">
        <v>3</v>
      </c>
      <c r="H747" s="19">
        <v>5.9865000000000004</v>
      </c>
      <c r="I747" s="19">
        <v>125.7165</v>
      </c>
      <c r="J747" s="19">
        <v>43517</v>
      </c>
      <c r="K747" s="19">
        <v>1</v>
      </c>
      <c r="L747" s="19" t="s">
        <v>18</v>
      </c>
      <c r="M747" s="19">
        <v>119.73</v>
      </c>
      <c r="N747" s="19">
        <v>4.761904762E-2</v>
      </c>
      <c r="O747" s="19">
        <v>5.9865000000000004</v>
      </c>
    </row>
    <row r="748" spans="1:15">
      <c r="A748" s="19" t="s">
        <v>1027</v>
      </c>
      <c r="B748" s="19" t="s">
        <v>251</v>
      </c>
      <c r="C748" s="19">
        <v>1</v>
      </c>
      <c r="D748" s="19">
        <v>1</v>
      </c>
      <c r="E748" s="19" t="s">
        <v>26</v>
      </c>
      <c r="F748" s="19">
        <v>21.9</v>
      </c>
      <c r="G748" s="19">
        <v>3</v>
      </c>
      <c r="H748" s="19">
        <v>3.2850000000000001</v>
      </c>
      <c r="I748" s="19">
        <v>68.984999999999999</v>
      </c>
      <c r="J748" s="19">
        <v>43474</v>
      </c>
      <c r="K748" s="19">
        <v>2</v>
      </c>
      <c r="L748" s="19" t="s">
        <v>18</v>
      </c>
      <c r="M748" s="19">
        <v>65.7</v>
      </c>
      <c r="N748" s="19">
        <v>4.761904762E-2</v>
      </c>
      <c r="O748" s="19">
        <v>3.2850000000000001</v>
      </c>
    </row>
    <row r="749" spans="1:15">
      <c r="A749" s="19" t="s">
        <v>1028</v>
      </c>
      <c r="B749" s="19" t="s">
        <v>251</v>
      </c>
      <c r="C749" s="19">
        <v>1</v>
      </c>
      <c r="D749" s="19">
        <v>1</v>
      </c>
      <c r="E749" s="19" t="s">
        <v>37</v>
      </c>
      <c r="F749" s="19">
        <v>62.85</v>
      </c>
      <c r="G749" s="19">
        <v>4</v>
      </c>
      <c r="H749" s="19">
        <v>12.57</v>
      </c>
      <c r="I749" s="19">
        <v>263.97000000000003</v>
      </c>
      <c r="J749" s="19">
        <v>43521</v>
      </c>
      <c r="K749" s="19">
        <v>1</v>
      </c>
      <c r="L749" s="19" t="s">
        <v>18</v>
      </c>
      <c r="M749" s="19">
        <v>251.4</v>
      </c>
      <c r="N749" s="19">
        <v>4.761904762E-2</v>
      </c>
      <c r="O749" s="19">
        <v>12.57</v>
      </c>
    </row>
    <row r="750" spans="1:15">
      <c r="A750" s="19" t="s">
        <v>1029</v>
      </c>
      <c r="B750" s="19" t="s">
        <v>254</v>
      </c>
      <c r="C750" s="19">
        <v>1</v>
      </c>
      <c r="D750" s="19">
        <v>1</v>
      </c>
      <c r="E750" s="19" t="s">
        <v>37</v>
      </c>
      <c r="F750" s="19">
        <v>21.04</v>
      </c>
      <c r="G750" s="19">
        <v>4</v>
      </c>
      <c r="H750" s="19">
        <v>4.2080000000000002</v>
      </c>
      <c r="I750" s="19">
        <v>88.367999999999995</v>
      </c>
      <c r="J750" s="19">
        <v>43478</v>
      </c>
      <c r="K750" s="19">
        <v>1</v>
      </c>
      <c r="L750" s="19" t="s">
        <v>23</v>
      </c>
      <c r="M750" s="19">
        <v>84.16</v>
      </c>
      <c r="N750" s="19">
        <v>4.761904762E-2</v>
      </c>
      <c r="O750" s="19">
        <v>4.2080000000000002</v>
      </c>
    </row>
    <row r="751" spans="1:15">
      <c r="A751" s="19" t="s">
        <v>1030</v>
      </c>
      <c r="B751" s="19" t="s">
        <v>251</v>
      </c>
      <c r="C751" s="19">
        <v>1</v>
      </c>
      <c r="D751" s="19">
        <v>0</v>
      </c>
      <c r="E751" s="19" t="s">
        <v>26</v>
      </c>
      <c r="F751" s="19">
        <v>65.91</v>
      </c>
      <c r="G751" s="19">
        <v>6</v>
      </c>
      <c r="H751" s="19">
        <v>19.773</v>
      </c>
      <c r="I751" s="19">
        <v>415.233</v>
      </c>
      <c r="J751" s="19">
        <v>43505</v>
      </c>
      <c r="K751" s="19">
        <v>1</v>
      </c>
      <c r="L751" s="19" t="s">
        <v>23</v>
      </c>
      <c r="M751" s="19">
        <v>395.46</v>
      </c>
      <c r="N751" s="19">
        <v>4.761904762E-2</v>
      </c>
      <c r="O751" s="19">
        <v>19.773</v>
      </c>
    </row>
    <row r="752" spans="1:15">
      <c r="A752" s="19" t="s">
        <v>1031</v>
      </c>
      <c r="B752" s="19" t="s">
        <v>246</v>
      </c>
      <c r="C752" s="19">
        <v>0</v>
      </c>
      <c r="D752" s="19">
        <v>1</v>
      </c>
      <c r="E752" s="19" t="s">
        <v>39</v>
      </c>
      <c r="F752" s="19">
        <v>42.57</v>
      </c>
      <c r="G752" s="19">
        <v>7</v>
      </c>
      <c r="H752" s="19">
        <v>14.8995</v>
      </c>
      <c r="I752" s="19">
        <v>312.8895</v>
      </c>
      <c r="J752" s="19">
        <v>43471</v>
      </c>
      <c r="K752" s="19">
        <v>1</v>
      </c>
      <c r="L752" s="19" t="s">
        <v>23</v>
      </c>
      <c r="M752" s="19">
        <v>297.99</v>
      </c>
      <c r="N752" s="19">
        <v>4.761904762E-2</v>
      </c>
      <c r="O752" s="19">
        <v>14.8995</v>
      </c>
    </row>
    <row r="753" spans="1:15">
      <c r="A753" s="19" t="s">
        <v>1032</v>
      </c>
      <c r="B753" s="19" t="s">
        <v>254</v>
      </c>
      <c r="C753" s="19">
        <v>1</v>
      </c>
      <c r="D753" s="19">
        <v>0</v>
      </c>
      <c r="E753" s="19" t="s">
        <v>37</v>
      </c>
      <c r="F753" s="19">
        <v>50.49</v>
      </c>
      <c r="G753" s="19">
        <v>9</v>
      </c>
      <c r="H753" s="19">
        <v>22.720500000000001</v>
      </c>
      <c r="I753" s="19">
        <v>477.13049999999998</v>
      </c>
      <c r="J753" s="19">
        <v>43475</v>
      </c>
      <c r="K753" s="19">
        <v>2</v>
      </c>
      <c r="L753" s="19" t="s">
        <v>23</v>
      </c>
      <c r="M753" s="19">
        <v>454.41</v>
      </c>
      <c r="N753" s="19">
        <v>4.761904762E-2</v>
      </c>
      <c r="O753" s="19">
        <v>22.720500000000001</v>
      </c>
    </row>
    <row r="754" spans="1:15">
      <c r="A754" s="19" t="s">
        <v>1033</v>
      </c>
      <c r="B754" s="19" t="s">
        <v>251</v>
      </c>
      <c r="C754" s="19">
        <v>0</v>
      </c>
      <c r="D754" s="19">
        <v>0</v>
      </c>
      <c r="E754" s="19" t="s">
        <v>22</v>
      </c>
      <c r="F754" s="19">
        <v>46.02</v>
      </c>
      <c r="G754" s="19">
        <v>6</v>
      </c>
      <c r="H754" s="19">
        <v>13.805999999999999</v>
      </c>
      <c r="I754" s="19">
        <v>289.92599999999999</v>
      </c>
      <c r="J754" s="19">
        <v>43503</v>
      </c>
      <c r="K754" s="19">
        <v>2</v>
      </c>
      <c r="L754" s="19" t="s">
        <v>23</v>
      </c>
      <c r="M754" s="19">
        <v>276.12</v>
      </c>
      <c r="N754" s="19">
        <v>4.761904762E-2</v>
      </c>
      <c r="O754" s="19">
        <v>13.805999999999999</v>
      </c>
    </row>
    <row r="755" spans="1:15">
      <c r="A755" s="19" t="s">
        <v>1034</v>
      </c>
      <c r="B755" s="19" t="s">
        <v>254</v>
      </c>
      <c r="C755" s="19">
        <v>0</v>
      </c>
      <c r="D755" s="19">
        <v>1</v>
      </c>
      <c r="E755" s="19" t="s">
        <v>26</v>
      </c>
      <c r="F755" s="19">
        <v>15.8</v>
      </c>
      <c r="G755" s="19">
        <v>10</v>
      </c>
      <c r="H755" s="19">
        <v>7.9</v>
      </c>
      <c r="I755" s="19">
        <v>165.9</v>
      </c>
      <c r="J755" s="19">
        <v>43474</v>
      </c>
      <c r="K755" s="19">
        <v>1</v>
      </c>
      <c r="L755" s="19" t="s">
        <v>23</v>
      </c>
      <c r="M755" s="19">
        <v>158</v>
      </c>
      <c r="N755" s="19">
        <v>4.761904762E-2</v>
      </c>
      <c r="O755" s="19">
        <v>7.9</v>
      </c>
    </row>
    <row r="756" spans="1:15">
      <c r="A756" s="19" t="s">
        <v>1035</v>
      </c>
      <c r="B756" s="19" t="s">
        <v>246</v>
      </c>
      <c r="C756" s="19">
        <v>1</v>
      </c>
      <c r="D756" s="19">
        <v>1</v>
      </c>
      <c r="E756" s="19" t="s">
        <v>37</v>
      </c>
      <c r="F756" s="19">
        <v>98.66</v>
      </c>
      <c r="G756" s="19">
        <v>9</v>
      </c>
      <c r="H756" s="19">
        <v>44.396999999999998</v>
      </c>
      <c r="I756" s="19">
        <v>932.33699999999999</v>
      </c>
      <c r="J756" s="19">
        <v>43515</v>
      </c>
      <c r="K756" s="19">
        <v>2</v>
      </c>
      <c r="L756" s="19" t="s">
        <v>23</v>
      </c>
      <c r="M756" s="19">
        <v>887.94</v>
      </c>
      <c r="N756" s="19">
        <v>4.761904762E-2</v>
      </c>
      <c r="O756" s="19">
        <v>44.396999999999998</v>
      </c>
    </row>
    <row r="757" spans="1:15">
      <c r="A757" s="19" t="s">
        <v>1036</v>
      </c>
      <c r="B757" s="19" t="s">
        <v>254</v>
      </c>
      <c r="C757" s="19">
        <v>1</v>
      </c>
      <c r="D757" s="19">
        <v>0</v>
      </c>
      <c r="E757" s="19" t="s">
        <v>39</v>
      </c>
      <c r="F757" s="19">
        <v>91.98</v>
      </c>
      <c r="G757" s="19">
        <v>1</v>
      </c>
      <c r="H757" s="19">
        <v>4.5990000000000002</v>
      </c>
      <c r="I757" s="19">
        <v>96.578999999999994</v>
      </c>
      <c r="J757" s="19">
        <v>43542</v>
      </c>
      <c r="K757" s="19">
        <v>2</v>
      </c>
      <c r="L757" s="19" t="s">
        <v>23</v>
      </c>
      <c r="M757" s="19">
        <v>91.98</v>
      </c>
      <c r="N757" s="19">
        <v>4.761904762E-2</v>
      </c>
      <c r="O757" s="19">
        <v>4.5990000000000002</v>
      </c>
    </row>
    <row r="758" spans="1:15">
      <c r="A758" s="19" t="s">
        <v>1037</v>
      </c>
      <c r="B758" s="19" t="s">
        <v>246</v>
      </c>
      <c r="C758" s="19">
        <v>1</v>
      </c>
      <c r="D758" s="19">
        <v>0</v>
      </c>
      <c r="E758" s="19" t="s">
        <v>22</v>
      </c>
      <c r="F758" s="19">
        <v>20.89</v>
      </c>
      <c r="G758" s="19">
        <v>2</v>
      </c>
      <c r="H758" s="19">
        <v>2.089</v>
      </c>
      <c r="I758" s="19">
        <v>43.869</v>
      </c>
      <c r="J758" s="19">
        <v>43501</v>
      </c>
      <c r="K758" s="19">
        <v>2</v>
      </c>
      <c r="L758" s="19" t="s">
        <v>23</v>
      </c>
      <c r="M758" s="19">
        <v>41.78</v>
      </c>
      <c r="N758" s="19">
        <v>4.761904762E-2</v>
      </c>
      <c r="O758" s="19">
        <v>2.089</v>
      </c>
    </row>
    <row r="759" spans="1:15">
      <c r="A759" s="19" t="s">
        <v>1038</v>
      </c>
      <c r="B759" s="19" t="s">
        <v>246</v>
      </c>
      <c r="C759" s="19">
        <v>0</v>
      </c>
      <c r="D759" s="19">
        <v>1</v>
      </c>
      <c r="E759" s="19" t="s">
        <v>39</v>
      </c>
      <c r="F759" s="19">
        <v>15.5</v>
      </c>
      <c r="G759" s="19">
        <v>1</v>
      </c>
      <c r="H759" s="19">
        <v>0.77500000000000002</v>
      </c>
      <c r="I759" s="19">
        <v>16.274999999999999</v>
      </c>
      <c r="J759" s="19">
        <v>43543</v>
      </c>
      <c r="K759" s="19">
        <v>2</v>
      </c>
      <c r="L759" s="19" t="s">
        <v>282</v>
      </c>
      <c r="M759" s="19">
        <v>15.5</v>
      </c>
      <c r="N759" s="19">
        <v>4.761904762E-2</v>
      </c>
      <c r="O759" s="19">
        <v>0.77500000000000002</v>
      </c>
    </row>
    <row r="760" spans="1:15">
      <c r="A760" s="19" t="s">
        <v>1039</v>
      </c>
      <c r="B760" s="19" t="s">
        <v>254</v>
      </c>
      <c r="C760" s="19">
        <v>1</v>
      </c>
      <c r="D760" s="19">
        <v>0</v>
      </c>
      <c r="E760" s="19" t="s">
        <v>22</v>
      </c>
      <c r="F760" s="19">
        <v>96.82</v>
      </c>
      <c r="G760" s="19">
        <v>3</v>
      </c>
      <c r="H760" s="19">
        <v>14.523</v>
      </c>
      <c r="I760" s="19">
        <v>304.983</v>
      </c>
      <c r="J760" s="19">
        <v>43554</v>
      </c>
      <c r="K760" s="19">
        <v>2</v>
      </c>
      <c r="L760" s="19" t="s">
        <v>23</v>
      </c>
      <c r="M760" s="19">
        <v>290.45999999999998</v>
      </c>
      <c r="N760" s="19">
        <v>4.761904762E-2</v>
      </c>
      <c r="O760" s="19">
        <v>14.523</v>
      </c>
    </row>
    <row r="761" spans="1:15">
      <c r="A761" s="19" t="s">
        <v>1040</v>
      </c>
      <c r="B761" s="19" t="s">
        <v>251</v>
      </c>
      <c r="C761" s="19">
        <v>0</v>
      </c>
      <c r="D761" s="19">
        <v>0</v>
      </c>
      <c r="E761" s="19" t="s">
        <v>37</v>
      </c>
      <c r="F761" s="19">
        <v>33.33</v>
      </c>
      <c r="G761" s="19">
        <v>2</v>
      </c>
      <c r="H761" s="19">
        <v>3.3330000000000002</v>
      </c>
      <c r="I761" s="19">
        <v>69.992999999999995</v>
      </c>
      <c r="J761" s="19">
        <v>43491</v>
      </c>
      <c r="K761" s="19">
        <v>1</v>
      </c>
      <c r="L761" s="19" t="s">
        <v>282</v>
      </c>
      <c r="M761" s="19">
        <v>66.66</v>
      </c>
      <c r="N761" s="19">
        <v>4.761904762E-2</v>
      </c>
      <c r="O761" s="19">
        <v>3.3330000000000002</v>
      </c>
    </row>
    <row r="762" spans="1:15">
      <c r="A762" s="19" t="s">
        <v>1041</v>
      </c>
      <c r="B762" s="19" t="s">
        <v>251</v>
      </c>
      <c r="C762" s="19">
        <v>0</v>
      </c>
      <c r="D762" s="19">
        <v>1</v>
      </c>
      <c r="E762" s="19" t="s">
        <v>22</v>
      </c>
      <c r="F762" s="19">
        <v>38.270000000000003</v>
      </c>
      <c r="G762" s="19">
        <v>2</v>
      </c>
      <c r="H762" s="19">
        <v>3.827</v>
      </c>
      <c r="I762" s="19">
        <v>80.367000000000004</v>
      </c>
      <c r="J762" s="19">
        <v>43526</v>
      </c>
      <c r="K762" s="19">
        <v>2</v>
      </c>
      <c r="L762" s="19" t="s">
        <v>282</v>
      </c>
      <c r="M762" s="19">
        <v>76.540000000000006</v>
      </c>
      <c r="N762" s="19">
        <v>4.761904762E-2</v>
      </c>
      <c r="O762" s="19">
        <v>3.827</v>
      </c>
    </row>
    <row r="763" spans="1:15">
      <c r="A763" s="19" t="s">
        <v>1042</v>
      </c>
      <c r="B763" s="19" t="s">
        <v>246</v>
      </c>
      <c r="C763" s="19">
        <v>0</v>
      </c>
      <c r="D763" s="19">
        <v>1</v>
      </c>
      <c r="E763" s="19" t="s">
        <v>26</v>
      </c>
      <c r="F763" s="19">
        <v>33.299999999999997</v>
      </c>
      <c r="G763" s="19">
        <v>9</v>
      </c>
      <c r="H763" s="19">
        <v>14.984999999999999</v>
      </c>
      <c r="I763" s="19">
        <v>314.685</v>
      </c>
      <c r="J763" s="19">
        <v>43528</v>
      </c>
      <c r="K763" s="19">
        <v>2</v>
      </c>
      <c r="L763" s="19" t="s">
        <v>18</v>
      </c>
      <c r="M763" s="19">
        <v>299.7</v>
      </c>
      <c r="N763" s="19">
        <v>4.761904762E-2</v>
      </c>
      <c r="O763" s="19">
        <v>14.984999999999999</v>
      </c>
    </row>
    <row r="764" spans="1:15">
      <c r="A764" s="19" t="s">
        <v>1043</v>
      </c>
      <c r="B764" s="19" t="s">
        <v>246</v>
      </c>
      <c r="C764" s="19">
        <v>1</v>
      </c>
      <c r="D764" s="19">
        <v>0</v>
      </c>
      <c r="E764" s="19" t="s">
        <v>26</v>
      </c>
      <c r="F764" s="19">
        <v>81.010000000000005</v>
      </c>
      <c r="G764" s="19">
        <v>3</v>
      </c>
      <c r="H764" s="19">
        <v>12.1515</v>
      </c>
      <c r="I764" s="19">
        <v>255.1815</v>
      </c>
      <c r="J764" s="19">
        <v>43478</v>
      </c>
      <c r="K764" s="19">
        <v>1</v>
      </c>
      <c r="L764" s="19" t="s">
        <v>282</v>
      </c>
      <c r="M764" s="19">
        <v>243.03</v>
      </c>
      <c r="N764" s="19">
        <v>4.761904762E-2</v>
      </c>
      <c r="O764" s="19">
        <v>12.1515</v>
      </c>
    </row>
    <row r="765" spans="1:15">
      <c r="A765" s="19" t="s">
        <v>1044</v>
      </c>
      <c r="B765" s="19" t="s">
        <v>246</v>
      </c>
      <c r="C765" s="19">
        <v>0</v>
      </c>
      <c r="D765" s="19">
        <v>1</v>
      </c>
      <c r="E765" s="19" t="s">
        <v>17</v>
      </c>
      <c r="F765" s="19">
        <v>15.8</v>
      </c>
      <c r="G765" s="19">
        <v>3</v>
      </c>
      <c r="H765" s="19">
        <v>2.37</v>
      </c>
      <c r="I765" s="19">
        <v>49.77</v>
      </c>
      <c r="J765" s="19">
        <v>43549</v>
      </c>
      <c r="K765" s="19">
        <v>2</v>
      </c>
      <c r="L765" s="19" t="s">
        <v>23</v>
      </c>
      <c r="M765" s="19">
        <v>47.4</v>
      </c>
      <c r="N765" s="19">
        <v>4.761904762E-2</v>
      </c>
      <c r="O765" s="19">
        <v>2.37</v>
      </c>
    </row>
    <row r="766" spans="1:15">
      <c r="A766" s="19" t="s">
        <v>1045</v>
      </c>
      <c r="B766" s="19" t="s">
        <v>251</v>
      </c>
      <c r="C766" s="19">
        <v>1</v>
      </c>
      <c r="D766" s="19">
        <v>1</v>
      </c>
      <c r="E766" s="19" t="s">
        <v>22</v>
      </c>
      <c r="F766" s="19">
        <v>34.49</v>
      </c>
      <c r="G766" s="19">
        <v>5</v>
      </c>
      <c r="H766" s="19">
        <v>8.6225000000000005</v>
      </c>
      <c r="I766" s="19">
        <v>181.07249999999999</v>
      </c>
      <c r="J766" s="19">
        <v>43535</v>
      </c>
      <c r="K766" s="19">
        <v>2</v>
      </c>
      <c r="L766" s="19" t="s">
        <v>282</v>
      </c>
      <c r="M766" s="19">
        <v>172.45</v>
      </c>
      <c r="N766" s="19">
        <v>4.761904762E-2</v>
      </c>
      <c r="O766" s="19">
        <v>8.6225000000000005</v>
      </c>
    </row>
    <row r="767" spans="1:15">
      <c r="A767" s="19" t="s">
        <v>1046</v>
      </c>
      <c r="B767" s="19" t="s">
        <v>251</v>
      </c>
      <c r="C767" s="19">
        <v>1</v>
      </c>
      <c r="D767" s="19">
        <v>1</v>
      </c>
      <c r="E767" s="19" t="s">
        <v>37</v>
      </c>
      <c r="F767" s="19">
        <v>84.63</v>
      </c>
      <c r="G767" s="19">
        <v>10</v>
      </c>
      <c r="H767" s="19">
        <v>42.314999999999998</v>
      </c>
      <c r="I767" s="19">
        <v>888.61500000000001</v>
      </c>
      <c r="J767" s="19">
        <v>43466</v>
      </c>
      <c r="K767" s="19">
        <v>1</v>
      </c>
      <c r="L767" s="19" t="s">
        <v>282</v>
      </c>
      <c r="M767" s="19">
        <v>846.3</v>
      </c>
      <c r="N767" s="19">
        <v>4.761904762E-2</v>
      </c>
      <c r="O767" s="19">
        <v>42.314999999999998</v>
      </c>
    </row>
    <row r="768" spans="1:15">
      <c r="A768" s="19" t="s">
        <v>1047</v>
      </c>
      <c r="B768" s="19" t="s">
        <v>251</v>
      </c>
      <c r="C768" s="19">
        <v>1</v>
      </c>
      <c r="D768" s="19">
        <v>0</v>
      </c>
      <c r="E768" s="19" t="s">
        <v>26</v>
      </c>
      <c r="F768" s="19">
        <v>36.909999999999997</v>
      </c>
      <c r="G768" s="19">
        <v>7</v>
      </c>
      <c r="H768" s="19">
        <v>12.9185</v>
      </c>
      <c r="I768" s="19">
        <v>271.2885</v>
      </c>
      <c r="J768" s="19">
        <v>43506</v>
      </c>
      <c r="K768" s="19">
        <v>1</v>
      </c>
      <c r="L768" s="19" t="s">
        <v>18</v>
      </c>
      <c r="M768" s="19">
        <v>258.37</v>
      </c>
      <c r="N768" s="19">
        <v>4.761904762E-2</v>
      </c>
      <c r="O768" s="19">
        <v>12.9185</v>
      </c>
    </row>
    <row r="769" spans="1:15">
      <c r="A769" s="19" t="s">
        <v>1048</v>
      </c>
      <c r="B769" s="19" t="s">
        <v>251</v>
      </c>
      <c r="C769" s="19">
        <v>0</v>
      </c>
      <c r="D769" s="19">
        <v>0</v>
      </c>
      <c r="E769" s="19" t="s">
        <v>22</v>
      </c>
      <c r="F769" s="19">
        <v>87.08</v>
      </c>
      <c r="G769" s="19">
        <v>7</v>
      </c>
      <c r="H769" s="19">
        <v>30.478000000000002</v>
      </c>
      <c r="I769" s="19">
        <v>640.03800000000001</v>
      </c>
      <c r="J769" s="19">
        <v>43491</v>
      </c>
      <c r="K769" s="19">
        <v>2</v>
      </c>
      <c r="L769" s="19" t="s">
        <v>23</v>
      </c>
      <c r="M769" s="19">
        <v>609.55999999999995</v>
      </c>
      <c r="N769" s="19">
        <v>4.761904762E-2</v>
      </c>
      <c r="O769" s="19">
        <v>30.478000000000002</v>
      </c>
    </row>
    <row r="770" spans="1:15">
      <c r="A770" s="19" t="s">
        <v>1049</v>
      </c>
      <c r="B770" s="19" t="s">
        <v>246</v>
      </c>
      <c r="C770" s="19">
        <v>0</v>
      </c>
      <c r="D770" s="19">
        <v>0</v>
      </c>
      <c r="E770" s="19" t="s">
        <v>26</v>
      </c>
      <c r="F770" s="19">
        <v>80.08</v>
      </c>
      <c r="G770" s="19">
        <v>3</v>
      </c>
      <c r="H770" s="19">
        <v>12.012</v>
      </c>
      <c r="I770" s="19">
        <v>252.25200000000001</v>
      </c>
      <c r="J770" s="19">
        <v>43507</v>
      </c>
      <c r="K770" s="19">
        <v>2</v>
      </c>
      <c r="L770" s="19" t="s">
        <v>23</v>
      </c>
      <c r="M770" s="19">
        <v>240.24</v>
      </c>
      <c r="N770" s="19">
        <v>4.761904762E-2</v>
      </c>
      <c r="O770" s="19">
        <v>12.012</v>
      </c>
    </row>
    <row r="771" spans="1:15">
      <c r="A771" s="19" t="s">
        <v>1050</v>
      </c>
      <c r="B771" s="19" t="s">
        <v>254</v>
      </c>
      <c r="C771" s="19">
        <v>0</v>
      </c>
      <c r="D771" s="19">
        <v>0</v>
      </c>
      <c r="E771" s="19" t="s">
        <v>39</v>
      </c>
      <c r="F771" s="19">
        <v>86.13</v>
      </c>
      <c r="G771" s="19">
        <v>2</v>
      </c>
      <c r="H771" s="19">
        <v>8.6129999999999995</v>
      </c>
      <c r="I771" s="19">
        <v>180.87299999999999</v>
      </c>
      <c r="J771" s="19">
        <v>43503</v>
      </c>
      <c r="K771" s="19">
        <v>2</v>
      </c>
      <c r="L771" s="19" t="s">
        <v>23</v>
      </c>
      <c r="M771" s="19">
        <v>172.26</v>
      </c>
      <c r="N771" s="19">
        <v>4.761904762E-2</v>
      </c>
      <c r="O771" s="19">
        <v>8.6129999999999995</v>
      </c>
    </row>
    <row r="772" spans="1:15">
      <c r="A772" s="19" t="s">
        <v>1051</v>
      </c>
      <c r="B772" s="19" t="s">
        <v>251</v>
      </c>
      <c r="C772" s="19">
        <v>1</v>
      </c>
      <c r="D772" s="19">
        <v>0</v>
      </c>
      <c r="E772" s="19" t="s">
        <v>39</v>
      </c>
      <c r="F772" s="19">
        <v>49.92</v>
      </c>
      <c r="G772" s="19">
        <v>2</v>
      </c>
      <c r="H772" s="19">
        <v>4.992</v>
      </c>
      <c r="I772" s="19">
        <v>104.83199999999999</v>
      </c>
      <c r="J772" s="19">
        <v>43530</v>
      </c>
      <c r="K772" s="19">
        <v>1</v>
      </c>
      <c r="L772" s="19" t="s">
        <v>282</v>
      </c>
      <c r="M772" s="19">
        <v>99.84</v>
      </c>
      <c r="N772" s="19">
        <v>4.761904762E-2</v>
      </c>
      <c r="O772" s="19">
        <v>4.992</v>
      </c>
    </row>
    <row r="773" spans="1:15">
      <c r="A773" s="19" t="s">
        <v>1052</v>
      </c>
      <c r="B773" s="19" t="s">
        <v>246</v>
      </c>
      <c r="C773" s="19">
        <v>0</v>
      </c>
      <c r="D773" s="19">
        <v>1</v>
      </c>
      <c r="E773" s="19" t="s">
        <v>37</v>
      </c>
      <c r="F773" s="19">
        <v>74.66</v>
      </c>
      <c r="G773" s="19">
        <v>4</v>
      </c>
      <c r="H773" s="19">
        <v>14.932</v>
      </c>
      <c r="I773" s="19">
        <v>313.572</v>
      </c>
      <c r="J773" s="19">
        <v>43528</v>
      </c>
      <c r="K773" s="19">
        <v>0</v>
      </c>
      <c r="L773" s="19" t="s">
        <v>23</v>
      </c>
      <c r="M773" s="19">
        <v>298.64</v>
      </c>
      <c r="N773" s="19">
        <v>4.761904762E-2</v>
      </c>
      <c r="O773" s="19">
        <v>14.932</v>
      </c>
    </row>
    <row r="774" spans="1:15">
      <c r="A774" s="19" t="s">
        <v>1053</v>
      </c>
      <c r="B774" s="19" t="s">
        <v>251</v>
      </c>
      <c r="C774" s="19">
        <v>1</v>
      </c>
      <c r="D774" s="19">
        <v>0</v>
      </c>
      <c r="E774" s="19" t="s">
        <v>37</v>
      </c>
      <c r="F774" s="19">
        <v>26.6</v>
      </c>
      <c r="G774" s="19">
        <v>6</v>
      </c>
      <c r="H774" s="19">
        <v>7.98</v>
      </c>
      <c r="I774" s="19">
        <v>167.58</v>
      </c>
      <c r="J774" s="19">
        <v>43522</v>
      </c>
      <c r="K774" s="19">
        <v>2</v>
      </c>
      <c r="L774" s="19" t="s">
        <v>18</v>
      </c>
      <c r="M774" s="19">
        <v>159.6</v>
      </c>
      <c r="N774" s="19">
        <v>4.761904762E-2</v>
      </c>
      <c r="O774" s="19">
        <v>7.98</v>
      </c>
    </row>
    <row r="775" spans="1:15">
      <c r="A775" s="19" t="s">
        <v>1054</v>
      </c>
      <c r="B775" s="19" t="s">
        <v>251</v>
      </c>
      <c r="C775" s="19">
        <v>0</v>
      </c>
      <c r="D775" s="19">
        <v>1</v>
      </c>
      <c r="E775" s="19" t="s">
        <v>22</v>
      </c>
      <c r="F775" s="19">
        <v>25.45</v>
      </c>
      <c r="G775" s="19">
        <v>1</v>
      </c>
      <c r="H775" s="19">
        <v>1.2725</v>
      </c>
      <c r="I775" s="19">
        <v>26.7225</v>
      </c>
      <c r="J775" s="19">
        <v>43534</v>
      </c>
      <c r="K775" s="19">
        <v>2</v>
      </c>
      <c r="L775" s="19" t="s">
        <v>282</v>
      </c>
      <c r="M775" s="19">
        <v>25.45</v>
      </c>
      <c r="N775" s="19">
        <v>4.761904762E-2</v>
      </c>
      <c r="O775" s="19">
        <v>1.2725</v>
      </c>
    </row>
    <row r="776" spans="1:15">
      <c r="A776" s="19" t="s">
        <v>1055</v>
      </c>
      <c r="B776" s="19" t="s">
        <v>251</v>
      </c>
      <c r="C776" s="19">
        <v>0</v>
      </c>
      <c r="D776" s="19">
        <v>1</v>
      </c>
      <c r="E776" s="19" t="s">
        <v>37</v>
      </c>
      <c r="F776" s="19">
        <v>67.77</v>
      </c>
      <c r="G776" s="19">
        <v>1</v>
      </c>
      <c r="H776" s="19">
        <v>3.3885000000000001</v>
      </c>
      <c r="I776" s="19">
        <v>71.158500000000004</v>
      </c>
      <c r="J776" s="19">
        <v>43500</v>
      </c>
      <c r="K776" s="19">
        <v>2</v>
      </c>
      <c r="L776" s="19" t="s">
        <v>282</v>
      </c>
      <c r="M776" s="19">
        <v>67.77</v>
      </c>
      <c r="N776" s="19">
        <v>4.761904762E-2</v>
      </c>
      <c r="O776" s="19">
        <v>3.3885000000000001</v>
      </c>
    </row>
    <row r="777" spans="1:15">
      <c r="A777" s="19" t="s">
        <v>1056</v>
      </c>
      <c r="B777" s="19" t="s">
        <v>254</v>
      </c>
      <c r="C777" s="19">
        <v>1</v>
      </c>
      <c r="D777" s="19">
        <v>0</v>
      </c>
      <c r="E777" s="19" t="s">
        <v>37</v>
      </c>
      <c r="F777" s="19">
        <v>59.59</v>
      </c>
      <c r="G777" s="19">
        <v>4</v>
      </c>
      <c r="H777" s="19">
        <v>11.917999999999999</v>
      </c>
      <c r="I777" s="19">
        <v>250.27799999999999</v>
      </c>
      <c r="J777" s="19">
        <v>43484</v>
      </c>
      <c r="K777" s="19">
        <v>1</v>
      </c>
      <c r="L777" s="19" t="s">
        <v>23</v>
      </c>
      <c r="M777" s="19">
        <v>238.36</v>
      </c>
      <c r="N777" s="19">
        <v>4.761904762E-2</v>
      </c>
      <c r="O777" s="19">
        <v>11.917999999999999</v>
      </c>
    </row>
    <row r="778" spans="1:15">
      <c r="A778" s="19" t="s">
        <v>1057</v>
      </c>
      <c r="B778" s="19" t="s">
        <v>246</v>
      </c>
      <c r="C778" s="19">
        <v>0</v>
      </c>
      <c r="D778" s="19">
        <v>0</v>
      </c>
      <c r="E778" s="19" t="s">
        <v>17</v>
      </c>
      <c r="F778" s="19">
        <v>58.15</v>
      </c>
      <c r="G778" s="19">
        <v>4</v>
      </c>
      <c r="H778" s="19">
        <v>11.63</v>
      </c>
      <c r="I778" s="19">
        <v>244.23</v>
      </c>
      <c r="J778" s="19">
        <v>43488</v>
      </c>
      <c r="K778" s="19">
        <v>2</v>
      </c>
      <c r="L778" s="19" t="s">
        <v>23</v>
      </c>
      <c r="M778" s="19">
        <v>232.6</v>
      </c>
      <c r="N778" s="19">
        <v>4.761904762E-2</v>
      </c>
      <c r="O778" s="19">
        <v>11.63</v>
      </c>
    </row>
    <row r="779" spans="1:15">
      <c r="A779" s="19" t="s">
        <v>1058</v>
      </c>
      <c r="B779" s="19" t="s">
        <v>246</v>
      </c>
      <c r="C779" s="19">
        <v>1</v>
      </c>
      <c r="D779" s="19">
        <v>1</v>
      </c>
      <c r="E779" s="19" t="s">
        <v>30</v>
      </c>
      <c r="F779" s="19">
        <v>97.48</v>
      </c>
      <c r="G779" s="19">
        <v>9</v>
      </c>
      <c r="H779" s="19">
        <v>43.866</v>
      </c>
      <c r="I779" s="19">
        <v>921.18600000000004</v>
      </c>
      <c r="J779" s="19">
        <v>43538</v>
      </c>
      <c r="K779" s="19">
        <v>1</v>
      </c>
      <c r="L779" s="19" t="s">
        <v>18</v>
      </c>
      <c r="M779" s="19">
        <v>877.32</v>
      </c>
      <c r="N779" s="19">
        <v>4.761904762E-2</v>
      </c>
      <c r="O779" s="19">
        <v>43.866</v>
      </c>
    </row>
    <row r="780" spans="1:15">
      <c r="A780" s="19" t="s">
        <v>1059</v>
      </c>
      <c r="B780" s="19" t="s">
        <v>254</v>
      </c>
      <c r="C780" s="19">
        <v>0</v>
      </c>
      <c r="D780" s="19">
        <v>0</v>
      </c>
      <c r="E780" s="19" t="s">
        <v>17</v>
      </c>
      <c r="F780" s="19">
        <v>99.96</v>
      </c>
      <c r="G780" s="19">
        <v>7</v>
      </c>
      <c r="H780" s="19">
        <v>34.985999999999997</v>
      </c>
      <c r="I780" s="19">
        <v>734.70600000000002</v>
      </c>
      <c r="J780" s="19">
        <v>43488</v>
      </c>
      <c r="K780" s="19">
        <v>0</v>
      </c>
      <c r="L780" s="19" t="s">
        <v>23</v>
      </c>
      <c r="M780" s="19">
        <v>699.72</v>
      </c>
      <c r="N780" s="19">
        <v>4.761904762E-2</v>
      </c>
      <c r="O780" s="19">
        <v>34.985999999999997</v>
      </c>
    </row>
    <row r="781" spans="1:15">
      <c r="A781" s="19" t="s">
        <v>1060</v>
      </c>
      <c r="B781" s="19" t="s">
        <v>254</v>
      </c>
      <c r="C781" s="19">
        <v>0</v>
      </c>
      <c r="D781" s="19">
        <v>0</v>
      </c>
      <c r="E781" s="19" t="s">
        <v>22</v>
      </c>
      <c r="F781" s="19">
        <v>96.37</v>
      </c>
      <c r="G781" s="19">
        <v>7</v>
      </c>
      <c r="H781" s="19">
        <v>33.729500000000002</v>
      </c>
      <c r="I781" s="19">
        <v>708.31949999999995</v>
      </c>
      <c r="J781" s="19">
        <v>43474</v>
      </c>
      <c r="K781" s="19">
        <v>1</v>
      </c>
      <c r="L781" s="19" t="s">
        <v>23</v>
      </c>
      <c r="M781" s="19">
        <v>674.59</v>
      </c>
      <c r="N781" s="19">
        <v>4.761904762E-2</v>
      </c>
      <c r="O781" s="19">
        <v>33.729500000000002</v>
      </c>
    </row>
    <row r="782" spans="1:15">
      <c r="A782" s="19" t="s">
        <v>1061</v>
      </c>
      <c r="B782" s="19" t="s">
        <v>251</v>
      </c>
      <c r="C782" s="19">
        <v>0</v>
      </c>
      <c r="D782" s="19">
        <v>1</v>
      </c>
      <c r="E782" s="19" t="s">
        <v>39</v>
      </c>
      <c r="F782" s="19">
        <v>63.71</v>
      </c>
      <c r="G782" s="19">
        <v>5</v>
      </c>
      <c r="H782" s="19">
        <v>15.9275</v>
      </c>
      <c r="I782" s="19">
        <v>334.47750000000002</v>
      </c>
      <c r="J782" s="19">
        <v>43503</v>
      </c>
      <c r="K782" s="19">
        <v>2</v>
      </c>
      <c r="L782" s="19" t="s">
        <v>18</v>
      </c>
      <c r="M782" s="19">
        <v>318.55</v>
      </c>
      <c r="N782" s="19">
        <v>4.761904762E-2</v>
      </c>
      <c r="O782" s="19">
        <v>15.9275</v>
      </c>
    </row>
    <row r="783" spans="1:15">
      <c r="A783" s="19" t="s">
        <v>1062</v>
      </c>
      <c r="B783" s="19" t="s">
        <v>251</v>
      </c>
      <c r="C783" s="19">
        <v>0</v>
      </c>
      <c r="D783" s="19">
        <v>1</v>
      </c>
      <c r="E783" s="19" t="s">
        <v>17</v>
      </c>
      <c r="F783" s="19">
        <v>14.76</v>
      </c>
      <c r="G783" s="19">
        <v>2</v>
      </c>
      <c r="H783" s="19">
        <v>1.476</v>
      </c>
      <c r="I783" s="19">
        <v>30.995999999999999</v>
      </c>
      <c r="J783" s="19">
        <v>43514</v>
      </c>
      <c r="K783" s="19">
        <v>1</v>
      </c>
      <c r="L783" s="19" t="s">
        <v>18</v>
      </c>
      <c r="M783" s="19">
        <v>29.52</v>
      </c>
      <c r="N783" s="19">
        <v>4.761904762E-2</v>
      </c>
      <c r="O783" s="19">
        <v>1.476</v>
      </c>
    </row>
    <row r="784" spans="1:15">
      <c r="A784" s="19" t="s">
        <v>1063</v>
      </c>
      <c r="B784" s="19" t="s">
        <v>251</v>
      </c>
      <c r="C784" s="19">
        <v>1</v>
      </c>
      <c r="D784" s="19">
        <v>0</v>
      </c>
      <c r="E784" s="19" t="s">
        <v>17</v>
      </c>
      <c r="F784" s="19">
        <v>62</v>
      </c>
      <c r="G784" s="19">
        <v>8</v>
      </c>
      <c r="H784" s="19">
        <v>24.8</v>
      </c>
      <c r="I784" s="19">
        <v>520.79999999999995</v>
      </c>
      <c r="J784" s="19">
        <v>43468</v>
      </c>
      <c r="K784" s="19">
        <v>2</v>
      </c>
      <c r="L784" s="19" t="s">
        <v>282</v>
      </c>
      <c r="M784" s="19">
        <v>496</v>
      </c>
      <c r="N784" s="19">
        <v>4.761904762E-2</v>
      </c>
      <c r="O784" s="19">
        <v>24.8</v>
      </c>
    </row>
    <row r="785" spans="1:15">
      <c r="A785" s="19" t="s">
        <v>1064</v>
      </c>
      <c r="B785" s="19" t="s">
        <v>254</v>
      </c>
      <c r="C785" s="19">
        <v>1</v>
      </c>
      <c r="D785" s="19">
        <v>0</v>
      </c>
      <c r="E785" s="19" t="s">
        <v>22</v>
      </c>
      <c r="F785" s="19">
        <v>82.34</v>
      </c>
      <c r="G785" s="19">
        <v>10</v>
      </c>
      <c r="H785" s="19">
        <v>41.17</v>
      </c>
      <c r="I785" s="19">
        <v>864.57</v>
      </c>
      <c r="J785" s="19">
        <v>43553</v>
      </c>
      <c r="K785" s="19">
        <v>2</v>
      </c>
      <c r="L785" s="19" t="s">
        <v>18</v>
      </c>
      <c r="M785" s="19">
        <v>823.4</v>
      </c>
      <c r="N785" s="19">
        <v>4.761904762E-2</v>
      </c>
      <c r="O785" s="19">
        <v>41.17</v>
      </c>
    </row>
    <row r="786" spans="1:15">
      <c r="A786" s="19" t="s">
        <v>1065</v>
      </c>
      <c r="B786" s="19" t="s">
        <v>251</v>
      </c>
      <c r="C786" s="19">
        <v>1</v>
      </c>
      <c r="D786" s="19">
        <v>0</v>
      </c>
      <c r="E786" s="19" t="s">
        <v>17</v>
      </c>
      <c r="F786" s="19">
        <v>75.37</v>
      </c>
      <c r="G786" s="19">
        <v>8</v>
      </c>
      <c r="H786" s="19">
        <v>30.148</v>
      </c>
      <c r="I786" s="19">
        <v>633.10799999999995</v>
      </c>
      <c r="J786" s="19">
        <v>43493</v>
      </c>
      <c r="K786" s="19">
        <v>2</v>
      </c>
      <c r="L786" s="19" t="s">
        <v>282</v>
      </c>
      <c r="M786" s="19">
        <v>602.96</v>
      </c>
      <c r="N786" s="19">
        <v>4.761904762E-2</v>
      </c>
      <c r="O786" s="19">
        <v>30.148</v>
      </c>
    </row>
    <row r="787" spans="1:15">
      <c r="A787" s="19" t="s">
        <v>1066</v>
      </c>
      <c r="B787" s="19" t="s">
        <v>246</v>
      </c>
      <c r="C787" s="19">
        <v>0</v>
      </c>
      <c r="D787" s="19">
        <v>1</v>
      </c>
      <c r="E787" s="19" t="s">
        <v>37</v>
      </c>
      <c r="F787" s="19">
        <v>56.56</v>
      </c>
      <c r="G787" s="19">
        <v>5</v>
      </c>
      <c r="H787" s="19">
        <v>14.14</v>
      </c>
      <c r="I787" s="19">
        <v>296.94</v>
      </c>
      <c r="J787" s="19">
        <v>43546</v>
      </c>
      <c r="K787" s="19">
        <v>2</v>
      </c>
      <c r="L787" s="19" t="s">
        <v>282</v>
      </c>
      <c r="M787" s="19">
        <v>282.8</v>
      </c>
      <c r="N787" s="19">
        <v>4.761904762E-2</v>
      </c>
      <c r="O787" s="19">
        <v>14.14</v>
      </c>
    </row>
    <row r="788" spans="1:15">
      <c r="A788" s="19" t="s">
        <v>1067</v>
      </c>
      <c r="B788" s="19" t="s">
        <v>251</v>
      </c>
      <c r="C788" s="19">
        <v>0</v>
      </c>
      <c r="D788" s="19">
        <v>1</v>
      </c>
      <c r="E788" s="19" t="s">
        <v>30</v>
      </c>
      <c r="F788" s="19">
        <v>76.599999999999994</v>
      </c>
      <c r="G788" s="19">
        <v>10</v>
      </c>
      <c r="H788" s="19">
        <v>38.299999999999997</v>
      </c>
      <c r="I788" s="19">
        <v>804.3</v>
      </c>
      <c r="J788" s="19">
        <v>43489</v>
      </c>
      <c r="K788" s="19">
        <v>2</v>
      </c>
      <c r="L788" s="19" t="s">
        <v>18</v>
      </c>
      <c r="M788" s="19">
        <v>766</v>
      </c>
      <c r="N788" s="19">
        <v>4.761904762E-2</v>
      </c>
      <c r="O788" s="19">
        <v>38.299999999999997</v>
      </c>
    </row>
    <row r="789" spans="1:15">
      <c r="A789" s="19" t="s">
        <v>1068</v>
      </c>
      <c r="B789" s="19" t="s">
        <v>246</v>
      </c>
      <c r="C789" s="19">
        <v>0</v>
      </c>
      <c r="D789" s="19">
        <v>0</v>
      </c>
      <c r="E789" s="19" t="s">
        <v>22</v>
      </c>
      <c r="F789" s="19">
        <v>58.03</v>
      </c>
      <c r="G789" s="19">
        <v>2</v>
      </c>
      <c r="H789" s="19">
        <v>5.8029999999999999</v>
      </c>
      <c r="I789" s="19">
        <v>121.863</v>
      </c>
      <c r="J789" s="19">
        <v>43534</v>
      </c>
      <c r="K789" s="19">
        <v>2</v>
      </c>
      <c r="L789" s="19" t="s">
        <v>18</v>
      </c>
      <c r="M789" s="19">
        <v>116.06</v>
      </c>
      <c r="N789" s="19">
        <v>4.761904762E-2</v>
      </c>
      <c r="O789" s="19">
        <v>5.8029999999999999</v>
      </c>
    </row>
    <row r="790" spans="1:15">
      <c r="A790" s="19" t="s">
        <v>1069</v>
      </c>
      <c r="B790" s="19" t="s">
        <v>251</v>
      </c>
      <c r="C790" s="19">
        <v>0</v>
      </c>
      <c r="D790" s="19">
        <v>0</v>
      </c>
      <c r="E790" s="19" t="s">
        <v>39</v>
      </c>
      <c r="F790" s="19">
        <v>17.489999999999998</v>
      </c>
      <c r="G790" s="19">
        <v>10</v>
      </c>
      <c r="H790" s="19">
        <v>8.7449999999999992</v>
      </c>
      <c r="I790" s="19">
        <v>183.64500000000001</v>
      </c>
      <c r="J790" s="19">
        <v>43518</v>
      </c>
      <c r="K790" s="19">
        <v>2</v>
      </c>
      <c r="L790" s="19" t="s">
        <v>18</v>
      </c>
      <c r="M790" s="19">
        <v>174.9</v>
      </c>
      <c r="N790" s="19">
        <v>4.761904762E-2</v>
      </c>
      <c r="O790" s="19">
        <v>8.7449999999999992</v>
      </c>
    </row>
    <row r="791" spans="1:15">
      <c r="A791" s="19" t="s">
        <v>1070</v>
      </c>
      <c r="B791" s="19" t="s">
        <v>254</v>
      </c>
      <c r="C791" s="19">
        <v>1</v>
      </c>
      <c r="D791" s="19">
        <v>1</v>
      </c>
      <c r="E791" s="19" t="s">
        <v>22</v>
      </c>
      <c r="F791" s="19">
        <v>60.95</v>
      </c>
      <c r="G791" s="19">
        <v>1</v>
      </c>
      <c r="H791" s="19">
        <v>3.0474999999999999</v>
      </c>
      <c r="I791" s="19">
        <v>63.997500000000002</v>
      </c>
      <c r="J791" s="19">
        <v>43514</v>
      </c>
      <c r="K791" s="19">
        <v>1</v>
      </c>
      <c r="L791" s="19" t="s">
        <v>18</v>
      </c>
      <c r="M791" s="19">
        <v>60.95</v>
      </c>
      <c r="N791" s="19">
        <v>4.761904762E-2</v>
      </c>
      <c r="O791" s="19">
        <v>3.0474999999999999</v>
      </c>
    </row>
    <row r="792" spans="1:15">
      <c r="A792" s="19" t="s">
        <v>1071</v>
      </c>
      <c r="B792" s="19" t="s">
        <v>254</v>
      </c>
      <c r="C792" s="19">
        <v>0</v>
      </c>
      <c r="D792" s="19">
        <v>0</v>
      </c>
      <c r="E792" s="19" t="s">
        <v>17</v>
      </c>
      <c r="F792" s="19">
        <v>40.35</v>
      </c>
      <c r="G792" s="19">
        <v>1</v>
      </c>
      <c r="H792" s="19">
        <v>2.0175000000000001</v>
      </c>
      <c r="I792" s="19">
        <v>42.3675</v>
      </c>
      <c r="J792" s="19">
        <v>43494</v>
      </c>
      <c r="K792" s="19">
        <v>1</v>
      </c>
      <c r="L792" s="19" t="s">
        <v>18</v>
      </c>
      <c r="M792" s="19">
        <v>40.35</v>
      </c>
      <c r="N792" s="19">
        <v>4.761904762E-2</v>
      </c>
      <c r="O792" s="19">
        <v>2.0175000000000001</v>
      </c>
    </row>
    <row r="793" spans="1:15">
      <c r="A793" s="19" t="s">
        <v>1072</v>
      </c>
      <c r="B793" s="19" t="s">
        <v>251</v>
      </c>
      <c r="C793" s="19">
        <v>0</v>
      </c>
      <c r="D793" s="19">
        <v>1</v>
      </c>
      <c r="E793" s="19" t="s">
        <v>26</v>
      </c>
      <c r="F793" s="19">
        <v>97.38</v>
      </c>
      <c r="G793" s="19">
        <v>10</v>
      </c>
      <c r="H793" s="19">
        <v>48.69</v>
      </c>
      <c r="I793" s="19">
        <v>1022.49</v>
      </c>
      <c r="J793" s="19">
        <v>43526</v>
      </c>
      <c r="K793" s="19">
        <v>2</v>
      </c>
      <c r="L793" s="19" t="s">
        <v>18</v>
      </c>
      <c r="M793" s="19">
        <v>973.8</v>
      </c>
      <c r="N793" s="19">
        <v>4.761904762E-2</v>
      </c>
      <c r="O793" s="19">
        <v>48.69</v>
      </c>
    </row>
    <row r="794" spans="1:15">
      <c r="A794" s="19" t="s">
        <v>1073</v>
      </c>
      <c r="B794" s="19" t="s">
        <v>246</v>
      </c>
      <c r="C794" s="19">
        <v>1</v>
      </c>
      <c r="D794" s="19">
        <v>0</v>
      </c>
      <c r="E794" s="19" t="s">
        <v>37</v>
      </c>
      <c r="F794" s="19">
        <v>31.84</v>
      </c>
      <c r="G794" s="19">
        <v>1</v>
      </c>
      <c r="H794" s="19">
        <v>1.5920000000000001</v>
      </c>
      <c r="I794" s="19">
        <v>33.432000000000002</v>
      </c>
      <c r="J794" s="19">
        <v>43505</v>
      </c>
      <c r="K794" s="19">
        <v>1</v>
      </c>
      <c r="L794" s="19" t="s">
        <v>23</v>
      </c>
      <c r="M794" s="19">
        <v>31.84</v>
      </c>
      <c r="N794" s="19">
        <v>4.761904762E-2</v>
      </c>
      <c r="O794" s="19">
        <v>1.5920000000000001</v>
      </c>
    </row>
    <row r="795" spans="1:15">
      <c r="A795" s="19" t="s">
        <v>1074</v>
      </c>
      <c r="B795" s="19" t="s">
        <v>246</v>
      </c>
      <c r="C795" s="19">
        <v>0</v>
      </c>
      <c r="D795" s="19">
        <v>0</v>
      </c>
      <c r="E795" s="19" t="s">
        <v>26</v>
      </c>
      <c r="F795" s="19">
        <v>65.819999999999993</v>
      </c>
      <c r="G795" s="19">
        <v>1</v>
      </c>
      <c r="H795" s="19">
        <v>3.2909999999999999</v>
      </c>
      <c r="I795" s="19">
        <v>69.111000000000004</v>
      </c>
      <c r="J795" s="19">
        <v>43518</v>
      </c>
      <c r="K795" s="19">
        <v>2</v>
      </c>
      <c r="L795" s="19" t="s">
        <v>23</v>
      </c>
      <c r="M795" s="19">
        <v>65.819999999999993</v>
      </c>
      <c r="N795" s="19">
        <v>4.761904762E-2</v>
      </c>
      <c r="O795" s="19">
        <v>3.2909999999999999</v>
      </c>
    </row>
    <row r="796" spans="1:15">
      <c r="A796" s="19" t="s">
        <v>1075</v>
      </c>
      <c r="B796" s="19" t="s">
        <v>246</v>
      </c>
      <c r="C796" s="19">
        <v>1</v>
      </c>
      <c r="D796" s="19">
        <v>1</v>
      </c>
      <c r="E796" s="19" t="s">
        <v>39</v>
      </c>
      <c r="F796" s="19">
        <v>88.34</v>
      </c>
      <c r="G796" s="19">
        <v>7</v>
      </c>
      <c r="H796" s="19">
        <v>30.919</v>
      </c>
      <c r="I796" s="19">
        <v>649.29899999999998</v>
      </c>
      <c r="J796" s="19">
        <v>43514</v>
      </c>
      <c r="K796" s="19">
        <v>1</v>
      </c>
      <c r="L796" s="19" t="s">
        <v>23</v>
      </c>
      <c r="M796" s="19">
        <v>618.38</v>
      </c>
      <c r="N796" s="19">
        <v>4.761904762E-2</v>
      </c>
      <c r="O796" s="19">
        <v>30.919</v>
      </c>
    </row>
    <row r="797" spans="1:15">
      <c r="A797" s="19" t="s">
        <v>13</v>
      </c>
      <c r="B797" s="19" t="s">
        <v>246</v>
      </c>
      <c r="C797" s="19">
        <v>1</v>
      </c>
      <c r="D797" s="19">
        <v>1</v>
      </c>
      <c r="E797" s="19" t="s">
        <v>17</v>
      </c>
      <c r="F797" s="19">
        <v>74.69</v>
      </c>
      <c r="G797" s="19">
        <v>7</v>
      </c>
      <c r="H797" s="19">
        <v>26.141500000000001</v>
      </c>
      <c r="I797" s="19">
        <v>548.97149999999988</v>
      </c>
      <c r="J797" s="19">
        <v>43470</v>
      </c>
      <c r="K797" s="19">
        <v>1</v>
      </c>
      <c r="L797" s="19" t="s">
        <v>18</v>
      </c>
      <c r="M797" s="19">
        <v>522.83000000000004</v>
      </c>
      <c r="N797" s="19">
        <v>4.761904762E-2</v>
      </c>
      <c r="O797" s="19">
        <v>26.141500000522825</v>
      </c>
    </row>
    <row r="798" spans="1:15">
      <c r="A798" s="19" t="s">
        <v>19</v>
      </c>
      <c r="B798" s="19" t="s">
        <v>254</v>
      </c>
      <c r="C798" s="19">
        <v>0</v>
      </c>
      <c r="D798" s="19">
        <v>1</v>
      </c>
      <c r="E798" s="19" t="s">
        <v>22</v>
      </c>
      <c r="F798" s="19">
        <v>15.28</v>
      </c>
      <c r="G798" s="19">
        <v>5</v>
      </c>
      <c r="H798" s="19">
        <v>3.8200000000000003</v>
      </c>
      <c r="I798" s="19">
        <v>80.22</v>
      </c>
      <c r="J798" s="19">
        <v>43532</v>
      </c>
      <c r="K798" s="19">
        <v>0</v>
      </c>
      <c r="L798" s="19" t="s">
        <v>23</v>
      </c>
      <c r="M798" s="19">
        <v>76.400000000000006</v>
      </c>
      <c r="N798" s="19">
        <v>4.761904762E-2</v>
      </c>
      <c r="O798" s="19">
        <v>3.8200000000764001</v>
      </c>
    </row>
    <row r="799" spans="1:15">
      <c r="A799" s="19" t="s">
        <v>24</v>
      </c>
      <c r="B799" s="19" t="s">
        <v>246</v>
      </c>
      <c r="C799" s="19">
        <v>0</v>
      </c>
      <c r="D799" s="19">
        <v>0</v>
      </c>
      <c r="E799" s="19" t="s">
        <v>26</v>
      </c>
      <c r="F799" s="19">
        <v>46.33</v>
      </c>
      <c r="G799" s="19">
        <v>7</v>
      </c>
      <c r="H799" s="19">
        <v>16.215499999999999</v>
      </c>
      <c r="I799" s="19">
        <v>340.52550000000002</v>
      </c>
      <c r="J799" s="19">
        <v>43527</v>
      </c>
      <c r="K799" s="19">
        <v>1</v>
      </c>
      <c r="L799" s="19" t="s">
        <v>27</v>
      </c>
      <c r="M799" s="19">
        <v>324.31</v>
      </c>
      <c r="N799" s="19">
        <v>4.761904762E-2</v>
      </c>
      <c r="O799" s="19">
        <v>16.215500000324312</v>
      </c>
    </row>
    <row r="800" spans="1:15">
      <c r="A800" s="19" t="s">
        <v>28</v>
      </c>
      <c r="B800" s="19" t="s">
        <v>246</v>
      </c>
      <c r="C800" s="19">
        <v>1</v>
      </c>
      <c r="D800" s="19">
        <v>0</v>
      </c>
      <c r="E800" s="19" t="s">
        <v>17</v>
      </c>
      <c r="F800" s="19">
        <v>58.22</v>
      </c>
      <c r="G800" s="19">
        <v>8</v>
      </c>
      <c r="H800" s="19">
        <v>23.288</v>
      </c>
      <c r="I800" s="19">
        <v>489.048</v>
      </c>
      <c r="J800" s="19">
        <v>43492</v>
      </c>
      <c r="K800" s="19">
        <v>2</v>
      </c>
      <c r="L800" s="19" t="s">
        <v>18</v>
      </c>
      <c r="M800" s="19">
        <v>465.76</v>
      </c>
      <c r="N800" s="19">
        <v>4.761904762E-2</v>
      </c>
      <c r="O800" s="19">
        <v>23.288000000465761</v>
      </c>
    </row>
    <row r="801" spans="1:15">
      <c r="A801" s="19" t="s">
        <v>29</v>
      </c>
      <c r="B801" s="19" t="s">
        <v>246</v>
      </c>
      <c r="C801" s="19">
        <v>0</v>
      </c>
      <c r="D801" s="19">
        <v>0</v>
      </c>
      <c r="E801" s="19" t="s">
        <v>30</v>
      </c>
      <c r="F801" s="19">
        <v>86.31</v>
      </c>
      <c r="G801" s="19">
        <v>7</v>
      </c>
      <c r="H801" s="19">
        <v>30.208500000000001</v>
      </c>
      <c r="I801" s="19">
        <v>634.37850000000003</v>
      </c>
      <c r="J801" s="19">
        <v>43504</v>
      </c>
      <c r="K801" s="19">
        <v>0</v>
      </c>
      <c r="L801" s="19" t="s">
        <v>18</v>
      </c>
      <c r="M801" s="19">
        <v>604.16999999999996</v>
      </c>
      <c r="N801" s="19">
        <v>4.761904762E-2</v>
      </c>
      <c r="O801" s="19">
        <v>30.208500000604172</v>
      </c>
    </row>
    <row r="802" spans="1:15">
      <c r="A802" s="19" t="s">
        <v>31</v>
      </c>
      <c r="B802" s="19" t="s">
        <v>254</v>
      </c>
      <c r="C802" s="19">
        <v>0</v>
      </c>
      <c r="D802" s="19">
        <v>0</v>
      </c>
      <c r="E802" s="19" t="s">
        <v>22</v>
      </c>
      <c r="F802" s="19">
        <v>85.39</v>
      </c>
      <c r="G802" s="19">
        <v>7</v>
      </c>
      <c r="H802" s="19">
        <v>29.886499999999998</v>
      </c>
      <c r="I802" s="19">
        <v>627.61649999999997</v>
      </c>
      <c r="J802" s="19">
        <v>43549</v>
      </c>
      <c r="K802" s="19">
        <v>2</v>
      </c>
      <c r="L802" s="19" t="s">
        <v>18</v>
      </c>
      <c r="M802" s="19">
        <v>597.73</v>
      </c>
      <c r="N802" s="19">
        <v>4.761904762E-2</v>
      </c>
      <c r="O802" s="19">
        <v>29.886500000597728</v>
      </c>
    </row>
    <row r="803" spans="1:15">
      <c r="A803" s="19" t="s">
        <v>32</v>
      </c>
      <c r="B803" s="19" t="s">
        <v>246</v>
      </c>
      <c r="C803" s="19">
        <v>1</v>
      </c>
      <c r="D803" s="19">
        <v>1</v>
      </c>
      <c r="E803" s="19" t="s">
        <v>22</v>
      </c>
      <c r="F803" s="19">
        <v>68.84</v>
      </c>
      <c r="G803" s="19">
        <v>6</v>
      </c>
      <c r="H803" s="19">
        <v>20.652000000000001</v>
      </c>
      <c r="I803" s="19">
        <v>433.69200000000001</v>
      </c>
      <c r="J803" s="19">
        <v>43521</v>
      </c>
      <c r="K803" s="19">
        <v>1</v>
      </c>
      <c r="L803" s="19" t="s">
        <v>18</v>
      </c>
      <c r="M803" s="19">
        <v>413.04</v>
      </c>
      <c r="N803" s="19">
        <v>4.761904762E-2</v>
      </c>
      <c r="O803" s="19">
        <v>20.65200000041304</v>
      </c>
    </row>
    <row r="804" spans="1:15">
      <c r="A804" s="19" t="s">
        <v>33</v>
      </c>
      <c r="B804" s="19" t="s">
        <v>254</v>
      </c>
      <c r="C804" s="19">
        <v>0</v>
      </c>
      <c r="D804" s="19">
        <v>1</v>
      </c>
      <c r="E804" s="19" t="s">
        <v>26</v>
      </c>
      <c r="F804" s="19">
        <v>73.56</v>
      </c>
      <c r="G804" s="19">
        <v>10</v>
      </c>
      <c r="H804" s="19">
        <v>36.78</v>
      </c>
      <c r="I804" s="19">
        <v>772.38</v>
      </c>
      <c r="J804" s="19">
        <v>43520</v>
      </c>
      <c r="K804" s="19">
        <v>1</v>
      </c>
      <c r="L804" s="19" t="s">
        <v>18</v>
      </c>
      <c r="M804" s="19">
        <v>735.6</v>
      </c>
      <c r="N804" s="19">
        <v>4.761904762E-2</v>
      </c>
      <c r="O804" s="19">
        <v>36.780000000735598</v>
      </c>
    </row>
    <row r="805" spans="1:15">
      <c r="A805" s="19" t="s">
        <v>34</v>
      </c>
      <c r="B805" s="19" t="s">
        <v>246</v>
      </c>
      <c r="C805" s="19">
        <v>1</v>
      </c>
      <c r="D805" s="19">
        <v>1</v>
      </c>
      <c r="E805" s="19" t="s">
        <v>17</v>
      </c>
      <c r="F805" s="19">
        <v>36.26</v>
      </c>
      <c r="G805" s="19">
        <v>2</v>
      </c>
      <c r="H805" s="19">
        <v>3.6259999999999999</v>
      </c>
      <c r="I805" s="19">
        <v>76.146000000000001</v>
      </c>
      <c r="J805" s="19">
        <v>43475</v>
      </c>
      <c r="K805" s="19">
        <v>2</v>
      </c>
      <c r="L805" s="19" t="s">
        <v>27</v>
      </c>
      <c r="M805" s="19">
        <v>72.52</v>
      </c>
      <c r="N805" s="19">
        <v>4.761904762E-2</v>
      </c>
      <c r="O805" s="19">
        <v>3.6260000000725201</v>
      </c>
    </row>
    <row r="806" spans="1:15">
      <c r="A806" s="19" t="s">
        <v>35</v>
      </c>
      <c r="B806" s="19" t="s">
        <v>251</v>
      </c>
      <c r="C806" s="19">
        <v>1</v>
      </c>
      <c r="D806" s="19">
        <v>1</v>
      </c>
      <c r="E806" s="19" t="s">
        <v>37</v>
      </c>
      <c r="F806" s="19">
        <v>54.84</v>
      </c>
      <c r="G806" s="19">
        <v>3</v>
      </c>
      <c r="H806" s="19">
        <v>8.2260000000000009</v>
      </c>
      <c r="I806" s="19">
        <v>172.74600000000001</v>
      </c>
      <c r="J806" s="19">
        <v>43516</v>
      </c>
      <c r="K806" s="19">
        <v>1</v>
      </c>
      <c r="L806" s="19" t="s">
        <v>27</v>
      </c>
      <c r="M806" s="19">
        <v>164.52</v>
      </c>
      <c r="N806" s="19">
        <v>4.761904762E-2</v>
      </c>
      <c r="O806" s="19">
        <v>8.2260000001645199</v>
      </c>
    </row>
    <row r="807" spans="1:15">
      <c r="A807" s="19" t="s">
        <v>38</v>
      </c>
      <c r="B807" s="19" t="s">
        <v>251</v>
      </c>
      <c r="C807" s="19">
        <v>1</v>
      </c>
      <c r="D807" s="19">
        <v>1</v>
      </c>
      <c r="E807" s="19" t="s">
        <v>39</v>
      </c>
      <c r="F807" s="19">
        <v>14.48</v>
      </c>
      <c r="G807" s="19">
        <v>4</v>
      </c>
      <c r="H807" s="19">
        <v>2.8960000000000004</v>
      </c>
      <c r="I807" s="19">
        <v>60.816000000000003</v>
      </c>
      <c r="J807" s="19">
        <v>43502</v>
      </c>
      <c r="K807" s="19">
        <v>2</v>
      </c>
      <c r="L807" s="19" t="s">
        <v>18</v>
      </c>
      <c r="M807" s="19">
        <v>57.92</v>
      </c>
      <c r="N807" s="19">
        <v>4.761904762E-2</v>
      </c>
      <c r="O807" s="19">
        <v>2.8960000000579202</v>
      </c>
    </row>
    <row r="808" spans="1:15">
      <c r="A808" s="19" t="s">
        <v>40</v>
      </c>
      <c r="B808" s="19" t="s">
        <v>251</v>
      </c>
      <c r="C808" s="19">
        <v>1</v>
      </c>
      <c r="D808" s="19">
        <v>0</v>
      </c>
      <c r="E808" s="19" t="s">
        <v>22</v>
      </c>
      <c r="F808" s="19">
        <v>25.51</v>
      </c>
      <c r="G808" s="19">
        <v>4</v>
      </c>
      <c r="H808" s="19">
        <v>5.1020000000000003</v>
      </c>
      <c r="I808" s="19">
        <v>107.14200000000001</v>
      </c>
      <c r="J808" s="19">
        <v>43533</v>
      </c>
      <c r="K808" s="19">
        <v>2</v>
      </c>
      <c r="L808" s="19" t="s">
        <v>23</v>
      </c>
      <c r="M808" s="19">
        <v>102.04</v>
      </c>
      <c r="N808" s="19">
        <v>4.761904762E-2</v>
      </c>
      <c r="O808" s="19">
        <v>5.1020000001020405</v>
      </c>
    </row>
    <row r="809" spans="1:15">
      <c r="A809" s="19" t="s">
        <v>41</v>
      </c>
      <c r="B809" s="19" t="s">
        <v>246</v>
      </c>
      <c r="C809" s="19">
        <v>0</v>
      </c>
      <c r="D809" s="19">
        <v>1</v>
      </c>
      <c r="E809" s="19" t="s">
        <v>22</v>
      </c>
      <c r="F809" s="19">
        <v>46.95</v>
      </c>
      <c r="G809" s="19">
        <v>5</v>
      </c>
      <c r="H809" s="19">
        <v>11.737500000000001</v>
      </c>
      <c r="I809" s="19">
        <v>246.48750000000001</v>
      </c>
      <c r="J809" s="19">
        <v>43508</v>
      </c>
      <c r="K809" s="19">
        <v>0</v>
      </c>
      <c r="L809" s="19" t="s">
        <v>18</v>
      </c>
      <c r="M809" s="19">
        <v>234.75</v>
      </c>
      <c r="N809" s="19">
        <v>4.761904762E-2</v>
      </c>
      <c r="O809" s="19">
        <v>11.73750000023475</v>
      </c>
    </row>
    <row r="810" spans="1:15">
      <c r="A810" s="19" t="s">
        <v>43</v>
      </c>
      <c r="B810" s="19" t="s">
        <v>246</v>
      </c>
      <c r="C810" s="19">
        <v>0</v>
      </c>
      <c r="D810" s="19">
        <v>1</v>
      </c>
      <c r="E810" s="19" t="s">
        <v>17</v>
      </c>
      <c r="F810" s="19">
        <v>71.38</v>
      </c>
      <c r="G810" s="19">
        <v>10</v>
      </c>
      <c r="H810" s="19">
        <v>35.69</v>
      </c>
      <c r="I810" s="19">
        <v>749.49</v>
      </c>
      <c r="J810" s="19">
        <v>43553</v>
      </c>
      <c r="K810" s="19">
        <v>2</v>
      </c>
      <c r="L810" s="19" t="s">
        <v>23</v>
      </c>
      <c r="M810" s="19">
        <v>713.8</v>
      </c>
      <c r="N810" s="19">
        <v>4.761904762E-2</v>
      </c>
      <c r="O810" s="19">
        <v>35.690000000713802</v>
      </c>
    </row>
    <row r="811" spans="1:15">
      <c r="A811" s="19" t="s">
        <v>44</v>
      </c>
      <c r="B811" s="19" t="s">
        <v>251</v>
      </c>
      <c r="C811" s="19">
        <v>1</v>
      </c>
      <c r="D811" s="19">
        <v>1</v>
      </c>
      <c r="E811" s="19" t="s">
        <v>30</v>
      </c>
      <c r="F811" s="19">
        <v>93.72</v>
      </c>
      <c r="G811" s="19">
        <v>6</v>
      </c>
      <c r="H811" s="19">
        <v>28.116</v>
      </c>
      <c r="I811" s="19">
        <v>590.43599999999992</v>
      </c>
      <c r="J811" s="19">
        <v>43480</v>
      </c>
      <c r="K811" s="19">
        <v>2</v>
      </c>
      <c r="L811" s="19" t="s">
        <v>23</v>
      </c>
      <c r="M811" s="19">
        <v>562.32000000000005</v>
      </c>
      <c r="N811" s="19">
        <v>4.761904762E-2</v>
      </c>
      <c r="O811" s="19">
        <v>28.116000000562316</v>
      </c>
    </row>
    <row r="812" spans="1:15">
      <c r="A812" s="19" t="s">
        <v>45</v>
      </c>
      <c r="B812" s="19" t="s">
        <v>246</v>
      </c>
      <c r="C812" s="19">
        <v>1</v>
      </c>
      <c r="D812" s="19">
        <v>1</v>
      </c>
      <c r="E812" s="19" t="s">
        <v>17</v>
      </c>
      <c r="F812" s="19">
        <v>68.930000000000007</v>
      </c>
      <c r="G812" s="19">
        <v>7</v>
      </c>
      <c r="H812" s="19">
        <v>24.125500000000002</v>
      </c>
      <c r="I812" s="19">
        <v>506.63550000000004</v>
      </c>
      <c r="J812" s="19">
        <v>43535</v>
      </c>
      <c r="K812" s="19">
        <v>1</v>
      </c>
      <c r="L812" s="19" t="s">
        <v>27</v>
      </c>
      <c r="M812" s="19">
        <v>482.51</v>
      </c>
      <c r="N812" s="19">
        <v>4.761904762E-2</v>
      </c>
      <c r="O812" s="19">
        <v>24.125500000482511</v>
      </c>
    </row>
    <row r="813" spans="1:15">
      <c r="A813" s="19" t="s">
        <v>46</v>
      </c>
      <c r="B813" s="19" t="s">
        <v>246</v>
      </c>
      <c r="C813" s="19">
        <v>0</v>
      </c>
      <c r="D813" s="19">
        <v>0</v>
      </c>
      <c r="E813" s="19" t="s">
        <v>30</v>
      </c>
      <c r="F813" s="19">
        <v>72.61</v>
      </c>
      <c r="G813" s="19">
        <v>6</v>
      </c>
      <c r="H813" s="19">
        <v>21.783000000000001</v>
      </c>
      <c r="I813" s="19">
        <v>457.44299999999998</v>
      </c>
      <c r="J813" s="19">
        <v>43466</v>
      </c>
      <c r="K813" s="19">
        <v>0</v>
      </c>
      <c r="L813" s="19" t="s">
        <v>27</v>
      </c>
      <c r="M813" s="19">
        <v>435.66</v>
      </c>
      <c r="N813" s="19">
        <v>4.761904762E-2</v>
      </c>
      <c r="O813" s="19">
        <v>21.78300000043566</v>
      </c>
    </row>
    <row r="814" spans="1:15">
      <c r="A814" s="19" t="s">
        <v>47</v>
      </c>
      <c r="B814" s="19" t="s">
        <v>246</v>
      </c>
      <c r="C814" s="19">
        <v>0</v>
      </c>
      <c r="D814" s="19">
        <v>0</v>
      </c>
      <c r="E814" s="19" t="s">
        <v>37</v>
      </c>
      <c r="F814" s="19">
        <v>54.67</v>
      </c>
      <c r="G814" s="19">
        <v>3</v>
      </c>
      <c r="H814" s="19">
        <v>8.2005000000000017</v>
      </c>
      <c r="I814" s="19">
        <v>172.2105</v>
      </c>
      <c r="J814" s="19">
        <v>43486</v>
      </c>
      <c r="K814" s="19">
        <v>2</v>
      </c>
      <c r="L814" s="19" t="s">
        <v>27</v>
      </c>
      <c r="M814" s="19">
        <v>164.01</v>
      </c>
      <c r="N814" s="19">
        <v>4.761904762E-2</v>
      </c>
      <c r="O814" s="19">
        <v>8.2005000001640092</v>
      </c>
    </row>
    <row r="815" spans="1:15">
      <c r="A815" s="19" t="s">
        <v>48</v>
      </c>
      <c r="B815" s="19" t="s">
        <v>251</v>
      </c>
      <c r="C815" s="19">
        <v>0</v>
      </c>
      <c r="D815" s="19">
        <v>1</v>
      </c>
      <c r="E815" s="19" t="s">
        <v>26</v>
      </c>
      <c r="F815" s="19">
        <v>40.299999999999997</v>
      </c>
      <c r="G815" s="19">
        <v>2</v>
      </c>
      <c r="H815" s="19">
        <v>4.03</v>
      </c>
      <c r="I815" s="19">
        <v>84.63</v>
      </c>
      <c r="J815" s="19">
        <v>43535</v>
      </c>
      <c r="K815" s="19">
        <v>2</v>
      </c>
      <c r="L815" s="19" t="s">
        <v>18</v>
      </c>
      <c r="M815" s="19">
        <v>80.599999999999994</v>
      </c>
      <c r="N815" s="19">
        <v>4.761904762E-2</v>
      </c>
      <c r="O815" s="19">
        <v>4.0300000000805998</v>
      </c>
    </row>
    <row r="816" spans="1:15">
      <c r="A816" s="19" t="s">
        <v>49</v>
      </c>
      <c r="B816" s="19" t="s">
        <v>254</v>
      </c>
      <c r="C816" s="19">
        <v>1</v>
      </c>
      <c r="D816" s="19">
        <v>0</v>
      </c>
      <c r="E816" s="19" t="s">
        <v>22</v>
      </c>
      <c r="F816" s="19">
        <v>86.04</v>
      </c>
      <c r="G816" s="19">
        <v>5</v>
      </c>
      <c r="H816" s="19">
        <v>21.51</v>
      </c>
      <c r="I816" s="19">
        <v>451.71000000000004</v>
      </c>
      <c r="J816" s="19">
        <v>43521</v>
      </c>
      <c r="K816" s="19">
        <v>1</v>
      </c>
      <c r="L816" s="19" t="s">
        <v>18</v>
      </c>
      <c r="M816" s="19">
        <v>430.2</v>
      </c>
      <c r="N816" s="19">
        <v>4.761904762E-2</v>
      </c>
      <c r="O816" s="19">
        <v>21.510000000430203</v>
      </c>
    </row>
    <row r="817" spans="1:15">
      <c r="A817" s="19" t="s">
        <v>50</v>
      </c>
      <c r="B817" s="19" t="s">
        <v>251</v>
      </c>
      <c r="C817" s="19">
        <v>0</v>
      </c>
      <c r="D817" s="19">
        <v>0</v>
      </c>
      <c r="E817" s="19" t="s">
        <v>17</v>
      </c>
      <c r="F817" s="19">
        <v>87.98</v>
      </c>
      <c r="G817" s="19">
        <v>3</v>
      </c>
      <c r="H817" s="19">
        <v>13.196999999999999</v>
      </c>
      <c r="I817" s="19">
        <v>277.137</v>
      </c>
      <c r="J817" s="19">
        <v>43529</v>
      </c>
      <c r="K817" s="19">
        <v>0</v>
      </c>
      <c r="L817" s="19" t="s">
        <v>18</v>
      </c>
      <c r="M817" s="19">
        <v>263.94</v>
      </c>
      <c r="N817" s="19">
        <v>4.761904762E-2</v>
      </c>
      <c r="O817" s="19">
        <v>13.197000000263941</v>
      </c>
    </row>
    <row r="818" spans="1:15">
      <c r="A818" s="19" t="s">
        <v>51</v>
      </c>
      <c r="B818" s="19" t="s">
        <v>251</v>
      </c>
      <c r="C818" s="19">
        <v>0</v>
      </c>
      <c r="D818" s="19">
        <v>0</v>
      </c>
      <c r="E818" s="19" t="s">
        <v>26</v>
      </c>
      <c r="F818" s="19">
        <v>33.200000000000003</v>
      </c>
      <c r="G818" s="19">
        <v>2</v>
      </c>
      <c r="H818" s="19">
        <v>3.3200000000000003</v>
      </c>
      <c r="I818" s="19">
        <v>69.72</v>
      </c>
      <c r="J818" s="19">
        <v>43539</v>
      </c>
      <c r="K818" s="19">
        <v>1</v>
      </c>
      <c r="L818" s="19" t="s">
        <v>27</v>
      </c>
      <c r="M818" s="19">
        <v>66.400000000000006</v>
      </c>
      <c r="N818" s="19">
        <v>4.761904762E-2</v>
      </c>
      <c r="O818" s="19">
        <v>3.3200000000664001</v>
      </c>
    </row>
    <row r="819" spans="1:15">
      <c r="A819" s="19" t="s">
        <v>52</v>
      </c>
      <c r="B819" s="19" t="s">
        <v>246</v>
      </c>
      <c r="C819" s="19">
        <v>0</v>
      </c>
      <c r="D819" s="19">
        <v>0</v>
      </c>
      <c r="E819" s="19" t="s">
        <v>22</v>
      </c>
      <c r="F819" s="19">
        <v>34.56</v>
      </c>
      <c r="G819" s="19">
        <v>5</v>
      </c>
      <c r="H819" s="19">
        <v>8.64</v>
      </c>
      <c r="I819" s="19">
        <v>181.44</v>
      </c>
      <c r="J819" s="19">
        <v>43513</v>
      </c>
      <c r="K819" s="19">
        <v>1</v>
      </c>
      <c r="L819" s="19" t="s">
        <v>18</v>
      </c>
      <c r="M819" s="19">
        <v>172.8</v>
      </c>
      <c r="N819" s="19">
        <v>4.761904762E-2</v>
      </c>
      <c r="O819" s="19">
        <v>8.6400000001727992</v>
      </c>
    </row>
    <row r="820" spans="1:15">
      <c r="A820" s="19" t="s">
        <v>53</v>
      </c>
      <c r="B820" s="19" t="s">
        <v>246</v>
      </c>
      <c r="C820" s="19">
        <v>1</v>
      </c>
      <c r="D820" s="19">
        <v>0</v>
      </c>
      <c r="E820" s="19" t="s">
        <v>30</v>
      </c>
      <c r="F820" s="19">
        <v>88.63</v>
      </c>
      <c r="G820" s="19">
        <v>3</v>
      </c>
      <c r="H820" s="19">
        <v>13.294499999999999</v>
      </c>
      <c r="I820" s="19">
        <v>279.18449999999996</v>
      </c>
      <c r="J820" s="19">
        <v>43526</v>
      </c>
      <c r="K820" s="19">
        <v>2</v>
      </c>
      <c r="L820" s="19" t="s">
        <v>18</v>
      </c>
      <c r="M820" s="19">
        <v>265.89</v>
      </c>
      <c r="N820" s="19">
        <v>4.761904762E-2</v>
      </c>
      <c r="O820" s="19">
        <v>13.294500000265888</v>
      </c>
    </row>
    <row r="821" spans="1:15">
      <c r="A821" s="19" t="s">
        <v>54</v>
      </c>
      <c r="B821" s="19" t="s">
        <v>246</v>
      </c>
      <c r="C821" s="19">
        <v>1</v>
      </c>
      <c r="D821" s="19">
        <v>1</v>
      </c>
      <c r="E821" s="19" t="s">
        <v>26</v>
      </c>
      <c r="F821" s="19">
        <v>52.59</v>
      </c>
      <c r="G821" s="19">
        <v>8</v>
      </c>
      <c r="H821" s="19">
        <v>21.036000000000001</v>
      </c>
      <c r="I821" s="19">
        <v>441.75600000000003</v>
      </c>
      <c r="J821" s="19">
        <v>43546</v>
      </c>
      <c r="K821" s="19">
        <v>2</v>
      </c>
      <c r="L821" s="19" t="s">
        <v>27</v>
      </c>
      <c r="M821" s="19">
        <v>420.72</v>
      </c>
      <c r="N821" s="19">
        <v>4.761904762E-2</v>
      </c>
      <c r="O821" s="19">
        <v>21.036000000420721</v>
      </c>
    </row>
    <row r="822" spans="1:15">
      <c r="A822" s="19" t="s">
        <v>55</v>
      </c>
      <c r="B822" s="19" t="s">
        <v>251</v>
      </c>
      <c r="C822" s="19">
        <v>0</v>
      </c>
      <c r="D822" s="19">
        <v>0</v>
      </c>
      <c r="E822" s="19" t="s">
        <v>39</v>
      </c>
      <c r="F822" s="19">
        <v>33.520000000000003</v>
      </c>
      <c r="G822" s="19">
        <v>1</v>
      </c>
      <c r="H822" s="19">
        <v>1.6760000000000002</v>
      </c>
      <c r="I822" s="19">
        <v>35.196000000000005</v>
      </c>
      <c r="J822" s="19">
        <v>43504</v>
      </c>
      <c r="K822" s="19">
        <v>2</v>
      </c>
      <c r="L822" s="19" t="s">
        <v>23</v>
      </c>
      <c r="M822" s="19">
        <v>33.520000000000003</v>
      </c>
      <c r="N822" s="19">
        <v>4.761904762E-2</v>
      </c>
      <c r="O822" s="19">
        <v>1.6760000000335202</v>
      </c>
    </row>
    <row r="823" spans="1:15">
      <c r="A823" s="19" t="s">
        <v>56</v>
      </c>
      <c r="B823" s="19" t="s">
        <v>246</v>
      </c>
      <c r="C823" s="19">
        <v>0</v>
      </c>
      <c r="D823" s="19">
        <v>1</v>
      </c>
      <c r="E823" s="19" t="s">
        <v>39</v>
      </c>
      <c r="F823" s="19">
        <v>87.67</v>
      </c>
      <c r="G823" s="19">
        <v>2</v>
      </c>
      <c r="H823" s="19">
        <v>8.7670000000000012</v>
      </c>
      <c r="I823" s="19">
        <v>184.107</v>
      </c>
      <c r="J823" s="19">
        <v>43534</v>
      </c>
      <c r="K823" s="19">
        <v>1</v>
      </c>
      <c r="L823" s="19" t="s">
        <v>27</v>
      </c>
      <c r="M823" s="19">
        <v>175.34</v>
      </c>
      <c r="N823" s="19">
        <v>4.761904762E-2</v>
      </c>
      <c r="O823" s="19">
        <v>8.7670000001753401</v>
      </c>
    </row>
    <row r="824" spans="1:15">
      <c r="A824" s="19" t="s">
        <v>57</v>
      </c>
      <c r="B824" s="19" t="s">
        <v>251</v>
      </c>
      <c r="C824" s="19">
        <v>0</v>
      </c>
      <c r="D824" s="19">
        <v>1</v>
      </c>
      <c r="E824" s="19" t="s">
        <v>37</v>
      </c>
      <c r="F824" s="19">
        <v>88.36</v>
      </c>
      <c r="G824" s="19">
        <v>5</v>
      </c>
      <c r="H824" s="19">
        <v>22.09</v>
      </c>
      <c r="I824" s="19">
        <v>463.89</v>
      </c>
      <c r="J824" s="19">
        <v>43490</v>
      </c>
      <c r="K824" s="19">
        <v>2</v>
      </c>
      <c r="L824" s="19" t="s">
        <v>23</v>
      </c>
      <c r="M824" s="19">
        <v>441.8</v>
      </c>
      <c r="N824" s="19">
        <v>4.761904762E-2</v>
      </c>
      <c r="O824" s="19">
        <v>22.090000000441801</v>
      </c>
    </row>
    <row r="825" spans="1:15">
      <c r="A825" s="19" t="s">
        <v>58</v>
      </c>
      <c r="B825" s="19" t="s">
        <v>246</v>
      </c>
      <c r="C825" s="19">
        <v>0</v>
      </c>
      <c r="D825" s="19">
        <v>0</v>
      </c>
      <c r="E825" s="19" t="s">
        <v>17</v>
      </c>
      <c r="F825" s="19">
        <v>24.89</v>
      </c>
      <c r="G825" s="19">
        <v>9</v>
      </c>
      <c r="H825" s="19">
        <v>11.200500000000002</v>
      </c>
      <c r="I825" s="19">
        <v>235.2105</v>
      </c>
      <c r="J825" s="19">
        <v>43539</v>
      </c>
      <c r="K825" s="19">
        <v>2</v>
      </c>
      <c r="L825" s="19" t="s">
        <v>23</v>
      </c>
      <c r="M825" s="19">
        <v>224.01</v>
      </c>
      <c r="N825" s="19">
        <v>4.761904762E-2</v>
      </c>
      <c r="O825" s="19">
        <v>11.200500000224009</v>
      </c>
    </row>
    <row r="826" spans="1:15">
      <c r="A826" s="19" t="s">
        <v>59</v>
      </c>
      <c r="B826" s="19" t="s">
        <v>251</v>
      </c>
      <c r="C826" s="19">
        <v>0</v>
      </c>
      <c r="D826" s="19">
        <v>0</v>
      </c>
      <c r="E826" s="19" t="s">
        <v>39</v>
      </c>
      <c r="F826" s="19">
        <v>94.13</v>
      </c>
      <c r="G826" s="19">
        <v>5</v>
      </c>
      <c r="H826" s="19">
        <v>23.532499999999999</v>
      </c>
      <c r="I826" s="19">
        <v>494.1825</v>
      </c>
      <c r="J826" s="19">
        <v>43521</v>
      </c>
      <c r="K826" s="19">
        <v>2</v>
      </c>
      <c r="L826" s="19" t="s">
        <v>27</v>
      </c>
      <c r="M826" s="19">
        <v>470.65</v>
      </c>
      <c r="N826" s="19">
        <v>4.761904762E-2</v>
      </c>
      <c r="O826" s="19">
        <v>23.532500000470652</v>
      </c>
    </row>
    <row r="827" spans="1:15">
      <c r="A827" s="19" t="s">
        <v>60</v>
      </c>
      <c r="B827" s="19" t="s">
        <v>251</v>
      </c>
      <c r="C827" s="19">
        <v>1</v>
      </c>
      <c r="D827" s="19">
        <v>0</v>
      </c>
      <c r="E827" s="19" t="s">
        <v>30</v>
      </c>
      <c r="F827" s="19">
        <v>78.069999999999993</v>
      </c>
      <c r="G827" s="19">
        <v>9</v>
      </c>
      <c r="H827" s="19">
        <v>35.131499999999996</v>
      </c>
      <c r="I827" s="19">
        <v>737.76149999999984</v>
      </c>
      <c r="J827" s="19">
        <v>43493</v>
      </c>
      <c r="K827" s="19">
        <v>1</v>
      </c>
      <c r="L827" s="19" t="s">
        <v>23</v>
      </c>
      <c r="M827" s="19">
        <v>702.63</v>
      </c>
      <c r="N827" s="19">
        <v>4.761904762E-2</v>
      </c>
      <c r="O827" s="19">
        <v>35.131500000702623</v>
      </c>
    </row>
    <row r="828" spans="1:15">
      <c r="A828" s="19" t="s">
        <v>61</v>
      </c>
      <c r="B828" s="19" t="s">
        <v>251</v>
      </c>
      <c r="C828" s="19">
        <v>0</v>
      </c>
      <c r="D828" s="19">
        <v>0</v>
      </c>
      <c r="E828" s="19" t="s">
        <v>30</v>
      </c>
      <c r="F828" s="19">
        <v>83.78</v>
      </c>
      <c r="G828" s="19">
        <v>8</v>
      </c>
      <c r="H828" s="19">
        <v>33.512</v>
      </c>
      <c r="I828" s="19">
        <v>703.75199999999995</v>
      </c>
      <c r="J828" s="19">
        <v>43475</v>
      </c>
      <c r="K828" s="19">
        <v>1</v>
      </c>
      <c r="L828" s="19" t="s">
        <v>23</v>
      </c>
      <c r="M828" s="19">
        <v>670.24</v>
      </c>
      <c r="N828" s="19">
        <v>4.761904762E-2</v>
      </c>
      <c r="O828" s="19">
        <v>33.512000000670241</v>
      </c>
    </row>
    <row r="829" spans="1:15">
      <c r="A829" s="19" t="s">
        <v>62</v>
      </c>
      <c r="B829" s="19" t="s">
        <v>246</v>
      </c>
      <c r="C829" s="19">
        <v>0</v>
      </c>
      <c r="D829" s="19">
        <v>0</v>
      </c>
      <c r="E829" s="19" t="s">
        <v>17</v>
      </c>
      <c r="F829" s="19">
        <v>96.58</v>
      </c>
      <c r="G829" s="19">
        <v>2</v>
      </c>
      <c r="H829" s="19">
        <v>9.6580000000000013</v>
      </c>
      <c r="I829" s="19">
        <v>202.81799999999998</v>
      </c>
      <c r="J829" s="19">
        <v>43539</v>
      </c>
      <c r="K829" s="19">
        <v>0</v>
      </c>
      <c r="L829" s="19" t="s">
        <v>27</v>
      </c>
      <c r="M829" s="19">
        <v>193.16</v>
      </c>
      <c r="N829" s="19">
        <v>4.761904762E-2</v>
      </c>
      <c r="O829" s="19">
        <v>9.6580000001931587</v>
      </c>
    </row>
    <row r="830" spans="1:15">
      <c r="A830" s="19" t="s">
        <v>63</v>
      </c>
      <c r="B830" s="19" t="s">
        <v>254</v>
      </c>
      <c r="C830" s="19">
        <v>1</v>
      </c>
      <c r="D830" s="19">
        <v>1</v>
      </c>
      <c r="E830" s="19" t="s">
        <v>37</v>
      </c>
      <c r="F830" s="19">
        <v>99.42</v>
      </c>
      <c r="G830" s="19">
        <v>4</v>
      </c>
      <c r="H830" s="19">
        <v>19.884</v>
      </c>
      <c r="I830" s="19">
        <v>417.56400000000002</v>
      </c>
      <c r="J830" s="19">
        <v>43502</v>
      </c>
      <c r="K830" s="19">
        <v>0</v>
      </c>
      <c r="L830" s="19" t="s">
        <v>18</v>
      </c>
      <c r="M830" s="19">
        <v>397.68</v>
      </c>
      <c r="N830" s="19">
        <v>4.761904762E-2</v>
      </c>
      <c r="O830" s="19">
        <v>19.88400000039768</v>
      </c>
    </row>
    <row r="831" spans="1:15">
      <c r="A831" s="19" t="s">
        <v>64</v>
      </c>
      <c r="B831" s="19" t="s">
        <v>254</v>
      </c>
      <c r="C831" s="19">
        <v>1</v>
      </c>
      <c r="D831" s="19">
        <v>1</v>
      </c>
      <c r="E831" s="19" t="s">
        <v>30</v>
      </c>
      <c r="F831" s="19">
        <v>68.12</v>
      </c>
      <c r="G831" s="19">
        <v>1</v>
      </c>
      <c r="H831" s="19">
        <v>3.4060000000000006</v>
      </c>
      <c r="I831" s="19">
        <v>71.52600000000001</v>
      </c>
      <c r="J831" s="19">
        <v>43472</v>
      </c>
      <c r="K831" s="19">
        <v>1</v>
      </c>
      <c r="L831" s="19" t="s">
        <v>18</v>
      </c>
      <c r="M831" s="19">
        <v>68.12</v>
      </c>
      <c r="N831" s="19">
        <v>4.761904762E-2</v>
      </c>
      <c r="O831" s="19">
        <v>3.4060000000681203</v>
      </c>
    </row>
    <row r="832" spans="1:15">
      <c r="A832" s="19" t="s">
        <v>65</v>
      </c>
      <c r="B832" s="19" t="s">
        <v>246</v>
      </c>
      <c r="C832" s="19">
        <v>1</v>
      </c>
      <c r="D832" s="19">
        <v>0</v>
      </c>
      <c r="E832" s="19" t="s">
        <v>30</v>
      </c>
      <c r="F832" s="19">
        <v>62.62</v>
      </c>
      <c r="G832" s="19">
        <v>5</v>
      </c>
      <c r="H832" s="19">
        <v>15.655000000000001</v>
      </c>
      <c r="I832" s="19">
        <v>328.755</v>
      </c>
      <c r="J832" s="19">
        <v>43534</v>
      </c>
      <c r="K832" s="19">
        <v>2</v>
      </c>
      <c r="L832" s="19" t="s">
        <v>18</v>
      </c>
      <c r="M832" s="19">
        <v>313.10000000000002</v>
      </c>
      <c r="N832" s="19">
        <v>4.761904762E-2</v>
      </c>
      <c r="O832" s="19">
        <v>15.6550000003131</v>
      </c>
    </row>
    <row r="833" spans="1:15">
      <c r="A833" s="19" t="s">
        <v>66</v>
      </c>
      <c r="B833" s="19" t="s">
        <v>246</v>
      </c>
      <c r="C833" s="19">
        <v>0</v>
      </c>
      <c r="D833" s="19">
        <v>1</v>
      </c>
      <c r="E833" s="19" t="s">
        <v>22</v>
      </c>
      <c r="F833" s="19">
        <v>60.88</v>
      </c>
      <c r="G833" s="19">
        <v>9</v>
      </c>
      <c r="H833" s="19">
        <v>27.396000000000004</v>
      </c>
      <c r="I833" s="19">
        <v>575.31600000000003</v>
      </c>
      <c r="J833" s="19">
        <v>43480</v>
      </c>
      <c r="K833" s="19">
        <v>2</v>
      </c>
      <c r="L833" s="19" t="s">
        <v>18</v>
      </c>
      <c r="M833" s="19">
        <v>547.91999999999996</v>
      </c>
      <c r="N833" s="19">
        <v>4.761904762E-2</v>
      </c>
      <c r="O833" s="19">
        <v>27.396000000547922</v>
      </c>
    </row>
    <row r="834" spans="1:15">
      <c r="A834" s="19" t="s">
        <v>67</v>
      </c>
      <c r="B834" s="19" t="s">
        <v>254</v>
      </c>
      <c r="C834" s="19">
        <v>0</v>
      </c>
      <c r="D834" s="19">
        <v>1</v>
      </c>
      <c r="E834" s="19" t="s">
        <v>17</v>
      </c>
      <c r="F834" s="19">
        <v>54.92</v>
      </c>
      <c r="G834" s="19">
        <v>8</v>
      </c>
      <c r="H834" s="19">
        <v>21.968000000000004</v>
      </c>
      <c r="I834" s="19">
        <v>461.32800000000003</v>
      </c>
      <c r="J834" s="19">
        <v>43547</v>
      </c>
      <c r="K834" s="19">
        <v>1</v>
      </c>
      <c r="L834" s="19" t="s">
        <v>18</v>
      </c>
      <c r="M834" s="19">
        <v>439.36</v>
      </c>
      <c r="N834" s="19">
        <v>4.761904762E-2</v>
      </c>
      <c r="O834" s="19">
        <v>21.968000000439361</v>
      </c>
    </row>
    <row r="835" spans="1:15">
      <c r="A835" s="19" t="s">
        <v>68</v>
      </c>
      <c r="B835" s="19" t="s">
        <v>251</v>
      </c>
      <c r="C835" s="19">
        <v>1</v>
      </c>
      <c r="D835" s="19">
        <v>0</v>
      </c>
      <c r="E835" s="19" t="s">
        <v>26</v>
      </c>
      <c r="F835" s="19">
        <v>30.12</v>
      </c>
      <c r="G835" s="19">
        <v>8</v>
      </c>
      <c r="H835" s="19">
        <v>12.048000000000002</v>
      </c>
      <c r="I835" s="19">
        <v>253.00800000000001</v>
      </c>
      <c r="J835" s="19">
        <v>43527</v>
      </c>
      <c r="K835" s="19">
        <v>1</v>
      </c>
      <c r="L835" s="19" t="s">
        <v>23</v>
      </c>
      <c r="M835" s="19">
        <v>240.96</v>
      </c>
      <c r="N835" s="19">
        <v>4.761904762E-2</v>
      </c>
      <c r="O835" s="19">
        <v>12.048000000240961</v>
      </c>
    </row>
    <row r="836" spans="1:15">
      <c r="A836" s="19" t="s">
        <v>69</v>
      </c>
      <c r="B836" s="19" t="s">
        <v>251</v>
      </c>
      <c r="C836" s="19">
        <v>1</v>
      </c>
      <c r="D836" s="19">
        <v>1</v>
      </c>
      <c r="E836" s="19" t="s">
        <v>26</v>
      </c>
      <c r="F836" s="19">
        <v>86.72</v>
      </c>
      <c r="G836" s="19">
        <v>1</v>
      </c>
      <c r="H836" s="19">
        <v>4.3360000000000003</v>
      </c>
      <c r="I836" s="19">
        <v>91.055999999999997</v>
      </c>
      <c r="J836" s="19">
        <v>43482</v>
      </c>
      <c r="K836" s="19">
        <v>2</v>
      </c>
      <c r="L836" s="19" t="s">
        <v>18</v>
      </c>
      <c r="M836" s="19">
        <v>86.72</v>
      </c>
      <c r="N836" s="19">
        <v>4.761904762E-2</v>
      </c>
      <c r="O836" s="19">
        <v>4.3360000000867203</v>
      </c>
    </row>
    <row r="837" spans="1:15">
      <c r="A837" s="19" t="s">
        <v>70</v>
      </c>
      <c r="B837" s="19" t="s">
        <v>254</v>
      </c>
      <c r="C837" s="19">
        <v>1</v>
      </c>
      <c r="D837" s="19">
        <v>0</v>
      </c>
      <c r="E837" s="19" t="s">
        <v>26</v>
      </c>
      <c r="F837" s="19">
        <v>56.11</v>
      </c>
      <c r="G837" s="19">
        <v>2</v>
      </c>
      <c r="H837" s="19">
        <v>5.6110000000000007</v>
      </c>
      <c r="I837" s="19">
        <v>117.831</v>
      </c>
      <c r="J837" s="19">
        <v>43498</v>
      </c>
      <c r="K837" s="19">
        <v>0</v>
      </c>
      <c r="L837" s="19" t="s">
        <v>23</v>
      </c>
      <c r="M837" s="19">
        <v>112.22</v>
      </c>
      <c r="N837" s="19">
        <v>4.761904762E-2</v>
      </c>
      <c r="O837" s="19">
        <v>5.6110000001122202</v>
      </c>
    </row>
    <row r="838" spans="1:15">
      <c r="A838" s="19" t="s">
        <v>71</v>
      </c>
      <c r="B838" s="19" t="s">
        <v>251</v>
      </c>
      <c r="C838" s="19">
        <v>1</v>
      </c>
      <c r="D838" s="19">
        <v>1</v>
      </c>
      <c r="E838" s="19" t="s">
        <v>30</v>
      </c>
      <c r="F838" s="19">
        <v>69.12</v>
      </c>
      <c r="G838" s="19">
        <v>6</v>
      </c>
      <c r="H838" s="19">
        <v>20.736000000000004</v>
      </c>
      <c r="I838" s="19">
        <v>435.45600000000002</v>
      </c>
      <c r="J838" s="19">
        <v>43504</v>
      </c>
      <c r="K838" s="19">
        <v>1</v>
      </c>
      <c r="L838" s="19" t="s">
        <v>23</v>
      </c>
      <c r="M838" s="19">
        <v>414.72</v>
      </c>
      <c r="N838" s="19">
        <v>4.761904762E-2</v>
      </c>
      <c r="O838" s="19">
        <v>20.73600000041472</v>
      </c>
    </row>
    <row r="839" spans="1:15">
      <c r="A839" s="19" t="s">
        <v>72</v>
      </c>
      <c r="B839" s="19" t="s">
        <v>254</v>
      </c>
      <c r="C839" s="19">
        <v>1</v>
      </c>
      <c r="D839" s="19">
        <v>1</v>
      </c>
      <c r="E839" s="19" t="s">
        <v>37</v>
      </c>
      <c r="F839" s="19">
        <v>98.7</v>
      </c>
      <c r="G839" s="19">
        <v>8</v>
      </c>
      <c r="H839" s="19">
        <v>39.480000000000004</v>
      </c>
      <c r="I839" s="19">
        <v>829.08</v>
      </c>
      <c r="J839" s="19">
        <v>43528</v>
      </c>
      <c r="K839" s="19">
        <v>2</v>
      </c>
      <c r="L839" s="19" t="s">
        <v>23</v>
      </c>
      <c r="M839" s="19">
        <v>789.6</v>
      </c>
      <c r="N839" s="19">
        <v>4.761904762E-2</v>
      </c>
      <c r="O839" s="19">
        <v>39.480000000789602</v>
      </c>
    </row>
    <row r="840" spans="1:15">
      <c r="A840" s="19" t="s">
        <v>73</v>
      </c>
      <c r="B840" s="19" t="s">
        <v>254</v>
      </c>
      <c r="C840" s="19">
        <v>1</v>
      </c>
      <c r="D840" s="19">
        <v>0</v>
      </c>
      <c r="E840" s="19" t="s">
        <v>17</v>
      </c>
      <c r="F840" s="19">
        <v>15.37</v>
      </c>
      <c r="G840" s="19">
        <v>2</v>
      </c>
      <c r="H840" s="19">
        <v>1.5369999999999999</v>
      </c>
      <c r="I840" s="19">
        <v>32.277000000000001</v>
      </c>
      <c r="J840" s="19">
        <v>43540</v>
      </c>
      <c r="K840" s="19">
        <v>2</v>
      </c>
      <c r="L840" s="19" t="s">
        <v>23</v>
      </c>
      <c r="M840" s="19">
        <v>30.74</v>
      </c>
      <c r="N840" s="19">
        <v>4.761904762E-2</v>
      </c>
      <c r="O840" s="19">
        <v>1.53700000003074</v>
      </c>
    </row>
    <row r="841" spans="1:15">
      <c r="A841" s="19" t="s">
        <v>74</v>
      </c>
      <c r="B841" s="19" t="s">
        <v>251</v>
      </c>
      <c r="C841" s="19">
        <v>1</v>
      </c>
      <c r="D841" s="19">
        <v>1</v>
      </c>
      <c r="E841" s="19" t="s">
        <v>22</v>
      </c>
      <c r="F841" s="19">
        <v>93.96</v>
      </c>
      <c r="G841" s="19">
        <v>4</v>
      </c>
      <c r="H841" s="19">
        <v>18.791999999999998</v>
      </c>
      <c r="I841" s="19">
        <v>394.63199999999995</v>
      </c>
      <c r="J841" s="19">
        <v>43533</v>
      </c>
      <c r="K841" s="19">
        <v>2</v>
      </c>
      <c r="L841" s="19" t="s">
        <v>23</v>
      </c>
      <c r="M841" s="19">
        <v>375.84</v>
      </c>
      <c r="N841" s="19">
        <v>4.761904762E-2</v>
      </c>
      <c r="O841" s="19">
        <v>18.792000000375836</v>
      </c>
    </row>
    <row r="842" spans="1:15">
      <c r="A842" s="19" t="s">
        <v>75</v>
      </c>
      <c r="B842" s="19" t="s">
        <v>251</v>
      </c>
      <c r="C842" s="19">
        <v>1</v>
      </c>
      <c r="D842" s="19">
        <v>0</v>
      </c>
      <c r="E842" s="19" t="s">
        <v>17</v>
      </c>
      <c r="F842" s="19">
        <v>56.69</v>
      </c>
      <c r="G842" s="19">
        <v>9</v>
      </c>
      <c r="H842" s="19">
        <v>25.5105</v>
      </c>
      <c r="I842" s="19">
        <v>535.72050000000002</v>
      </c>
      <c r="J842" s="19">
        <v>43523</v>
      </c>
      <c r="K842" s="19">
        <v>2</v>
      </c>
      <c r="L842" s="19" t="s">
        <v>27</v>
      </c>
      <c r="M842" s="19">
        <v>510.21</v>
      </c>
      <c r="N842" s="19">
        <v>4.761904762E-2</v>
      </c>
      <c r="O842" s="19">
        <v>25.510500000510213</v>
      </c>
    </row>
    <row r="843" spans="1:15">
      <c r="A843" s="19" t="s">
        <v>76</v>
      </c>
      <c r="B843" s="19" t="s">
        <v>251</v>
      </c>
      <c r="C843" s="19">
        <v>1</v>
      </c>
      <c r="D843" s="19">
        <v>1</v>
      </c>
      <c r="E843" s="19" t="s">
        <v>37</v>
      </c>
      <c r="F843" s="19">
        <v>20.010000000000002</v>
      </c>
      <c r="G843" s="19">
        <v>9</v>
      </c>
      <c r="H843" s="19">
        <v>9.0045000000000019</v>
      </c>
      <c r="I843" s="19">
        <v>189.09450000000001</v>
      </c>
      <c r="J843" s="19">
        <v>43502</v>
      </c>
      <c r="K843" s="19">
        <v>2</v>
      </c>
      <c r="L843" s="19" t="s">
        <v>18</v>
      </c>
      <c r="M843" s="19">
        <v>180.09</v>
      </c>
      <c r="N843" s="19">
        <v>4.761904762E-2</v>
      </c>
      <c r="O843" s="19">
        <v>9.0045000001800908</v>
      </c>
    </row>
    <row r="844" spans="1:15">
      <c r="A844" s="19" t="s">
        <v>77</v>
      </c>
      <c r="B844" s="19" t="s">
        <v>251</v>
      </c>
      <c r="C844" s="19">
        <v>1</v>
      </c>
      <c r="D844" s="19">
        <v>0</v>
      </c>
      <c r="E844" s="19" t="s">
        <v>22</v>
      </c>
      <c r="F844" s="19">
        <v>18.93</v>
      </c>
      <c r="G844" s="19">
        <v>6</v>
      </c>
      <c r="H844" s="19">
        <v>5.6790000000000003</v>
      </c>
      <c r="I844" s="19">
        <v>119.259</v>
      </c>
      <c r="J844" s="19">
        <v>43506</v>
      </c>
      <c r="K844" s="19">
        <v>1</v>
      </c>
      <c r="L844" s="19" t="s">
        <v>27</v>
      </c>
      <c r="M844" s="19">
        <v>113.58</v>
      </c>
      <c r="N844" s="19">
        <v>4.761904762E-2</v>
      </c>
      <c r="O844" s="19">
        <v>5.6790000001135796</v>
      </c>
    </row>
    <row r="845" spans="1:15">
      <c r="A845" s="19" t="s">
        <v>78</v>
      </c>
      <c r="B845" s="19" t="s">
        <v>254</v>
      </c>
      <c r="C845" s="19">
        <v>1</v>
      </c>
      <c r="D845" s="19">
        <v>1</v>
      </c>
      <c r="E845" s="19" t="s">
        <v>39</v>
      </c>
      <c r="F845" s="19">
        <v>82.63</v>
      </c>
      <c r="G845" s="19">
        <v>10</v>
      </c>
      <c r="H845" s="19">
        <v>41.314999999999998</v>
      </c>
      <c r="I845" s="19">
        <v>867.61500000000001</v>
      </c>
      <c r="J845" s="19">
        <v>43543</v>
      </c>
      <c r="K845" s="19">
        <v>2</v>
      </c>
      <c r="L845" s="19" t="s">
        <v>18</v>
      </c>
      <c r="M845" s="19">
        <v>826.3</v>
      </c>
      <c r="N845" s="19">
        <v>4.761904762E-2</v>
      </c>
      <c r="O845" s="19">
        <v>41.315000000826302</v>
      </c>
    </row>
    <row r="846" spans="1:15">
      <c r="A846" s="19" t="s">
        <v>79</v>
      </c>
      <c r="B846" s="19" t="s">
        <v>254</v>
      </c>
      <c r="C846" s="19">
        <v>1</v>
      </c>
      <c r="D846" s="19">
        <v>0</v>
      </c>
      <c r="E846" s="19" t="s">
        <v>37</v>
      </c>
      <c r="F846" s="19">
        <v>91.4</v>
      </c>
      <c r="G846" s="19">
        <v>7</v>
      </c>
      <c r="H846" s="19">
        <v>31.990000000000002</v>
      </c>
      <c r="I846" s="19">
        <v>671.79000000000008</v>
      </c>
      <c r="J846" s="19">
        <v>43499</v>
      </c>
      <c r="K846" s="19">
        <v>0</v>
      </c>
      <c r="L846" s="19" t="s">
        <v>23</v>
      </c>
      <c r="M846" s="19">
        <v>639.79999999999995</v>
      </c>
      <c r="N846" s="19">
        <v>4.761904762E-2</v>
      </c>
      <c r="O846" s="19">
        <v>31.990000000639803</v>
      </c>
    </row>
    <row r="847" spans="1:15">
      <c r="A847" s="19" t="s">
        <v>80</v>
      </c>
      <c r="B847" s="19" t="s">
        <v>246</v>
      </c>
      <c r="C847" s="19">
        <v>1</v>
      </c>
      <c r="D847" s="19">
        <v>1</v>
      </c>
      <c r="E847" s="19" t="s">
        <v>37</v>
      </c>
      <c r="F847" s="19">
        <v>44.59</v>
      </c>
      <c r="G847" s="19">
        <v>5</v>
      </c>
      <c r="H847" s="19">
        <v>11.147500000000001</v>
      </c>
      <c r="I847" s="19">
        <v>234.09750000000003</v>
      </c>
      <c r="J847" s="19">
        <v>43506</v>
      </c>
      <c r="K847" s="19">
        <v>2</v>
      </c>
      <c r="L847" s="19" t="s">
        <v>23</v>
      </c>
      <c r="M847" s="19">
        <v>222.95</v>
      </c>
      <c r="N847" s="19">
        <v>4.761904762E-2</v>
      </c>
      <c r="O847" s="19">
        <v>11.147500000222951</v>
      </c>
    </row>
    <row r="848" spans="1:15">
      <c r="A848" s="19" t="s">
        <v>81</v>
      </c>
      <c r="B848" s="19" t="s">
        <v>251</v>
      </c>
      <c r="C848" s="19">
        <v>1</v>
      </c>
      <c r="D848" s="19">
        <v>1</v>
      </c>
      <c r="E848" s="19" t="s">
        <v>39</v>
      </c>
      <c r="F848" s="19">
        <v>17.87</v>
      </c>
      <c r="G848" s="19">
        <v>4</v>
      </c>
      <c r="H848" s="19">
        <v>3.5740000000000003</v>
      </c>
      <c r="I848" s="19">
        <v>75.054000000000002</v>
      </c>
      <c r="J848" s="19">
        <v>43546</v>
      </c>
      <c r="K848" s="19">
        <v>1</v>
      </c>
      <c r="L848" s="19" t="s">
        <v>18</v>
      </c>
      <c r="M848" s="19">
        <v>71.48</v>
      </c>
      <c r="N848" s="19">
        <v>4.761904762E-2</v>
      </c>
      <c r="O848" s="19">
        <v>3.57400000007148</v>
      </c>
    </row>
    <row r="849" spans="1:15">
      <c r="A849" s="19" t="s">
        <v>83</v>
      </c>
      <c r="B849" s="19" t="s">
        <v>251</v>
      </c>
      <c r="C849" s="19">
        <v>0</v>
      </c>
      <c r="D849" s="19">
        <v>0</v>
      </c>
      <c r="E849" s="19" t="s">
        <v>26</v>
      </c>
      <c r="F849" s="19">
        <v>16.16</v>
      </c>
      <c r="G849" s="19">
        <v>2</v>
      </c>
      <c r="H849" s="19">
        <v>1.6160000000000001</v>
      </c>
      <c r="I849" s="19">
        <v>33.936</v>
      </c>
      <c r="J849" s="19">
        <v>43531</v>
      </c>
      <c r="K849" s="19">
        <v>1</v>
      </c>
      <c r="L849" s="19" t="s">
        <v>18</v>
      </c>
      <c r="M849" s="19">
        <v>32.32</v>
      </c>
      <c r="N849" s="19">
        <v>4.761904762E-2</v>
      </c>
      <c r="O849" s="19">
        <v>1.61600000003232</v>
      </c>
    </row>
    <row r="850" spans="1:15">
      <c r="A850" s="19" t="s">
        <v>84</v>
      </c>
      <c r="B850" s="19" t="s">
        <v>254</v>
      </c>
      <c r="C850" s="19">
        <v>0</v>
      </c>
      <c r="D850" s="19">
        <v>1</v>
      </c>
      <c r="E850" s="19" t="s">
        <v>22</v>
      </c>
      <c r="F850" s="19">
        <v>85.98</v>
      </c>
      <c r="G850" s="19">
        <v>8</v>
      </c>
      <c r="H850" s="19">
        <v>34.392000000000003</v>
      </c>
      <c r="I850" s="19">
        <v>722.23200000000008</v>
      </c>
      <c r="J850" s="19">
        <v>43524</v>
      </c>
      <c r="K850" s="19">
        <v>2</v>
      </c>
      <c r="L850" s="19" t="s">
        <v>23</v>
      </c>
      <c r="M850" s="19">
        <v>687.84</v>
      </c>
      <c r="N850" s="19">
        <v>4.761904762E-2</v>
      </c>
      <c r="O850" s="19">
        <v>34.392000000687844</v>
      </c>
    </row>
    <row r="851" spans="1:15">
      <c r="A851" s="19" t="s">
        <v>85</v>
      </c>
      <c r="B851" s="19" t="s">
        <v>246</v>
      </c>
      <c r="C851" s="19">
        <v>1</v>
      </c>
      <c r="D851" s="19">
        <v>0</v>
      </c>
      <c r="E851" s="19" t="s">
        <v>26</v>
      </c>
      <c r="F851" s="19">
        <v>44.34</v>
      </c>
      <c r="G851" s="19">
        <v>2</v>
      </c>
      <c r="H851" s="19">
        <v>4.4340000000000002</v>
      </c>
      <c r="I851" s="19">
        <v>93.114000000000004</v>
      </c>
      <c r="J851" s="19">
        <v>43551</v>
      </c>
      <c r="K851" s="19">
        <v>1</v>
      </c>
      <c r="L851" s="19" t="s">
        <v>23</v>
      </c>
      <c r="M851" s="19">
        <v>88.68</v>
      </c>
      <c r="N851" s="19">
        <v>4.761904762E-2</v>
      </c>
      <c r="O851" s="19">
        <v>4.4340000000886803</v>
      </c>
    </row>
    <row r="852" spans="1:15">
      <c r="A852" s="19" t="s">
        <v>86</v>
      </c>
      <c r="B852" s="19" t="s">
        <v>246</v>
      </c>
      <c r="C852" s="19">
        <v>0</v>
      </c>
      <c r="D852" s="19">
        <v>0</v>
      </c>
      <c r="E852" s="19" t="s">
        <v>17</v>
      </c>
      <c r="F852" s="19">
        <v>89.6</v>
      </c>
      <c r="G852" s="19">
        <v>8</v>
      </c>
      <c r="H852" s="19">
        <v>35.839999999999996</v>
      </c>
      <c r="I852" s="19">
        <v>752.64</v>
      </c>
      <c r="J852" s="19">
        <v>43503</v>
      </c>
      <c r="K852" s="19">
        <v>1</v>
      </c>
      <c r="L852" s="19" t="s">
        <v>18</v>
      </c>
      <c r="M852" s="19">
        <v>716.8</v>
      </c>
      <c r="N852" s="19">
        <v>4.761904762E-2</v>
      </c>
      <c r="O852" s="19">
        <v>35.840000000716799</v>
      </c>
    </row>
    <row r="853" spans="1:15">
      <c r="A853" s="19" t="s">
        <v>87</v>
      </c>
      <c r="B853" s="19" t="s">
        <v>246</v>
      </c>
      <c r="C853" s="19">
        <v>1</v>
      </c>
      <c r="D853" s="19">
        <v>1</v>
      </c>
      <c r="E853" s="19" t="s">
        <v>26</v>
      </c>
      <c r="F853" s="19">
        <v>72.349999999999994</v>
      </c>
      <c r="G853" s="19">
        <v>10</v>
      </c>
      <c r="H853" s="19">
        <v>36.174999999999997</v>
      </c>
      <c r="I853" s="19">
        <v>759.67499999999995</v>
      </c>
      <c r="J853" s="19">
        <v>43485</v>
      </c>
      <c r="K853" s="19">
        <v>2</v>
      </c>
      <c r="L853" s="19" t="s">
        <v>23</v>
      </c>
      <c r="M853" s="19">
        <v>723.5</v>
      </c>
      <c r="N853" s="19">
        <v>4.761904762E-2</v>
      </c>
      <c r="O853" s="19">
        <v>36.1750000007235</v>
      </c>
    </row>
    <row r="854" spans="1:15">
      <c r="A854" s="19" t="s">
        <v>88</v>
      </c>
      <c r="B854" s="19" t="s">
        <v>254</v>
      </c>
      <c r="C854" s="19">
        <v>0</v>
      </c>
      <c r="D854" s="19">
        <v>0</v>
      </c>
      <c r="E854" s="19" t="s">
        <v>22</v>
      </c>
      <c r="F854" s="19">
        <v>30.61</v>
      </c>
      <c r="G854" s="19">
        <v>6</v>
      </c>
      <c r="H854" s="19">
        <v>9.1829999999999998</v>
      </c>
      <c r="I854" s="19">
        <v>192.84299999999999</v>
      </c>
      <c r="J854" s="19">
        <v>43536</v>
      </c>
      <c r="K854" s="19">
        <v>2</v>
      </c>
      <c r="L854" s="19" t="s">
        <v>23</v>
      </c>
      <c r="M854" s="19">
        <v>183.66</v>
      </c>
      <c r="N854" s="19">
        <v>4.761904762E-2</v>
      </c>
      <c r="O854" s="19">
        <v>9.1830000001836591</v>
      </c>
    </row>
    <row r="855" spans="1:15">
      <c r="A855" s="19" t="s">
        <v>89</v>
      </c>
      <c r="B855" s="19" t="s">
        <v>254</v>
      </c>
      <c r="C855" s="19">
        <v>1</v>
      </c>
      <c r="D855" s="19">
        <v>1</v>
      </c>
      <c r="E855" s="19" t="s">
        <v>30</v>
      </c>
      <c r="F855" s="19">
        <v>24.74</v>
      </c>
      <c r="G855" s="19">
        <v>3</v>
      </c>
      <c r="H855" s="19">
        <v>3.7110000000000003</v>
      </c>
      <c r="I855" s="19">
        <v>77.930999999999997</v>
      </c>
      <c r="J855" s="19">
        <v>43511</v>
      </c>
      <c r="K855" s="19">
        <v>2</v>
      </c>
      <c r="L855" s="19" t="s">
        <v>27</v>
      </c>
      <c r="M855" s="19">
        <v>74.22</v>
      </c>
      <c r="N855" s="19">
        <v>4.761904762E-2</v>
      </c>
      <c r="O855" s="19">
        <v>3.71100000007422</v>
      </c>
    </row>
    <row r="856" spans="1:15">
      <c r="A856" s="19" t="s">
        <v>90</v>
      </c>
      <c r="B856" s="19" t="s">
        <v>254</v>
      </c>
      <c r="C856" s="19">
        <v>0</v>
      </c>
      <c r="D856" s="19">
        <v>0</v>
      </c>
      <c r="E856" s="19" t="s">
        <v>26</v>
      </c>
      <c r="F856" s="19">
        <v>55.73</v>
      </c>
      <c r="G856" s="19">
        <v>6</v>
      </c>
      <c r="H856" s="19">
        <v>16.719000000000001</v>
      </c>
      <c r="I856" s="19">
        <v>351.09899999999999</v>
      </c>
      <c r="J856" s="19">
        <v>43520</v>
      </c>
      <c r="K856" s="19">
        <v>0</v>
      </c>
      <c r="L856" s="19" t="s">
        <v>18</v>
      </c>
      <c r="M856" s="19">
        <v>334.38</v>
      </c>
      <c r="N856" s="19">
        <v>4.761904762E-2</v>
      </c>
      <c r="O856" s="19">
        <v>16.719000000334379</v>
      </c>
    </row>
    <row r="857" spans="1:15">
      <c r="A857" s="19" t="s">
        <v>92</v>
      </c>
      <c r="B857" s="19" t="s">
        <v>246</v>
      </c>
      <c r="C857" s="19">
        <v>1</v>
      </c>
      <c r="D857" s="19">
        <v>0</v>
      </c>
      <c r="E857" s="19" t="s">
        <v>30</v>
      </c>
      <c r="F857" s="19">
        <v>15.81</v>
      </c>
      <c r="G857" s="19">
        <v>10</v>
      </c>
      <c r="H857" s="19">
        <v>7.9050000000000011</v>
      </c>
      <c r="I857" s="19">
        <v>166.005</v>
      </c>
      <c r="J857" s="19">
        <v>43530</v>
      </c>
      <c r="K857" s="19">
        <v>1</v>
      </c>
      <c r="L857" s="19" t="s">
        <v>27</v>
      </c>
      <c r="M857" s="19">
        <v>158.1</v>
      </c>
      <c r="N857" s="19">
        <v>4.761904762E-2</v>
      </c>
      <c r="O857" s="19">
        <v>7.9050000001580996</v>
      </c>
    </row>
    <row r="858" spans="1:15">
      <c r="A858" s="19" t="s">
        <v>93</v>
      </c>
      <c r="B858" s="19" t="s">
        <v>251</v>
      </c>
      <c r="C858" s="19">
        <v>1</v>
      </c>
      <c r="D858" s="19">
        <v>0</v>
      </c>
      <c r="E858" s="19" t="s">
        <v>17</v>
      </c>
      <c r="F858" s="19">
        <v>75.739999999999995</v>
      </c>
      <c r="G858" s="19">
        <v>4</v>
      </c>
      <c r="H858" s="19">
        <v>15.148</v>
      </c>
      <c r="I858" s="19">
        <v>318.108</v>
      </c>
      <c r="J858" s="19">
        <v>43510</v>
      </c>
      <c r="K858" s="19">
        <v>1</v>
      </c>
      <c r="L858" s="19" t="s">
        <v>23</v>
      </c>
      <c r="M858" s="19">
        <v>302.95999999999998</v>
      </c>
      <c r="N858" s="19">
        <v>4.761904762E-2</v>
      </c>
      <c r="O858" s="19">
        <v>15.148000000302961</v>
      </c>
    </row>
    <row r="859" spans="1:15">
      <c r="A859" s="19" t="s">
        <v>94</v>
      </c>
      <c r="B859" s="19" t="s">
        <v>246</v>
      </c>
      <c r="C859" s="19">
        <v>1</v>
      </c>
      <c r="D859" s="19">
        <v>0</v>
      </c>
      <c r="E859" s="19" t="s">
        <v>17</v>
      </c>
      <c r="F859" s="19">
        <v>15.87</v>
      </c>
      <c r="G859" s="19">
        <v>10</v>
      </c>
      <c r="H859" s="19">
        <v>7.9349999999999996</v>
      </c>
      <c r="I859" s="19">
        <v>166.63499999999999</v>
      </c>
      <c r="J859" s="19">
        <v>43537</v>
      </c>
      <c r="K859" s="19">
        <v>2</v>
      </c>
      <c r="L859" s="19" t="s">
        <v>23</v>
      </c>
      <c r="M859" s="19">
        <v>158.69999999999999</v>
      </c>
      <c r="N859" s="19">
        <v>4.761904762E-2</v>
      </c>
      <c r="O859" s="19">
        <v>7.9350000001586993</v>
      </c>
    </row>
    <row r="860" spans="1:15">
      <c r="A860" s="19" t="s">
        <v>95</v>
      </c>
      <c r="B860" s="19" t="s">
        <v>254</v>
      </c>
      <c r="C860" s="19">
        <v>0</v>
      </c>
      <c r="D860" s="19">
        <v>1</v>
      </c>
      <c r="E860" s="19" t="s">
        <v>17</v>
      </c>
      <c r="F860" s="19">
        <v>33.47</v>
      </c>
      <c r="G860" s="19">
        <v>2</v>
      </c>
      <c r="H860" s="19">
        <v>3.347</v>
      </c>
      <c r="I860" s="19">
        <v>70.286999999999992</v>
      </c>
      <c r="J860" s="19">
        <v>43506</v>
      </c>
      <c r="K860" s="19">
        <v>2</v>
      </c>
      <c r="L860" s="19" t="s">
        <v>18</v>
      </c>
      <c r="M860" s="19">
        <v>66.94</v>
      </c>
      <c r="N860" s="19">
        <v>4.761904762E-2</v>
      </c>
      <c r="O860" s="19">
        <v>3.3470000000669398</v>
      </c>
    </row>
    <row r="861" spans="1:15">
      <c r="A861" s="19" t="s">
        <v>96</v>
      </c>
      <c r="B861" s="19" t="s">
        <v>251</v>
      </c>
      <c r="C861" s="19">
        <v>1</v>
      </c>
      <c r="D861" s="19">
        <v>1</v>
      </c>
      <c r="E861" s="19" t="s">
        <v>39</v>
      </c>
      <c r="F861" s="19">
        <v>97.61</v>
      </c>
      <c r="G861" s="19">
        <v>6</v>
      </c>
      <c r="H861" s="19">
        <v>29.283000000000001</v>
      </c>
      <c r="I861" s="19">
        <v>614.94299999999998</v>
      </c>
      <c r="J861" s="19">
        <v>43472</v>
      </c>
      <c r="K861" s="19">
        <v>2</v>
      </c>
      <c r="L861" s="19" t="s">
        <v>18</v>
      </c>
      <c r="M861" s="19">
        <v>585.66</v>
      </c>
      <c r="N861" s="19">
        <v>4.761904762E-2</v>
      </c>
      <c r="O861" s="19">
        <v>29.283000000585659</v>
      </c>
    </row>
    <row r="862" spans="1:15">
      <c r="A862" s="19" t="s">
        <v>97</v>
      </c>
      <c r="B862" s="19" t="s">
        <v>246</v>
      </c>
      <c r="C862" s="19">
        <v>0</v>
      </c>
      <c r="D862" s="19">
        <v>0</v>
      </c>
      <c r="E862" s="19" t="s">
        <v>30</v>
      </c>
      <c r="F862" s="19">
        <v>78.77</v>
      </c>
      <c r="G862" s="19">
        <v>10</v>
      </c>
      <c r="H862" s="19">
        <v>39.384999999999998</v>
      </c>
      <c r="I862" s="19">
        <v>827.08499999999992</v>
      </c>
      <c r="J862" s="19">
        <v>43489</v>
      </c>
      <c r="K862" s="19">
        <v>0</v>
      </c>
      <c r="L862" s="19" t="s">
        <v>23</v>
      </c>
      <c r="M862" s="19">
        <v>787.7</v>
      </c>
      <c r="N862" s="19">
        <v>4.761904762E-2</v>
      </c>
      <c r="O862" s="19">
        <v>39.385000000787699</v>
      </c>
    </row>
    <row r="863" spans="1:15">
      <c r="A863" s="19" t="s">
        <v>98</v>
      </c>
      <c r="B863" s="19" t="s">
        <v>246</v>
      </c>
      <c r="C863" s="19">
        <v>1</v>
      </c>
      <c r="D863" s="19">
        <v>1</v>
      </c>
      <c r="E863" s="19" t="s">
        <v>17</v>
      </c>
      <c r="F863" s="19">
        <v>18.329999999999998</v>
      </c>
      <c r="G863" s="19">
        <v>1</v>
      </c>
      <c r="H863" s="19">
        <v>0.91649999999999998</v>
      </c>
      <c r="I863" s="19">
        <v>19.246499999999997</v>
      </c>
      <c r="J863" s="19">
        <v>43498</v>
      </c>
      <c r="K863" s="19">
        <v>2</v>
      </c>
      <c r="L863" s="19" t="s">
        <v>23</v>
      </c>
      <c r="M863" s="19">
        <v>18.329999999999998</v>
      </c>
      <c r="N863" s="19">
        <v>4.761904762E-2</v>
      </c>
      <c r="O863" s="19">
        <v>0.91650000001832987</v>
      </c>
    </row>
    <row r="864" spans="1:15">
      <c r="A864" s="19" t="s">
        <v>99</v>
      </c>
      <c r="B864" s="19" t="s">
        <v>254</v>
      </c>
      <c r="C864" s="19">
        <v>0</v>
      </c>
      <c r="D864" s="19">
        <v>0</v>
      </c>
      <c r="E864" s="19" t="s">
        <v>37</v>
      </c>
      <c r="F864" s="19">
        <v>89.48</v>
      </c>
      <c r="G864" s="19">
        <v>10</v>
      </c>
      <c r="H864" s="19">
        <v>44.74</v>
      </c>
      <c r="I864" s="19">
        <v>939.54000000000008</v>
      </c>
      <c r="J864" s="19">
        <v>43471</v>
      </c>
      <c r="K864" s="19">
        <v>1</v>
      </c>
      <c r="L864" s="19" t="s">
        <v>27</v>
      </c>
      <c r="M864" s="19">
        <v>894.8</v>
      </c>
      <c r="N864" s="19">
        <v>4.761904762E-2</v>
      </c>
      <c r="O864" s="19">
        <v>44.740000000894803</v>
      </c>
    </row>
    <row r="865" spans="1:15">
      <c r="A865" s="19" t="s">
        <v>100</v>
      </c>
      <c r="B865" s="19" t="s">
        <v>254</v>
      </c>
      <c r="C865" s="19">
        <v>0</v>
      </c>
      <c r="D865" s="19">
        <v>0</v>
      </c>
      <c r="E865" s="19" t="s">
        <v>39</v>
      </c>
      <c r="F865" s="19">
        <v>62.12</v>
      </c>
      <c r="G865" s="19">
        <v>10</v>
      </c>
      <c r="H865" s="19">
        <v>31.06</v>
      </c>
      <c r="I865" s="19">
        <v>652.25999999999988</v>
      </c>
      <c r="J865" s="19">
        <v>43507</v>
      </c>
      <c r="K865" s="19">
        <v>2</v>
      </c>
      <c r="L865" s="19" t="s">
        <v>23</v>
      </c>
      <c r="M865" s="19">
        <v>621.20000000000005</v>
      </c>
      <c r="N865" s="19">
        <v>4.761904762E-2</v>
      </c>
      <c r="O865" s="19">
        <v>31.060000000621194</v>
      </c>
    </row>
    <row r="866" spans="1:15">
      <c r="A866" s="19" t="s">
        <v>101</v>
      </c>
      <c r="B866" s="19" t="s">
        <v>251</v>
      </c>
      <c r="C866" s="19">
        <v>1</v>
      </c>
      <c r="D866" s="19">
        <v>1</v>
      </c>
      <c r="E866" s="19" t="s">
        <v>37</v>
      </c>
      <c r="F866" s="19">
        <v>48.52</v>
      </c>
      <c r="G866" s="19">
        <v>3</v>
      </c>
      <c r="H866" s="19">
        <v>7.2780000000000005</v>
      </c>
      <c r="I866" s="19">
        <v>152.83799999999999</v>
      </c>
      <c r="J866" s="19">
        <v>43529</v>
      </c>
      <c r="K866" s="19">
        <v>2</v>
      </c>
      <c r="L866" s="19" t="s">
        <v>18</v>
      </c>
      <c r="M866" s="19">
        <v>145.56</v>
      </c>
      <c r="N866" s="19">
        <v>4.761904762E-2</v>
      </c>
      <c r="O866" s="19">
        <v>7.2780000001455596</v>
      </c>
    </row>
    <row r="867" spans="1:15">
      <c r="A867" s="19" t="s">
        <v>102</v>
      </c>
      <c r="B867" s="19" t="s">
        <v>254</v>
      </c>
      <c r="C867" s="19">
        <v>0</v>
      </c>
      <c r="D867" s="19">
        <v>1</v>
      </c>
      <c r="E867" s="19" t="s">
        <v>22</v>
      </c>
      <c r="F867" s="19">
        <v>75.91</v>
      </c>
      <c r="G867" s="19">
        <v>6</v>
      </c>
      <c r="H867" s="19">
        <v>22.773</v>
      </c>
      <c r="I867" s="19">
        <v>478.233</v>
      </c>
      <c r="J867" s="19">
        <v>43533</v>
      </c>
      <c r="K867" s="19">
        <v>2</v>
      </c>
      <c r="L867" s="19" t="s">
        <v>23</v>
      </c>
      <c r="M867" s="19">
        <v>455.46</v>
      </c>
      <c r="N867" s="19">
        <v>4.761904762E-2</v>
      </c>
      <c r="O867" s="19">
        <v>22.773000000455461</v>
      </c>
    </row>
    <row r="868" spans="1:15">
      <c r="A868" s="19" t="s">
        <v>103</v>
      </c>
      <c r="B868" s="19" t="s">
        <v>246</v>
      </c>
      <c r="C868" s="19">
        <v>0</v>
      </c>
      <c r="D868" s="19">
        <v>0</v>
      </c>
      <c r="E868" s="19" t="s">
        <v>26</v>
      </c>
      <c r="F868" s="19">
        <v>74.67</v>
      </c>
      <c r="G868" s="19">
        <v>9</v>
      </c>
      <c r="H868" s="19">
        <v>33.601500000000001</v>
      </c>
      <c r="I868" s="19">
        <v>705.63149999999996</v>
      </c>
      <c r="J868" s="19">
        <v>43487</v>
      </c>
      <c r="K868" s="19">
        <v>0</v>
      </c>
      <c r="L868" s="19" t="s">
        <v>18</v>
      </c>
      <c r="M868" s="19">
        <v>672.03</v>
      </c>
      <c r="N868" s="19">
        <v>4.761904762E-2</v>
      </c>
      <c r="O868" s="19">
        <v>33.601500000672026</v>
      </c>
    </row>
    <row r="869" spans="1:15">
      <c r="A869" s="19" t="s">
        <v>104</v>
      </c>
      <c r="B869" s="19" t="s">
        <v>254</v>
      </c>
      <c r="C869" s="19">
        <v>0</v>
      </c>
      <c r="D869" s="19">
        <v>1</v>
      </c>
      <c r="E869" s="19" t="s">
        <v>22</v>
      </c>
      <c r="F869" s="19">
        <v>41.65</v>
      </c>
      <c r="G869" s="19">
        <v>10</v>
      </c>
      <c r="H869" s="19">
        <v>20.824999999999999</v>
      </c>
      <c r="I869" s="19">
        <v>437.32499999999999</v>
      </c>
      <c r="J869" s="19">
        <v>43478</v>
      </c>
      <c r="K869" s="19">
        <v>2</v>
      </c>
      <c r="L869" s="19" t="s">
        <v>27</v>
      </c>
      <c r="M869" s="19">
        <v>416.5</v>
      </c>
      <c r="N869" s="19">
        <v>4.761904762E-2</v>
      </c>
      <c r="O869" s="19">
        <v>20.825000000416498</v>
      </c>
    </row>
    <row r="870" spans="1:15">
      <c r="A870" s="19" t="s">
        <v>105</v>
      </c>
      <c r="B870" s="19" t="s">
        <v>254</v>
      </c>
      <c r="C870" s="19">
        <v>1</v>
      </c>
      <c r="D870" s="19">
        <v>0</v>
      </c>
      <c r="E870" s="19" t="s">
        <v>39</v>
      </c>
      <c r="F870" s="19">
        <v>49.04</v>
      </c>
      <c r="G870" s="19">
        <v>9</v>
      </c>
      <c r="H870" s="19">
        <v>22.067999999999998</v>
      </c>
      <c r="I870" s="19">
        <v>463.428</v>
      </c>
      <c r="J870" s="19">
        <v>43474</v>
      </c>
      <c r="K870" s="19">
        <v>1</v>
      </c>
      <c r="L870" s="19" t="s">
        <v>27</v>
      </c>
      <c r="M870" s="19">
        <v>441.36</v>
      </c>
      <c r="N870" s="19">
        <v>4.761904762E-2</v>
      </c>
      <c r="O870" s="19">
        <v>22.068000000441359</v>
      </c>
    </row>
    <row r="871" spans="1:15">
      <c r="A871" s="19" t="s">
        <v>106</v>
      </c>
      <c r="B871" s="19" t="s">
        <v>246</v>
      </c>
      <c r="C871" s="19">
        <v>1</v>
      </c>
      <c r="D871" s="19">
        <v>1</v>
      </c>
      <c r="E871" s="19" t="s">
        <v>39</v>
      </c>
      <c r="F871" s="19">
        <v>20.010000000000002</v>
      </c>
      <c r="G871" s="19">
        <v>9</v>
      </c>
      <c r="H871" s="19">
        <v>9.0045000000000019</v>
      </c>
      <c r="I871" s="19">
        <v>189.09450000000001</v>
      </c>
      <c r="J871" s="19">
        <v>43477</v>
      </c>
      <c r="K871" s="19">
        <v>2</v>
      </c>
      <c r="L871" s="19" t="s">
        <v>27</v>
      </c>
      <c r="M871" s="19">
        <v>180.09</v>
      </c>
      <c r="N871" s="19">
        <v>4.761904762E-2</v>
      </c>
      <c r="O871" s="19">
        <v>9.0045000001800908</v>
      </c>
    </row>
    <row r="872" spans="1:15">
      <c r="A872" s="19" t="s">
        <v>107</v>
      </c>
      <c r="B872" s="19" t="s">
        <v>254</v>
      </c>
      <c r="C872" s="19">
        <v>1</v>
      </c>
      <c r="D872" s="19">
        <v>1</v>
      </c>
      <c r="E872" s="19" t="s">
        <v>37</v>
      </c>
      <c r="F872" s="19">
        <v>78.31</v>
      </c>
      <c r="G872" s="19">
        <v>10</v>
      </c>
      <c r="H872" s="19">
        <v>39.155000000000001</v>
      </c>
      <c r="I872" s="19">
        <v>822.255</v>
      </c>
      <c r="J872" s="19">
        <v>43529</v>
      </c>
      <c r="K872" s="19">
        <v>2</v>
      </c>
      <c r="L872" s="19" t="s">
        <v>18</v>
      </c>
      <c r="M872" s="19">
        <v>783.1</v>
      </c>
      <c r="N872" s="19">
        <v>4.761904762E-2</v>
      </c>
      <c r="O872" s="19">
        <v>39.155000000783097</v>
      </c>
    </row>
    <row r="873" spans="1:15">
      <c r="A873" s="19" t="s">
        <v>108</v>
      </c>
      <c r="B873" s="19" t="s">
        <v>254</v>
      </c>
      <c r="C873" s="19">
        <v>0</v>
      </c>
      <c r="D873" s="19">
        <v>1</v>
      </c>
      <c r="E873" s="19" t="s">
        <v>17</v>
      </c>
      <c r="F873" s="19">
        <v>20.38</v>
      </c>
      <c r="G873" s="19">
        <v>5</v>
      </c>
      <c r="H873" s="19">
        <v>5.0949999999999998</v>
      </c>
      <c r="I873" s="19">
        <v>106.99499999999999</v>
      </c>
      <c r="J873" s="19">
        <v>43487</v>
      </c>
      <c r="K873" s="19">
        <v>2</v>
      </c>
      <c r="L873" s="19" t="s">
        <v>23</v>
      </c>
      <c r="M873" s="19">
        <v>101.9</v>
      </c>
      <c r="N873" s="19">
        <v>4.761904762E-2</v>
      </c>
      <c r="O873" s="19">
        <v>5.0950000001018996</v>
      </c>
    </row>
    <row r="874" spans="1:15">
      <c r="A874" s="19" t="s">
        <v>109</v>
      </c>
      <c r="B874" s="19" t="s">
        <v>254</v>
      </c>
      <c r="C874" s="19">
        <v>0</v>
      </c>
      <c r="D874" s="19">
        <v>1</v>
      </c>
      <c r="E874" s="19" t="s">
        <v>17</v>
      </c>
      <c r="F874" s="19">
        <v>99.19</v>
      </c>
      <c r="G874" s="19">
        <v>6</v>
      </c>
      <c r="H874" s="19">
        <v>29.757000000000001</v>
      </c>
      <c r="I874" s="19">
        <v>624.89699999999993</v>
      </c>
      <c r="J874" s="19">
        <v>43486</v>
      </c>
      <c r="K874" s="19">
        <v>1</v>
      </c>
      <c r="L874" s="19" t="s">
        <v>27</v>
      </c>
      <c r="M874" s="19">
        <v>595.14</v>
      </c>
      <c r="N874" s="19">
        <v>4.761904762E-2</v>
      </c>
      <c r="O874" s="19">
        <v>29.757000000595138</v>
      </c>
    </row>
    <row r="875" spans="1:15">
      <c r="A875" s="19" t="s">
        <v>110</v>
      </c>
      <c r="B875" s="19" t="s">
        <v>251</v>
      </c>
      <c r="C875" s="19">
        <v>0</v>
      </c>
      <c r="D875" s="19">
        <v>1</v>
      </c>
      <c r="E875" s="19" t="s">
        <v>37</v>
      </c>
      <c r="F875" s="19">
        <v>96.68</v>
      </c>
      <c r="G875" s="19">
        <v>3</v>
      </c>
      <c r="H875" s="19">
        <v>14.502000000000002</v>
      </c>
      <c r="I875" s="19">
        <v>304.54200000000003</v>
      </c>
      <c r="J875" s="19">
        <v>43491</v>
      </c>
      <c r="K875" s="19">
        <v>2</v>
      </c>
      <c r="L875" s="19" t="s">
        <v>18</v>
      </c>
      <c r="M875" s="19">
        <v>290.04000000000002</v>
      </c>
      <c r="N875" s="19">
        <v>4.761904762E-2</v>
      </c>
      <c r="O875" s="19">
        <v>14.502000000290042</v>
      </c>
    </row>
    <row r="876" spans="1:15">
      <c r="A876" s="19" t="s">
        <v>111</v>
      </c>
      <c r="B876" s="19" t="s">
        <v>254</v>
      </c>
      <c r="C876" s="19">
        <v>0</v>
      </c>
      <c r="D876" s="19">
        <v>0</v>
      </c>
      <c r="E876" s="19" t="s">
        <v>37</v>
      </c>
      <c r="F876" s="19">
        <v>19.25</v>
      </c>
      <c r="G876" s="19">
        <v>8</v>
      </c>
      <c r="H876" s="19">
        <v>7.7</v>
      </c>
      <c r="I876" s="19">
        <v>161.69999999999999</v>
      </c>
      <c r="J876" s="19">
        <v>43488</v>
      </c>
      <c r="K876" s="19">
        <v>2</v>
      </c>
      <c r="L876" s="19" t="s">
        <v>18</v>
      </c>
      <c r="M876" s="19">
        <v>154</v>
      </c>
      <c r="N876" s="19">
        <v>4.761904762E-2</v>
      </c>
      <c r="O876" s="19">
        <v>7.7000000001539997</v>
      </c>
    </row>
    <row r="877" spans="1:15">
      <c r="A877" s="19" t="s">
        <v>112</v>
      </c>
      <c r="B877" s="19" t="s">
        <v>254</v>
      </c>
      <c r="C877" s="19">
        <v>1</v>
      </c>
      <c r="D877" s="19">
        <v>1</v>
      </c>
      <c r="E877" s="19" t="s">
        <v>37</v>
      </c>
      <c r="F877" s="19">
        <v>80.36</v>
      </c>
      <c r="G877" s="19">
        <v>4</v>
      </c>
      <c r="H877" s="19">
        <v>16.071999999999999</v>
      </c>
      <c r="I877" s="19">
        <v>337.512</v>
      </c>
      <c r="J877" s="19">
        <v>43519</v>
      </c>
      <c r="K877" s="19">
        <v>2</v>
      </c>
      <c r="L877" s="19" t="s">
        <v>27</v>
      </c>
      <c r="M877" s="19">
        <v>321.44</v>
      </c>
      <c r="N877" s="19">
        <v>4.761904762E-2</v>
      </c>
      <c r="O877" s="19">
        <v>16.072000000321442</v>
      </c>
    </row>
    <row r="878" spans="1:15">
      <c r="A878" s="19" t="s">
        <v>113</v>
      </c>
      <c r="B878" s="19" t="s">
        <v>254</v>
      </c>
      <c r="C878" s="19">
        <v>1</v>
      </c>
      <c r="D878" s="19">
        <v>0</v>
      </c>
      <c r="E878" s="19" t="s">
        <v>30</v>
      </c>
      <c r="F878" s="19">
        <v>48.91</v>
      </c>
      <c r="G878" s="19">
        <v>5</v>
      </c>
      <c r="H878" s="19">
        <v>12.227499999999999</v>
      </c>
      <c r="I878" s="19">
        <v>256.77749999999997</v>
      </c>
      <c r="J878" s="19">
        <v>43533</v>
      </c>
      <c r="K878" s="19">
        <v>0</v>
      </c>
      <c r="L878" s="19" t="s">
        <v>23</v>
      </c>
      <c r="M878" s="19">
        <v>244.55</v>
      </c>
      <c r="N878" s="19">
        <v>4.761904762E-2</v>
      </c>
      <c r="O878" s="19">
        <v>12.227500000244548</v>
      </c>
    </row>
    <row r="879" spans="1:15">
      <c r="A879" s="19" t="s">
        <v>114</v>
      </c>
      <c r="B879" s="19" t="s">
        <v>254</v>
      </c>
      <c r="C879" s="19">
        <v>0</v>
      </c>
      <c r="D879" s="19">
        <v>1</v>
      </c>
      <c r="E879" s="19" t="s">
        <v>30</v>
      </c>
      <c r="F879" s="19">
        <v>83.06</v>
      </c>
      <c r="G879" s="19">
        <v>7</v>
      </c>
      <c r="H879" s="19">
        <v>29.071000000000005</v>
      </c>
      <c r="I879" s="19">
        <v>610.4910000000001</v>
      </c>
      <c r="J879" s="19">
        <v>43529</v>
      </c>
      <c r="K879" s="19">
        <v>1</v>
      </c>
      <c r="L879" s="19" t="s">
        <v>18</v>
      </c>
      <c r="M879" s="19">
        <v>581.41999999999996</v>
      </c>
      <c r="N879" s="19">
        <v>4.761904762E-2</v>
      </c>
      <c r="O879" s="19">
        <v>29.071000000581424</v>
      </c>
    </row>
    <row r="880" spans="1:15">
      <c r="A880" s="19" t="s">
        <v>115</v>
      </c>
      <c r="B880" s="19" t="s">
        <v>254</v>
      </c>
      <c r="C880" s="19">
        <v>0</v>
      </c>
      <c r="D880" s="19">
        <v>0</v>
      </c>
      <c r="E880" s="19" t="s">
        <v>39</v>
      </c>
      <c r="F880" s="19">
        <v>76.52</v>
      </c>
      <c r="G880" s="19">
        <v>5</v>
      </c>
      <c r="H880" s="19">
        <v>19.13</v>
      </c>
      <c r="I880" s="19">
        <v>401.72999999999996</v>
      </c>
      <c r="J880" s="19">
        <v>43549</v>
      </c>
      <c r="K880" s="19">
        <v>0</v>
      </c>
      <c r="L880" s="19" t="s">
        <v>23</v>
      </c>
      <c r="M880" s="19">
        <v>382.6</v>
      </c>
      <c r="N880" s="19">
        <v>4.761904762E-2</v>
      </c>
      <c r="O880" s="19">
        <v>19.130000000382598</v>
      </c>
    </row>
    <row r="881" spans="1:15">
      <c r="A881" s="19" t="s">
        <v>116</v>
      </c>
      <c r="B881" s="19" t="s">
        <v>246</v>
      </c>
      <c r="C881" s="19">
        <v>1</v>
      </c>
      <c r="D881" s="19">
        <v>0</v>
      </c>
      <c r="E881" s="19" t="s">
        <v>37</v>
      </c>
      <c r="F881" s="19">
        <v>49.38</v>
      </c>
      <c r="G881" s="19">
        <v>7</v>
      </c>
      <c r="H881" s="19">
        <v>17.283000000000001</v>
      </c>
      <c r="I881" s="19">
        <v>362.94300000000004</v>
      </c>
      <c r="J881" s="19">
        <v>43551</v>
      </c>
      <c r="K881" s="19">
        <v>2</v>
      </c>
      <c r="L881" s="19" t="s">
        <v>27</v>
      </c>
      <c r="M881" s="19">
        <v>345.66</v>
      </c>
      <c r="N881" s="19">
        <v>4.761904762E-2</v>
      </c>
      <c r="O881" s="19">
        <v>17.283000000345663</v>
      </c>
    </row>
    <row r="882" spans="1:15">
      <c r="A882" s="19" t="s">
        <v>117</v>
      </c>
      <c r="B882" s="19" t="s">
        <v>246</v>
      </c>
      <c r="C882" s="19">
        <v>0</v>
      </c>
      <c r="D882" s="19">
        <v>0</v>
      </c>
      <c r="E882" s="19" t="s">
        <v>30</v>
      </c>
      <c r="F882" s="19">
        <v>42.47</v>
      </c>
      <c r="G882" s="19">
        <v>1</v>
      </c>
      <c r="H882" s="19">
        <v>2.1234999999999999</v>
      </c>
      <c r="I882" s="19">
        <v>44.593499999999999</v>
      </c>
      <c r="J882" s="19">
        <v>43467</v>
      </c>
      <c r="K882" s="19">
        <v>2</v>
      </c>
      <c r="L882" s="19" t="s">
        <v>23</v>
      </c>
      <c r="M882" s="19">
        <v>42.47</v>
      </c>
      <c r="N882" s="19">
        <v>4.761904762E-2</v>
      </c>
      <c r="O882" s="19">
        <v>2.12350000004247</v>
      </c>
    </row>
    <row r="883" spans="1:15">
      <c r="A883" s="19" t="s">
        <v>118</v>
      </c>
      <c r="B883" s="19" t="s">
        <v>251</v>
      </c>
      <c r="C883" s="19">
        <v>0</v>
      </c>
      <c r="D883" s="19">
        <v>1</v>
      </c>
      <c r="E883" s="19" t="s">
        <v>17</v>
      </c>
      <c r="F883" s="19">
        <v>76.989999999999995</v>
      </c>
      <c r="G883" s="19">
        <v>6</v>
      </c>
      <c r="H883" s="19">
        <v>23.097000000000001</v>
      </c>
      <c r="I883" s="19">
        <v>485.03699999999992</v>
      </c>
      <c r="J883" s="19">
        <v>43523</v>
      </c>
      <c r="K883" s="19">
        <v>2</v>
      </c>
      <c r="L883" s="19" t="s">
        <v>23</v>
      </c>
      <c r="M883" s="19">
        <v>461.94</v>
      </c>
      <c r="N883" s="19">
        <v>4.761904762E-2</v>
      </c>
      <c r="O883" s="19">
        <v>23.097000000461936</v>
      </c>
    </row>
    <row r="884" spans="1:15">
      <c r="A884" s="19" t="s">
        <v>119</v>
      </c>
      <c r="B884" s="19" t="s">
        <v>254</v>
      </c>
      <c r="C884" s="19">
        <v>1</v>
      </c>
      <c r="D884" s="19">
        <v>1</v>
      </c>
      <c r="E884" s="19" t="s">
        <v>26</v>
      </c>
      <c r="F884" s="19">
        <v>47.38</v>
      </c>
      <c r="G884" s="19">
        <v>4</v>
      </c>
      <c r="H884" s="19">
        <v>9.4760000000000009</v>
      </c>
      <c r="I884" s="19">
        <v>198.99600000000001</v>
      </c>
      <c r="J884" s="19">
        <v>43488</v>
      </c>
      <c r="K884" s="19">
        <v>0</v>
      </c>
      <c r="L884" s="19" t="s">
        <v>23</v>
      </c>
      <c r="M884" s="19">
        <v>189.52</v>
      </c>
      <c r="N884" s="19">
        <v>4.761904762E-2</v>
      </c>
      <c r="O884" s="19">
        <v>9.4760000001895204</v>
      </c>
    </row>
    <row r="885" spans="1:15">
      <c r="A885" s="19" t="s">
        <v>120</v>
      </c>
      <c r="B885" s="19" t="s">
        <v>254</v>
      </c>
      <c r="C885" s="19">
        <v>0</v>
      </c>
      <c r="D885" s="19">
        <v>1</v>
      </c>
      <c r="E885" s="19" t="s">
        <v>30</v>
      </c>
      <c r="F885" s="19">
        <v>44.86</v>
      </c>
      <c r="G885" s="19">
        <v>10</v>
      </c>
      <c r="H885" s="19">
        <v>22.43</v>
      </c>
      <c r="I885" s="19">
        <v>471.03000000000003</v>
      </c>
      <c r="J885" s="19">
        <v>43491</v>
      </c>
      <c r="K885" s="19">
        <v>2</v>
      </c>
      <c r="L885" s="19" t="s">
        <v>18</v>
      </c>
      <c r="M885" s="19">
        <v>448.6</v>
      </c>
      <c r="N885" s="19">
        <v>4.761904762E-2</v>
      </c>
      <c r="O885" s="19">
        <v>22.430000000448601</v>
      </c>
    </row>
    <row r="886" spans="1:15">
      <c r="A886" s="19" t="s">
        <v>121</v>
      </c>
      <c r="B886" s="19" t="s">
        <v>246</v>
      </c>
      <c r="C886" s="19">
        <v>1</v>
      </c>
      <c r="D886" s="19">
        <v>1</v>
      </c>
      <c r="E886" s="19" t="s">
        <v>30</v>
      </c>
      <c r="F886" s="19">
        <v>21.98</v>
      </c>
      <c r="G886" s="19">
        <v>7</v>
      </c>
      <c r="H886" s="19">
        <v>7.6929999999999996</v>
      </c>
      <c r="I886" s="19">
        <v>161.55300000000003</v>
      </c>
      <c r="J886" s="19">
        <v>43475</v>
      </c>
      <c r="K886" s="19">
        <v>2</v>
      </c>
      <c r="L886" s="19" t="s">
        <v>18</v>
      </c>
      <c r="M886" s="19">
        <v>153.86000000000001</v>
      </c>
      <c r="N886" s="19">
        <v>4.761904762E-2</v>
      </c>
      <c r="O886" s="19">
        <v>7.6930000001538614</v>
      </c>
    </row>
    <row r="887" spans="1:15">
      <c r="A887" s="19" t="s">
        <v>122</v>
      </c>
      <c r="B887" s="19" t="s">
        <v>251</v>
      </c>
      <c r="C887" s="19">
        <v>1</v>
      </c>
      <c r="D887" s="19">
        <v>0</v>
      </c>
      <c r="E887" s="19" t="s">
        <v>17</v>
      </c>
      <c r="F887" s="19">
        <v>64.36</v>
      </c>
      <c r="G887" s="19">
        <v>9</v>
      </c>
      <c r="H887" s="19">
        <v>28.962</v>
      </c>
      <c r="I887" s="19">
        <v>608.202</v>
      </c>
      <c r="J887" s="19">
        <v>43536</v>
      </c>
      <c r="K887" s="19">
        <v>1</v>
      </c>
      <c r="L887" s="19" t="s">
        <v>27</v>
      </c>
      <c r="M887" s="19">
        <v>579.24</v>
      </c>
      <c r="N887" s="19">
        <v>4.761904762E-2</v>
      </c>
      <c r="O887" s="19">
        <v>28.962000000579241</v>
      </c>
    </row>
    <row r="888" spans="1:15">
      <c r="A888" s="19" t="s">
        <v>123</v>
      </c>
      <c r="B888" s="19" t="s">
        <v>254</v>
      </c>
      <c r="C888" s="19">
        <v>0</v>
      </c>
      <c r="D888" s="19">
        <v>0</v>
      </c>
      <c r="E888" s="19" t="s">
        <v>17</v>
      </c>
      <c r="F888" s="19">
        <v>89.75</v>
      </c>
      <c r="G888" s="19">
        <v>1</v>
      </c>
      <c r="H888" s="19">
        <v>4.4874999999999998</v>
      </c>
      <c r="I888" s="19">
        <v>94.237499999999997</v>
      </c>
      <c r="J888" s="19">
        <v>43502</v>
      </c>
      <c r="K888" s="19">
        <v>2</v>
      </c>
      <c r="L888" s="19" t="s">
        <v>27</v>
      </c>
      <c r="M888" s="19">
        <v>89.75</v>
      </c>
      <c r="N888" s="19">
        <v>4.761904762E-2</v>
      </c>
      <c r="O888" s="19">
        <v>4.4875000000897503</v>
      </c>
    </row>
    <row r="889" spans="1:15">
      <c r="A889" s="19" t="s">
        <v>124</v>
      </c>
      <c r="B889" s="19" t="s">
        <v>246</v>
      </c>
      <c r="C889" s="19">
        <v>0</v>
      </c>
      <c r="D889" s="19">
        <v>0</v>
      </c>
      <c r="E889" s="19" t="s">
        <v>22</v>
      </c>
      <c r="F889" s="19">
        <v>97.16</v>
      </c>
      <c r="G889" s="19">
        <v>1</v>
      </c>
      <c r="H889" s="19">
        <v>4.8580000000000005</v>
      </c>
      <c r="I889" s="19">
        <v>102.018</v>
      </c>
      <c r="J889" s="19">
        <v>43532</v>
      </c>
      <c r="K889" s="19">
        <v>2</v>
      </c>
      <c r="L889" s="19" t="s">
        <v>18</v>
      </c>
      <c r="M889" s="19">
        <v>97.16</v>
      </c>
      <c r="N889" s="19">
        <v>4.761904762E-2</v>
      </c>
      <c r="O889" s="19">
        <v>4.8580000000971602</v>
      </c>
    </row>
    <row r="890" spans="1:15">
      <c r="A890" s="19" t="s">
        <v>125</v>
      </c>
      <c r="B890" s="19" t="s">
        <v>251</v>
      </c>
      <c r="C890" s="19">
        <v>0</v>
      </c>
      <c r="D890" s="19">
        <v>0</v>
      </c>
      <c r="E890" s="19" t="s">
        <v>17</v>
      </c>
      <c r="F890" s="19">
        <v>87.87</v>
      </c>
      <c r="G890" s="19">
        <v>10</v>
      </c>
      <c r="H890" s="19">
        <v>43.935000000000002</v>
      </c>
      <c r="I890" s="19">
        <v>922.63499999999999</v>
      </c>
      <c r="J890" s="19">
        <v>43553</v>
      </c>
      <c r="K890" s="19">
        <v>0</v>
      </c>
      <c r="L890" s="19" t="s">
        <v>18</v>
      </c>
      <c r="M890" s="19">
        <v>878.7</v>
      </c>
      <c r="N890" s="19">
        <v>4.761904762E-2</v>
      </c>
      <c r="O890" s="19">
        <v>43.935000000878702</v>
      </c>
    </row>
    <row r="891" spans="1:15">
      <c r="A891" s="19" t="s">
        <v>126</v>
      </c>
      <c r="B891" s="19" t="s">
        <v>254</v>
      </c>
      <c r="C891" s="19">
        <v>0</v>
      </c>
      <c r="D891" s="19">
        <v>1</v>
      </c>
      <c r="E891" s="19" t="s">
        <v>22</v>
      </c>
      <c r="F891" s="19">
        <v>12.45</v>
      </c>
      <c r="G891" s="19">
        <v>6</v>
      </c>
      <c r="H891" s="19">
        <v>3.7350000000000003</v>
      </c>
      <c r="I891" s="19">
        <v>78.434999999999988</v>
      </c>
      <c r="J891" s="19">
        <v>43505</v>
      </c>
      <c r="K891" s="19">
        <v>1</v>
      </c>
      <c r="L891" s="19" t="s">
        <v>23</v>
      </c>
      <c r="M891" s="19">
        <v>74.7</v>
      </c>
      <c r="N891" s="19">
        <v>4.761904762E-2</v>
      </c>
      <c r="O891" s="19">
        <v>3.7350000000746997</v>
      </c>
    </row>
    <row r="892" spans="1:15">
      <c r="A892" s="19" t="s">
        <v>127</v>
      </c>
      <c r="B892" s="19" t="s">
        <v>246</v>
      </c>
      <c r="C892" s="19">
        <v>0</v>
      </c>
      <c r="D892" s="19">
        <v>0</v>
      </c>
      <c r="E892" s="19" t="s">
        <v>37</v>
      </c>
      <c r="F892" s="19">
        <v>52.75</v>
      </c>
      <c r="G892" s="19">
        <v>3</v>
      </c>
      <c r="H892" s="19">
        <v>7.9125000000000005</v>
      </c>
      <c r="I892" s="19">
        <v>166.16249999999999</v>
      </c>
      <c r="J892" s="19">
        <v>43547</v>
      </c>
      <c r="K892" s="19">
        <v>0</v>
      </c>
      <c r="L892" s="19" t="s">
        <v>18</v>
      </c>
      <c r="M892" s="19">
        <v>158.25</v>
      </c>
      <c r="N892" s="19">
        <v>4.761904762E-2</v>
      </c>
      <c r="O892" s="19">
        <v>7.9125000001582499</v>
      </c>
    </row>
    <row r="893" spans="1:15">
      <c r="A893" s="19" t="s">
        <v>128</v>
      </c>
      <c r="B893" s="19" t="s">
        <v>251</v>
      </c>
      <c r="C893" s="19">
        <v>0</v>
      </c>
      <c r="D893" s="19">
        <v>0</v>
      </c>
      <c r="E893" s="19" t="s">
        <v>26</v>
      </c>
      <c r="F893" s="19">
        <v>82.7</v>
      </c>
      <c r="G893" s="19">
        <v>6</v>
      </c>
      <c r="H893" s="19">
        <v>24.810000000000002</v>
      </c>
      <c r="I893" s="19">
        <v>521.01</v>
      </c>
      <c r="J893" s="19">
        <v>43529</v>
      </c>
      <c r="K893" s="19">
        <v>2</v>
      </c>
      <c r="L893" s="19" t="s">
        <v>23</v>
      </c>
      <c r="M893" s="19">
        <v>496.2</v>
      </c>
      <c r="N893" s="19">
        <v>4.761904762E-2</v>
      </c>
      <c r="O893" s="19">
        <v>24.810000000496199</v>
      </c>
    </row>
    <row r="894" spans="1:15">
      <c r="A894" s="19" t="s">
        <v>129</v>
      </c>
      <c r="B894" s="19" t="s">
        <v>254</v>
      </c>
      <c r="C894" s="19">
        <v>1</v>
      </c>
      <c r="D894" s="19">
        <v>0</v>
      </c>
      <c r="E894" s="19" t="s">
        <v>39</v>
      </c>
      <c r="F894" s="19">
        <v>48.71</v>
      </c>
      <c r="G894" s="19">
        <v>1</v>
      </c>
      <c r="H894" s="19">
        <v>2.4355000000000002</v>
      </c>
      <c r="I894" s="19">
        <v>51.145499999999998</v>
      </c>
      <c r="J894" s="19">
        <v>43550</v>
      </c>
      <c r="K894" s="19">
        <v>2</v>
      </c>
      <c r="L894" s="19" t="s">
        <v>23</v>
      </c>
      <c r="M894" s="19">
        <v>48.71</v>
      </c>
      <c r="N894" s="19">
        <v>4.761904762E-2</v>
      </c>
      <c r="O894" s="19">
        <v>2.4355000000487101</v>
      </c>
    </row>
    <row r="895" spans="1:15">
      <c r="A895" s="19" t="s">
        <v>130</v>
      </c>
      <c r="B895" s="19" t="s">
        <v>254</v>
      </c>
      <c r="C895" s="19">
        <v>0</v>
      </c>
      <c r="D895" s="19">
        <v>0</v>
      </c>
      <c r="E895" s="19" t="s">
        <v>39</v>
      </c>
      <c r="F895" s="19">
        <v>78.55</v>
      </c>
      <c r="G895" s="19">
        <v>9</v>
      </c>
      <c r="H895" s="19">
        <v>35.347500000000004</v>
      </c>
      <c r="I895" s="19">
        <v>742.2974999999999</v>
      </c>
      <c r="J895" s="19">
        <v>43525</v>
      </c>
      <c r="K895" s="19">
        <v>1</v>
      </c>
      <c r="L895" s="19" t="s">
        <v>23</v>
      </c>
      <c r="M895" s="19">
        <v>706.95</v>
      </c>
      <c r="N895" s="19">
        <v>4.761904762E-2</v>
      </c>
      <c r="O895" s="19">
        <v>35.347500000706944</v>
      </c>
    </row>
    <row r="896" spans="1:15">
      <c r="A896" s="19" t="s">
        <v>131</v>
      </c>
      <c r="B896" s="19" t="s">
        <v>254</v>
      </c>
      <c r="C896" s="19">
        <v>0</v>
      </c>
      <c r="D896" s="19">
        <v>1</v>
      </c>
      <c r="E896" s="19" t="s">
        <v>22</v>
      </c>
      <c r="F896" s="19">
        <v>23.07</v>
      </c>
      <c r="G896" s="19">
        <v>9</v>
      </c>
      <c r="H896" s="19">
        <v>10.381499999999999</v>
      </c>
      <c r="I896" s="19">
        <v>218.01149999999998</v>
      </c>
      <c r="J896" s="19">
        <v>43497</v>
      </c>
      <c r="K896" s="19">
        <v>1</v>
      </c>
      <c r="L896" s="19" t="s">
        <v>23</v>
      </c>
      <c r="M896" s="19">
        <v>207.63</v>
      </c>
      <c r="N896" s="19">
        <v>4.761904762E-2</v>
      </c>
      <c r="O896" s="19">
        <v>10.381500000207629</v>
      </c>
    </row>
    <row r="897" spans="1:15">
      <c r="A897" s="19" t="s">
        <v>132</v>
      </c>
      <c r="B897" s="19" t="s">
        <v>246</v>
      </c>
      <c r="C897" s="19">
        <v>0</v>
      </c>
      <c r="D897" s="19">
        <v>0</v>
      </c>
      <c r="E897" s="19" t="s">
        <v>37</v>
      </c>
      <c r="F897" s="19">
        <v>58.26</v>
      </c>
      <c r="G897" s="19">
        <v>6</v>
      </c>
      <c r="H897" s="19">
        <v>17.478000000000002</v>
      </c>
      <c r="I897" s="19">
        <v>367.03800000000001</v>
      </c>
      <c r="J897" s="19">
        <v>43552</v>
      </c>
      <c r="K897" s="19">
        <v>2</v>
      </c>
      <c r="L897" s="19" t="s">
        <v>23</v>
      </c>
      <c r="M897" s="19">
        <v>349.56</v>
      </c>
      <c r="N897" s="19">
        <v>4.761904762E-2</v>
      </c>
      <c r="O897" s="19">
        <v>17.47800000034956</v>
      </c>
    </row>
    <row r="898" spans="1:15">
      <c r="A898" s="19" t="s">
        <v>133</v>
      </c>
      <c r="B898" s="19" t="s">
        <v>251</v>
      </c>
      <c r="C898" s="19">
        <v>0</v>
      </c>
      <c r="D898" s="19">
        <v>0</v>
      </c>
      <c r="E898" s="19" t="s">
        <v>17</v>
      </c>
      <c r="F898" s="19">
        <v>30.35</v>
      </c>
      <c r="G898" s="19">
        <v>7</v>
      </c>
      <c r="H898" s="19">
        <v>10.6225</v>
      </c>
      <c r="I898" s="19">
        <v>223.07250000000002</v>
      </c>
      <c r="J898" s="19">
        <v>43543</v>
      </c>
      <c r="K898" s="19">
        <v>2</v>
      </c>
      <c r="L898" s="19" t="s">
        <v>23</v>
      </c>
      <c r="M898" s="19">
        <v>212.45</v>
      </c>
      <c r="N898" s="19">
        <v>4.761904762E-2</v>
      </c>
      <c r="O898" s="19">
        <v>10.622500000212451</v>
      </c>
    </row>
    <row r="899" spans="1:15">
      <c r="A899" s="19" t="s">
        <v>136</v>
      </c>
      <c r="B899" s="19" t="s">
        <v>254</v>
      </c>
      <c r="C899" s="19">
        <v>0</v>
      </c>
      <c r="D899" s="19">
        <v>0</v>
      </c>
      <c r="E899" s="19" t="s">
        <v>39</v>
      </c>
      <c r="F899" s="19">
        <v>27.38</v>
      </c>
      <c r="G899" s="19">
        <v>6</v>
      </c>
      <c r="H899" s="19">
        <v>8.2140000000000004</v>
      </c>
      <c r="I899" s="19">
        <v>172.494</v>
      </c>
      <c r="J899" s="19">
        <v>43470</v>
      </c>
      <c r="K899" s="19">
        <v>2</v>
      </c>
      <c r="L899" s="19" t="s">
        <v>27</v>
      </c>
      <c r="M899" s="19">
        <v>164.28</v>
      </c>
      <c r="N899" s="19">
        <v>4.761904762E-2</v>
      </c>
      <c r="O899" s="19">
        <v>8.2140000001642797</v>
      </c>
    </row>
    <row r="900" spans="1:15">
      <c r="A900" s="19" t="s">
        <v>137</v>
      </c>
      <c r="B900" s="19" t="s">
        <v>246</v>
      </c>
      <c r="C900" s="19">
        <v>0</v>
      </c>
      <c r="D900" s="19">
        <v>0</v>
      </c>
      <c r="E900" s="19" t="s">
        <v>30</v>
      </c>
      <c r="F900" s="19">
        <v>62.13</v>
      </c>
      <c r="G900" s="19">
        <v>6</v>
      </c>
      <c r="H900" s="19">
        <v>18.639000000000003</v>
      </c>
      <c r="I900" s="19">
        <v>391.41900000000004</v>
      </c>
      <c r="J900" s="19">
        <v>43546</v>
      </c>
      <c r="K900" s="19">
        <v>2</v>
      </c>
      <c r="L900" s="19" t="s">
        <v>23</v>
      </c>
      <c r="M900" s="19">
        <v>372.78</v>
      </c>
      <c r="N900" s="19">
        <v>4.761904762E-2</v>
      </c>
      <c r="O900" s="19">
        <v>18.639000000372782</v>
      </c>
    </row>
    <row r="901" spans="1:15">
      <c r="A901" s="19" t="s">
        <v>138</v>
      </c>
      <c r="B901" s="19" t="s">
        <v>254</v>
      </c>
      <c r="C901" s="19">
        <v>0</v>
      </c>
      <c r="D901" s="19">
        <v>1</v>
      </c>
      <c r="E901" s="19" t="s">
        <v>37</v>
      </c>
      <c r="F901" s="19">
        <v>33.979999999999997</v>
      </c>
      <c r="G901" s="19">
        <v>9</v>
      </c>
      <c r="H901" s="19">
        <v>15.290999999999999</v>
      </c>
      <c r="I901" s="19">
        <v>321.11099999999999</v>
      </c>
      <c r="J901" s="19">
        <v>43548</v>
      </c>
      <c r="K901" s="19">
        <v>0</v>
      </c>
      <c r="L901" s="19" t="s">
        <v>23</v>
      </c>
      <c r="M901" s="19">
        <v>305.82</v>
      </c>
      <c r="N901" s="19">
        <v>4.761904762E-2</v>
      </c>
      <c r="O901" s="19">
        <v>15.29100000030582</v>
      </c>
    </row>
    <row r="902" spans="1:15">
      <c r="A902" s="19" t="s">
        <v>139</v>
      </c>
      <c r="B902" s="19" t="s">
        <v>254</v>
      </c>
      <c r="C902" s="19">
        <v>1</v>
      </c>
      <c r="D902" s="19">
        <v>0</v>
      </c>
      <c r="E902" s="19" t="s">
        <v>22</v>
      </c>
      <c r="F902" s="19">
        <v>81.97</v>
      </c>
      <c r="G902" s="19">
        <v>10</v>
      </c>
      <c r="H902" s="19">
        <v>40.985000000000007</v>
      </c>
      <c r="I902" s="19">
        <v>860.68500000000006</v>
      </c>
      <c r="J902" s="19">
        <v>43527</v>
      </c>
      <c r="K902" s="19">
        <v>1</v>
      </c>
      <c r="L902" s="19" t="s">
        <v>23</v>
      </c>
      <c r="M902" s="19">
        <v>819.7</v>
      </c>
      <c r="N902" s="19">
        <v>4.761904762E-2</v>
      </c>
      <c r="O902" s="19">
        <v>40.985000000819703</v>
      </c>
    </row>
    <row r="903" spans="1:15">
      <c r="A903" s="19" t="s">
        <v>140</v>
      </c>
      <c r="B903" s="19" t="s">
        <v>251</v>
      </c>
      <c r="C903" s="19">
        <v>1</v>
      </c>
      <c r="D903" s="19">
        <v>1</v>
      </c>
      <c r="E903" s="19" t="s">
        <v>30</v>
      </c>
      <c r="F903" s="19">
        <v>16.489999999999998</v>
      </c>
      <c r="G903" s="19">
        <v>2</v>
      </c>
      <c r="H903" s="19">
        <v>1.649</v>
      </c>
      <c r="I903" s="19">
        <v>34.628999999999998</v>
      </c>
      <c r="J903" s="19">
        <v>43501</v>
      </c>
      <c r="K903" s="19">
        <v>1</v>
      </c>
      <c r="L903" s="19" t="s">
        <v>18</v>
      </c>
      <c r="M903" s="19">
        <v>32.979999999999997</v>
      </c>
      <c r="N903" s="19">
        <v>4.761904762E-2</v>
      </c>
      <c r="O903" s="19">
        <v>1.6490000000329799</v>
      </c>
    </row>
    <row r="904" spans="1:15">
      <c r="A904" s="19" t="s">
        <v>141</v>
      </c>
      <c r="B904" s="19" t="s">
        <v>254</v>
      </c>
      <c r="C904" s="19">
        <v>1</v>
      </c>
      <c r="D904" s="19">
        <v>1</v>
      </c>
      <c r="E904" s="19" t="s">
        <v>17</v>
      </c>
      <c r="F904" s="19">
        <v>98.21</v>
      </c>
      <c r="G904" s="19">
        <v>3</v>
      </c>
      <c r="H904" s="19">
        <v>14.7315</v>
      </c>
      <c r="I904" s="19">
        <v>309.36149999999998</v>
      </c>
      <c r="J904" s="19">
        <v>43501</v>
      </c>
      <c r="K904" s="19">
        <v>0</v>
      </c>
      <c r="L904" s="19" t="s">
        <v>27</v>
      </c>
      <c r="M904" s="19">
        <v>294.63</v>
      </c>
      <c r="N904" s="19">
        <v>4.761904762E-2</v>
      </c>
      <c r="O904" s="19">
        <v>14.731500000294629</v>
      </c>
    </row>
    <row r="905" spans="1:15">
      <c r="A905" s="19" t="s">
        <v>142</v>
      </c>
      <c r="B905" s="19" t="s">
        <v>251</v>
      </c>
      <c r="C905" s="19">
        <v>0</v>
      </c>
      <c r="D905" s="19">
        <v>1</v>
      </c>
      <c r="E905" s="19" t="s">
        <v>39</v>
      </c>
      <c r="F905" s="19">
        <v>72.84</v>
      </c>
      <c r="G905" s="19">
        <v>7</v>
      </c>
      <c r="H905" s="19">
        <v>25.494000000000003</v>
      </c>
      <c r="I905" s="19">
        <v>535.37400000000002</v>
      </c>
      <c r="J905" s="19">
        <v>43511</v>
      </c>
      <c r="K905" s="19">
        <v>1</v>
      </c>
      <c r="L905" s="19" t="s">
        <v>23</v>
      </c>
      <c r="M905" s="19">
        <v>509.88</v>
      </c>
      <c r="N905" s="19">
        <v>4.761904762E-2</v>
      </c>
      <c r="O905" s="19">
        <v>25.494000000509882</v>
      </c>
    </row>
    <row r="906" spans="1:15">
      <c r="A906" s="19" t="s">
        <v>143</v>
      </c>
      <c r="B906" s="19" t="s">
        <v>246</v>
      </c>
      <c r="C906" s="19">
        <v>1</v>
      </c>
      <c r="D906" s="19">
        <v>0</v>
      </c>
      <c r="E906" s="19" t="s">
        <v>26</v>
      </c>
      <c r="F906" s="19">
        <v>58.07</v>
      </c>
      <c r="G906" s="19">
        <v>9</v>
      </c>
      <c r="H906" s="19">
        <v>26.131500000000003</v>
      </c>
      <c r="I906" s="19">
        <v>548.76149999999996</v>
      </c>
      <c r="J906" s="19">
        <v>43484</v>
      </c>
      <c r="K906" s="19">
        <v>2</v>
      </c>
      <c r="L906" s="19" t="s">
        <v>18</v>
      </c>
      <c r="M906" s="19">
        <v>522.63</v>
      </c>
      <c r="N906" s="19">
        <v>4.761904762E-2</v>
      </c>
      <c r="O906" s="19">
        <v>26.131500000522628</v>
      </c>
    </row>
    <row r="907" spans="1:15">
      <c r="A907" s="19" t="s">
        <v>144</v>
      </c>
      <c r="B907" s="19" t="s">
        <v>254</v>
      </c>
      <c r="C907" s="19">
        <v>1</v>
      </c>
      <c r="D907" s="19">
        <v>1</v>
      </c>
      <c r="E907" s="19" t="s">
        <v>26</v>
      </c>
      <c r="F907" s="19">
        <v>80.790000000000006</v>
      </c>
      <c r="G907" s="19">
        <v>9</v>
      </c>
      <c r="H907" s="19">
        <v>36.355500000000006</v>
      </c>
      <c r="I907" s="19">
        <v>763.46550000000002</v>
      </c>
      <c r="J907" s="19">
        <v>43497</v>
      </c>
      <c r="K907" s="19">
        <v>2</v>
      </c>
      <c r="L907" s="19" t="s">
        <v>27</v>
      </c>
      <c r="M907" s="19">
        <v>727.11</v>
      </c>
      <c r="N907" s="19">
        <v>4.761904762E-2</v>
      </c>
      <c r="O907" s="19">
        <v>36.355500000727112</v>
      </c>
    </row>
    <row r="908" spans="1:15">
      <c r="A908" s="19" t="s">
        <v>145</v>
      </c>
      <c r="B908" s="19" t="s">
        <v>254</v>
      </c>
      <c r="C908" s="19">
        <v>0</v>
      </c>
      <c r="D908" s="19">
        <v>1</v>
      </c>
      <c r="E908" s="19" t="s">
        <v>39</v>
      </c>
      <c r="F908" s="19">
        <v>27.02</v>
      </c>
      <c r="G908" s="19">
        <v>3</v>
      </c>
      <c r="H908" s="19">
        <v>4.0529999999999999</v>
      </c>
      <c r="I908" s="19">
        <v>85.113</v>
      </c>
      <c r="J908" s="19">
        <v>43526</v>
      </c>
      <c r="K908" s="19">
        <v>1</v>
      </c>
      <c r="L908" s="19" t="s">
        <v>27</v>
      </c>
      <c r="M908" s="19">
        <v>81.06</v>
      </c>
      <c r="N908" s="19">
        <v>4.761904762E-2</v>
      </c>
      <c r="O908" s="19">
        <v>4.0530000000810604</v>
      </c>
    </row>
    <row r="909" spans="1:15">
      <c r="A909" s="19" t="s">
        <v>146</v>
      </c>
      <c r="B909" s="19" t="s">
        <v>251</v>
      </c>
      <c r="C909" s="19">
        <v>1</v>
      </c>
      <c r="D909" s="19">
        <v>0</v>
      </c>
      <c r="E909" s="19" t="s">
        <v>39</v>
      </c>
      <c r="F909" s="19">
        <v>21.94</v>
      </c>
      <c r="G909" s="19">
        <v>5</v>
      </c>
      <c r="H909" s="19">
        <v>5.4850000000000012</v>
      </c>
      <c r="I909" s="19">
        <v>115.185</v>
      </c>
      <c r="J909" s="19">
        <v>43529</v>
      </c>
      <c r="K909" s="19">
        <v>1</v>
      </c>
      <c r="L909" s="19" t="s">
        <v>18</v>
      </c>
      <c r="M909" s="19">
        <v>109.7</v>
      </c>
      <c r="N909" s="19">
        <v>4.761904762E-2</v>
      </c>
      <c r="O909" s="19">
        <v>5.4850000001097001</v>
      </c>
    </row>
    <row r="910" spans="1:15">
      <c r="A910" s="19" t="s">
        <v>147</v>
      </c>
      <c r="B910" s="19" t="s">
        <v>251</v>
      </c>
      <c r="C910" s="19">
        <v>1</v>
      </c>
      <c r="D910" s="19">
        <v>0</v>
      </c>
      <c r="E910" s="19" t="s">
        <v>39</v>
      </c>
      <c r="F910" s="19">
        <v>51.36</v>
      </c>
      <c r="G910" s="19">
        <v>1</v>
      </c>
      <c r="H910" s="19">
        <v>2.5680000000000001</v>
      </c>
      <c r="I910" s="19">
        <v>53.927999999999997</v>
      </c>
      <c r="J910" s="19">
        <v>43481</v>
      </c>
      <c r="K910" s="19">
        <v>2</v>
      </c>
      <c r="L910" s="19" t="s">
        <v>18</v>
      </c>
      <c r="M910" s="19">
        <v>51.36</v>
      </c>
      <c r="N910" s="19">
        <v>4.761904762E-2</v>
      </c>
      <c r="O910" s="19">
        <v>2.5680000000513599</v>
      </c>
    </row>
    <row r="911" spans="1:15">
      <c r="A911" s="19" t="s">
        <v>148</v>
      </c>
      <c r="B911" s="19" t="s">
        <v>246</v>
      </c>
      <c r="C911" s="19">
        <v>0</v>
      </c>
      <c r="D911" s="19">
        <v>1</v>
      </c>
      <c r="E911" s="19" t="s">
        <v>37</v>
      </c>
      <c r="F911" s="19">
        <v>10.96</v>
      </c>
      <c r="G911" s="19">
        <v>10</v>
      </c>
      <c r="H911" s="19">
        <v>5.48</v>
      </c>
      <c r="I911" s="19">
        <v>115.08000000000001</v>
      </c>
      <c r="J911" s="19">
        <v>43498</v>
      </c>
      <c r="K911" s="19">
        <v>2</v>
      </c>
      <c r="L911" s="19" t="s">
        <v>18</v>
      </c>
      <c r="M911" s="19">
        <v>109.6</v>
      </c>
      <c r="N911" s="19">
        <v>4.761904762E-2</v>
      </c>
      <c r="O911" s="19">
        <v>5.4800000001096008</v>
      </c>
    </row>
    <row r="912" spans="1:15">
      <c r="A912" s="19" t="s">
        <v>149</v>
      </c>
      <c r="B912" s="19" t="s">
        <v>251</v>
      </c>
      <c r="C912" s="19">
        <v>0</v>
      </c>
      <c r="D912" s="19">
        <v>0</v>
      </c>
      <c r="E912" s="19" t="s">
        <v>26</v>
      </c>
      <c r="F912" s="19">
        <v>53.44</v>
      </c>
      <c r="G912" s="19">
        <v>2</v>
      </c>
      <c r="H912" s="19">
        <v>5.3440000000000003</v>
      </c>
      <c r="I912" s="19">
        <v>112.22399999999999</v>
      </c>
      <c r="J912" s="19">
        <v>43485</v>
      </c>
      <c r="K912" s="19">
        <v>2</v>
      </c>
      <c r="L912" s="19" t="s">
        <v>18</v>
      </c>
      <c r="M912" s="19">
        <v>106.88</v>
      </c>
      <c r="N912" s="19">
        <v>4.761904762E-2</v>
      </c>
      <c r="O912" s="19">
        <v>5.3440000001068793</v>
      </c>
    </row>
    <row r="913" spans="1:15">
      <c r="A913" s="19" t="s">
        <v>150</v>
      </c>
      <c r="B913" s="19" t="s">
        <v>246</v>
      </c>
      <c r="C913" s="19">
        <v>0</v>
      </c>
      <c r="D913" s="19">
        <v>1</v>
      </c>
      <c r="E913" s="19" t="s">
        <v>22</v>
      </c>
      <c r="F913" s="19">
        <v>99.56</v>
      </c>
      <c r="G913" s="19">
        <v>8</v>
      </c>
      <c r="H913" s="19">
        <v>39.824000000000005</v>
      </c>
      <c r="I913" s="19">
        <v>836.30399999999997</v>
      </c>
      <c r="J913" s="19">
        <v>43510</v>
      </c>
      <c r="K913" s="19">
        <v>2</v>
      </c>
      <c r="L913" s="19" t="s">
        <v>27</v>
      </c>
      <c r="M913" s="19">
        <v>796.48</v>
      </c>
      <c r="N913" s="19">
        <v>4.761904762E-2</v>
      </c>
      <c r="O913" s="19">
        <v>39.824000000796481</v>
      </c>
    </row>
    <row r="914" spans="1:15">
      <c r="A914" s="19" t="s">
        <v>151</v>
      </c>
      <c r="B914" s="19" t="s">
        <v>254</v>
      </c>
      <c r="C914" s="19">
        <v>1</v>
      </c>
      <c r="D914" s="19">
        <v>0</v>
      </c>
      <c r="E914" s="19" t="s">
        <v>30</v>
      </c>
      <c r="F914" s="19">
        <v>57.12</v>
      </c>
      <c r="G914" s="19">
        <v>7</v>
      </c>
      <c r="H914" s="19">
        <v>19.991999999999997</v>
      </c>
      <c r="I914" s="19">
        <v>419.83199999999999</v>
      </c>
      <c r="J914" s="19">
        <v>43477</v>
      </c>
      <c r="K914" s="19">
        <v>1</v>
      </c>
      <c r="L914" s="19" t="s">
        <v>27</v>
      </c>
      <c r="M914" s="19">
        <v>399.84</v>
      </c>
      <c r="N914" s="19">
        <v>4.761904762E-2</v>
      </c>
      <c r="O914" s="19">
        <v>19.992000000399841</v>
      </c>
    </row>
    <row r="915" spans="1:15">
      <c r="A915" s="19" t="s">
        <v>152</v>
      </c>
      <c r="B915" s="19" t="s">
        <v>251</v>
      </c>
      <c r="C915" s="19">
        <v>1</v>
      </c>
      <c r="D915" s="19">
        <v>0</v>
      </c>
      <c r="E915" s="19" t="s">
        <v>30</v>
      </c>
      <c r="F915" s="19">
        <v>99.96</v>
      </c>
      <c r="G915" s="19">
        <v>9</v>
      </c>
      <c r="H915" s="19">
        <v>44.981999999999999</v>
      </c>
      <c r="I915" s="19">
        <v>944.62199999999996</v>
      </c>
      <c r="J915" s="19">
        <v>43533</v>
      </c>
      <c r="K915" s="19">
        <v>2</v>
      </c>
      <c r="L915" s="19" t="s">
        <v>27</v>
      </c>
      <c r="M915" s="19">
        <v>899.64</v>
      </c>
      <c r="N915" s="19">
        <v>4.761904762E-2</v>
      </c>
      <c r="O915" s="19">
        <v>44.982000000899639</v>
      </c>
    </row>
    <row r="916" spans="1:15">
      <c r="A916" s="19" t="s">
        <v>153</v>
      </c>
      <c r="B916" s="19" t="s">
        <v>254</v>
      </c>
      <c r="C916" s="19">
        <v>1</v>
      </c>
      <c r="D916" s="19">
        <v>0</v>
      </c>
      <c r="E916" s="19" t="s">
        <v>26</v>
      </c>
      <c r="F916" s="19">
        <v>63.91</v>
      </c>
      <c r="G916" s="19">
        <v>8</v>
      </c>
      <c r="H916" s="19">
        <v>25.564</v>
      </c>
      <c r="I916" s="19">
        <v>536.84399999999994</v>
      </c>
      <c r="J916" s="19">
        <v>43537</v>
      </c>
      <c r="K916" s="19">
        <v>2</v>
      </c>
      <c r="L916" s="19" t="s">
        <v>27</v>
      </c>
      <c r="M916" s="19">
        <v>511.28</v>
      </c>
      <c r="N916" s="19">
        <v>4.761904762E-2</v>
      </c>
      <c r="O916" s="19">
        <v>25.564000000511278</v>
      </c>
    </row>
    <row r="917" spans="1:15">
      <c r="A917" s="19" t="s">
        <v>154</v>
      </c>
      <c r="B917" s="19" t="s">
        <v>251</v>
      </c>
      <c r="C917" s="19">
        <v>1</v>
      </c>
      <c r="D917" s="19">
        <v>1</v>
      </c>
      <c r="E917" s="19" t="s">
        <v>39</v>
      </c>
      <c r="F917" s="19">
        <v>56.47</v>
      </c>
      <c r="G917" s="19">
        <v>8</v>
      </c>
      <c r="H917" s="19">
        <v>22.588000000000001</v>
      </c>
      <c r="I917" s="19">
        <v>474.34800000000001</v>
      </c>
      <c r="J917" s="19">
        <v>43533</v>
      </c>
      <c r="K917" s="19">
        <v>1</v>
      </c>
      <c r="L917" s="19" t="s">
        <v>18</v>
      </c>
      <c r="M917" s="19">
        <v>451.76</v>
      </c>
      <c r="N917" s="19">
        <v>4.761904762E-2</v>
      </c>
      <c r="O917" s="19">
        <v>22.58800000045176</v>
      </c>
    </row>
    <row r="918" spans="1:15">
      <c r="A918" s="19" t="s">
        <v>155</v>
      </c>
      <c r="B918" s="19" t="s">
        <v>246</v>
      </c>
      <c r="C918" s="19">
        <v>0</v>
      </c>
      <c r="D918" s="19">
        <v>1</v>
      </c>
      <c r="E918" s="19" t="s">
        <v>26</v>
      </c>
      <c r="F918" s="19">
        <v>93.69</v>
      </c>
      <c r="G918" s="19">
        <v>7</v>
      </c>
      <c r="H918" s="19">
        <v>32.791499999999999</v>
      </c>
      <c r="I918" s="19">
        <v>688.62149999999997</v>
      </c>
      <c r="J918" s="19">
        <v>43534</v>
      </c>
      <c r="K918" s="19">
        <v>2</v>
      </c>
      <c r="L918" s="19" t="s">
        <v>27</v>
      </c>
      <c r="M918" s="19">
        <v>655.83</v>
      </c>
      <c r="N918" s="19">
        <v>4.761904762E-2</v>
      </c>
      <c r="O918" s="19">
        <v>32.79150000065583</v>
      </c>
    </row>
    <row r="919" spans="1:15">
      <c r="A919" s="19" t="s">
        <v>156</v>
      </c>
      <c r="B919" s="19" t="s">
        <v>246</v>
      </c>
      <c r="C919" s="19">
        <v>0</v>
      </c>
      <c r="D919" s="19">
        <v>1</v>
      </c>
      <c r="E919" s="19" t="s">
        <v>30</v>
      </c>
      <c r="F919" s="19">
        <v>32.25</v>
      </c>
      <c r="G919" s="19">
        <v>5</v>
      </c>
      <c r="H919" s="19">
        <v>8.0625</v>
      </c>
      <c r="I919" s="19">
        <v>169.3125</v>
      </c>
      <c r="J919" s="19">
        <v>43492</v>
      </c>
      <c r="K919" s="19">
        <v>1</v>
      </c>
      <c r="L919" s="19" t="s">
        <v>23</v>
      </c>
      <c r="M919" s="19">
        <v>161.25</v>
      </c>
      <c r="N919" s="19">
        <v>4.761904762E-2</v>
      </c>
      <c r="O919" s="19">
        <v>8.0625000001612506</v>
      </c>
    </row>
    <row r="920" spans="1:15">
      <c r="A920" s="19" t="s">
        <v>157</v>
      </c>
      <c r="B920" s="19" t="s">
        <v>254</v>
      </c>
      <c r="C920" s="19">
        <v>0</v>
      </c>
      <c r="D920" s="19">
        <v>1</v>
      </c>
      <c r="E920" s="19" t="s">
        <v>39</v>
      </c>
      <c r="F920" s="19">
        <v>31.73</v>
      </c>
      <c r="G920" s="19">
        <v>9</v>
      </c>
      <c r="H920" s="19">
        <v>14.278500000000001</v>
      </c>
      <c r="I920" s="19">
        <v>299.8485</v>
      </c>
      <c r="J920" s="19">
        <v>43473</v>
      </c>
      <c r="K920" s="19">
        <v>2</v>
      </c>
      <c r="L920" s="19" t="s">
        <v>27</v>
      </c>
      <c r="M920" s="19">
        <v>285.57</v>
      </c>
      <c r="N920" s="19">
        <v>4.761904762E-2</v>
      </c>
      <c r="O920" s="19">
        <v>14.27850000028557</v>
      </c>
    </row>
    <row r="921" spans="1:15">
      <c r="A921" s="19" t="s">
        <v>158</v>
      </c>
      <c r="B921" s="19" t="s">
        <v>254</v>
      </c>
      <c r="C921" s="19">
        <v>1</v>
      </c>
      <c r="D921" s="19">
        <v>1</v>
      </c>
      <c r="E921" s="19" t="s">
        <v>37</v>
      </c>
      <c r="F921" s="19">
        <v>68.540000000000006</v>
      </c>
      <c r="G921" s="19">
        <v>8</v>
      </c>
      <c r="H921" s="19">
        <v>27.416000000000004</v>
      </c>
      <c r="I921" s="19">
        <v>575.7360000000001</v>
      </c>
      <c r="J921" s="19">
        <v>43473</v>
      </c>
      <c r="K921" s="19">
        <v>2</v>
      </c>
      <c r="L921" s="19" t="s">
        <v>18</v>
      </c>
      <c r="M921" s="19">
        <v>548.32000000000005</v>
      </c>
      <c r="N921" s="19">
        <v>4.761904762E-2</v>
      </c>
      <c r="O921" s="19">
        <v>27.416000000548326</v>
      </c>
    </row>
    <row r="922" spans="1:15">
      <c r="A922" s="19" t="s">
        <v>159</v>
      </c>
      <c r="B922" s="19" t="s">
        <v>251</v>
      </c>
      <c r="C922" s="19">
        <v>0</v>
      </c>
      <c r="D922" s="19">
        <v>1</v>
      </c>
      <c r="E922" s="19" t="s">
        <v>30</v>
      </c>
      <c r="F922" s="19">
        <v>90.28</v>
      </c>
      <c r="G922" s="19">
        <v>9</v>
      </c>
      <c r="H922" s="19">
        <v>40.626000000000005</v>
      </c>
      <c r="I922" s="19">
        <v>853.14599999999996</v>
      </c>
      <c r="J922" s="19">
        <v>43504</v>
      </c>
      <c r="K922" s="19">
        <v>1</v>
      </c>
      <c r="L922" s="19" t="s">
        <v>18</v>
      </c>
      <c r="M922" s="19">
        <v>812.52</v>
      </c>
      <c r="N922" s="19">
        <v>4.761904762E-2</v>
      </c>
      <c r="O922" s="19">
        <v>40.626000000812517</v>
      </c>
    </row>
    <row r="923" spans="1:15">
      <c r="A923" s="19" t="s">
        <v>160</v>
      </c>
      <c r="B923" s="19" t="s">
        <v>251</v>
      </c>
      <c r="C923" s="19">
        <v>0</v>
      </c>
      <c r="D923" s="19">
        <v>1</v>
      </c>
      <c r="E923" s="19" t="s">
        <v>39</v>
      </c>
      <c r="F923" s="19">
        <v>39.619999999999997</v>
      </c>
      <c r="G923" s="19">
        <v>7</v>
      </c>
      <c r="H923" s="19">
        <v>13.866999999999999</v>
      </c>
      <c r="I923" s="19">
        <v>291.20699999999999</v>
      </c>
      <c r="J923" s="19">
        <v>43490</v>
      </c>
      <c r="K923" s="19">
        <v>1</v>
      </c>
      <c r="L923" s="19" t="s">
        <v>23</v>
      </c>
      <c r="M923" s="19">
        <v>277.33999999999997</v>
      </c>
      <c r="N923" s="19">
        <v>4.761904762E-2</v>
      </c>
      <c r="O923" s="19">
        <v>13.86700000027734</v>
      </c>
    </row>
    <row r="924" spans="1:15">
      <c r="A924" s="19" t="s">
        <v>161</v>
      </c>
      <c r="B924" s="19" t="s">
        <v>246</v>
      </c>
      <c r="C924" s="19">
        <v>1</v>
      </c>
      <c r="D924" s="19">
        <v>1</v>
      </c>
      <c r="E924" s="19" t="s">
        <v>30</v>
      </c>
      <c r="F924" s="19">
        <v>92.13</v>
      </c>
      <c r="G924" s="19">
        <v>6</v>
      </c>
      <c r="H924" s="19">
        <v>27.638999999999996</v>
      </c>
      <c r="I924" s="19">
        <v>580.41899999999998</v>
      </c>
      <c r="J924" s="19">
        <v>43530</v>
      </c>
      <c r="K924" s="19">
        <v>2</v>
      </c>
      <c r="L924" s="19" t="s">
        <v>23</v>
      </c>
      <c r="M924" s="19">
        <v>552.78</v>
      </c>
      <c r="N924" s="19">
        <v>4.761904762E-2</v>
      </c>
      <c r="O924" s="19">
        <v>27.63900000055278</v>
      </c>
    </row>
    <row r="925" spans="1:15">
      <c r="A925" s="19" t="s">
        <v>162</v>
      </c>
      <c r="B925" s="19" t="s">
        <v>251</v>
      </c>
      <c r="C925" s="19">
        <v>0</v>
      </c>
      <c r="D925" s="19">
        <v>1</v>
      </c>
      <c r="E925" s="19" t="s">
        <v>30</v>
      </c>
      <c r="F925" s="19">
        <v>34.840000000000003</v>
      </c>
      <c r="G925" s="19">
        <v>4</v>
      </c>
      <c r="H925" s="19">
        <v>6.9680000000000009</v>
      </c>
      <c r="I925" s="19">
        <v>146.328</v>
      </c>
      <c r="J925" s="19">
        <v>43506</v>
      </c>
      <c r="K925" s="19">
        <v>2</v>
      </c>
      <c r="L925" s="19" t="s">
        <v>23</v>
      </c>
      <c r="M925" s="19">
        <v>139.36000000000001</v>
      </c>
      <c r="N925" s="19">
        <v>4.761904762E-2</v>
      </c>
      <c r="O925" s="19">
        <v>6.9680000001393605</v>
      </c>
    </row>
    <row r="926" spans="1:15">
      <c r="A926" s="19" t="s">
        <v>163</v>
      </c>
      <c r="B926" s="19" t="s">
        <v>251</v>
      </c>
      <c r="C926" s="19">
        <v>1</v>
      </c>
      <c r="D926" s="19">
        <v>0</v>
      </c>
      <c r="E926" s="19" t="s">
        <v>22</v>
      </c>
      <c r="F926" s="19">
        <v>87.45</v>
      </c>
      <c r="G926" s="19">
        <v>6</v>
      </c>
      <c r="H926" s="19">
        <v>26.235000000000003</v>
      </c>
      <c r="I926" s="19">
        <v>550.93500000000006</v>
      </c>
      <c r="J926" s="19">
        <v>43513</v>
      </c>
      <c r="K926" s="19">
        <v>1</v>
      </c>
      <c r="L926" s="19" t="s">
        <v>27</v>
      </c>
      <c r="M926" s="19">
        <v>524.70000000000005</v>
      </c>
      <c r="N926" s="19">
        <v>4.761904762E-2</v>
      </c>
      <c r="O926" s="19">
        <v>26.235000000524703</v>
      </c>
    </row>
    <row r="927" spans="1:15">
      <c r="A927" s="19" t="s">
        <v>164</v>
      </c>
      <c r="B927" s="19" t="s">
        <v>254</v>
      </c>
      <c r="C927" s="19">
        <v>0</v>
      </c>
      <c r="D927" s="19">
        <v>1</v>
      </c>
      <c r="E927" s="19" t="s">
        <v>17</v>
      </c>
      <c r="F927" s="19">
        <v>81.3</v>
      </c>
      <c r="G927" s="19">
        <v>6</v>
      </c>
      <c r="H927" s="19">
        <v>24.39</v>
      </c>
      <c r="I927" s="19">
        <v>512.18999999999994</v>
      </c>
      <c r="J927" s="19">
        <v>43532</v>
      </c>
      <c r="K927" s="19">
        <v>2</v>
      </c>
      <c r="L927" s="19" t="s">
        <v>18</v>
      </c>
      <c r="M927" s="19">
        <v>487.8</v>
      </c>
      <c r="N927" s="19">
        <v>4.761904762E-2</v>
      </c>
      <c r="O927" s="19">
        <v>24.390000000487799</v>
      </c>
    </row>
    <row r="928" spans="1:15">
      <c r="A928" s="19" t="s">
        <v>165</v>
      </c>
      <c r="B928" s="19" t="s">
        <v>254</v>
      </c>
      <c r="C928" s="19">
        <v>0</v>
      </c>
      <c r="D928" s="19">
        <v>0</v>
      </c>
      <c r="E928" s="19" t="s">
        <v>39</v>
      </c>
      <c r="F928" s="19">
        <v>90.22</v>
      </c>
      <c r="G928" s="19">
        <v>3</v>
      </c>
      <c r="H928" s="19">
        <v>13.533000000000001</v>
      </c>
      <c r="I928" s="19">
        <v>284.19299999999998</v>
      </c>
      <c r="J928" s="19">
        <v>43514</v>
      </c>
      <c r="K928" s="19">
        <v>2</v>
      </c>
      <c r="L928" s="19" t="s">
        <v>23</v>
      </c>
      <c r="M928" s="19">
        <v>270.66000000000003</v>
      </c>
      <c r="N928" s="19">
        <v>4.761904762E-2</v>
      </c>
      <c r="O928" s="19">
        <v>13.533000000270659</v>
      </c>
    </row>
    <row r="929" spans="1:15">
      <c r="A929" s="19" t="s">
        <v>166</v>
      </c>
      <c r="B929" s="19" t="s">
        <v>246</v>
      </c>
      <c r="C929" s="19">
        <v>0</v>
      </c>
      <c r="D929" s="19">
        <v>1</v>
      </c>
      <c r="E929" s="19" t="s">
        <v>22</v>
      </c>
      <c r="F929" s="19">
        <v>26.31</v>
      </c>
      <c r="G929" s="19">
        <v>5</v>
      </c>
      <c r="H929" s="19">
        <v>6.5775000000000006</v>
      </c>
      <c r="I929" s="19">
        <v>138.1275</v>
      </c>
      <c r="J929" s="19">
        <v>43483</v>
      </c>
      <c r="K929" s="19">
        <v>2</v>
      </c>
      <c r="L929" s="19" t="s">
        <v>27</v>
      </c>
      <c r="M929" s="19">
        <v>131.55000000000001</v>
      </c>
      <c r="N929" s="19">
        <v>4.761904762E-2</v>
      </c>
      <c r="O929" s="19">
        <v>6.5775000001315496</v>
      </c>
    </row>
    <row r="930" spans="1:15">
      <c r="A930" s="19" t="s">
        <v>167</v>
      </c>
      <c r="B930" s="19" t="s">
        <v>246</v>
      </c>
      <c r="C930" s="19">
        <v>1</v>
      </c>
      <c r="D930" s="19">
        <v>1</v>
      </c>
      <c r="E930" s="19" t="s">
        <v>26</v>
      </c>
      <c r="F930" s="19">
        <v>34.42</v>
      </c>
      <c r="G930" s="19">
        <v>6</v>
      </c>
      <c r="H930" s="19">
        <v>10.326000000000001</v>
      </c>
      <c r="I930" s="19">
        <v>216.846</v>
      </c>
      <c r="J930" s="19">
        <v>43514</v>
      </c>
      <c r="K930" s="19">
        <v>2</v>
      </c>
      <c r="L930" s="19" t="s">
        <v>23</v>
      </c>
      <c r="M930" s="19">
        <v>206.52</v>
      </c>
      <c r="N930" s="19">
        <v>4.761904762E-2</v>
      </c>
      <c r="O930" s="19">
        <v>10.32600000020652</v>
      </c>
    </row>
    <row r="931" spans="1:15">
      <c r="A931" s="19" t="s">
        <v>168</v>
      </c>
      <c r="B931" s="19" t="s">
        <v>251</v>
      </c>
      <c r="C931" s="19">
        <v>0</v>
      </c>
      <c r="D931" s="19">
        <v>0</v>
      </c>
      <c r="E931" s="19" t="s">
        <v>30</v>
      </c>
      <c r="F931" s="19">
        <v>51.91</v>
      </c>
      <c r="G931" s="19">
        <v>10</v>
      </c>
      <c r="H931" s="19">
        <v>25.954999999999998</v>
      </c>
      <c r="I931" s="19">
        <v>545.05499999999995</v>
      </c>
      <c r="J931" s="19">
        <v>43512</v>
      </c>
      <c r="K931" s="19">
        <v>1</v>
      </c>
      <c r="L931" s="19" t="s">
        <v>23</v>
      </c>
      <c r="M931" s="19">
        <v>519.1</v>
      </c>
      <c r="N931" s="19">
        <v>4.761904762E-2</v>
      </c>
      <c r="O931" s="19">
        <v>25.9550000005191</v>
      </c>
    </row>
    <row r="932" spans="1:15">
      <c r="A932" s="19" t="s">
        <v>169</v>
      </c>
      <c r="B932" s="19" t="s">
        <v>246</v>
      </c>
      <c r="C932" s="19">
        <v>0</v>
      </c>
      <c r="D932" s="19">
        <v>0</v>
      </c>
      <c r="E932" s="19" t="s">
        <v>30</v>
      </c>
      <c r="F932" s="19">
        <v>72.5</v>
      </c>
      <c r="G932" s="19">
        <v>8</v>
      </c>
      <c r="H932" s="19">
        <v>29</v>
      </c>
      <c r="I932" s="19">
        <v>609</v>
      </c>
      <c r="J932" s="19">
        <v>43540</v>
      </c>
      <c r="K932" s="19">
        <v>2</v>
      </c>
      <c r="L932" s="19" t="s">
        <v>18</v>
      </c>
      <c r="M932" s="19">
        <v>580</v>
      </c>
      <c r="N932" s="19">
        <v>4.761904762E-2</v>
      </c>
      <c r="O932" s="19">
        <v>29.000000000580002</v>
      </c>
    </row>
    <row r="933" spans="1:15">
      <c r="A933" s="19" t="s">
        <v>170</v>
      </c>
      <c r="B933" s="19" t="s">
        <v>254</v>
      </c>
      <c r="C933" s="19">
        <v>1</v>
      </c>
      <c r="D933" s="19">
        <v>1</v>
      </c>
      <c r="E933" s="19" t="s">
        <v>30</v>
      </c>
      <c r="F933" s="19">
        <v>89.8</v>
      </c>
      <c r="G933" s="19">
        <v>10</v>
      </c>
      <c r="H933" s="19">
        <v>44.900000000000006</v>
      </c>
      <c r="I933" s="19">
        <v>942.9</v>
      </c>
      <c r="J933" s="19">
        <v>43488</v>
      </c>
      <c r="K933" s="19">
        <v>1</v>
      </c>
      <c r="L933" s="19" t="s">
        <v>27</v>
      </c>
      <c r="M933" s="19">
        <v>898</v>
      </c>
      <c r="N933" s="19">
        <v>4.761904762E-2</v>
      </c>
      <c r="O933" s="19">
        <v>44.900000000897997</v>
      </c>
    </row>
    <row r="934" spans="1:15">
      <c r="A934" s="19" t="s">
        <v>171</v>
      </c>
      <c r="B934" s="19" t="s">
        <v>254</v>
      </c>
      <c r="C934" s="19">
        <v>1</v>
      </c>
      <c r="D934" s="19">
        <v>0</v>
      </c>
      <c r="E934" s="19" t="s">
        <v>17</v>
      </c>
      <c r="F934" s="19">
        <v>90.5</v>
      </c>
      <c r="G934" s="19">
        <v>10</v>
      </c>
      <c r="H934" s="19">
        <v>45.25</v>
      </c>
      <c r="I934" s="19">
        <v>950.25</v>
      </c>
      <c r="J934" s="19">
        <v>43490</v>
      </c>
      <c r="K934" s="19">
        <v>1</v>
      </c>
      <c r="L934" s="19" t="s">
        <v>23</v>
      </c>
      <c r="M934" s="19">
        <v>905</v>
      </c>
      <c r="N934" s="19">
        <v>4.761904762E-2</v>
      </c>
      <c r="O934" s="19">
        <v>45.250000000904997</v>
      </c>
    </row>
    <row r="935" spans="1:15">
      <c r="A935" s="19" t="s">
        <v>172</v>
      </c>
      <c r="B935" s="19" t="s">
        <v>254</v>
      </c>
      <c r="C935" s="19">
        <v>1</v>
      </c>
      <c r="D935" s="19">
        <v>1</v>
      </c>
      <c r="E935" s="19" t="s">
        <v>17</v>
      </c>
      <c r="F935" s="19">
        <v>68.599999999999994</v>
      </c>
      <c r="G935" s="19">
        <v>10</v>
      </c>
      <c r="H935" s="19">
        <v>34.299999999999997</v>
      </c>
      <c r="I935" s="19">
        <v>720.3</v>
      </c>
      <c r="J935" s="19">
        <v>43501</v>
      </c>
      <c r="K935" s="19">
        <v>2</v>
      </c>
      <c r="L935" s="19" t="s">
        <v>23</v>
      </c>
      <c r="M935" s="19">
        <v>686</v>
      </c>
      <c r="N935" s="19">
        <v>4.761904762E-2</v>
      </c>
      <c r="O935" s="19">
        <v>34.300000000685998</v>
      </c>
    </row>
    <row r="936" spans="1:15">
      <c r="A936" s="19" t="s">
        <v>173</v>
      </c>
      <c r="B936" s="19" t="s">
        <v>254</v>
      </c>
      <c r="C936" s="19">
        <v>1</v>
      </c>
      <c r="D936" s="19">
        <v>1</v>
      </c>
      <c r="E936" s="19" t="s">
        <v>37</v>
      </c>
      <c r="F936" s="19">
        <v>30.41</v>
      </c>
      <c r="G936" s="19">
        <v>1</v>
      </c>
      <c r="H936" s="19">
        <v>1.5205000000000002</v>
      </c>
      <c r="I936" s="19">
        <v>31.930500000000002</v>
      </c>
      <c r="J936" s="19">
        <v>43518</v>
      </c>
      <c r="K936" s="19">
        <v>0</v>
      </c>
      <c r="L936" s="19" t="s">
        <v>27</v>
      </c>
      <c r="M936" s="19">
        <v>30.41</v>
      </c>
      <c r="N936" s="19">
        <v>4.761904762E-2</v>
      </c>
      <c r="O936" s="19">
        <v>1.5205000000304101</v>
      </c>
    </row>
    <row r="937" spans="1:15">
      <c r="A937" s="19" t="s">
        <v>174</v>
      </c>
      <c r="B937" s="19" t="s">
        <v>246</v>
      </c>
      <c r="C937" s="19">
        <v>0</v>
      </c>
      <c r="D937" s="19">
        <v>1</v>
      </c>
      <c r="E937" s="19" t="s">
        <v>26</v>
      </c>
      <c r="F937" s="19">
        <v>77.95</v>
      </c>
      <c r="G937" s="19">
        <v>6</v>
      </c>
      <c r="H937" s="19">
        <v>23.385000000000002</v>
      </c>
      <c r="I937" s="19">
        <v>491.08500000000004</v>
      </c>
      <c r="J937" s="19">
        <v>43486</v>
      </c>
      <c r="K937" s="19">
        <v>2</v>
      </c>
      <c r="L937" s="19" t="s">
        <v>18</v>
      </c>
      <c r="M937" s="19">
        <v>467.7</v>
      </c>
      <c r="N937" s="19">
        <v>4.761904762E-2</v>
      </c>
      <c r="O937" s="19">
        <v>23.385000000467702</v>
      </c>
    </row>
    <row r="938" spans="1:15">
      <c r="A938" s="19" t="s">
        <v>175</v>
      </c>
      <c r="B938" s="19" t="s">
        <v>254</v>
      </c>
      <c r="C938" s="19">
        <v>0</v>
      </c>
      <c r="D938" s="19">
        <v>1</v>
      </c>
      <c r="E938" s="19" t="s">
        <v>17</v>
      </c>
      <c r="F938" s="19">
        <v>46.26</v>
      </c>
      <c r="G938" s="19">
        <v>6</v>
      </c>
      <c r="H938" s="19">
        <v>13.878</v>
      </c>
      <c r="I938" s="19">
        <v>291.43799999999999</v>
      </c>
      <c r="J938" s="19">
        <v>43532</v>
      </c>
      <c r="K938" s="19">
        <v>2</v>
      </c>
      <c r="L938" s="19" t="s">
        <v>27</v>
      </c>
      <c r="M938" s="19">
        <v>277.56</v>
      </c>
      <c r="N938" s="19">
        <v>4.761904762E-2</v>
      </c>
      <c r="O938" s="19">
        <v>13.878000000277559</v>
      </c>
    </row>
    <row r="939" spans="1:15">
      <c r="A939" s="19" t="s">
        <v>176</v>
      </c>
      <c r="B939" s="19" t="s">
        <v>246</v>
      </c>
      <c r="C939" s="19">
        <v>1</v>
      </c>
      <c r="D939" s="19">
        <v>1</v>
      </c>
      <c r="E939" s="19" t="s">
        <v>39</v>
      </c>
      <c r="F939" s="19">
        <v>30.14</v>
      </c>
      <c r="G939" s="19">
        <v>10</v>
      </c>
      <c r="H939" s="19">
        <v>15.07</v>
      </c>
      <c r="I939" s="19">
        <v>316.46999999999997</v>
      </c>
      <c r="J939" s="19">
        <v>43506</v>
      </c>
      <c r="K939" s="19">
        <v>1</v>
      </c>
      <c r="L939" s="19" t="s">
        <v>18</v>
      </c>
      <c r="M939" s="19">
        <v>301.39999999999998</v>
      </c>
      <c r="N939" s="19">
        <v>4.761904762E-2</v>
      </c>
      <c r="O939" s="19">
        <v>15.070000000301398</v>
      </c>
    </row>
    <row r="940" spans="1:15">
      <c r="A940" s="19" t="s">
        <v>177</v>
      </c>
      <c r="B940" s="19" t="s">
        <v>254</v>
      </c>
      <c r="C940" s="19">
        <v>0</v>
      </c>
      <c r="D940" s="19">
        <v>0</v>
      </c>
      <c r="E940" s="19" t="s">
        <v>17</v>
      </c>
      <c r="F940" s="19">
        <v>66.14</v>
      </c>
      <c r="G940" s="19">
        <v>4</v>
      </c>
      <c r="H940" s="19">
        <v>13.228000000000002</v>
      </c>
      <c r="I940" s="19">
        <v>277.78800000000001</v>
      </c>
      <c r="J940" s="19">
        <v>43543</v>
      </c>
      <c r="K940" s="19">
        <v>1</v>
      </c>
      <c r="L940" s="19" t="s">
        <v>27</v>
      </c>
      <c r="M940" s="19">
        <v>264.56</v>
      </c>
      <c r="N940" s="19">
        <v>4.761904762E-2</v>
      </c>
      <c r="O940" s="19">
        <v>13.228000000264561</v>
      </c>
    </row>
    <row r="941" spans="1:15">
      <c r="A941" s="19" t="s">
        <v>178</v>
      </c>
      <c r="B941" s="19" t="s">
        <v>251</v>
      </c>
      <c r="C941" s="19">
        <v>1</v>
      </c>
      <c r="D941" s="19">
        <v>0</v>
      </c>
      <c r="E941" s="19" t="s">
        <v>26</v>
      </c>
      <c r="F941" s="19">
        <v>71.86</v>
      </c>
      <c r="G941" s="19">
        <v>8</v>
      </c>
      <c r="H941" s="19">
        <v>28.744</v>
      </c>
      <c r="I941" s="19">
        <v>603.62400000000002</v>
      </c>
      <c r="J941" s="19">
        <v>43530</v>
      </c>
      <c r="K941" s="19">
        <v>2</v>
      </c>
      <c r="L941" s="19" t="s">
        <v>27</v>
      </c>
      <c r="M941" s="19">
        <v>574.88</v>
      </c>
      <c r="N941" s="19">
        <v>4.761904762E-2</v>
      </c>
      <c r="O941" s="19">
        <v>28.744000000574882</v>
      </c>
    </row>
    <row r="942" spans="1:15">
      <c r="A942" s="19" t="s">
        <v>179</v>
      </c>
      <c r="B942" s="19" t="s">
        <v>246</v>
      </c>
      <c r="C942" s="19">
        <v>0</v>
      </c>
      <c r="D942" s="19">
        <v>0</v>
      </c>
      <c r="E942" s="19" t="s">
        <v>17</v>
      </c>
      <c r="F942" s="19">
        <v>32.46</v>
      </c>
      <c r="G942" s="19">
        <v>8</v>
      </c>
      <c r="H942" s="19">
        <v>12.984000000000002</v>
      </c>
      <c r="I942" s="19">
        <v>272.66399999999999</v>
      </c>
      <c r="J942" s="19">
        <v>43551</v>
      </c>
      <c r="K942" s="19">
        <v>1</v>
      </c>
      <c r="L942" s="19" t="s">
        <v>27</v>
      </c>
      <c r="M942" s="19">
        <v>259.68</v>
      </c>
      <c r="N942" s="19">
        <v>4.761904762E-2</v>
      </c>
      <c r="O942" s="19">
        <v>12.98400000025968</v>
      </c>
    </row>
    <row r="943" spans="1:15">
      <c r="A943" s="19" t="s">
        <v>180</v>
      </c>
      <c r="B943" s="19" t="s">
        <v>251</v>
      </c>
      <c r="C943" s="19">
        <v>1</v>
      </c>
      <c r="D943" s="19">
        <v>1</v>
      </c>
      <c r="E943" s="19" t="s">
        <v>39</v>
      </c>
      <c r="F943" s="19">
        <v>91.54</v>
      </c>
      <c r="G943" s="19">
        <v>4</v>
      </c>
      <c r="H943" s="19">
        <v>18.308000000000003</v>
      </c>
      <c r="I943" s="19">
        <v>384.46800000000002</v>
      </c>
      <c r="J943" s="19">
        <v>43547</v>
      </c>
      <c r="K943" s="19">
        <v>2</v>
      </c>
      <c r="L943" s="19" t="s">
        <v>27</v>
      </c>
      <c r="M943" s="19">
        <v>366.16</v>
      </c>
      <c r="N943" s="19">
        <v>4.761904762E-2</v>
      </c>
      <c r="O943" s="19">
        <v>18.30800000036616</v>
      </c>
    </row>
    <row r="944" spans="1:15">
      <c r="A944" s="19" t="s">
        <v>181</v>
      </c>
      <c r="B944" s="19" t="s">
        <v>254</v>
      </c>
      <c r="C944" s="19">
        <v>1</v>
      </c>
      <c r="D944" s="19">
        <v>0</v>
      </c>
      <c r="E944" s="19" t="s">
        <v>30</v>
      </c>
      <c r="F944" s="19">
        <v>34.56</v>
      </c>
      <c r="G944" s="19">
        <v>7</v>
      </c>
      <c r="H944" s="19">
        <v>12.096000000000002</v>
      </c>
      <c r="I944" s="19">
        <v>254.01600000000002</v>
      </c>
      <c r="J944" s="19">
        <v>43535</v>
      </c>
      <c r="K944" s="19">
        <v>2</v>
      </c>
      <c r="L944" s="19" t="s">
        <v>27</v>
      </c>
      <c r="M944" s="19">
        <v>241.92</v>
      </c>
      <c r="N944" s="19">
        <v>4.761904762E-2</v>
      </c>
      <c r="O944" s="19">
        <v>12.09600000024192</v>
      </c>
    </row>
    <row r="945" spans="1:15">
      <c r="A945" s="19" t="s">
        <v>182</v>
      </c>
      <c r="B945" s="19" t="s">
        <v>246</v>
      </c>
      <c r="C945" s="19">
        <v>0</v>
      </c>
      <c r="D945" s="19">
        <v>0</v>
      </c>
      <c r="E945" s="19" t="s">
        <v>39</v>
      </c>
      <c r="F945" s="19">
        <v>83.24</v>
      </c>
      <c r="G945" s="19">
        <v>9</v>
      </c>
      <c r="H945" s="19">
        <v>37.457999999999998</v>
      </c>
      <c r="I945" s="19">
        <v>786.61799999999994</v>
      </c>
      <c r="J945" s="19">
        <v>43494</v>
      </c>
      <c r="K945" s="19">
        <v>1</v>
      </c>
      <c r="L945" s="19" t="s">
        <v>27</v>
      </c>
      <c r="M945" s="19">
        <v>749.16</v>
      </c>
      <c r="N945" s="19">
        <v>4.761904762E-2</v>
      </c>
      <c r="O945" s="19">
        <v>37.458000000749159</v>
      </c>
    </row>
    <row r="946" spans="1:15">
      <c r="A946" s="19" t="s">
        <v>183</v>
      </c>
      <c r="B946" s="19" t="s">
        <v>254</v>
      </c>
      <c r="C946" s="19">
        <v>0</v>
      </c>
      <c r="D946" s="19">
        <v>1</v>
      </c>
      <c r="E946" s="19" t="s">
        <v>37</v>
      </c>
      <c r="F946" s="19">
        <v>16.48</v>
      </c>
      <c r="G946" s="19">
        <v>6</v>
      </c>
      <c r="H946" s="19">
        <v>4.9440000000000008</v>
      </c>
      <c r="I946" s="19">
        <v>103.824</v>
      </c>
      <c r="J946" s="19">
        <v>43503</v>
      </c>
      <c r="K946" s="19">
        <v>2</v>
      </c>
      <c r="L946" s="19" t="s">
        <v>18</v>
      </c>
      <c r="M946" s="19">
        <v>98.88</v>
      </c>
      <c r="N946" s="19">
        <v>4.761904762E-2</v>
      </c>
      <c r="O946" s="19">
        <v>4.94400000009888</v>
      </c>
    </row>
    <row r="947" spans="1:15">
      <c r="A947" s="19" t="s">
        <v>184</v>
      </c>
      <c r="B947" s="19" t="s">
        <v>254</v>
      </c>
      <c r="C947" s="19">
        <v>0</v>
      </c>
      <c r="D947" s="19">
        <v>1</v>
      </c>
      <c r="E947" s="19" t="s">
        <v>30</v>
      </c>
      <c r="F947" s="19">
        <v>80.97</v>
      </c>
      <c r="G947" s="19">
        <v>8</v>
      </c>
      <c r="H947" s="19">
        <v>32.387999999999998</v>
      </c>
      <c r="I947" s="19">
        <v>680.14800000000002</v>
      </c>
      <c r="J947" s="19">
        <v>43493</v>
      </c>
      <c r="K947" s="19">
        <v>1</v>
      </c>
      <c r="L947" s="19" t="s">
        <v>23</v>
      </c>
      <c r="M947" s="19">
        <v>647.76</v>
      </c>
      <c r="N947" s="19">
        <v>4.761904762E-2</v>
      </c>
      <c r="O947" s="19">
        <v>32.388000000647764</v>
      </c>
    </row>
    <row r="948" spans="1:15">
      <c r="A948" s="19" t="s">
        <v>185</v>
      </c>
      <c r="B948" s="19" t="s">
        <v>246</v>
      </c>
      <c r="C948" s="19">
        <v>1</v>
      </c>
      <c r="D948" s="19">
        <v>0</v>
      </c>
      <c r="E948" s="19" t="s">
        <v>37</v>
      </c>
      <c r="F948" s="19">
        <v>92.29</v>
      </c>
      <c r="G948" s="19">
        <v>5</v>
      </c>
      <c r="H948" s="19">
        <v>23.072500000000002</v>
      </c>
      <c r="I948" s="19">
        <v>484.52250000000004</v>
      </c>
      <c r="J948" s="19">
        <v>43516</v>
      </c>
      <c r="K948" s="19">
        <v>2</v>
      </c>
      <c r="L948" s="19" t="s">
        <v>27</v>
      </c>
      <c r="M948" s="19">
        <v>461.45</v>
      </c>
      <c r="N948" s="19">
        <v>4.761904762E-2</v>
      </c>
      <c r="O948" s="19">
        <v>23.072500000461453</v>
      </c>
    </row>
    <row r="949" spans="1:15">
      <c r="A949" s="19" t="s">
        <v>186</v>
      </c>
      <c r="B949" s="19" t="s">
        <v>251</v>
      </c>
      <c r="C949" s="19">
        <v>1</v>
      </c>
      <c r="D949" s="19">
        <v>0</v>
      </c>
      <c r="E949" s="19" t="s">
        <v>22</v>
      </c>
      <c r="F949" s="19">
        <v>72.17</v>
      </c>
      <c r="G949" s="19">
        <v>1</v>
      </c>
      <c r="H949" s="19">
        <v>3.6085000000000003</v>
      </c>
      <c r="I949" s="19">
        <v>75.778500000000008</v>
      </c>
      <c r="J949" s="19">
        <v>43469</v>
      </c>
      <c r="K949" s="19">
        <v>2</v>
      </c>
      <c r="L949" s="19" t="s">
        <v>23</v>
      </c>
      <c r="M949" s="19">
        <v>72.17</v>
      </c>
      <c r="N949" s="19">
        <v>4.761904762E-2</v>
      </c>
      <c r="O949" s="19">
        <v>3.6085000000721705</v>
      </c>
    </row>
    <row r="950" spans="1:15">
      <c r="A950" s="19" t="s">
        <v>187</v>
      </c>
      <c r="B950" s="19" t="s">
        <v>251</v>
      </c>
      <c r="C950" s="19">
        <v>0</v>
      </c>
      <c r="D950" s="19">
        <v>0</v>
      </c>
      <c r="E950" s="19" t="s">
        <v>26</v>
      </c>
      <c r="F950" s="19">
        <v>50.28</v>
      </c>
      <c r="G950" s="19">
        <v>5</v>
      </c>
      <c r="H950" s="19">
        <v>12.57</v>
      </c>
      <c r="I950" s="19">
        <v>263.97000000000003</v>
      </c>
      <c r="J950" s="19">
        <v>43531</v>
      </c>
      <c r="K950" s="19">
        <v>1</v>
      </c>
      <c r="L950" s="19" t="s">
        <v>18</v>
      </c>
      <c r="M950" s="19">
        <v>251.4</v>
      </c>
      <c r="N950" s="19">
        <v>4.761904762E-2</v>
      </c>
      <c r="O950" s="19">
        <v>12.570000000251401</v>
      </c>
    </row>
    <row r="951" spans="1:15">
      <c r="A951" s="19" t="s">
        <v>188</v>
      </c>
      <c r="B951" s="19" t="s">
        <v>251</v>
      </c>
      <c r="C951" s="19">
        <v>1</v>
      </c>
      <c r="D951" s="19">
        <v>0</v>
      </c>
      <c r="E951" s="19" t="s">
        <v>17</v>
      </c>
      <c r="F951" s="19">
        <v>97.22</v>
      </c>
      <c r="G951" s="19">
        <v>9</v>
      </c>
      <c r="H951" s="19">
        <v>43.749000000000009</v>
      </c>
      <c r="I951" s="19">
        <v>918.72900000000004</v>
      </c>
      <c r="J951" s="19">
        <v>43554</v>
      </c>
      <c r="K951" s="19">
        <v>1</v>
      </c>
      <c r="L951" s="19" t="s">
        <v>18</v>
      </c>
      <c r="M951" s="19">
        <v>874.98</v>
      </c>
      <c r="N951" s="19">
        <v>4.761904762E-2</v>
      </c>
      <c r="O951" s="19">
        <v>43.749000000874979</v>
      </c>
    </row>
    <row r="952" spans="1:15">
      <c r="A952" s="19" t="s">
        <v>189</v>
      </c>
      <c r="B952" s="19" t="s">
        <v>251</v>
      </c>
      <c r="C952" s="19">
        <v>0</v>
      </c>
      <c r="D952" s="19">
        <v>0</v>
      </c>
      <c r="E952" s="19" t="s">
        <v>30</v>
      </c>
      <c r="F952" s="19">
        <v>93.39</v>
      </c>
      <c r="G952" s="19">
        <v>6</v>
      </c>
      <c r="H952" s="19">
        <v>28.017000000000003</v>
      </c>
      <c r="I952" s="19">
        <v>588.35700000000008</v>
      </c>
      <c r="J952" s="19">
        <v>43551</v>
      </c>
      <c r="K952" s="19">
        <v>2</v>
      </c>
      <c r="L952" s="19" t="s">
        <v>18</v>
      </c>
      <c r="M952" s="19">
        <v>560.34</v>
      </c>
      <c r="N952" s="19">
        <v>4.761904762E-2</v>
      </c>
      <c r="O952" s="19">
        <v>28.017000000560344</v>
      </c>
    </row>
    <row r="953" spans="1:15">
      <c r="A953" s="19" t="s">
        <v>190</v>
      </c>
      <c r="B953" s="19" t="s">
        <v>254</v>
      </c>
      <c r="C953" s="19">
        <v>0</v>
      </c>
      <c r="D953" s="19">
        <v>1</v>
      </c>
      <c r="E953" s="19" t="s">
        <v>37</v>
      </c>
      <c r="F953" s="19">
        <v>43.18</v>
      </c>
      <c r="G953" s="19">
        <v>8</v>
      </c>
      <c r="H953" s="19">
        <v>17.272000000000002</v>
      </c>
      <c r="I953" s="19">
        <v>362.71199999999999</v>
      </c>
      <c r="J953" s="19">
        <v>43484</v>
      </c>
      <c r="K953" s="19">
        <v>2</v>
      </c>
      <c r="L953" s="19" t="s">
        <v>27</v>
      </c>
      <c r="M953" s="19">
        <v>345.44</v>
      </c>
      <c r="N953" s="19">
        <v>4.761904762E-2</v>
      </c>
      <c r="O953" s="19">
        <v>17.272000000345439</v>
      </c>
    </row>
    <row r="954" spans="1:15">
      <c r="A954" s="19" t="s">
        <v>191</v>
      </c>
      <c r="B954" s="19" t="s">
        <v>246</v>
      </c>
      <c r="C954" s="19">
        <v>0</v>
      </c>
      <c r="D954" s="19">
        <v>0</v>
      </c>
      <c r="E954" s="19" t="s">
        <v>30</v>
      </c>
      <c r="F954" s="19">
        <v>63.69</v>
      </c>
      <c r="G954" s="19">
        <v>1</v>
      </c>
      <c r="H954" s="19">
        <v>3.1844999999999999</v>
      </c>
      <c r="I954" s="19">
        <v>66.874499999999998</v>
      </c>
      <c r="J954" s="19">
        <v>43521</v>
      </c>
      <c r="K954" s="19">
        <v>2</v>
      </c>
      <c r="L954" s="19" t="s">
        <v>23</v>
      </c>
      <c r="M954" s="19">
        <v>63.69</v>
      </c>
      <c r="N954" s="19">
        <v>4.761904762E-2</v>
      </c>
      <c r="O954" s="19">
        <v>3.1845000000636898</v>
      </c>
    </row>
    <row r="955" spans="1:15">
      <c r="A955" s="19" t="s">
        <v>192</v>
      </c>
      <c r="B955" s="19" t="s">
        <v>246</v>
      </c>
      <c r="C955" s="19">
        <v>0</v>
      </c>
      <c r="D955" s="19">
        <v>0</v>
      </c>
      <c r="E955" s="19" t="s">
        <v>37</v>
      </c>
      <c r="F955" s="19">
        <v>45.79</v>
      </c>
      <c r="G955" s="19">
        <v>7</v>
      </c>
      <c r="H955" s="19">
        <v>16.026499999999999</v>
      </c>
      <c r="I955" s="19">
        <v>336.55649999999997</v>
      </c>
      <c r="J955" s="19">
        <v>43537</v>
      </c>
      <c r="K955" s="19">
        <v>2</v>
      </c>
      <c r="L955" s="19" t="s">
        <v>27</v>
      </c>
      <c r="M955" s="19">
        <v>320.52999999999997</v>
      </c>
      <c r="N955" s="19">
        <v>4.761904762E-2</v>
      </c>
      <c r="O955" s="19">
        <v>16.026500000320528</v>
      </c>
    </row>
    <row r="956" spans="1:15">
      <c r="A956" s="19" t="s">
        <v>193</v>
      </c>
      <c r="B956" s="19" t="s">
        <v>254</v>
      </c>
      <c r="C956" s="19">
        <v>0</v>
      </c>
      <c r="D956" s="19">
        <v>0</v>
      </c>
      <c r="E956" s="19" t="s">
        <v>30</v>
      </c>
      <c r="F956" s="19">
        <v>76.400000000000006</v>
      </c>
      <c r="G956" s="19">
        <v>2</v>
      </c>
      <c r="H956" s="19">
        <v>7.6400000000000006</v>
      </c>
      <c r="I956" s="19">
        <v>160.44</v>
      </c>
      <c r="J956" s="19">
        <v>43495</v>
      </c>
      <c r="K956" s="19">
        <v>2</v>
      </c>
      <c r="L956" s="19" t="s">
        <v>18</v>
      </c>
      <c r="M956" s="19">
        <v>152.80000000000001</v>
      </c>
      <c r="N956" s="19">
        <v>4.761904762E-2</v>
      </c>
      <c r="O956" s="19">
        <v>7.6400000001528001</v>
      </c>
    </row>
    <row r="957" spans="1:15">
      <c r="A957" s="19" t="s">
        <v>194</v>
      </c>
      <c r="B957" s="19" t="s">
        <v>251</v>
      </c>
      <c r="C957" s="19">
        <v>0</v>
      </c>
      <c r="D957" s="19">
        <v>0</v>
      </c>
      <c r="E957" s="19" t="s">
        <v>37</v>
      </c>
      <c r="F957" s="19">
        <v>39.9</v>
      </c>
      <c r="G957" s="19">
        <v>10</v>
      </c>
      <c r="H957" s="19">
        <v>19.950000000000003</v>
      </c>
      <c r="I957" s="19">
        <v>418.95</v>
      </c>
      <c r="J957" s="19">
        <v>43516</v>
      </c>
      <c r="K957" s="19">
        <v>2</v>
      </c>
      <c r="L957" s="19" t="s">
        <v>27</v>
      </c>
      <c r="M957" s="19">
        <v>399</v>
      </c>
      <c r="N957" s="19">
        <v>4.761904762E-2</v>
      </c>
      <c r="O957" s="19">
        <v>19.950000000399001</v>
      </c>
    </row>
    <row r="958" spans="1:15">
      <c r="A958" s="19" t="s">
        <v>195</v>
      </c>
      <c r="B958" s="19" t="s">
        <v>251</v>
      </c>
      <c r="C958" s="19">
        <v>1</v>
      </c>
      <c r="D958" s="19">
        <v>0</v>
      </c>
      <c r="E958" s="19" t="s">
        <v>17</v>
      </c>
      <c r="F958" s="19">
        <v>42.57</v>
      </c>
      <c r="G958" s="19">
        <v>8</v>
      </c>
      <c r="H958" s="19">
        <v>17.028000000000002</v>
      </c>
      <c r="I958" s="19">
        <v>357.58800000000002</v>
      </c>
      <c r="J958" s="19">
        <v>43521</v>
      </c>
      <c r="K958" s="19">
        <v>1</v>
      </c>
      <c r="L958" s="19" t="s">
        <v>1104</v>
      </c>
      <c r="M958" s="19">
        <v>340.56</v>
      </c>
      <c r="N958" s="19">
        <v>4.761904762E-2</v>
      </c>
      <c r="O958" s="19">
        <v>17.028000000340562</v>
      </c>
    </row>
    <row r="959" spans="1:15">
      <c r="A959" s="19" t="s">
        <v>197</v>
      </c>
      <c r="B959" s="19" t="s">
        <v>254</v>
      </c>
      <c r="C959" s="19">
        <v>0</v>
      </c>
      <c r="D959" s="19">
        <v>0</v>
      </c>
      <c r="E959" s="19" t="s">
        <v>26</v>
      </c>
      <c r="F959" s="19">
        <v>95.58</v>
      </c>
      <c r="G959" s="19">
        <v>10</v>
      </c>
      <c r="H959" s="19">
        <v>47.79</v>
      </c>
      <c r="I959" s="19">
        <v>1003.5899999999999</v>
      </c>
      <c r="J959" s="19">
        <v>43481</v>
      </c>
      <c r="K959" s="19">
        <v>1</v>
      </c>
      <c r="L959" s="19" t="s">
        <v>23</v>
      </c>
      <c r="M959" s="19">
        <v>955.8</v>
      </c>
      <c r="N959" s="19">
        <v>4.761904762E-2</v>
      </c>
      <c r="O959" s="19">
        <v>47.7900000009558</v>
      </c>
    </row>
    <row r="960" spans="1:15">
      <c r="A960" s="19" t="s">
        <v>198</v>
      </c>
      <c r="B960" s="19" t="s">
        <v>246</v>
      </c>
      <c r="C960" s="19">
        <v>0</v>
      </c>
      <c r="D960" s="19">
        <v>0</v>
      </c>
      <c r="E960" s="19" t="s">
        <v>39</v>
      </c>
      <c r="F960" s="19">
        <v>98.98</v>
      </c>
      <c r="G960" s="19">
        <v>10</v>
      </c>
      <c r="H960" s="19">
        <v>49.490000000000009</v>
      </c>
      <c r="I960" s="19">
        <v>1039.29</v>
      </c>
      <c r="J960" s="19">
        <v>43504</v>
      </c>
      <c r="K960" s="19">
        <v>2</v>
      </c>
      <c r="L960" s="19" t="s">
        <v>27</v>
      </c>
      <c r="M960" s="19">
        <v>989.8</v>
      </c>
      <c r="N960" s="19">
        <v>4.761904762E-2</v>
      </c>
      <c r="O960" s="19">
        <v>49.490000000989802</v>
      </c>
    </row>
    <row r="961" spans="1:15">
      <c r="A961" s="19" t="s">
        <v>199</v>
      </c>
      <c r="B961" s="19" t="s">
        <v>246</v>
      </c>
      <c r="C961" s="19">
        <v>0</v>
      </c>
      <c r="D961" s="19">
        <v>0</v>
      </c>
      <c r="E961" s="19" t="s">
        <v>37</v>
      </c>
      <c r="F961" s="19">
        <v>51.28</v>
      </c>
      <c r="G961" s="19">
        <v>6</v>
      </c>
      <c r="H961" s="19">
        <v>15.384</v>
      </c>
      <c r="I961" s="19">
        <v>323.06400000000002</v>
      </c>
      <c r="J961" s="19">
        <v>43484</v>
      </c>
      <c r="K961" s="19">
        <v>2</v>
      </c>
      <c r="L961" s="19" t="s">
        <v>23</v>
      </c>
      <c r="M961" s="19">
        <v>307.68</v>
      </c>
      <c r="N961" s="19">
        <v>4.761904762E-2</v>
      </c>
      <c r="O961" s="19">
        <v>15.384000000307681</v>
      </c>
    </row>
    <row r="962" spans="1:15">
      <c r="A962" s="19" t="s">
        <v>200</v>
      </c>
      <c r="B962" s="19" t="s">
        <v>246</v>
      </c>
      <c r="C962" s="19">
        <v>1</v>
      </c>
      <c r="D962" s="19">
        <v>0</v>
      </c>
      <c r="E962" s="19" t="s">
        <v>30</v>
      </c>
      <c r="F962" s="19">
        <v>69.52</v>
      </c>
      <c r="G962" s="19">
        <v>7</v>
      </c>
      <c r="H962" s="19">
        <v>24.332000000000001</v>
      </c>
      <c r="I962" s="19">
        <v>510.97199999999998</v>
      </c>
      <c r="J962" s="19">
        <v>43497</v>
      </c>
      <c r="K962" s="19">
        <v>2</v>
      </c>
      <c r="L962" s="19" t="s">
        <v>27</v>
      </c>
      <c r="M962" s="19">
        <v>486.64</v>
      </c>
      <c r="N962" s="19">
        <v>4.761904762E-2</v>
      </c>
      <c r="O962" s="19">
        <v>24.332000000486641</v>
      </c>
    </row>
    <row r="963" spans="1:15">
      <c r="A963" s="19" t="s">
        <v>201</v>
      </c>
      <c r="B963" s="19" t="s">
        <v>246</v>
      </c>
      <c r="C963" s="19">
        <v>0</v>
      </c>
      <c r="D963" s="19">
        <v>0</v>
      </c>
      <c r="E963" s="19" t="s">
        <v>17</v>
      </c>
      <c r="F963" s="19">
        <v>70.010000000000005</v>
      </c>
      <c r="G963" s="19">
        <v>5</v>
      </c>
      <c r="H963" s="19">
        <v>17.502500000000005</v>
      </c>
      <c r="I963" s="19">
        <v>367.55250000000001</v>
      </c>
      <c r="J963" s="19">
        <v>43468</v>
      </c>
      <c r="K963" s="19">
        <v>1</v>
      </c>
      <c r="L963" s="19" t="s">
        <v>18</v>
      </c>
      <c r="M963" s="19">
        <v>350.05</v>
      </c>
      <c r="N963" s="19">
        <v>4.761904762E-2</v>
      </c>
      <c r="O963" s="19">
        <v>17.50250000035005</v>
      </c>
    </row>
    <row r="964" spans="1:15">
      <c r="A964" s="19" t="s">
        <v>202</v>
      </c>
      <c r="B964" s="19" t="s">
        <v>251</v>
      </c>
      <c r="C964" s="19">
        <v>1</v>
      </c>
      <c r="D964" s="19">
        <v>0</v>
      </c>
      <c r="E964" s="19" t="s">
        <v>37</v>
      </c>
      <c r="F964" s="19">
        <v>80.05</v>
      </c>
      <c r="G964" s="19">
        <v>5</v>
      </c>
      <c r="H964" s="19">
        <v>20.012500000000003</v>
      </c>
      <c r="I964" s="19">
        <v>420.26249999999999</v>
      </c>
      <c r="J964" s="19">
        <v>43491</v>
      </c>
      <c r="K964" s="19">
        <v>1</v>
      </c>
      <c r="L964" s="19" t="s">
        <v>27</v>
      </c>
      <c r="M964" s="19">
        <v>400.25</v>
      </c>
      <c r="N964" s="19">
        <v>4.761904762E-2</v>
      </c>
      <c r="O964" s="19">
        <v>20.012500000400248</v>
      </c>
    </row>
    <row r="965" spans="1:15">
      <c r="A965" s="19" t="s">
        <v>203</v>
      </c>
      <c r="B965" s="19" t="s">
        <v>254</v>
      </c>
      <c r="C965" s="19">
        <v>0</v>
      </c>
      <c r="D965" s="19">
        <v>0</v>
      </c>
      <c r="E965" s="19" t="s">
        <v>22</v>
      </c>
      <c r="F965" s="19">
        <v>20.85</v>
      </c>
      <c r="G965" s="19">
        <v>8</v>
      </c>
      <c r="H965" s="19">
        <v>8.3400000000000016</v>
      </c>
      <c r="I965" s="19">
        <v>175.14000000000001</v>
      </c>
      <c r="J965" s="19">
        <v>43527</v>
      </c>
      <c r="K965" s="19">
        <v>2</v>
      </c>
      <c r="L965" s="19" t="s">
        <v>23</v>
      </c>
      <c r="M965" s="19">
        <v>166.8</v>
      </c>
      <c r="N965" s="19">
        <v>4.761904762E-2</v>
      </c>
      <c r="O965" s="19">
        <v>8.3400000001668015</v>
      </c>
    </row>
    <row r="966" spans="1:15">
      <c r="A966" s="19" t="s">
        <v>204</v>
      </c>
      <c r="B966" s="19" t="s">
        <v>251</v>
      </c>
      <c r="C966" s="19">
        <v>1</v>
      </c>
      <c r="D966" s="19">
        <v>0</v>
      </c>
      <c r="E966" s="19" t="s">
        <v>22</v>
      </c>
      <c r="F966" s="19">
        <v>52.89</v>
      </c>
      <c r="G966" s="19">
        <v>6</v>
      </c>
      <c r="H966" s="19">
        <v>15.867000000000001</v>
      </c>
      <c r="I966" s="19">
        <v>333.20700000000005</v>
      </c>
      <c r="J966" s="19">
        <v>43484</v>
      </c>
      <c r="K966" s="19">
        <v>2</v>
      </c>
      <c r="L966" s="19" t="s">
        <v>27</v>
      </c>
      <c r="M966" s="19">
        <v>317.33999999999997</v>
      </c>
      <c r="N966" s="19">
        <v>4.761904762E-2</v>
      </c>
      <c r="O966" s="19">
        <v>15.867000000317342</v>
      </c>
    </row>
    <row r="967" spans="1:15">
      <c r="A967" s="19" t="s">
        <v>205</v>
      </c>
      <c r="B967" s="19" t="s">
        <v>251</v>
      </c>
      <c r="C967" s="19">
        <v>0</v>
      </c>
      <c r="D967" s="19">
        <v>0</v>
      </c>
      <c r="E967" s="19" t="s">
        <v>37</v>
      </c>
      <c r="F967" s="19">
        <v>19.79</v>
      </c>
      <c r="G967" s="19">
        <v>8</v>
      </c>
      <c r="H967" s="19">
        <v>7.9160000000000004</v>
      </c>
      <c r="I967" s="19">
        <v>166.23599999999999</v>
      </c>
      <c r="J967" s="19">
        <v>43483</v>
      </c>
      <c r="K967" s="19">
        <v>1</v>
      </c>
      <c r="L967" s="19" t="s">
        <v>18</v>
      </c>
      <c r="M967" s="19">
        <v>158.32</v>
      </c>
      <c r="N967" s="19">
        <v>4.761904762E-2</v>
      </c>
      <c r="O967" s="19">
        <v>7.9160000001583199</v>
      </c>
    </row>
    <row r="968" spans="1:15">
      <c r="A968" s="19" t="s">
        <v>206</v>
      </c>
      <c r="B968" s="19" t="s">
        <v>246</v>
      </c>
      <c r="C968" s="19">
        <v>1</v>
      </c>
      <c r="D968" s="19">
        <v>0</v>
      </c>
      <c r="E968" s="19" t="s">
        <v>26</v>
      </c>
      <c r="F968" s="19">
        <v>33.840000000000003</v>
      </c>
      <c r="G968" s="19">
        <v>9</v>
      </c>
      <c r="H968" s="19">
        <v>15.228000000000002</v>
      </c>
      <c r="I968" s="19">
        <v>319.78800000000007</v>
      </c>
      <c r="J968" s="19">
        <v>43545</v>
      </c>
      <c r="K968" s="19">
        <v>2</v>
      </c>
      <c r="L968" s="19" t="s">
        <v>18</v>
      </c>
      <c r="M968" s="19">
        <v>304.56</v>
      </c>
      <c r="N968" s="19">
        <v>4.761904762E-2</v>
      </c>
      <c r="O968" s="19">
        <v>15.228000000304563</v>
      </c>
    </row>
    <row r="969" spans="1:15">
      <c r="A969" s="19" t="s">
        <v>207</v>
      </c>
      <c r="B969" s="19" t="s">
        <v>246</v>
      </c>
      <c r="C969" s="19">
        <v>1</v>
      </c>
      <c r="D969" s="19">
        <v>0</v>
      </c>
      <c r="E969" s="19" t="s">
        <v>37</v>
      </c>
      <c r="F969" s="19">
        <v>22.17</v>
      </c>
      <c r="G969" s="19">
        <v>8</v>
      </c>
      <c r="H969" s="19">
        <v>8.8680000000000003</v>
      </c>
      <c r="I969" s="19">
        <v>186.22800000000001</v>
      </c>
      <c r="J969" s="19">
        <v>43527</v>
      </c>
      <c r="K969" s="19">
        <v>2</v>
      </c>
      <c r="L969" s="19" t="s">
        <v>27</v>
      </c>
      <c r="M969" s="19">
        <v>177.36</v>
      </c>
      <c r="N969" s="19">
        <v>4.761904762E-2</v>
      </c>
      <c r="O969" s="19">
        <v>8.8680000001773607</v>
      </c>
    </row>
    <row r="970" spans="1:15">
      <c r="A970" s="19" t="s">
        <v>208</v>
      </c>
      <c r="B970" s="19" t="s">
        <v>254</v>
      </c>
      <c r="C970" s="19">
        <v>0</v>
      </c>
      <c r="D970" s="19">
        <v>1</v>
      </c>
      <c r="E970" s="19" t="s">
        <v>39</v>
      </c>
      <c r="F970" s="19">
        <v>22.51</v>
      </c>
      <c r="G970" s="19">
        <v>7</v>
      </c>
      <c r="H970" s="19">
        <v>7.8785000000000007</v>
      </c>
      <c r="I970" s="19">
        <v>165.44850000000002</v>
      </c>
      <c r="J970" s="19">
        <v>43509</v>
      </c>
      <c r="K970" s="19">
        <v>0</v>
      </c>
      <c r="L970" s="19" t="s">
        <v>27</v>
      </c>
      <c r="M970" s="19">
        <v>157.57</v>
      </c>
      <c r="N970" s="19">
        <v>4.761904762E-2</v>
      </c>
      <c r="O970" s="19">
        <v>7.8785000001575716</v>
      </c>
    </row>
    <row r="971" spans="1:15">
      <c r="A971" s="19" t="s">
        <v>209</v>
      </c>
      <c r="B971" s="19" t="s">
        <v>246</v>
      </c>
      <c r="C971" s="19">
        <v>0</v>
      </c>
      <c r="D971" s="19">
        <v>0</v>
      </c>
      <c r="E971" s="19" t="s">
        <v>37</v>
      </c>
      <c r="F971" s="19">
        <v>73.88</v>
      </c>
      <c r="G971" s="19">
        <v>6</v>
      </c>
      <c r="H971" s="19">
        <v>22.164000000000001</v>
      </c>
      <c r="I971" s="19">
        <v>465.44399999999996</v>
      </c>
      <c r="J971" s="19">
        <v>43547</v>
      </c>
      <c r="K971" s="19">
        <v>2</v>
      </c>
      <c r="L971" s="19" t="s">
        <v>18</v>
      </c>
      <c r="M971" s="19">
        <v>443.28</v>
      </c>
      <c r="N971" s="19">
        <v>4.761904762E-2</v>
      </c>
      <c r="O971" s="19">
        <v>22.164000000443277</v>
      </c>
    </row>
    <row r="972" spans="1:15">
      <c r="A972" s="19" t="s">
        <v>210</v>
      </c>
      <c r="B972" s="19" t="s">
        <v>254</v>
      </c>
      <c r="C972" s="19">
        <v>1</v>
      </c>
      <c r="D972" s="19">
        <v>0</v>
      </c>
      <c r="E972" s="19" t="s">
        <v>17</v>
      </c>
      <c r="F972" s="19">
        <v>86.8</v>
      </c>
      <c r="G972" s="19">
        <v>3</v>
      </c>
      <c r="H972" s="19">
        <v>13.02</v>
      </c>
      <c r="I972" s="19">
        <v>273.41999999999996</v>
      </c>
      <c r="J972" s="19">
        <v>43493</v>
      </c>
      <c r="K972" s="19">
        <v>2</v>
      </c>
      <c r="L972" s="19" t="s">
        <v>18</v>
      </c>
      <c r="M972" s="19">
        <v>260.39999999999998</v>
      </c>
      <c r="N972" s="19">
        <v>4.761904762E-2</v>
      </c>
      <c r="O972" s="19">
        <v>13.020000000260397</v>
      </c>
    </row>
    <row r="973" spans="1:15">
      <c r="A973" s="19" t="s">
        <v>211</v>
      </c>
      <c r="B973" s="19" t="s">
        <v>254</v>
      </c>
      <c r="C973" s="19">
        <v>0</v>
      </c>
      <c r="D973" s="19">
        <v>0</v>
      </c>
      <c r="E973" s="19" t="s">
        <v>39</v>
      </c>
      <c r="F973" s="19">
        <v>64.260000000000005</v>
      </c>
      <c r="G973" s="19">
        <v>7</v>
      </c>
      <c r="H973" s="19">
        <v>22.491000000000003</v>
      </c>
      <c r="I973" s="19">
        <v>472.31100000000004</v>
      </c>
      <c r="J973" s="19">
        <v>43505</v>
      </c>
      <c r="K973" s="19">
        <v>0</v>
      </c>
      <c r="L973" s="19" t="s">
        <v>23</v>
      </c>
      <c r="M973" s="19">
        <v>449.82</v>
      </c>
      <c r="N973" s="19">
        <v>4.761904762E-2</v>
      </c>
      <c r="O973" s="19">
        <v>22.491000000449823</v>
      </c>
    </row>
    <row r="974" spans="1:15">
      <c r="A974" s="19" t="s">
        <v>212</v>
      </c>
      <c r="B974" s="19" t="s">
        <v>254</v>
      </c>
      <c r="C974" s="19">
        <v>1</v>
      </c>
      <c r="D974" s="19">
        <v>0</v>
      </c>
      <c r="E974" s="19" t="s">
        <v>37</v>
      </c>
      <c r="F974" s="19">
        <v>38.47</v>
      </c>
      <c r="G974" s="19">
        <v>8</v>
      </c>
      <c r="H974" s="19">
        <v>15.388</v>
      </c>
      <c r="I974" s="19">
        <v>323.14799999999997</v>
      </c>
      <c r="J974" s="19">
        <v>43488</v>
      </c>
      <c r="K974" s="19">
        <v>1</v>
      </c>
      <c r="L974" s="19" t="s">
        <v>23</v>
      </c>
      <c r="M974" s="19">
        <v>307.76</v>
      </c>
      <c r="N974" s="19">
        <v>4.761904762E-2</v>
      </c>
      <c r="O974" s="19">
        <v>15.388000000307759</v>
      </c>
    </row>
    <row r="975" spans="1:15">
      <c r="A975" s="19" t="s">
        <v>213</v>
      </c>
      <c r="B975" s="19" t="s">
        <v>246</v>
      </c>
      <c r="C975" s="19">
        <v>1</v>
      </c>
      <c r="D975" s="19">
        <v>0</v>
      </c>
      <c r="E975" s="19" t="s">
        <v>30</v>
      </c>
      <c r="F975" s="19">
        <v>15.5</v>
      </c>
      <c r="G975" s="19">
        <v>10</v>
      </c>
      <c r="H975" s="19">
        <v>7.75</v>
      </c>
      <c r="I975" s="19">
        <v>162.75</v>
      </c>
      <c r="J975" s="19">
        <v>43547</v>
      </c>
      <c r="K975" s="19">
        <v>0</v>
      </c>
      <c r="L975" s="19" t="s">
        <v>18</v>
      </c>
      <c r="M975" s="19">
        <v>155</v>
      </c>
      <c r="N975" s="19">
        <v>4.761904762E-2</v>
      </c>
      <c r="O975" s="19">
        <v>7.7500000001550005</v>
      </c>
    </row>
    <row r="976" spans="1:15">
      <c r="A976" s="19" t="s">
        <v>214</v>
      </c>
      <c r="B976" s="19" t="s">
        <v>254</v>
      </c>
      <c r="C976" s="19">
        <v>0</v>
      </c>
      <c r="D976" s="19">
        <v>0</v>
      </c>
      <c r="E976" s="19" t="s">
        <v>17</v>
      </c>
      <c r="F976" s="19">
        <v>34.31</v>
      </c>
      <c r="G976" s="19">
        <v>8</v>
      </c>
      <c r="H976" s="19">
        <v>13.724000000000002</v>
      </c>
      <c r="I976" s="19">
        <v>288.20400000000001</v>
      </c>
      <c r="J976" s="19">
        <v>43490</v>
      </c>
      <c r="K976" s="19">
        <v>1</v>
      </c>
      <c r="L976" s="19" t="s">
        <v>18</v>
      </c>
      <c r="M976" s="19">
        <v>274.48</v>
      </c>
      <c r="N976" s="19">
        <v>4.761904762E-2</v>
      </c>
      <c r="O976" s="19">
        <v>13.724000000274481</v>
      </c>
    </row>
    <row r="977" spans="1:15">
      <c r="A977" s="19" t="s">
        <v>215</v>
      </c>
      <c r="B977" s="19" t="s">
        <v>246</v>
      </c>
      <c r="C977" s="19">
        <v>0</v>
      </c>
      <c r="D977" s="19">
        <v>1</v>
      </c>
      <c r="E977" s="19" t="s">
        <v>30</v>
      </c>
      <c r="F977" s="19">
        <v>12.34</v>
      </c>
      <c r="G977" s="19">
        <v>7</v>
      </c>
      <c r="H977" s="19">
        <v>4.319</v>
      </c>
      <c r="I977" s="19">
        <v>90.698999999999998</v>
      </c>
      <c r="J977" s="19">
        <v>43528</v>
      </c>
      <c r="K977" s="19">
        <v>1</v>
      </c>
      <c r="L977" s="19" t="s">
        <v>27</v>
      </c>
      <c r="M977" s="19">
        <v>86.38</v>
      </c>
      <c r="N977" s="19">
        <v>4.761904762E-2</v>
      </c>
      <c r="O977" s="19">
        <v>4.3190000000863797</v>
      </c>
    </row>
    <row r="978" spans="1:15">
      <c r="A978" s="19" t="s">
        <v>216</v>
      </c>
      <c r="B978" s="19" t="s">
        <v>251</v>
      </c>
      <c r="C978" s="19">
        <v>1</v>
      </c>
      <c r="D978" s="19">
        <v>0</v>
      </c>
      <c r="E978" s="19" t="s">
        <v>37</v>
      </c>
      <c r="F978" s="19">
        <v>18.079999999999998</v>
      </c>
      <c r="G978" s="19">
        <v>3</v>
      </c>
      <c r="H978" s="19">
        <v>2.7119999999999997</v>
      </c>
      <c r="I978" s="19">
        <v>56.951999999999998</v>
      </c>
      <c r="J978" s="19">
        <v>43529</v>
      </c>
      <c r="K978" s="19">
        <v>2</v>
      </c>
      <c r="L978" s="19" t="s">
        <v>18</v>
      </c>
      <c r="M978" s="19">
        <v>54.24</v>
      </c>
      <c r="N978" s="19">
        <v>4.761904762E-2</v>
      </c>
      <c r="O978" s="19">
        <v>2.7120000000542399</v>
      </c>
    </row>
    <row r="979" spans="1:15">
      <c r="A979" s="19" t="s">
        <v>217</v>
      </c>
      <c r="B979" s="19" t="s">
        <v>251</v>
      </c>
      <c r="C979" s="19">
        <v>1</v>
      </c>
      <c r="D979" s="19">
        <v>1</v>
      </c>
      <c r="E979" s="19" t="s">
        <v>26</v>
      </c>
      <c r="F979" s="19">
        <v>94.49</v>
      </c>
      <c r="G979" s="19">
        <v>8</v>
      </c>
      <c r="H979" s="19">
        <v>37.795999999999999</v>
      </c>
      <c r="I979" s="19">
        <v>793.71600000000001</v>
      </c>
      <c r="J979" s="19">
        <v>43527</v>
      </c>
      <c r="K979" s="19">
        <v>2</v>
      </c>
      <c r="L979" s="19" t="s">
        <v>18</v>
      </c>
      <c r="M979" s="19">
        <v>755.92</v>
      </c>
      <c r="N979" s="19">
        <v>4.761904762E-2</v>
      </c>
      <c r="O979" s="19">
        <v>37.796000000755917</v>
      </c>
    </row>
    <row r="980" spans="1:15">
      <c r="A980" s="19" t="s">
        <v>218</v>
      </c>
      <c r="B980" s="19" t="s">
        <v>251</v>
      </c>
      <c r="C980" s="19">
        <v>1</v>
      </c>
      <c r="D980" s="19">
        <v>0</v>
      </c>
      <c r="E980" s="19" t="s">
        <v>26</v>
      </c>
      <c r="F980" s="19">
        <v>46.47</v>
      </c>
      <c r="G980" s="19">
        <v>4</v>
      </c>
      <c r="H980" s="19">
        <v>9.2940000000000005</v>
      </c>
      <c r="I980" s="19">
        <v>195.17400000000001</v>
      </c>
      <c r="J980" s="19">
        <v>43504</v>
      </c>
      <c r="K980" s="19">
        <v>0</v>
      </c>
      <c r="L980" s="19" t="s">
        <v>23</v>
      </c>
      <c r="M980" s="19">
        <v>185.88</v>
      </c>
      <c r="N980" s="19">
        <v>4.761904762E-2</v>
      </c>
      <c r="O980" s="19">
        <v>9.2940000001858802</v>
      </c>
    </row>
    <row r="981" spans="1:15">
      <c r="A981" s="19" t="s">
        <v>219</v>
      </c>
      <c r="B981" s="19" t="s">
        <v>246</v>
      </c>
      <c r="C981" s="19">
        <v>0</v>
      </c>
      <c r="D981" s="19">
        <v>0</v>
      </c>
      <c r="E981" s="19" t="s">
        <v>26</v>
      </c>
      <c r="F981" s="19">
        <v>74.069999999999993</v>
      </c>
      <c r="G981" s="19">
        <v>1</v>
      </c>
      <c r="H981" s="19">
        <v>3.7035</v>
      </c>
      <c r="I981" s="19">
        <v>77.773499999999999</v>
      </c>
      <c r="J981" s="19">
        <v>43506</v>
      </c>
      <c r="K981" s="19">
        <v>1</v>
      </c>
      <c r="L981" s="19" t="s">
        <v>18</v>
      </c>
      <c r="M981" s="19">
        <v>74.069999999999993</v>
      </c>
      <c r="N981" s="19">
        <v>4.761904762E-2</v>
      </c>
      <c r="O981" s="19">
        <v>3.7035000000740701</v>
      </c>
    </row>
    <row r="982" spans="1:15">
      <c r="A982" s="19" t="s">
        <v>220</v>
      </c>
      <c r="B982" s="19" t="s">
        <v>254</v>
      </c>
      <c r="C982" s="19">
        <v>0</v>
      </c>
      <c r="D982" s="19">
        <v>1</v>
      </c>
      <c r="E982" s="19" t="s">
        <v>26</v>
      </c>
      <c r="F982" s="19">
        <v>69.81</v>
      </c>
      <c r="G982" s="19">
        <v>4</v>
      </c>
      <c r="H982" s="19">
        <v>13.962000000000002</v>
      </c>
      <c r="I982" s="19">
        <v>293.202</v>
      </c>
      <c r="J982" s="19">
        <v>43493</v>
      </c>
      <c r="K982" s="19">
        <v>2</v>
      </c>
      <c r="L982" s="19" t="s">
        <v>27</v>
      </c>
      <c r="M982" s="19">
        <v>279.24</v>
      </c>
      <c r="N982" s="19">
        <v>4.761904762E-2</v>
      </c>
      <c r="O982" s="19">
        <v>13.962000000279239</v>
      </c>
    </row>
    <row r="983" spans="1:15">
      <c r="A983" s="19" t="s">
        <v>221</v>
      </c>
      <c r="B983" s="19" t="s">
        <v>251</v>
      </c>
      <c r="C983" s="19">
        <v>0</v>
      </c>
      <c r="D983" s="19">
        <v>1</v>
      </c>
      <c r="E983" s="19" t="s">
        <v>26</v>
      </c>
      <c r="F983" s="19">
        <v>77.040000000000006</v>
      </c>
      <c r="G983" s="19">
        <v>3</v>
      </c>
      <c r="H983" s="19">
        <v>11.556000000000001</v>
      </c>
      <c r="I983" s="19">
        <v>242.67600000000002</v>
      </c>
      <c r="J983" s="19">
        <v>43507</v>
      </c>
      <c r="K983" s="19">
        <v>0</v>
      </c>
      <c r="L983" s="19" t="s">
        <v>27</v>
      </c>
      <c r="M983" s="19">
        <v>231.12</v>
      </c>
      <c r="N983" s="19">
        <v>4.761904762E-2</v>
      </c>
      <c r="O983" s="19">
        <v>11.556000000231121</v>
      </c>
    </row>
    <row r="984" spans="1:15">
      <c r="A984" s="19" t="s">
        <v>222</v>
      </c>
      <c r="B984" s="19" t="s">
        <v>251</v>
      </c>
      <c r="C984" s="19">
        <v>0</v>
      </c>
      <c r="D984" s="19">
        <v>1</v>
      </c>
      <c r="E984" s="19" t="s">
        <v>39</v>
      </c>
      <c r="F984" s="19">
        <v>73.52</v>
      </c>
      <c r="G984" s="19">
        <v>2</v>
      </c>
      <c r="H984" s="19">
        <v>7.3520000000000003</v>
      </c>
      <c r="I984" s="19">
        <v>154.392</v>
      </c>
      <c r="J984" s="19">
        <v>43480</v>
      </c>
      <c r="K984" s="19">
        <v>1</v>
      </c>
      <c r="L984" s="19" t="s">
        <v>18</v>
      </c>
      <c r="M984" s="19">
        <v>147.04</v>
      </c>
      <c r="N984" s="19">
        <v>4.761904762E-2</v>
      </c>
      <c r="O984" s="19">
        <v>7.35200000014704</v>
      </c>
    </row>
    <row r="985" spans="1:15">
      <c r="A985" s="19" t="s">
        <v>223</v>
      </c>
      <c r="B985" s="19" t="s">
        <v>254</v>
      </c>
      <c r="C985" s="19">
        <v>0</v>
      </c>
      <c r="D985" s="19">
        <v>1</v>
      </c>
      <c r="E985" s="19" t="s">
        <v>37</v>
      </c>
      <c r="F985" s="19">
        <v>87.8</v>
      </c>
      <c r="G985" s="19">
        <v>9</v>
      </c>
      <c r="H985" s="19">
        <v>39.51</v>
      </c>
      <c r="I985" s="19">
        <v>829.70999999999992</v>
      </c>
      <c r="J985" s="19">
        <v>43540</v>
      </c>
      <c r="K985" s="19">
        <v>2</v>
      </c>
      <c r="L985" s="19" t="s">
        <v>23</v>
      </c>
      <c r="M985" s="19">
        <v>790.2</v>
      </c>
      <c r="N985" s="19">
        <v>4.761904762E-2</v>
      </c>
      <c r="O985" s="19">
        <v>39.5100000007902</v>
      </c>
    </row>
    <row r="986" spans="1:15">
      <c r="A986" s="19" t="s">
        <v>224</v>
      </c>
      <c r="B986" s="19" t="s">
        <v>251</v>
      </c>
      <c r="C986" s="19">
        <v>0</v>
      </c>
      <c r="D986" s="19">
        <v>0</v>
      </c>
      <c r="E986" s="19" t="s">
        <v>26</v>
      </c>
      <c r="F986" s="19">
        <v>25.55</v>
      </c>
      <c r="G986" s="19">
        <v>4</v>
      </c>
      <c r="H986" s="19">
        <v>5.1100000000000003</v>
      </c>
      <c r="I986" s="19">
        <v>107.31</v>
      </c>
      <c r="J986" s="19">
        <v>43491</v>
      </c>
      <c r="K986" s="19">
        <v>2</v>
      </c>
      <c r="L986" s="19" t="s">
        <v>18</v>
      </c>
      <c r="M986" s="19">
        <v>102.2</v>
      </c>
      <c r="N986" s="19">
        <v>4.761904762E-2</v>
      </c>
      <c r="O986" s="19">
        <v>5.1100000001022003</v>
      </c>
    </row>
    <row r="987" spans="1:15">
      <c r="A987" s="19" t="s">
        <v>225</v>
      </c>
      <c r="B987" s="19" t="s">
        <v>246</v>
      </c>
      <c r="C987" s="19">
        <v>0</v>
      </c>
      <c r="D987" s="19">
        <v>0</v>
      </c>
      <c r="E987" s="19" t="s">
        <v>22</v>
      </c>
      <c r="F987" s="19">
        <v>32.71</v>
      </c>
      <c r="G987" s="19">
        <v>5</v>
      </c>
      <c r="H987" s="19">
        <v>8.1775000000000002</v>
      </c>
      <c r="I987" s="19">
        <v>171.72750000000002</v>
      </c>
      <c r="J987" s="19">
        <v>43543</v>
      </c>
      <c r="K987" s="19">
        <v>1</v>
      </c>
      <c r="L987" s="19" t="s">
        <v>27</v>
      </c>
      <c r="M987" s="19">
        <v>163.55000000000001</v>
      </c>
      <c r="N987" s="19">
        <v>4.761904762E-2</v>
      </c>
      <c r="O987" s="19">
        <v>8.1775000001635512</v>
      </c>
    </row>
    <row r="988" spans="1:15">
      <c r="A988" s="19" t="s">
        <v>226</v>
      </c>
      <c r="B988" s="19" t="s">
        <v>254</v>
      </c>
      <c r="C988" s="19">
        <v>1</v>
      </c>
      <c r="D988" s="19">
        <v>1</v>
      </c>
      <c r="E988" s="19" t="s">
        <v>39</v>
      </c>
      <c r="F988" s="19">
        <v>74.290000000000006</v>
      </c>
      <c r="G988" s="19">
        <v>1</v>
      </c>
      <c r="H988" s="19">
        <v>3.7145000000000006</v>
      </c>
      <c r="I988" s="19">
        <v>78.004500000000007</v>
      </c>
      <c r="J988" s="19">
        <v>43478</v>
      </c>
      <c r="K988" s="19">
        <v>2</v>
      </c>
      <c r="L988" s="19" t="s">
        <v>23</v>
      </c>
      <c r="M988" s="19">
        <v>74.290000000000006</v>
      </c>
      <c r="N988" s="19">
        <v>4.761904762E-2</v>
      </c>
      <c r="O988" s="19">
        <v>3.7145000000742905</v>
      </c>
    </row>
    <row r="989" spans="1:15">
      <c r="A989" s="19" t="s">
        <v>227</v>
      </c>
      <c r="B989" s="19" t="s">
        <v>254</v>
      </c>
      <c r="C989" s="19">
        <v>1</v>
      </c>
      <c r="D989" s="19">
        <v>0</v>
      </c>
      <c r="E989" s="19" t="s">
        <v>17</v>
      </c>
      <c r="F989" s="19">
        <v>43.7</v>
      </c>
      <c r="G989" s="19">
        <v>2</v>
      </c>
      <c r="H989" s="19">
        <v>4.37</v>
      </c>
      <c r="I989" s="19">
        <v>91.77000000000001</v>
      </c>
      <c r="J989" s="19">
        <v>43550</v>
      </c>
      <c r="K989" s="19">
        <v>2</v>
      </c>
      <c r="L989" s="19" t="s">
        <v>23</v>
      </c>
      <c r="M989" s="19">
        <v>87.4</v>
      </c>
      <c r="N989" s="19">
        <v>4.761904762E-2</v>
      </c>
      <c r="O989" s="19">
        <v>4.3700000000874004</v>
      </c>
    </row>
    <row r="990" spans="1:15">
      <c r="A990" s="19" t="s">
        <v>228</v>
      </c>
      <c r="B990" s="19" t="s">
        <v>246</v>
      </c>
      <c r="C990" s="19">
        <v>0</v>
      </c>
      <c r="D990" s="19">
        <v>1</v>
      </c>
      <c r="E990" s="19" t="s">
        <v>26</v>
      </c>
      <c r="F990" s="19">
        <v>25.29</v>
      </c>
      <c r="G990" s="19">
        <v>1</v>
      </c>
      <c r="H990" s="19">
        <v>1.2645</v>
      </c>
      <c r="I990" s="19">
        <v>26.554499999999997</v>
      </c>
      <c r="J990" s="19">
        <v>43547</v>
      </c>
      <c r="K990" s="19">
        <v>0</v>
      </c>
      <c r="L990" s="19" t="s">
        <v>18</v>
      </c>
      <c r="M990" s="19">
        <v>25.29</v>
      </c>
      <c r="N990" s="19">
        <v>4.761904762E-2</v>
      </c>
      <c r="O990" s="19">
        <v>1.2645000000252899</v>
      </c>
    </row>
    <row r="991" spans="1:15">
      <c r="A991" s="19" t="s">
        <v>229</v>
      </c>
      <c r="B991" s="19" t="s">
        <v>254</v>
      </c>
      <c r="C991" s="19">
        <v>0</v>
      </c>
      <c r="D991" s="19">
        <v>0</v>
      </c>
      <c r="E991" s="19" t="s">
        <v>17</v>
      </c>
      <c r="F991" s="19">
        <v>41.5</v>
      </c>
      <c r="G991" s="19">
        <v>4</v>
      </c>
      <c r="H991" s="19">
        <v>8.3000000000000007</v>
      </c>
      <c r="I991" s="19">
        <v>174.3</v>
      </c>
      <c r="J991" s="19">
        <v>43536</v>
      </c>
      <c r="K991" s="19">
        <v>2</v>
      </c>
      <c r="L991" s="19" t="s">
        <v>27</v>
      </c>
      <c r="M991" s="19">
        <v>166</v>
      </c>
      <c r="N991" s="19">
        <v>4.761904762E-2</v>
      </c>
      <c r="O991" s="19">
        <v>8.3000000001660013</v>
      </c>
    </row>
    <row r="992" spans="1:15">
      <c r="A992" s="19" t="s">
        <v>230</v>
      </c>
      <c r="B992" s="19" t="s">
        <v>254</v>
      </c>
      <c r="C992" s="19">
        <v>1</v>
      </c>
      <c r="D992" s="19">
        <v>1</v>
      </c>
      <c r="E992" s="19" t="s">
        <v>37</v>
      </c>
      <c r="F992" s="19">
        <v>71.39</v>
      </c>
      <c r="G992" s="19">
        <v>5</v>
      </c>
      <c r="H992" s="19">
        <v>17.8475</v>
      </c>
      <c r="I992" s="19">
        <v>374.79750000000001</v>
      </c>
      <c r="J992" s="19">
        <v>43513</v>
      </c>
      <c r="K992" s="19">
        <v>2</v>
      </c>
      <c r="L992" s="19" t="s">
        <v>27</v>
      </c>
      <c r="M992" s="19">
        <v>356.95</v>
      </c>
      <c r="N992" s="19">
        <v>4.761904762E-2</v>
      </c>
      <c r="O992" s="19">
        <v>17.847500000356952</v>
      </c>
    </row>
    <row r="993" spans="1:15">
      <c r="A993" s="19" t="s">
        <v>231</v>
      </c>
      <c r="B993" s="19" t="s">
        <v>254</v>
      </c>
      <c r="C993" s="19">
        <v>1</v>
      </c>
      <c r="D993" s="19">
        <v>1</v>
      </c>
      <c r="E993" s="19" t="s">
        <v>30</v>
      </c>
      <c r="F993" s="19">
        <v>19.149999999999999</v>
      </c>
      <c r="G993" s="19">
        <v>6</v>
      </c>
      <c r="H993" s="19">
        <v>5.7450000000000001</v>
      </c>
      <c r="I993" s="19">
        <v>120.645</v>
      </c>
      <c r="J993" s="19">
        <v>43494</v>
      </c>
      <c r="K993" s="19">
        <v>0</v>
      </c>
      <c r="L993" s="19" t="s">
        <v>27</v>
      </c>
      <c r="M993" s="19">
        <v>114.9</v>
      </c>
      <c r="N993" s="19">
        <v>4.761904762E-2</v>
      </c>
      <c r="O993" s="19">
        <v>5.7450000001149002</v>
      </c>
    </row>
    <row r="994" spans="1:15">
      <c r="A994" s="19" t="s">
        <v>232</v>
      </c>
      <c r="B994" s="19" t="s">
        <v>251</v>
      </c>
      <c r="C994" s="19">
        <v>1</v>
      </c>
      <c r="D994" s="19">
        <v>1</v>
      </c>
      <c r="E994" s="19" t="s">
        <v>22</v>
      </c>
      <c r="F994" s="19">
        <v>57.49</v>
      </c>
      <c r="G994" s="19">
        <v>4</v>
      </c>
      <c r="H994" s="19">
        <v>11.498000000000001</v>
      </c>
      <c r="I994" s="19">
        <v>241.458</v>
      </c>
      <c r="J994" s="19">
        <v>43539</v>
      </c>
      <c r="K994" s="19">
        <v>1</v>
      </c>
      <c r="L994" s="19" t="s">
        <v>23</v>
      </c>
      <c r="M994" s="19">
        <v>229.96</v>
      </c>
      <c r="N994" s="19">
        <v>4.761904762E-2</v>
      </c>
      <c r="O994" s="19">
        <v>11.498000000229959</v>
      </c>
    </row>
    <row r="995" spans="1:15">
      <c r="A995" s="19" t="s">
        <v>233</v>
      </c>
      <c r="B995" s="19" t="s">
        <v>254</v>
      </c>
      <c r="C995" s="19">
        <v>0</v>
      </c>
      <c r="D995" s="19">
        <v>0</v>
      </c>
      <c r="E995" s="19" t="s">
        <v>22</v>
      </c>
      <c r="F995" s="19">
        <v>61.41</v>
      </c>
      <c r="G995" s="19">
        <v>7</v>
      </c>
      <c r="H995" s="19">
        <v>21.493500000000001</v>
      </c>
      <c r="I995" s="19">
        <v>451.36349999999999</v>
      </c>
      <c r="J995" s="19">
        <v>43479</v>
      </c>
      <c r="K995" s="19">
        <v>0</v>
      </c>
      <c r="L995" s="19" t="s">
        <v>23</v>
      </c>
      <c r="M995" s="19">
        <v>429.87</v>
      </c>
      <c r="N995" s="19">
        <v>4.761904762E-2</v>
      </c>
      <c r="O995" s="19">
        <v>21.493500000429869</v>
      </c>
    </row>
    <row r="996" spans="1:15">
      <c r="A996" s="19" t="s">
        <v>234</v>
      </c>
      <c r="B996" s="19" t="s">
        <v>251</v>
      </c>
      <c r="C996" s="19">
        <v>1</v>
      </c>
      <c r="D996" s="19">
        <v>0</v>
      </c>
      <c r="E996" s="19" t="s">
        <v>17</v>
      </c>
      <c r="F996" s="19">
        <v>25.9</v>
      </c>
      <c r="G996" s="19">
        <v>10</v>
      </c>
      <c r="H996" s="19">
        <v>12.95</v>
      </c>
      <c r="I996" s="19">
        <v>271.95</v>
      </c>
      <c r="J996" s="19">
        <v>43502</v>
      </c>
      <c r="K996" s="19">
        <v>1</v>
      </c>
      <c r="L996" s="19" t="s">
        <v>18</v>
      </c>
      <c r="M996" s="19">
        <v>259</v>
      </c>
      <c r="N996" s="19">
        <v>4.761904762E-2</v>
      </c>
      <c r="O996" s="19">
        <v>12.950000000258999</v>
      </c>
    </row>
    <row r="997" spans="1:15">
      <c r="A997" s="19" t="s">
        <v>235</v>
      </c>
      <c r="B997" s="19" t="s">
        <v>251</v>
      </c>
      <c r="C997" s="19">
        <v>1</v>
      </c>
      <c r="D997" s="19">
        <v>0</v>
      </c>
      <c r="E997" s="19" t="s">
        <v>26</v>
      </c>
      <c r="F997" s="19">
        <v>17.77</v>
      </c>
      <c r="G997" s="19">
        <v>5</v>
      </c>
      <c r="H997" s="19">
        <v>4.4425000000000008</v>
      </c>
      <c r="I997" s="19">
        <v>93.29249999999999</v>
      </c>
      <c r="J997" s="19">
        <v>43511</v>
      </c>
      <c r="K997" s="19">
        <v>1</v>
      </c>
      <c r="L997" s="19" t="s">
        <v>27</v>
      </c>
      <c r="M997" s="19">
        <v>88.85</v>
      </c>
      <c r="N997" s="19">
        <v>4.761904762E-2</v>
      </c>
      <c r="O997" s="19">
        <v>4.4425000000888497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2222-6B10-4F97-958A-D4A1DF5D3BB2}">
  <dimension ref="A1:AD997"/>
  <sheetViews>
    <sheetView workbookViewId="0">
      <selection activeCell="V4" sqref="V4:W5"/>
      <pivotSelection pane="bottomRight" showHeader="1" extendable="1" axis="axisRow" max="4" activeRow="3" activeCol="21" previousRow="4" previousCol="21" click="1" r:id="rId1">
        <pivotArea dataOnly="0" axis="axisRow" fieldPosition="0">
          <references count="1">
            <reference field="3" count="2">
              <x v="0"/>
              <x v="1"/>
            </reference>
          </references>
        </pivotArea>
      </pivotSelection>
    </sheetView>
  </sheetViews>
  <sheetFormatPr defaultColWidth="12.625" defaultRowHeight="15" customHeight="1"/>
  <cols>
    <col min="1" max="1" width="10.5" bestFit="1" customWidth="1"/>
    <col min="2" max="2" width="5.875" bestFit="1" customWidth="1"/>
    <col min="3" max="3" width="14.25" bestFit="1" customWidth="1"/>
    <col min="4" max="4" width="8.75" bestFit="1" customWidth="1"/>
    <col min="5" max="5" width="17.875" bestFit="1" customWidth="1"/>
    <col min="6" max="6" width="10.5" bestFit="1" customWidth="1"/>
    <col min="7" max="7" width="9.625" bestFit="1" customWidth="1"/>
    <col min="8" max="8" width="8.5" bestFit="1" customWidth="1"/>
    <col min="9" max="9" width="14.5" bestFit="1" customWidth="1"/>
    <col min="10" max="10" width="7" bestFit="1" customWidth="1"/>
    <col min="11" max="11" width="9.75" bestFit="1" customWidth="1"/>
    <col min="12" max="12" width="6.25" bestFit="1" customWidth="1"/>
    <col min="13" max="13" width="22" bestFit="1" customWidth="1"/>
    <col min="14" max="14" width="10" style="30" bestFit="1" customWidth="1"/>
    <col min="15" max="15" width="9.625" style="30" bestFit="1" customWidth="1"/>
    <col min="16" max="16" width="11" style="30" bestFit="1" customWidth="1"/>
    <col min="17" max="17" width="13.25" style="30" bestFit="1" customWidth="1"/>
    <col min="18" max="18" width="3.875" customWidth="1"/>
    <col min="19" max="19" width="7" bestFit="1" customWidth="1"/>
    <col min="20" max="20" width="5.75" customWidth="1"/>
    <col min="21" max="21" width="5.125" customWidth="1"/>
    <col min="22" max="22" width="13.125" bestFit="1" customWidth="1"/>
    <col min="23" max="23" width="15.875" bestFit="1" customWidth="1"/>
    <col min="24" max="30" width="10.875" customWidth="1"/>
  </cols>
  <sheetData>
    <row r="1" spans="1:30" ht="15" customHeight="1">
      <c r="N1" s="32" t="s">
        <v>1110</v>
      </c>
      <c r="O1" s="32"/>
      <c r="P1" s="32"/>
      <c r="Q1" s="27"/>
    </row>
    <row r="2" spans="1:30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0" t="s">
        <v>1099</v>
      </c>
      <c r="J2" s="20" t="s">
        <v>8</v>
      </c>
      <c r="K2" s="2" t="s">
        <v>9</v>
      </c>
      <c r="L2" s="2" t="s">
        <v>10</v>
      </c>
      <c r="M2" s="2" t="s">
        <v>11</v>
      </c>
      <c r="N2" s="28" t="s">
        <v>1108</v>
      </c>
      <c r="O2" s="28" t="s">
        <v>1109</v>
      </c>
      <c r="P2" s="28" t="s">
        <v>278</v>
      </c>
      <c r="Q2" s="28" t="s">
        <v>1116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>
      <c r="A3" s="15" t="s">
        <v>13</v>
      </c>
      <c r="B3" s="15" t="str">
        <f>VLOOKUP(LEFT('Supermarket Data from Wayne Ent'!B2,FIND(",",'Supermarket Data from Wayne Ent'!B2)-1),'SM Data Dictionary from Bruce'!$G$3:$H$5,2,FALSE)</f>
        <v>A</v>
      </c>
      <c r="C3" s="15">
        <f>IF('Supermarket Data from Wayne Ent'!C2=LOWER("normal"),0,1)</f>
        <v>1</v>
      </c>
      <c r="D3" s="15">
        <f>IF('Supermarket Data from Wayne Ent'!D2=LOWER("male"),0,IF('Supermarket Data from Wayne Ent'!D2=LOWER("female"),1,2))</f>
        <v>1</v>
      </c>
      <c r="E3" s="15" t="str">
        <f>'Supermarket Data from Wayne Ent'!E2</f>
        <v>Health and beauty</v>
      </c>
      <c r="F3" s="15">
        <f>'Supermarket Data from Wayne Ent'!F2</f>
        <v>74.69</v>
      </c>
      <c r="G3" s="15">
        <f>'Supermarket Data from Wayne Ent'!G2</f>
        <v>7</v>
      </c>
      <c r="H3" s="7">
        <f>'Supermarket Data from Wayne Ent'!H2</f>
        <v>43470</v>
      </c>
      <c r="I3" s="4">
        <f>60*HOUR('Supermarket Data from Wayne Ent'!I2)+MINUTE('Supermarket Data from Wayne Ent'!I2)</f>
        <v>788</v>
      </c>
      <c r="J3" s="4">
        <f>IF(AND(I3&gt;=420,I3&lt;=660),0,IF(AND(I3&gt;660,I3&lt;=900),1,2))</f>
        <v>1</v>
      </c>
      <c r="K3" s="15" t="str">
        <f>'Supermarket Data from Wayne Ent'!J2</f>
        <v>Ewallet</v>
      </c>
      <c r="L3" s="15">
        <f>'Supermarket Data from Wayne Ent'!K2</f>
        <v>522.83000000000004</v>
      </c>
      <c r="M3" s="15">
        <f>'Supermarket Data from Wayne Ent'!L2/100</f>
        <v>4.761904762E-2</v>
      </c>
      <c r="N3" s="29">
        <f>0.05*F3*G3</f>
        <v>26.141500000000001</v>
      </c>
      <c r="O3" s="29">
        <f>F3*G3+N3</f>
        <v>548.97149999999988</v>
      </c>
      <c r="P3" s="29">
        <f>F3*G3+N3-L3</f>
        <v>26.141499999999837</v>
      </c>
      <c r="Q3" s="29">
        <f>M3*O3</f>
        <v>26.141500000522825</v>
      </c>
      <c r="R3" s="15"/>
      <c r="S3" s="15" t="s">
        <v>1105</v>
      </c>
      <c r="T3" s="15">
        <f>MIN(Q:Q)</f>
        <v>0.91650000001832987</v>
      </c>
      <c r="V3" s="16" t="s">
        <v>1076</v>
      </c>
      <c r="W3" t="s">
        <v>1079</v>
      </c>
    </row>
    <row r="4" spans="1:30" ht="15.75">
      <c r="A4" s="15" t="s">
        <v>19</v>
      </c>
      <c r="B4" s="15" t="str">
        <f>VLOOKUP(LEFT('Supermarket Data from Wayne Ent'!B3,FIND(",",'Supermarket Data from Wayne Ent'!B3)-1),'SM Data Dictionary from Bruce'!$G$3:$H$5,2,FALSE)</f>
        <v>C</v>
      </c>
      <c r="C4" s="15">
        <f>IF('Supermarket Data from Wayne Ent'!C3=LOWER("normal"),0,1)</f>
        <v>0</v>
      </c>
      <c r="D4" s="15">
        <f>IF('Supermarket Data from Wayne Ent'!D3=LOWER("male"),0,IF('Supermarket Data from Wayne Ent'!D3=LOWER("female"),1,2))</f>
        <v>1</v>
      </c>
      <c r="E4" s="15" t="str">
        <f>'Supermarket Data from Wayne Ent'!E3</f>
        <v>Electronic accessories</v>
      </c>
      <c r="F4" s="15">
        <f>'Supermarket Data from Wayne Ent'!F3</f>
        <v>15.28</v>
      </c>
      <c r="G4" s="15">
        <f>'Supermarket Data from Wayne Ent'!G3</f>
        <v>5</v>
      </c>
      <c r="H4" s="7">
        <f>'Supermarket Data from Wayne Ent'!H3</f>
        <v>43532</v>
      </c>
      <c r="I4" s="4">
        <f>60*HOUR('Supermarket Data from Wayne Ent'!I3)+MINUTE('Supermarket Data from Wayne Ent'!I3)</f>
        <v>629</v>
      </c>
      <c r="J4" s="4">
        <f t="shared" ref="J4:J64" si="0">IF(AND(I4&gt;=420,I4&lt;=660),0,IF(AND(I4&gt;660,I4&lt;=900),1,2))</f>
        <v>0</v>
      </c>
      <c r="K4" s="15" t="str">
        <f>'Supermarket Data from Wayne Ent'!J3</f>
        <v>Cash</v>
      </c>
      <c r="L4" s="15">
        <f>'Supermarket Data from Wayne Ent'!K3</f>
        <v>76.400000000000006</v>
      </c>
      <c r="M4" s="15">
        <f>'Supermarket Data from Wayne Ent'!L3/100</f>
        <v>4.761904762E-2</v>
      </c>
      <c r="N4" s="29">
        <f t="shared" ref="N4:N67" si="1">0.05*F4*G4</f>
        <v>3.8200000000000003</v>
      </c>
      <c r="O4" s="29">
        <f t="shared" ref="O4:O67" si="2">F4*G4+N4</f>
        <v>80.22</v>
      </c>
      <c r="P4" s="29">
        <f t="shared" ref="P4:P67" si="3">F4*G4+N4-L4</f>
        <v>3.8199999999999932</v>
      </c>
      <c r="Q4" s="29">
        <f t="shared" ref="Q4:Q67" si="4">M4*O4</f>
        <v>3.8200000000764001</v>
      </c>
      <c r="R4" s="15"/>
      <c r="S4" s="15" t="s">
        <v>1106</v>
      </c>
      <c r="T4" s="15">
        <f>MAX(Q:Q)</f>
        <v>49.490000000989802</v>
      </c>
      <c r="V4" s="17">
        <v>0</v>
      </c>
      <c r="W4">
        <v>110</v>
      </c>
    </row>
    <row r="5" spans="1:30" ht="15.75">
      <c r="A5" s="15" t="s">
        <v>24</v>
      </c>
      <c r="B5" s="15" t="str">
        <f>VLOOKUP(LEFT('Supermarket Data from Wayne Ent'!B4,FIND(",",'Supermarket Data from Wayne Ent'!B4)-1),'SM Data Dictionary from Bruce'!$G$3:$H$5,2,FALSE)</f>
        <v>A</v>
      </c>
      <c r="C5" s="15">
        <f>IF('Supermarket Data from Wayne Ent'!C4=LOWER("normal"),0,1)</f>
        <v>0</v>
      </c>
      <c r="D5" s="15">
        <f>IF('Supermarket Data from Wayne Ent'!D4=LOWER("male"),0,IF('Supermarket Data from Wayne Ent'!D4=LOWER("female"),1,2))</f>
        <v>0</v>
      </c>
      <c r="E5" s="15" t="str">
        <f>'Supermarket Data from Wayne Ent'!E4</f>
        <v>Home and lifestyle</v>
      </c>
      <c r="F5" s="15">
        <f>'Supermarket Data from Wayne Ent'!F4</f>
        <v>46.33</v>
      </c>
      <c r="G5" s="15">
        <f>'Supermarket Data from Wayne Ent'!G4</f>
        <v>7</v>
      </c>
      <c r="H5" s="7">
        <f>'Supermarket Data from Wayne Ent'!H4</f>
        <v>43527</v>
      </c>
      <c r="I5" s="4">
        <f>60*HOUR('Supermarket Data from Wayne Ent'!I4)+MINUTE('Supermarket Data from Wayne Ent'!I4)</f>
        <v>803</v>
      </c>
      <c r="J5" s="4">
        <f t="shared" si="0"/>
        <v>1</v>
      </c>
      <c r="K5" s="15" t="str">
        <f>'Supermarket Data from Wayne Ent'!J4</f>
        <v>Credit card</v>
      </c>
      <c r="L5" s="15">
        <f>'Supermarket Data from Wayne Ent'!K4</f>
        <v>324.31</v>
      </c>
      <c r="M5" s="15">
        <f>'Supermarket Data from Wayne Ent'!L4/100</f>
        <v>4.761904762E-2</v>
      </c>
      <c r="N5" s="29">
        <f t="shared" si="1"/>
        <v>16.215499999999999</v>
      </c>
      <c r="O5" s="29">
        <f t="shared" si="2"/>
        <v>340.52550000000002</v>
      </c>
      <c r="P5" s="29">
        <f t="shared" si="3"/>
        <v>16.21550000000002</v>
      </c>
      <c r="Q5" s="29">
        <f t="shared" si="4"/>
        <v>16.215500000324312</v>
      </c>
      <c r="R5" s="15"/>
      <c r="S5" s="15" t="s">
        <v>1107</v>
      </c>
      <c r="T5" s="15">
        <f>AVERAGE(Q:Q)</f>
        <v>17.62758955259136</v>
      </c>
      <c r="V5" s="17">
        <v>1</v>
      </c>
      <c r="W5">
        <v>91</v>
      </c>
    </row>
    <row r="6" spans="1:30" ht="15.75">
      <c r="A6" s="15" t="s">
        <v>28</v>
      </c>
      <c r="B6" s="15" t="str">
        <f>VLOOKUP(LEFT('Supermarket Data from Wayne Ent'!B5,FIND(",",'Supermarket Data from Wayne Ent'!B5)-1),'SM Data Dictionary from Bruce'!$G$3:$H$5,2,FALSE)</f>
        <v>A</v>
      </c>
      <c r="C6" s="15">
        <f>IF('Supermarket Data from Wayne Ent'!C5=LOWER("normal"),0,1)</f>
        <v>1</v>
      </c>
      <c r="D6" s="15">
        <f>IF('Supermarket Data from Wayne Ent'!D5=LOWER("male"),0,IF('Supermarket Data from Wayne Ent'!D5=LOWER("female"),1,2))</f>
        <v>0</v>
      </c>
      <c r="E6" s="15" t="str">
        <f>'Supermarket Data from Wayne Ent'!E5</f>
        <v>Health and beauty</v>
      </c>
      <c r="F6" s="15">
        <f>'Supermarket Data from Wayne Ent'!F5</f>
        <v>58.22</v>
      </c>
      <c r="G6" s="15">
        <f>'Supermarket Data from Wayne Ent'!G5</f>
        <v>8</v>
      </c>
      <c r="H6" s="7">
        <f>'Supermarket Data from Wayne Ent'!H5</f>
        <v>43492</v>
      </c>
      <c r="I6" s="4">
        <f>60*HOUR('Supermarket Data from Wayne Ent'!I5)+MINUTE('Supermarket Data from Wayne Ent'!I5)</f>
        <v>1233</v>
      </c>
      <c r="J6" s="4">
        <f t="shared" si="0"/>
        <v>2</v>
      </c>
      <c r="K6" s="15" t="str">
        <f>'Supermarket Data from Wayne Ent'!J5</f>
        <v>Ewallet</v>
      </c>
      <c r="L6" s="15">
        <f>'Supermarket Data from Wayne Ent'!K5</f>
        <v>465.76</v>
      </c>
      <c r="M6" s="15">
        <f>'Supermarket Data from Wayne Ent'!L5/100</f>
        <v>4.761904762E-2</v>
      </c>
      <c r="N6" s="29">
        <f t="shared" si="1"/>
        <v>23.288</v>
      </c>
      <c r="O6" s="29">
        <f t="shared" si="2"/>
        <v>489.048</v>
      </c>
      <c r="P6" s="29">
        <f t="shared" si="3"/>
        <v>23.288000000000011</v>
      </c>
      <c r="Q6" s="29">
        <f t="shared" si="4"/>
        <v>23.288000000465761</v>
      </c>
      <c r="R6" s="15"/>
      <c r="S6" s="15"/>
      <c r="T6" s="15"/>
      <c r="V6" s="17" t="s">
        <v>1077</v>
      </c>
    </row>
    <row r="7" spans="1:30" ht="15.75">
      <c r="A7" s="15" t="s">
        <v>29</v>
      </c>
      <c r="B7" s="15" t="str">
        <f>VLOOKUP(LEFT('Supermarket Data from Wayne Ent'!B6,FIND(",",'Supermarket Data from Wayne Ent'!B6)-1),'SM Data Dictionary from Bruce'!$G$3:$H$5,2,FALSE)</f>
        <v>A</v>
      </c>
      <c r="C7" s="15">
        <f>IF('Supermarket Data from Wayne Ent'!C6=LOWER("normal"),0,1)</f>
        <v>0</v>
      </c>
      <c r="D7" s="15">
        <f>IF('Supermarket Data from Wayne Ent'!D6=LOWER("male"),0,IF('Supermarket Data from Wayne Ent'!D6=LOWER("female"),1,2))</f>
        <v>0</v>
      </c>
      <c r="E7" s="15" t="str">
        <f>'Supermarket Data from Wayne Ent'!E6</f>
        <v>Sports and travel</v>
      </c>
      <c r="F7" s="15">
        <f>'Supermarket Data from Wayne Ent'!F6</f>
        <v>86.31</v>
      </c>
      <c r="G7" s="15">
        <f>'Supermarket Data from Wayne Ent'!G6</f>
        <v>7</v>
      </c>
      <c r="H7" s="7">
        <f>'Supermarket Data from Wayne Ent'!H6</f>
        <v>43504</v>
      </c>
      <c r="I7" s="4">
        <f>60*HOUR('Supermarket Data from Wayne Ent'!I6)+MINUTE('Supermarket Data from Wayne Ent'!I6)</f>
        <v>637</v>
      </c>
      <c r="J7" s="4">
        <f t="shared" si="0"/>
        <v>0</v>
      </c>
      <c r="K7" s="15" t="str">
        <f>'Supermarket Data from Wayne Ent'!J6</f>
        <v>Ewallet</v>
      </c>
      <c r="L7" s="15">
        <f>'Supermarket Data from Wayne Ent'!K6</f>
        <v>604.16999999999996</v>
      </c>
      <c r="M7" s="15">
        <f>'Supermarket Data from Wayne Ent'!L6/100</f>
        <v>4.761904762E-2</v>
      </c>
      <c r="N7" s="29">
        <f t="shared" si="1"/>
        <v>30.208500000000001</v>
      </c>
      <c r="O7" s="29">
        <f t="shared" si="2"/>
        <v>634.37850000000003</v>
      </c>
      <c r="P7" s="29">
        <f t="shared" si="3"/>
        <v>30.208500000000072</v>
      </c>
      <c r="Q7" s="29">
        <f t="shared" si="4"/>
        <v>30.208500000604172</v>
      </c>
      <c r="R7" s="15"/>
      <c r="S7" s="15"/>
      <c r="T7" s="15"/>
      <c r="V7" s="17" t="s">
        <v>1078</v>
      </c>
      <c r="W7">
        <v>201</v>
      </c>
    </row>
    <row r="8" spans="1:30" ht="15.75">
      <c r="A8" s="15" t="s">
        <v>31</v>
      </c>
      <c r="B8" s="15" t="str">
        <f>VLOOKUP(LEFT('Supermarket Data from Wayne Ent'!B7,FIND(",",'Supermarket Data from Wayne Ent'!B7)-1),'SM Data Dictionary from Bruce'!$G$3:$H$5,2,FALSE)</f>
        <v>C</v>
      </c>
      <c r="C8" s="15">
        <f>IF('Supermarket Data from Wayne Ent'!C7=LOWER("normal"),0,1)</f>
        <v>0</v>
      </c>
      <c r="D8" s="15">
        <f>IF('Supermarket Data from Wayne Ent'!D7=LOWER("male"),0,IF('Supermarket Data from Wayne Ent'!D7=LOWER("female"),1,2))</f>
        <v>0</v>
      </c>
      <c r="E8" s="15" t="str">
        <f>'Supermarket Data from Wayne Ent'!E7</f>
        <v>Electronic accessories</v>
      </c>
      <c r="F8" s="15">
        <f>'Supermarket Data from Wayne Ent'!F7</f>
        <v>85.39</v>
      </c>
      <c r="G8" s="15">
        <f>'Supermarket Data from Wayne Ent'!G7</f>
        <v>7</v>
      </c>
      <c r="H8" s="7">
        <f>'Supermarket Data from Wayne Ent'!H7</f>
        <v>43549</v>
      </c>
      <c r="I8" s="4">
        <f>60*HOUR('Supermarket Data from Wayne Ent'!I7)+MINUTE('Supermarket Data from Wayne Ent'!I7)</f>
        <v>1110</v>
      </c>
      <c r="J8" s="4">
        <f t="shared" si="0"/>
        <v>2</v>
      </c>
      <c r="K8" s="15" t="str">
        <f>'Supermarket Data from Wayne Ent'!J7</f>
        <v>Ewallet</v>
      </c>
      <c r="L8" s="15">
        <f>'Supermarket Data from Wayne Ent'!K7</f>
        <v>597.73</v>
      </c>
      <c r="M8" s="15">
        <f>'Supermarket Data from Wayne Ent'!L7/100</f>
        <v>4.761904762E-2</v>
      </c>
      <c r="N8" s="29">
        <f t="shared" si="1"/>
        <v>29.886499999999998</v>
      </c>
      <c r="O8" s="29">
        <f t="shared" si="2"/>
        <v>627.61649999999997</v>
      </c>
      <c r="P8" s="29">
        <f t="shared" si="3"/>
        <v>29.886499999999955</v>
      </c>
      <c r="Q8" s="29">
        <f t="shared" si="4"/>
        <v>29.886500000597728</v>
      </c>
      <c r="R8" s="15"/>
      <c r="S8" s="15"/>
      <c r="T8" s="15"/>
    </row>
    <row r="9" spans="1:30" ht="15.75">
      <c r="A9" s="15" t="s">
        <v>32</v>
      </c>
      <c r="B9" s="15" t="str">
        <f>VLOOKUP(LEFT('Supermarket Data from Wayne Ent'!B8,FIND(",",'Supermarket Data from Wayne Ent'!B8)-1),'SM Data Dictionary from Bruce'!$G$3:$H$5,2,FALSE)</f>
        <v>A</v>
      </c>
      <c r="C9" s="15">
        <f>IF('Supermarket Data from Wayne Ent'!C8=LOWER("normal"),0,1)</f>
        <v>1</v>
      </c>
      <c r="D9" s="15">
        <f>IF('Supermarket Data from Wayne Ent'!D8=LOWER("male"),0,IF('Supermarket Data from Wayne Ent'!D8=LOWER("female"),1,2))</f>
        <v>1</v>
      </c>
      <c r="E9" s="15" t="str">
        <f>'Supermarket Data from Wayne Ent'!E8</f>
        <v>Electronic accessories</v>
      </c>
      <c r="F9" s="15">
        <f>'Supermarket Data from Wayne Ent'!F8</f>
        <v>68.84</v>
      </c>
      <c r="G9" s="15">
        <f>'Supermarket Data from Wayne Ent'!G8</f>
        <v>6</v>
      </c>
      <c r="H9" s="7">
        <f>'Supermarket Data from Wayne Ent'!H8</f>
        <v>43521</v>
      </c>
      <c r="I9" s="4">
        <f>60*HOUR('Supermarket Data from Wayne Ent'!I8)+MINUTE('Supermarket Data from Wayne Ent'!I8)</f>
        <v>876</v>
      </c>
      <c r="J9" s="4">
        <f t="shared" si="0"/>
        <v>1</v>
      </c>
      <c r="K9" s="15" t="str">
        <f>'Supermarket Data from Wayne Ent'!J8</f>
        <v>Ewallet</v>
      </c>
      <c r="L9" s="15">
        <f>'Supermarket Data from Wayne Ent'!K8</f>
        <v>413.04</v>
      </c>
      <c r="M9" s="15">
        <f>'Supermarket Data from Wayne Ent'!L8/100</f>
        <v>4.761904762E-2</v>
      </c>
      <c r="N9" s="29">
        <f t="shared" si="1"/>
        <v>20.652000000000001</v>
      </c>
      <c r="O9" s="29">
        <f t="shared" si="2"/>
        <v>433.69200000000001</v>
      </c>
      <c r="P9" s="29">
        <f t="shared" si="3"/>
        <v>20.651999999999987</v>
      </c>
      <c r="Q9" s="29">
        <f t="shared" si="4"/>
        <v>20.65200000041304</v>
      </c>
      <c r="R9" s="15"/>
      <c r="S9" s="15"/>
      <c r="T9" s="15"/>
    </row>
    <row r="10" spans="1:30" ht="15.75">
      <c r="A10" s="15" t="s">
        <v>33</v>
      </c>
      <c r="B10" s="15" t="str">
        <f>VLOOKUP(LEFT('Supermarket Data from Wayne Ent'!B9,FIND(",",'Supermarket Data from Wayne Ent'!B9)-1),'SM Data Dictionary from Bruce'!$G$3:$H$5,2,FALSE)</f>
        <v>C</v>
      </c>
      <c r="C10" s="15">
        <f>IF('Supermarket Data from Wayne Ent'!C9=LOWER("normal"),0,1)</f>
        <v>0</v>
      </c>
      <c r="D10" s="15">
        <f>IF('Supermarket Data from Wayne Ent'!D9=LOWER("male"),0,IF('Supermarket Data from Wayne Ent'!D9=LOWER("female"),1,2))</f>
        <v>1</v>
      </c>
      <c r="E10" s="15" t="str">
        <f>'Supermarket Data from Wayne Ent'!E9</f>
        <v>Home and lifestyle</v>
      </c>
      <c r="F10" s="15">
        <f>'Supermarket Data from Wayne Ent'!F9</f>
        <v>73.56</v>
      </c>
      <c r="G10" s="15">
        <f>'Supermarket Data from Wayne Ent'!G9</f>
        <v>10</v>
      </c>
      <c r="H10" s="7">
        <f>'Supermarket Data from Wayne Ent'!H9</f>
        <v>43520</v>
      </c>
      <c r="I10" s="4">
        <f>60*HOUR('Supermarket Data from Wayne Ent'!I9)+MINUTE('Supermarket Data from Wayne Ent'!I9)</f>
        <v>698</v>
      </c>
      <c r="J10" s="4">
        <f t="shared" si="0"/>
        <v>1</v>
      </c>
      <c r="K10" s="15" t="str">
        <f>'Supermarket Data from Wayne Ent'!J9</f>
        <v>Ewallet</v>
      </c>
      <c r="L10" s="15">
        <f>'Supermarket Data from Wayne Ent'!K9</f>
        <v>735.6</v>
      </c>
      <c r="M10" s="15">
        <f>'Supermarket Data from Wayne Ent'!L9/100</f>
        <v>4.761904762E-2</v>
      </c>
      <c r="N10" s="29">
        <f t="shared" si="1"/>
        <v>36.78</v>
      </c>
      <c r="O10" s="29">
        <f t="shared" si="2"/>
        <v>772.38</v>
      </c>
      <c r="P10" s="29">
        <f t="shared" si="3"/>
        <v>36.779999999999973</v>
      </c>
      <c r="Q10" s="29">
        <f t="shared" si="4"/>
        <v>36.780000000735598</v>
      </c>
      <c r="R10" s="15"/>
      <c r="S10" s="15"/>
      <c r="T10" s="15"/>
    </row>
    <row r="11" spans="1:30" ht="15.75">
      <c r="A11" s="15" t="s">
        <v>34</v>
      </c>
      <c r="B11" s="15" t="str">
        <f>VLOOKUP(LEFT('Supermarket Data from Wayne Ent'!B10,FIND(",",'Supermarket Data from Wayne Ent'!B10)-1),'SM Data Dictionary from Bruce'!$G$3:$H$5,2,FALSE)</f>
        <v>A</v>
      </c>
      <c r="C11" s="15">
        <f>IF('Supermarket Data from Wayne Ent'!C10=LOWER("normal"),0,1)</f>
        <v>1</v>
      </c>
      <c r="D11" s="15">
        <f>IF('Supermarket Data from Wayne Ent'!D10=LOWER("male"),0,IF('Supermarket Data from Wayne Ent'!D10=LOWER("female"),1,2))</f>
        <v>1</v>
      </c>
      <c r="E11" s="15" t="str">
        <f>'Supermarket Data from Wayne Ent'!E10</f>
        <v>Health and beauty</v>
      </c>
      <c r="F11" s="15">
        <f>'Supermarket Data from Wayne Ent'!F10</f>
        <v>36.26</v>
      </c>
      <c r="G11" s="15">
        <f>'Supermarket Data from Wayne Ent'!G10</f>
        <v>2</v>
      </c>
      <c r="H11" s="7">
        <f>'Supermarket Data from Wayne Ent'!H10</f>
        <v>43475</v>
      </c>
      <c r="I11" s="4">
        <f>60*HOUR('Supermarket Data from Wayne Ent'!I10)+MINUTE('Supermarket Data from Wayne Ent'!I10)</f>
        <v>1035</v>
      </c>
      <c r="J11" s="4">
        <f t="shared" si="0"/>
        <v>2</v>
      </c>
      <c r="K11" s="15" t="str">
        <f>'Supermarket Data from Wayne Ent'!J10</f>
        <v>Credit card</v>
      </c>
      <c r="L11" s="15">
        <f>'Supermarket Data from Wayne Ent'!K10</f>
        <v>72.52</v>
      </c>
      <c r="M11" s="15">
        <f>'Supermarket Data from Wayne Ent'!L10/100</f>
        <v>4.761904762E-2</v>
      </c>
      <c r="N11" s="29">
        <f t="shared" si="1"/>
        <v>3.6259999999999999</v>
      </c>
      <c r="O11" s="29">
        <f t="shared" si="2"/>
        <v>76.146000000000001</v>
      </c>
      <c r="P11" s="29">
        <f t="shared" si="3"/>
        <v>3.6260000000000048</v>
      </c>
      <c r="Q11" s="29">
        <f t="shared" si="4"/>
        <v>3.6260000000725201</v>
      </c>
      <c r="R11" s="15"/>
      <c r="S11" s="15"/>
      <c r="T11" s="15"/>
    </row>
    <row r="12" spans="1:30" ht="15.75">
      <c r="A12" s="15" t="s">
        <v>35</v>
      </c>
      <c r="B12" s="15" t="str">
        <f>VLOOKUP(LEFT('Supermarket Data from Wayne Ent'!B11,FIND(",",'Supermarket Data from Wayne Ent'!B11)-1),'SM Data Dictionary from Bruce'!$G$3:$H$5,2,FALSE)</f>
        <v>B</v>
      </c>
      <c r="C12" s="15">
        <f>IF('Supermarket Data from Wayne Ent'!C11=LOWER("normal"),0,1)</f>
        <v>1</v>
      </c>
      <c r="D12" s="15">
        <f>IF('Supermarket Data from Wayne Ent'!D11=LOWER("male"),0,IF('Supermarket Data from Wayne Ent'!D11=LOWER("female"),1,2))</f>
        <v>1</v>
      </c>
      <c r="E12" s="15" t="str">
        <f>'Supermarket Data from Wayne Ent'!E11</f>
        <v>Food and beverages</v>
      </c>
      <c r="F12" s="15">
        <f>'Supermarket Data from Wayne Ent'!F11</f>
        <v>54.84</v>
      </c>
      <c r="G12" s="15">
        <f>'Supermarket Data from Wayne Ent'!G11</f>
        <v>3</v>
      </c>
      <c r="H12" s="7">
        <f>'Supermarket Data from Wayne Ent'!H11</f>
        <v>43516</v>
      </c>
      <c r="I12" s="4">
        <f>60*HOUR('Supermarket Data from Wayne Ent'!I11)+MINUTE('Supermarket Data from Wayne Ent'!I11)</f>
        <v>807</v>
      </c>
      <c r="J12" s="4">
        <f t="shared" si="0"/>
        <v>1</v>
      </c>
      <c r="K12" s="15" t="str">
        <f>'Supermarket Data from Wayne Ent'!J11</f>
        <v>Credit card</v>
      </c>
      <c r="L12" s="15">
        <f>'Supermarket Data from Wayne Ent'!K11</f>
        <v>164.52</v>
      </c>
      <c r="M12" s="15">
        <f>'Supermarket Data from Wayne Ent'!L11/100</f>
        <v>4.761904762E-2</v>
      </c>
      <c r="N12" s="29">
        <f t="shared" si="1"/>
        <v>8.2260000000000009</v>
      </c>
      <c r="O12" s="29">
        <f t="shared" si="2"/>
        <v>172.74600000000001</v>
      </c>
      <c r="P12" s="29">
        <f t="shared" si="3"/>
        <v>8.2259999999999991</v>
      </c>
      <c r="Q12" s="29">
        <f t="shared" si="4"/>
        <v>8.2260000001645199</v>
      </c>
      <c r="R12" s="15"/>
      <c r="S12" s="15"/>
      <c r="T12" s="15"/>
    </row>
    <row r="13" spans="1:30" ht="15.75">
      <c r="A13" s="15" t="s">
        <v>38</v>
      </c>
      <c r="B13" s="15" t="str">
        <f>VLOOKUP(LEFT('Supermarket Data from Wayne Ent'!B12,FIND(",",'Supermarket Data from Wayne Ent'!B12)-1),'SM Data Dictionary from Bruce'!$G$3:$H$5,2,FALSE)</f>
        <v>B</v>
      </c>
      <c r="C13" s="15">
        <f>IF('Supermarket Data from Wayne Ent'!C12=LOWER("normal"),0,1)</f>
        <v>1</v>
      </c>
      <c r="D13" s="15">
        <f>IF('Supermarket Data from Wayne Ent'!D12=LOWER("male"),0,IF('Supermarket Data from Wayne Ent'!D12=LOWER("female"),1,2))</f>
        <v>1</v>
      </c>
      <c r="E13" s="15" t="str">
        <f>'Supermarket Data from Wayne Ent'!E12</f>
        <v>Fashion accessories</v>
      </c>
      <c r="F13" s="15">
        <f>'Supermarket Data from Wayne Ent'!F12</f>
        <v>14.48</v>
      </c>
      <c r="G13" s="15">
        <f>'Supermarket Data from Wayne Ent'!G12</f>
        <v>4</v>
      </c>
      <c r="H13" s="7">
        <f>'Supermarket Data from Wayne Ent'!H12</f>
        <v>43502</v>
      </c>
      <c r="I13" s="4">
        <f>60*HOUR('Supermarket Data from Wayne Ent'!I12)+MINUTE('Supermarket Data from Wayne Ent'!I12)</f>
        <v>1087</v>
      </c>
      <c r="J13" s="4">
        <f t="shared" si="0"/>
        <v>2</v>
      </c>
      <c r="K13" s="15" t="str">
        <f>'Supermarket Data from Wayne Ent'!J12</f>
        <v>Ewallet</v>
      </c>
      <c r="L13" s="15">
        <f>'Supermarket Data from Wayne Ent'!K12</f>
        <v>57.92</v>
      </c>
      <c r="M13" s="15">
        <f>'Supermarket Data from Wayne Ent'!L12/100</f>
        <v>4.761904762E-2</v>
      </c>
      <c r="N13" s="29">
        <f t="shared" si="1"/>
        <v>2.8960000000000004</v>
      </c>
      <c r="O13" s="29">
        <f t="shared" si="2"/>
        <v>60.816000000000003</v>
      </c>
      <c r="P13" s="29">
        <f t="shared" si="3"/>
        <v>2.8960000000000008</v>
      </c>
      <c r="Q13" s="29">
        <f t="shared" si="4"/>
        <v>2.8960000000579202</v>
      </c>
      <c r="R13" s="15"/>
      <c r="S13" s="15"/>
      <c r="T13" s="15"/>
    </row>
    <row r="14" spans="1:30" ht="15.75">
      <c r="A14" s="15" t="s">
        <v>40</v>
      </c>
      <c r="B14" s="15" t="str">
        <f>VLOOKUP(LEFT('Supermarket Data from Wayne Ent'!B13,FIND(",",'Supermarket Data from Wayne Ent'!B13)-1),'SM Data Dictionary from Bruce'!$G$3:$H$5,2,FALSE)</f>
        <v>B</v>
      </c>
      <c r="C14" s="15">
        <f>IF('Supermarket Data from Wayne Ent'!C13=LOWER("normal"),0,1)</f>
        <v>1</v>
      </c>
      <c r="D14" s="15">
        <f>IF('Supermarket Data from Wayne Ent'!D13=LOWER("male"),0,IF('Supermarket Data from Wayne Ent'!D13=LOWER("female"),1,2))</f>
        <v>0</v>
      </c>
      <c r="E14" s="15" t="str">
        <f>'Supermarket Data from Wayne Ent'!E13</f>
        <v>Electronic accessories</v>
      </c>
      <c r="F14" s="15">
        <f>'Supermarket Data from Wayne Ent'!F13</f>
        <v>25.51</v>
      </c>
      <c r="G14" s="15">
        <f>'Supermarket Data from Wayne Ent'!G13</f>
        <v>4</v>
      </c>
      <c r="H14" s="7">
        <f>'Supermarket Data from Wayne Ent'!H13</f>
        <v>43533</v>
      </c>
      <c r="I14" s="4">
        <f>60*HOUR('Supermarket Data from Wayne Ent'!I13)+MINUTE('Supermarket Data from Wayne Ent'!I13)</f>
        <v>1023</v>
      </c>
      <c r="J14" s="4">
        <f t="shared" si="0"/>
        <v>2</v>
      </c>
      <c r="K14" s="15" t="str">
        <f>'Supermarket Data from Wayne Ent'!J13</f>
        <v>Cash</v>
      </c>
      <c r="L14" s="15">
        <f>'Supermarket Data from Wayne Ent'!K13</f>
        <v>102.04</v>
      </c>
      <c r="M14" s="15">
        <f>'Supermarket Data from Wayne Ent'!L13/100</f>
        <v>4.761904762E-2</v>
      </c>
      <c r="N14" s="29">
        <f t="shared" si="1"/>
        <v>5.1020000000000003</v>
      </c>
      <c r="O14" s="29">
        <f t="shared" si="2"/>
        <v>107.14200000000001</v>
      </c>
      <c r="P14" s="29">
        <f t="shared" si="3"/>
        <v>5.1020000000000039</v>
      </c>
      <c r="Q14" s="29">
        <f t="shared" si="4"/>
        <v>5.1020000001020405</v>
      </c>
      <c r="R14" s="15"/>
      <c r="S14" s="15"/>
      <c r="T14" s="15"/>
    </row>
    <row r="15" spans="1:30" ht="15.75">
      <c r="A15" s="15" t="s">
        <v>41</v>
      </c>
      <c r="B15" s="15" t="str">
        <f>VLOOKUP(LEFT('Supermarket Data from Wayne Ent'!B14,FIND(",",'Supermarket Data from Wayne Ent'!B14)-1),'SM Data Dictionary from Bruce'!$G$3:$H$5,2,FALSE)</f>
        <v>A</v>
      </c>
      <c r="C15" s="15">
        <f>IF('Supermarket Data from Wayne Ent'!C14=LOWER("normal"),0,1)</f>
        <v>0</v>
      </c>
      <c r="D15" s="15">
        <f>IF('Supermarket Data from Wayne Ent'!D14=LOWER("male"),0,IF('Supermarket Data from Wayne Ent'!D14=LOWER("female"),1,2))</f>
        <v>1</v>
      </c>
      <c r="E15" s="15" t="str">
        <f>'Supermarket Data from Wayne Ent'!E14</f>
        <v>Electronic accessories</v>
      </c>
      <c r="F15" s="15">
        <f>'Supermarket Data from Wayne Ent'!F14</f>
        <v>46.95</v>
      </c>
      <c r="G15" s="15">
        <f>'Supermarket Data from Wayne Ent'!G14</f>
        <v>5</v>
      </c>
      <c r="H15" s="7">
        <f>'Supermarket Data from Wayne Ent'!H14</f>
        <v>43508</v>
      </c>
      <c r="I15" s="4">
        <f>60*HOUR('Supermarket Data from Wayne Ent'!I14)+MINUTE('Supermarket Data from Wayne Ent'!I14)</f>
        <v>625</v>
      </c>
      <c r="J15" s="4">
        <f t="shared" si="0"/>
        <v>0</v>
      </c>
      <c r="K15" s="15" t="str">
        <f>'Supermarket Data from Wayne Ent'!J14</f>
        <v>Ewallet</v>
      </c>
      <c r="L15" s="15">
        <f>'Supermarket Data from Wayne Ent'!K14</f>
        <v>234.75</v>
      </c>
      <c r="M15" s="15">
        <f>'Supermarket Data from Wayne Ent'!L14/100</f>
        <v>4.761904762E-2</v>
      </c>
      <c r="N15" s="29">
        <f t="shared" si="1"/>
        <v>11.737500000000001</v>
      </c>
      <c r="O15" s="29">
        <f t="shared" si="2"/>
        <v>246.48750000000001</v>
      </c>
      <c r="P15" s="29">
        <f t="shared" si="3"/>
        <v>11.737500000000011</v>
      </c>
      <c r="Q15" s="29">
        <f t="shared" si="4"/>
        <v>11.73750000023475</v>
      </c>
      <c r="R15" s="15"/>
      <c r="S15" s="15"/>
      <c r="T15" s="15"/>
    </row>
    <row r="16" spans="1:30" ht="15.75">
      <c r="A16" s="15" t="s">
        <v>43</v>
      </c>
      <c r="B16" s="15" t="str">
        <f>VLOOKUP(LEFT('Supermarket Data from Wayne Ent'!B16,FIND(",",'Supermarket Data from Wayne Ent'!B16)-1),'SM Data Dictionary from Bruce'!$G$3:$H$5,2,FALSE)</f>
        <v>A</v>
      </c>
      <c r="C16" s="15">
        <f>IF('Supermarket Data from Wayne Ent'!C16=LOWER("normal"),0,1)</f>
        <v>0</v>
      </c>
      <c r="D16" s="15">
        <f>IF('Supermarket Data from Wayne Ent'!D16=LOWER("male"),0,IF('Supermarket Data from Wayne Ent'!D16=LOWER("female"),1,2))</f>
        <v>1</v>
      </c>
      <c r="E16" s="15" t="str">
        <f>'Supermarket Data from Wayne Ent'!E16</f>
        <v>Health and beauty</v>
      </c>
      <c r="F16" s="15">
        <f>'Supermarket Data from Wayne Ent'!F16</f>
        <v>71.38</v>
      </c>
      <c r="G16" s="15">
        <f>'Supermarket Data from Wayne Ent'!G16</f>
        <v>10</v>
      </c>
      <c r="H16" s="7">
        <f>'Supermarket Data from Wayne Ent'!H16</f>
        <v>43553</v>
      </c>
      <c r="I16" s="4">
        <f>60*HOUR('Supermarket Data from Wayne Ent'!I16)+MINUTE('Supermarket Data from Wayne Ent'!I16)</f>
        <v>1161</v>
      </c>
      <c r="J16" s="4">
        <f t="shared" si="0"/>
        <v>2</v>
      </c>
      <c r="K16" s="15" t="str">
        <f>'Supermarket Data from Wayne Ent'!J16</f>
        <v>Cash</v>
      </c>
      <c r="L16" s="15">
        <f>'Supermarket Data from Wayne Ent'!K16</f>
        <v>713.8</v>
      </c>
      <c r="M16" s="15">
        <f>'Supermarket Data from Wayne Ent'!L16/100</f>
        <v>4.761904762E-2</v>
      </c>
      <c r="N16" s="29">
        <f t="shared" si="1"/>
        <v>35.69</v>
      </c>
      <c r="O16" s="29">
        <f t="shared" si="2"/>
        <v>749.49</v>
      </c>
      <c r="P16" s="29">
        <f t="shared" si="3"/>
        <v>35.690000000000055</v>
      </c>
      <c r="Q16" s="29">
        <f t="shared" si="4"/>
        <v>35.690000000713802</v>
      </c>
      <c r="R16" s="15"/>
      <c r="S16" s="15"/>
      <c r="T16" s="15"/>
    </row>
    <row r="17" spans="1:20" ht="15.75">
      <c r="A17" s="15" t="s">
        <v>44</v>
      </c>
      <c r="B17" s="15" t="str">
        <f>VLOOKUP(LEFT('Supermarket Data from Wayne Ent'!B17,FIND(",",'Supermarket Data from Wayne Ent'!B17)-1),'SM Data Dictionary from Bruce'!$G$3:$H$5,2,FALSE)</f>
        <v>B</v>
      </c>
      <c r="C17" s="15">
        <f>IF('Supermarket Data from Wayne Ent'!C17=LOWER("normal"),0,1)</f>
        <v>1</v>
      </c>
      <c r="D17" s="15">
        <f>IF('Supermarket Data from Wayne Ent'!D17=LOWER("male"),0,IF('Supermarket Data from Wayne Ent'!D17=LOWER("female"),1,2))</f>
        <v>1</v>
      </c>
      <c r="E17" s="15" t="str">
        <f>'Supermarket Data from Wayne Ent'!E17</f>
        <v>Sports and travel</v>
      </c>
      <c r="F17" s="15">
        <f>'Supermarket Data from Wayne Ent'!F17</f>
        <v>93.72</v>
      </c>
      <c r="G17" s="15">
        <f>'Supermarket Data from Wayne Ent'!G17</f>
        <v>6</v>
      </c>
      <c r="H17" s="7">
        <f>'Supermarket Data from Wayne Ent'!H17</f>
        <v>43480</v>
      </c>
      <c r="I17" s="4">
        <f>60*HOUR('Supermarket Data from Wayne Ent'!I17)+MINUTE('Supermarket Data from Wayne Ent'!I17)</f>
        <v>979</v>
      </c>
      <c r="J17" s="4">
        <f t="shared" si="0"/>
        <v>2</v>
      </c>
      <c r="K17" s="15" t="str">
        <f>'Supermarket Data from Wayne Ent'!J17</f>
        <v>Cash</v>
      </c>
      <c r="L17" s="15">
        <f>'Supermarket Data from Wayne Ent'!K17</f>
        <v>562.32000000000005</v>
      </c>
      <c r="M17" s="15">
        <f>'Supermarket Data from Wayne Ent'!L17/100</f>
        <v>4.761904762E-2</v>
      </c>
      <c r="N17" s="29">
        <f t="shared" si="1"/>
        <v>28.116</v>
      </c>
      <c r="O17" s="29">
        <f t="shared" si="2"/>
        <v>590.43599999999992</v>
      </c>
      <c r="P17" s="29">
        <f t="shared" si="3"/>
        <v>28.115999999999872</v>
      </c>
      <c r="Q17" s="29">
        <f t="shared" si="4"/>
        <v>28.116000000562316</v>
      </c>
      <c r="R17" s="15"/>
      <c r="S17" s="15"/>
      <c r="T17" s="15"/>
    </row>
    <row r="18" spans="1:20" ht="15.75">
      <c r="A18" s="15" t="s">
        <v>45</v>
      </c>
      <c r="B18" s="15" t="str">
        <f>VLOOKUP(LEFT('Supermarket Data from Wayne Ent'!B18,FIND(",",'Supermarket Data from Wayne Ent'!B18)-1),'SM Data Dictionary from Bruce'!$G$3:$H$5,2,FALSE)</f>
        <v>A</v>
      </c>
      <c r="C18" s="15">
        <f>IF('Supermarket Data from Wayne Ent'!C18=LOWER("normal"),0,1)</f>
        <v>1</v>
      </c>
      <c r="D18" s="15">
        <f>IF('Supermarket Data from Wayne Ent'!D18=LOWER("male"),0,IF('Supermarket Data from Wayne Ent'!D18=LOWER("female"),1,2))</f>
        <v>1</v>
      </c>
      <c r="E18" s="15" t="str">
        <f>'Supermarket Data from Wayne Ent'!E18</f>
        <v>Health and beauty</v>
      </c>
      <c r="F18" s="15">
        <f>'Supermarket Data from Wayne Ent'!F18</f>
        <v>68.930000000000007</v>
      </c>
      <c r="G18" s="15">
        <f>'Supermarket Data from Wayne Ent'!G18</f>
        <v>7</v>
      </c>
      <c r="H18" s="7">
        <f>'Supermarket Data from Wayne Ent'!H18</f>
        <v>43535</v>
      </c>
      <c r="I18" s="4">
        <f>60*HOUR('Supermarket Data from Wayne Ent'!I18)+MINUTE('Supermarket Data from Wayne Ent'!I18)</f>
        <v>663</v>
      </c>
      <c r="J18" s="4">
        <f t="shared" si="0"/>
        <v>1</v>
      </c>
      <c r="K18" s="15" t="str">
        <f>'Supermarket Data from Wayne Ent'!J18</f>
        <v>Credit card</v>
      </c>
      <c r="L18" s="15">
        <f>'Supermarket Data from Wayne Ent'!K18</f>
        <v>482.51</v>
      </c>
      <c r="M18" s="15">
        <f>'Supermarket Data from Wayne Ent'!L18/100</f>
        <v>4.761904762E-2</v>
      </c>
      <c r="N18" s="29">
        <f t="shared" si="1"/>
        <v>24.125500000000002</v>
      </c>
      <c r="O18" s="29">
        <f t="shared" si="2"/>
        <v>506.63550000000004</v>
      </c>
      <c r="P18" s="29">
        <f t="shared" si="3"/>
        <v>24.125500000000045</v>
      </c>
      <c r="Q18" s="29">
        <f t="shared" si="4"/>
        <v>24.125500000482511</v>
      </c>
      <c r="R18" s="15"/>
      <c r="S18" s="15"/>
      <c r="T18" s="15"/>
    </row>
    <row r="19" spans="1:20" ht="15.75">
      <c r="A19" s="15" t="s">
        <v>46</v>
      </c>
      <c r="B19" s="15" t="str">
        <f>VLOOKUP(LEFT('Supermarket Data from Wayne Ent'!B19,FIND(",",'Supermarket Data from Wayne Ent'!B19)-1),'SM Data Dictionary from Bruce'!$G$3:$H$5,2,FALSE)</f>
        <v>A</v>
      </c>
      <c r="C19" s="15">
        <f>IF('Supermarket Data from Wayne Ent'!C19=LOWER("normal"),0,1)</f>
        <v>0</v>
      </c>
      <c r="D19" s="15">
        <f>IF('Supermarket Data from Wayne Ent'!D19=LOWER("male"),0,IF('Supermarket Data from Wayne Ent'!D19=LOWER("female"),1,2))</f>
        <v>0</v>
      </c>
      <c r="E19" s="15" t="str">
        <f>'Supermarket Data from Wayne Ent'!E19</f>
        <v>Sports and travel</v>
      </c>
      <c r="F19" s="15">
        <f>'Supermarket Data from Wayne Ent'!F19</f>
        <v>72.61</v>
      </c>
      <c r="G19" s="15">
        <f>'Supermarket Data from Wayne Ent'!G19</f>
        <v>6</v>
      </c>
      <c r="H19" s="7">
        <f>'Supermarket Data from Wayne Ent'!H19</f>
        <v>43466</v>
      </c>
      <c r="I19" s="4">
        <f>60*HOUR('Supermarket Data from Wayne Ent'!I19)+MINUTE('Supermarket Data from Wayne Ent'!I19)</f>
        <v>639</v>
      </c>
      <c r="J19" s="4">
        <f t="shared" si="0"/>
        <v>0</v>
      </c>
      <c r="K19" s="15" t="str">
        <f>'Supermarket Data from Wayne Ent'!J19</f>
        <v>Credit card</v>
      </c>
      <c r="L19" s="15">
        <f>'Supermarket Data from Wayne Ent'!K19</f>
        <v>435.66</v>
      </c>
      <c r="M19" s="15">
        <f>'Supermarket Data from Wayne Ent'!L19/100</f>
        <v>4.761904762E-2</v>
      </c>
      <c r="N19" s="29">
        <f t="shared" si="1"/>
        <v>21.783000000000001</v>
      </c>
      <c r="O19" s="29">
        <f t="shared" si="2"/>
        <v>457.44299999999998</v>
      </c>
      <c r="P19" s="29">
        <f t="shared" si="3"/>
        <v>21.782999999999959</v>
      </c>
      <c r="Q19" s="29">
        <f t="shared" si="4"/>
        <v>21.78300000043566</v>
      </c>
      <c r="R19" s="15"/>
      <c r="S19" s="15"/>
      <c r="T19" s="15"/>
    </row>
    <row r="20" spans="1:20" ht="15.75">
      <c r="A20" s="15" t="s">
        <v>47</v>
      </c>
      <c r="B20" s="15" t="str">
        <f>VLOOKUP(LEFT('Supermarket Data from Wayne Ent'!B20,FIND(",",'Supermarket Data from Wayne Ent'!B20)-1),'SM Data Dictionary from Bruce'!$G$3:$H$5,2,FALSE)</f>
        <v>A</v>
      </c>
      <c r="C20" s="15">
        <f>IF('Supermarket Data from Wayne Ent'!C20=LOWER("normal"),0,1)</f>
        <v>0</v>
      </c>
      <c r="D20" s="15">
        <f>IF('Supermarket Data from Wayne Ent'!D20=LOWER("male"),0,IF('Supermarket Data from Wayne Ent'!D20=LOWER("female"),1,2))</f>
        <v>0</v>
      </c>
      <c r="E20" s="15" t="str">
        <f>'Supermarket Data from Wayne Ent'!E20</f>
        <v>Food and beverages</v>
      </c>
      <c r="F20" s="15">
        <f>'Supermarket Data from Wayne Ent'!F20</f>
        <v>54.67</v>
      </c>
      <c r="G20" s="15">
        <f>'Supermarket Data from Wayne Ent'!G20</f>
        <v>3</v>
      </c>
      <c r="H20" s="7">
        <f>'Supermarket Data from Wayne Ent'!H20</f>
        <v>43486</v>
      </c>
      <c r="I20" s="4">
        <f>60*HOUR('Supermarket Data from Wayne Ent'!I20)+MINUTE('Supermarket Data from Wayne Ent'!I20)</f>
        <v>1080</v>
      </c>
      <c r="J20" s="4">
        <f t="shared" si="0"/>
        <v>2</v>
      </c>
      <c r="K20" s="15" t="str">
        <f>'Supermarket Data from Wayne Ent'!J20</f>
        <v>Credit card</v>
      </c>
      <c r="L20" s="15">
        <f>'Supermarket Data from Wayne Ent'!K20</f>
        <v>164.01</v>
      </c>
      <c r="M20" s="15">
        <f>'Supermarket Data from Wayne Ent'!L20/100</f>
        <v>4.761904762E-2</v>
      </c>
      <c r="N20" s="29">
        <f t="shared" si="1"/>
        <v>8.2005000000000017</v>
      </c>
      <c r="O20" s="29">
        <f t="shared" si="2"/>
        <v>172.2105</v>
      </c>
      <c r="P20" s="29">
        <f t="shared" si="3"/>
        <v>8.2005000000000052</v>
      </c>
      <c r="Q20" s="29">
        <f t="shared" si="4"/>
        <v>8.2005000001640092</v>
      </c>
      <c r="R20" s="15"/>
      <c r="S20" s="15"/>
      <c r="T20" s="15"/>
    </row>
    <row r="21" spans="1:20" ht="15.75">
      <c r="A21" s="15" t="s">
        <v>48</v>
      </c>
      <c r="B21" s="15" t="str">
        <f>VLOOKUP(LEFT('Supermarket Data from Wayne Ent'!B21,FIND(",",'Supermarket Data from Wayne Ent'!B21)-1),'SM Data Dictionary from Bruce'!$G$3:$H$5,2,FALSE)</f>
        <v>B</v>
      </c>
      <c r="C21" s="15">
        <f>IF('Supermarket Data from Wayne Ent'!C21=LOWER("normal"),0,1)</f>
        <v>0</v>
      </c>
      <c r="D21" s="15">
        <f>IF('Supermarket Data from Wayne Ent'!D21=LOWER("male"),0,IF('Supermarket Data from Wayne Ent'!D21=LOWER("female"),1,2))</f>
        <v>1</v>
      </c>
      <c r="E21" s="15" t="str">
        <f>'Supermarket Data from Wayne Ent'!E21</f>
        <v>Home and lifestyle</v>
      </c>
      <c r="F21" s="15">
        <f>'Supermarket Data from Wayne Ent'!F21</f>
        <v>40.299999999999997</v>
      </c>
      <c r="G21" s="15">
        <f>'Supermarket Data from Wayne Ent'!G21</f>
        <v>2</v>
      </c>
      <c r="H21" s="7">
        <f>'Supermarket Data from Wayne Ent'!H21</f>
        <v>43535</v>
      </c>
      <c r="I21" s="4">
        <f>60*HOUR('Supermarket Data from Wayne Ent'!I21)+MINUTE('Supermarket Data from Wayne Ent'!I21)</f>
        <v>930</v>
      </c>
      <c r="J21" s="4">
        <f t="shared" si="0"/>
        <v>2</v>
      </c>
      <c r="K21" s="15" t="str">
        <f>'Supermarket Data from Wayne Ent'!J21</f>
        <v>Ewallet</v>
      </c>
      <c r="L21" s="15">
        <f>'Supermarket Data from Wayne Ent'!K21</f>
        <v>80.599999999999994</v>
      </c>
      <c r="M21" s="15">
        <f>'Supermarket Data from Wayne Ent'!L21/100</f>
        <v>4.761904762E-2</v>
      </c>
      <c r="N21" s="29">
        <f t="shared" si="1"/>
        <v>4.03</v>
      </c>
      <c r="O21" s="29">
        <f t="shared" si="2"/>
        <v>84.63</v>
      </c>
      <c r="P21" s="29">
        <f t="shared" si="3"/>
        <v>4.0300000000000011</v>
      </c>
      <c r="Q21" s="29">
        <f t="shared" si="4"/>
        <v>4.0300000000805998</v>
      </c>
      <c r="R21" s="15"/>
      <c r="S21" s="15"/>
      <c r="T21" s="15"/>
    </row>
    <row r="22" spans="1:20" ht="15.75">
      <c r="A22" s="15" t="s">
        <v>49</v>
      </c>
      <c r="B22" s="15" t="str">
        <f>VLOOKUP(LEFT('Supermarket Data from Wayne Ent'!B22,FIND(",",'Supermarket Data from Wayne Ent'!B22)-1),'SM Data Dictionary from Bruce'!$G$3:$H$5,2,FALSE)</f>
        <v>C</v>
      </c>
      <c r="C22" s="15">
        <f>IF('Supermarket Data from Wayne Ent'!C22=LOWER("normal"),0,1)</f>
        <v>1</v>
      </c>
      <c r="D22" s="15">
        <f>IF('Supermarket Data from Wayne Ent'!D22=LOWER("male"),0,IF('Supermarket Data from Wayne Ent'!D22=LOWER("female"),1,2))</f>
        <v>0</v>
      </c>
      <c r="E22" s="15" t="str">
        <f>'Supermarket Data from Wayne Ent'!E22</f>
        <v>Electronic accessories</v>
      </c>
      <c r="F22" s="15">
        <f>'Supermarket Data from Wayne Ent'!F22</f>
        <v>86.04</v>
      </c>
      <c r="G22" s="15">
        <f>'Supermarket Data from Wayne Ent'!G22</f>
        <v>5</v>
      </c>
      <c r="H22" s="7">
        <f>'Supermarket Data from Wayne Ent'!H22</f>
        <v>43521</v>
      </c>
      <c r="I22" s="4">
        <f>60*HOUR('Supermarket Data from Wayne Ent'!I22)+MINUTE('Supermarket Data from Wayne Ent'!I22)</f>
        <v>684</v>
      </c>
      <c r="J22" s="4">
        <f t="shared" si="0"/>
        <v>1</v>
      </c>
      <c r="K22" s="15" t="str">
        <f>'Supermarket Data from Wayne Ent'!J22</f>
        <v>Ewallet</v>
      </c>
      <c r="L22" s="15">
        <f>'Supermarket Data from Wayne Ent'!K22</f>
        <v>430.2</v>
      </c>
      <c r="M22" s="15">
        <f>'Supermarket Data from Wayne Ent'!L22/100</f>
        <v>4.761904762E-2</v>
      </c>
      <c r="N22" s="29">
        <f t="shared" si="1"/>
        <v>21.51</v>
      </c>
      <c r="O22" s="29">
        <f t="shared" si="2"/>
        <v>451.71000000000004</v>
      </c>
      <c r="P22" s="29">
        <f t="shared" si="3"/>
        <v>21.510000000000048</v>
      </c>
      <c r="Q22" s="29">
        <f t="shared" si="4"/>
        <v>21.510000000430203</v>
      </c>
      <c r="R22" s="15"/>
      <c r="S22" s="15"/>
      <c r="T22" s="15"/>
    </row>
    <row r="23" spans="1:20" ht="15.75">
      <c r="A23" s="15" t="s">
        <v>50</v>
      </c>
      <c r="B23" s="15" t="str">
        <f>VLOOKUP(LEFT('Supermarket Data from Wayne Ent'!B23,FIND(",",'Supermarket Data from Wayne Ent'!B23)-1),'SM Data Dictionary from Bruce'!$G$3:$H$5,2,FALSE)</f>
        <v>B</v>
      </c>
      <c r="C23" s="15">
        <f>IF('Supermarket Data from Wayne Ent'!C23=LOWER("normal"),0,1)</f>
        <v>0</v>
      </c>
      <c r="D23" s="15">
        <f>IF('Supermarket Data from Wayne Ent'!D23=LOWER("male"),0,IF('Supermarket Data from Wayne Ent'!D23=LOWER("female"),1,2))</f>
        <v>0</v>
      </c>
      <c r="E23" s="15" t="str">
        <f>'Supermarket Data from Wayne Ent'!E23</f>
        <v>Health and beauty</v>
      </c>
      <c r="F23" s="15">
        <f>'Supermarket Data from Wayne Ent'!F23</f>
        <v>87.98</v>
      </c>
      <c r="G23" s="15">
        <f>'Supermarket Data from Wayne Ent'!G23</f>
        <v>3</v>
      </c>
      <c r="H23" s="7">
        <f>'Supermarket Data from Wayne Ent'!H23</f>
        <v>43529</v>
      </c>
      <c r="I23" s="4">
        <f>60*HOUR('Supermarket Data from Wayne Ent'!I23)+MINUTE('Supermarket Data from Wayne Ent'!I23)</f>
        <v>640</v>
      </c>
      <c r="J23" s="4">
        <f t="shared" si="0"/>
        <v>0</v>
      </c>
      <c r="K23" s="15" t="str">
        <f>'Supermarket Data from Wayne Ent'!J23</f>
        <v>Ewallet</v>
      </c>
      <c r="L23" s="15">
        <f>'Supermarket Data from Wayne Ent'!K23</f>
        <v>263.94</v>
      </c>
      <c r="M23" s="15">
        <f>'Supermarket Data from Wayne Ent'!L23/100</f>
        <v>4.761904762E-2</v>
      </c>
      <c r="N23" s="29">
        <f t="shared" si="1"/>
        <v>13.196999999999999</v>
      </c>
      <c r="O23" s="29">
        <f t="shared" si="2"/>
        <v>277.137</v>
      </c>
      <c r="P23" s="29">
        <f t="shared" si="3"/>
        <v>13.197000000000003</v>
      </c>
      <c r="Q23" s="29">
        <f t="shared" si="4"/>
        <v>13.197000000263941</v>
      </c>
      <c r="R23" s="15"/>
      <c r="S23" s="15"/>
      <c r="T23" s="15"/>
    </row>
    <row r="24" spans="1:20" ht="15.75">
      <c r="A24" s="15" t="s">
        <v>51</v>
      </c>
      <c r="B24" s="15" t="str">
        <f>VLOOKUP(LEFT('Supermarket Data from Wayne Ent'!B24,FIND(",",'Supermarket Data from Wayne Ent'!B24)-1),'SM Data Dictionary from Bruce'!$G$3:$H$5,2,FALSE)</f>
        <v>B</v>
      </c>
      <c r="C24" s="15">
        <f>IF('Supermarket Data from Wayne Ent'!C24=LOWER("normal"),0,1)</f>
        <v>0</v>
      </c>
      <c r="D24" s="15">
        <f>IF('Supermarket Data from Wayne Ent'!D24=LOWER("male"),0,IF('Supermarket Data from Wayne Ent'!D24=LOWER("female"),1,2))</f>
        <v>0</v>
      </c>
      <c r="E24" s="15" t="str">
        <f>'Supermarket Data from Wayne Ent'!E24</f>
        <v>Home and lifestyle</v>
      </c>
      <c r="F24" s="15">
        <f>'Supermarket Data from Wayne Ent'!F24</f>
        <v>33.200000000000003</v>
      </c>
      <c r="G24" s="15">
        <f>'Supermarket Data from Wayne Ent'!G24</f>
        <v>2</v>
      </c>
      <c r="H24" s="7">
        <f>'Supermarket Data from Wayne Ent'!H24</f>
        <v>43539</v>
      </c>
      <c r="I24" s="4">
        <f>60*HOUR('Supermarket Data from Wayne Ent'!I24)+MINUTE('Supermarket Data from Wayne Ent'!I24)</f>
        <v>740</v>
      </c>
      <c r="J24" s="4">
        <f t="shared" si="0"/>
        <v>1</v>
      </c>
      <c r="K24" s="15" t="str">
        <f>'Supermarket Data from Wayne Ent'!J24</f>
        <v>Credit card</v>
      </c>
      <c r="L24" s="15">
        <f>'Supermarket Data from Wayne Ent'!K24</f>
        <v>66.400000000000006</v>
      </c>
      <c r="M24" s="15">
        <f>'Supermarket Data from Wayne Ent'!L24/100</f>
        <v>4.761904762E-2</v>
      </c>
      <c r="N24" s="29">
        <f t="shared" si="1"/>
        <v>3.3200000000000003</v>
      </c>
      <c r="O24" s="29">
        <f t="shared" si="2"/>
        <v>69.72</v>
      </c>
      <c r="P24" s="29">
        <f t="shared" si="3"/>
        <v>3.3199999999999932</v>
      </c>
      <c r="Q24" s="29">
        <f t="shared" si="4"/>
        <v>3.3200000000664001</v>
      </c>
      <c r="R24" s="15"/>
      <c r="S24" s="15"/>
      <c r="T24" s="15"/>
    </row>
    <row r="25" spans="1:20" ht="15.75">
      <c r="A25" s="15" t="s">
        <v>52</v>
      </c>
      <c r="B25" s="15" t="str">
        <f>VLOOKUP(LEFT('Supermarket Data from Wayne Ent'!B25,FIND(",",'Supermarket Data from Wayne Ent'!B25)-1),'SM Data Dictionary from Bruce'!$G$3:$H$5,2,FALSE)</f>
        <v>A</v>
      </c>
      <c r="C25" s="15">
        <f>IF('Supermarket Data from Wayne Ent'!C25=LOWER("normal"),0,1)</f>
        <v>0</v>
      </c>
      <c r="D25" s="15">
        <f>IF('Supermarket Data from Wayne Ent'!D25=LOWER("male"),0,IF('Supermarket Data from Wayne Ent'!D25=LOWER("female"),1,2))</f>
        <v>0</v>
      </c>
      <c r="E25" s="15" t="str">
        <f>'Supermarket Data from Wayne Ent'!E25</f>
        <v>Electronic accessories</v>
      </c>
      <c r="F25" s="15">
        <f>'Supermarket Data from Wayne Ent'!F25</f>
        <v>34.56</v>
      </c>
      <c r="G25" s="15">
        <f>'Supermarket Data from Wayne Ent'!G25</f>
        <v>5</v>
      </c>
      <c r="H25" s="7">
        <f>'Supermarket Data from Wayne Ent'!H25</f>
        <v>43513</v>
      </c>
      <c r="I25" s="4">
        <f>60*HOUR('Supermarket Data from Wayne Ent'!I25)+MINUTE('Supermarket Data from Wayne Ent'!I25)</f>
        <v>675</v>
      </c>
      <c r="J25" s="4">
        <f t="shared" si="0"/>
        <v>1</v>
      </c>
      <c r="K25" s="15" t="str">
        <f>'Supermarket Data from Wayne Ent'!J25</f>
        <v>Ewallet</v>
      </c>
      <c r="L25" s="15">
        <f>'Supermarket Data from Wayne Ent'!K25</f>
        <v>172.8</v>
      </c>
      <c r="M25" s="15">
        <f>'Supermarket Data from Wayne Ent'!L25/100</f>
        <v>4.761904762E-2</v>
      </c>
      <c r="N25" s="29">
        <f t="shared" si="1"/>
        <v>8.64</v>
      </c>
      <c r="O25" s="29">
        <f t="shared" si="2"/>
        <v>181.44</v>
      </c>
      <c r="P25" s="29">
        <f t="shared" si="3"/>
        <v>8.6399999999999864</v>
      </c>
      <c r="Q25" s="29">
        <f t="shared" si="4"/>
        <v>8.6400000001727992</v>
      </c>
      <c r="R25" s="15"/>
      <c r="S25" s="15"/>
      <c r="T25" s="15"/>
    </row>
    <row r="26" spans="1:20" ht="15.75">
      <c r="A26" s="15" t="s">
        <v>53</v>
      </c>
      <c r="B26" s="15" t="str">
        <f>VLOOKUP(LEFT('Supermarket Data from Wayne Ent'!B26,FIND(",",'Supermarket Data from Wayne Ent'!B26)-1),'SM Data Dictionary from Bruce'!$G$3:$H$5,2,FALSE)</f>
        <v>A</v>
      </c>
      <c r="C26" s="15">
        <f>IF('Supermarket Data from Wayne Ent'!C26=LOWER("normal"),0,1)</f>
        <v>1</v>
      </c>
      <c r="D26" s="15">
        <f>IF('Supermarket Data from Wayne Ent'!D26=LOWER("male"),0,IF('Supermarket Data from Wayne Ent'!D26=LOWER("female"),1,2))</f>
        <v>0</v>
      </c>
      <c r="E26" s="15" t="str">
        <f>'Supermarket Data from Wayne Ent'!E26</f>
        <v>Sports and travel</v>
      </c>
      <c r="F26" s="15">
        <f>'Supermarket Data from Wayne Ent'!F26</f>
        <v>88.63</v>
      </c>
      <c r="G26" s="15">
        <f>'Supermarket Data from Wayne Ent'!G26</f>
        <v>3</v>
      </c>
      <c r="H26" s="7">
        <f>'Supermarket Data from Wayne Ent'!H26</f>
        <v>43526</v>
      </c>
      <c r="I26" s="4">
        <f>60*HOUR('Supermarket Data from Wayne Ent'!I26)+MINUTE('Supermarket Data from Wayne Ent'!I26)</f>
        <v>1056</v>
      </c>
      <c r="J26" s="4">
        <f t="shared" si="0"/>
        <v>2</v>
      </c>
      <c r="K26" s="15" t="str">
        <f>'Supermarket Data from Wayne Ent'!J26</f>
        <v>Ewallet</v>
      </c>
      <c r="L26" s="15">
        <f>'Supermarket Data from Wayne Ent'!K26</f>
        <v>265.89</v>
      </c>
      <c r="M26" s="15">
        <f>'Supermarket Data from Wayne Ent'!L26/100</f>
        <v>4.761904762E-2</v>
      </c>
      <c r="N26" s="29">
        <f t="shared" si="1"/>
        <v>13.294499999999999</v>
      </c>
      <c r="O26" s="29">
        <f t="shared" si="2"/>
        <v>279.18449999999996</v>
      </c>
      <c r="P26" s="29">
        <f t="shared" si="3"/>
        <v>13.294499999999971</v>
      </c>
      <c r="Q26" s="29">
        <f t="shared" si="4"/>
        <v>13.294500000265888</v>
      </c>
      <c r="R26" s="15"/>
      <c r="S26" s="15"/>
      <c r="T26" s="15"/>
    </row>
    <row r="27" spans="1:20" ht="15.75">
      <c r="A27" s="15" t="s">
        <v>54</v>
      </c>
      <c r="B27" s="15" t="str">
        <f>VLOOKUP(LEFT('Supermarket Data from Wayne Ent'!B27,FIND(",",'Supermarket Data from Wayne Ent'!B27)-1),'SM Data Dictionary from Bruce'!$G$3:$H$5,2,FALSE)</f>
        <v>A</v>
      </c>
      <c r="C27" s="15">
        <f>IF('Supermarket Data from Wayne Ent'!C27=LOWER("normal"),0,1)</f>
        <v>1</v>
      </c>
      <c r="D27" s="15">
        <f>IF('Supermarket Data from Wayne Ent'!D27=LOWER("male"),0,IF('Supermarket Data from Wayne Ent'!D27=LOWER("female"),1,2))</f>
        <v>1</v>
      </c>
      <c r="E27" s="15" t="str">
        <f>'Supermarket Data from Wayne Ent'!E27</f>
        <v>Home and lifestyle</v>
      </c>
      <c r="F27" s="15">
        <f>'Supermarket Data from Wayne Ent'!F27</f>
        <v>52.59</v>
      </c>
      <c r="G27" s="15">
        <f>'Supermarket Data from Wayne Ent'!G27</f>
        <v>8</v>
      </c>
      <c r="H27" s="7">
        <f>'Supermarket Data from Wayne Ent'!H27</f>
        <v>43546</v>
      </c>
      <c r="I27" s="4">
        <f>60*HOUR('Supermarket Data from Wayne Ent'!I27)+MINUTE('Supermarket Data from Wayne Ent'!I27)</f>
        <v>1160</v>
      </c>
      <c r="J27" s="4">
        <f t="shared" si="0"/>
        <v>2</v>
      </c>
      <c r="K27" s="15" t="str">
        <f>'Supermarket Data from Wayne Ent'!J27</f>
        <v>Credit card</v>
      </c>
      <c r="L27" s="15">
        <f>'Supermarket Data from Wayne Ent'!K27</f>
        <v>420.72</v>
      </c>
      <c r="M27" s="15">
        <f>'Supermarket Data from Wayne Ent'!L27/100</f>
        <v>4.761904762E-2</v>
      </c>
      <c r="N27" s="29">
        <f t="shared" si="1"/>
        <v>21.036000000000001</v>
      </c>
      <c r="O27" s="29">
        <f t="shared" si="2"/>
        <v>441.75600000000003</v>
      </c>
      <c r="P27" s="29">
        <f t="shared" si="3"/>
        <v>21.036000000000001</v>
      </c>
      <c r="Q27" s="29">
        <f t="shared" si="4"/>
        <v>21.036000000420721</v>
      </c>
      <c r="R27" s="15"/>
      <c r="S27" s="15"/>
      <c r="T27" s="15"/>
    </row>
    <row r="28" spans="1:20" ht="15.75">
      <c r="A28" s="15" t="s">
        <v>55</v>
      </c>
      <c r="B28" s="15" t="str">
        <f>VLOOKUP(LEFT('Supermarket Data from Wayne Ent'!B28,FIND(",",'Supermarket Data from Wayne Ent'!B28)-1),'SM Data Dictionary from Bruce'!$G$3:$H$5,2,FALSE)</f>
        <v>B</v>
      </c>
      <c r="C28" s="15">
        <f>IF('Supermarket Data from Wayne Ent'!C28=LOWER("normal"),0,1)</f>
        <v>0</v>
      </c>
      <c r="D28" s="15">
        <f>IF('Supermarket Data from Wayne Ent'!D28=LOWER("male"),0,IF('Supermarket Data from Wayne Ent'!D28=LOWER("female"),1,2))</f>
        <v>0</v>
      </c>
      <c r="E28" s="15" t="str">
        <f>'Supermarket Data from Wayne Ent'!E28</f>
        <v>Fashion accessories</v>
      </c>
      <c r="F28" s="15">
        <f>'Supermarket Data from Wayne Ent'!F28</f>
        <v>33.520000000000003</v>
      </c>
      <c r="G28" s="15">
        <f>'Supermarket Data from Wayne Ent'!G28</f>
        <v>1</v>
      </c>
      <c r="H28" s="7">
        <f>'Supermarket Data from Wayne Ent'!H28</f>
        <v>43504</v>
      </c>
      <c r="I28" s="4">
        <f>60*HOUR('Supermarket Data from Wayne Ent'!I28)+MINUTE('Supermarket Data from Wayne Ent'!I28)</f>
        <v>931</v>
      </c>
      <c r="J28" s="4">
        <f t="shared" si="0"/>
        <v>2</v>
      </c>
      <c r="K28" s="15" t="str">
        <f>'Supermarket Data from Wayne Ent'!J28</f>
        <v>Cash</v>
      </c>
      <c r="L28" s="15">
        <f>'Supermarket Data from Wayne Ent'!K28</f>
        <v>33.520000000000003</v>
      </c>
      <c r="M28" s="15">
        <f>'Supermarket Data from Wayne Ent'!L28/100</f>
        <v>4.761904762E-2</v>
      </c>
      <c r="N28" s="29">
        <f t="shared" si="1"/>
        <v>1.6760000000000002</v>
      </c>
      <c r="O28" s="29">
        <f t="shared" si="2"/>
        <v>35.196000000000005</v>
      </c>
      <c r="P28" s="29">
        <f t="shared" si="3"/>
        <v>1.6760000000000019</v>
      </c>
      <c r="Q28" s="29">
        <f t="shared" si="4"/>
        <v>1.6760000000335202</v>
      </c>
      <c r="R28" s="15"/>
      <c r="S28" s="15"/>
      <c r="T28" s="15"/>
    </row>
    <row r="29" spans="1:20" ht="15.75">
      <c r="A29" s="15" t="s">
        <v>56</v>
      </c>
      <c r="B29" s="15" t="str">
        <f>VLOOKUP(LEFT('Supermarket Data from Wayne Ent'!B29,FIND(",",'Supermarket Data from Wayne Ent'!B29)-1),'SM Data Dictionary from Bruce'!$G$3:$H$5,2,FALSE)</f>
        <v>A</v>
      </c>
      <c r="C29" s="15">
        <f>IF('Supermarket Data from Wayne Ent'!C29=LOWER("normal"),0,1)</f>
        <v>0</v>
      </c>
      <c r="D29" s="15">
        <f>IF('Supermarket Data from Wayne Ent'!D29=LOWER("male"),0,IF('Supermarket Data from Wayne Ent'!D29=LOWER("female"),1,2))</f>
        <v>1</v>
      </c>
      <c r="E29" s="15" t="str">
        <f>'Supermarket Data from Wayne Ent'!E29</f>
        <v>Fashion accessories</v>
      </c>
      <c r="F29" s="15">
        <f>'Supermarket Data from Wayne Ent'!F29</f>
        <v>87.67</v>
      </c>
      <c r="G29" s="15">
        <f>'Supermarket Data from Wayne Ent'!G29</f>
        <v>2</v>
      </c>
      <c r="H29" s="7">
        <f>'Supermarket Data from Wayne Ent'!H29</f>
        <v>43534</v>
      </c>
      <c r="I29" s="4">
        <f>60*HOUR('Supermarket Data from Wayne Ent'!I29)+MINUTE('Supermarket Data from Wayne Ent'!I29)</f>
        <v>737</v>
      </c>
      <c r="J29" s="4">
        <f t="shared" si="0"/>
        <v>1</v>
      </c>
      <c r="K29" s="15" t="str">
        <f>'Supermarket Data from Wayne Ent'!J29</f>
        <v>Credit card</v>
      </c>
      <c r="L29" s="15">
        <f>'Supermarket Data from Wayne Ent'!K29</f>
        <v>175.34</v>
      </c>
      <c r="M29" s="15">
        <f>'Supermarket Data from Wayne Ent'!L29/100</f>
        <v>4.761904762E-2</v>
      </c>
      <c r="N29" s="29">
        <f t="shared" si="1"/>
        <v>8.7670000000000012</v>
      </c>
      <c r="O29" s="29">
        <f t="shared" si="2"/>
        <v>184.107</v>
      </c>
      <c r="P29" s="29">
        <f t="shared" si="3"/>
        <v>8.7669999999999959</v>
      </c>
      <c r="Q29" s="29">
        <f t="shared" si="4"/>
        <v>8.7670000001753401</v>
      </c>
      <c r="R29" s="15"/>
      <c r="S29" s="15"/>
      <c r="T29" s="15"/>
    </row>
    <row r="30" spans="1:20" ht="15.75">
      <c r="A30" s="15" t="s">
        <v>57</v>
      </c>
      <c r="B30" s="15" t="str">
        <f>VLOOKUP(LEFT('Supermarket Data from Wayne Ent'!B30,FIND(",",'Supermarket Data from Wayne Ent'!B30)-1),'SM Data Dictionary from Bruce'!$G$3:$H$5,2,FALSE)</f>
        <v>B</v>
      </c>
      <c r="C30" s="15">
        <f>IF('Supermarket Data from Wayne Ent'!C30=LOWER("normal"),0,1)</f>
        <v>0</v>
      </c>
      <c r="D30" s="15">
        <f>IF('Supermarket Data from Wayne Ent'!D30=LOWER("male"),0,IF('Supermarket Data from Wayne Ent'!D30=LOWER("female"),1,2))</f>
        <v>1</v>
      </c>
      <c r="E30" s="15" t="str">
        <f>'Supermarket Data from Wayne Ent'!E30</f>
        <v>Food and beverages</v>
      </c>
      <c r="F30" s="15">
        <f>'Supermarket Data from Wayne Ent'!F30</f>
        <v>88.36</v>
      </c>
      <c r="G30" s="15">
        <f>'Supermarket Data from Wayne Ent'!G30</f>
        <v>5</v>
      </c>
      <c r="H30" s="7">
        <f>'Supermarket Data from Wayne Ent'!H30</f>
        <v>43490</v>
      </c>
      <c r="I30" s="4">
        <f>60*HOUR('Supermarket Data from Wayne Ent'!I30)+MINUTE('Supermarket Data from Wayne Ent'!I30)</f>
        <v>1188</v>
      </c>
      <c r="J30" s="4">
        <f t="shared" si="0"/>
        <v>2</v>
      </c>
      <c r="K30" s="15" t="str">
        <f>'Supermarket Data from Wayne Ent'!J30</f>
        <v>Cash</v>
      </c>
      <c r="L30" s="15">
        <f>'Supermarket Data from Wayne Ent'!K30</f>
        <v>441.8</v>
      </c>
      <c r="M30" s="15">
        <f>'Supermarket Data from Wayne Ent'!L30/100</f>
        <v>4.761904762E-2</v>
      </c>
      <c r="N30" s="29">
        <f t="shared" si="1"/>
        <v>22.09</v>
      </c>
      <c r="O30" s="29">
        <f t="shared" si="2"/>
        <v>463.89</v>
      </c>
      <c r="P30" s="29">
        <f t="shared" si="3"/>
        <v>22.089999999999975</v>
      </c>
      <c r="Q30" s="29">
        <f t="shared" si="4"/>
        <v>22.090000000441801</v>
      </c>
      <c r="R30" s="15"/>
      <c r="S30" s="15"/>
      <c r="T30" s="15"/>
    </row>
    <row r="31" spans="1:20" ht="15.75">
      <c r="A31" s="15" t="s">
        <v>58</v>
      </c>
      <c r="B31" s="15" t="str">
        <f>VLOOKUP(LEFT('Supermarket Data from Wayne Ent'!B31,FIND(",",'Supermarket Data from Wayne Ent'!B31)-1),'SM Data Dictionary from Bruce'!$G$3:$H$5,2,FALSE)</f>
        <v>A</v>
      </c>
      <c r="C31" s="15">
        <f>IF('Supermarket Data from Wayne Ent'!C31=LOWER("normal"),0,1)</f>
        <v>0</v>
      </c>
      <c r="D31" s="15">
        <f>IF('Supermarket Data from Wayne Ent'!D31=LOWER("male"),0,IF('Supermarket Data from Wayne Ent'!D31=LOWER("female"),1,2))</f>
        <v>0</v>
      </c>
      <c r="E31" s="15" t="str">
        <f>'Supermarket Data from Wayne Ent'!E31</f>
        <v>Health and beauty</v>
      </c>
      <c r="F31" s="15">
        <f>'Supermarket Data from Wayne Ent'!F31</f>
        <v>24.89</v>
      </c>
      <c r="G31" s="15">
        <f>'Supermarket Data from Wayne Ent'!G31</f>
        <v>9</v>
      </c>
      <c r="H31" s="7">
        <f>'Supermarket Data from Wayne Ent'!H31</f>
        <v>43539</v>
      </c>
      <c r="I31" s="4">
        <f>60*HOUR('Supermarket Data from Wayne Ent'!I31)+MINUTE('Supermarket Data from Wayne Ent'!I31)</f>
        <v>936</v>
      </c>
      <c r="J31" s="4">
        <f t="shared" si="0"/>
        <v>2</v>
      </c>
      <c r="K31" s="15" t="str">
        <f>'Supermarket Data from Wayne Ent'!J31</f>
        <v>Cash</v>
      </c>
      <c r="L31" s="15">
        <f>'Supermarket Data from Wayne Ent'!K31</f>
        <v>224.01</v>
      </c>
      <c r="M31" s="15">
        <f>'Supermarket Data from Wayne Ent'!L31/100</f>
        <v>4.761904762E-2</v>
      </c>
      <c r="N31" s="29">
        <f t="shared" si="1"/>
        <v>11.200500000000002</v>
      </c>
      <c r="O31" s="29">
        <f t="shared" si="2"/>
        <v>235.2105</v>
      </c>
      <c r="P31" s="29">
        <f t="shared" si="3"/>
        <v>11.200500000000005</v>
      </c>
      <c r="Q31" s="29">
        <f t="shared" si="4"/>
        <v>11.200500000224009</v>
      </c>
      <c r="R31" s="15"/>
      <c r="S31" s="15"/>
      <c r="T31" s="15"/>
    </row>
    <row r="32" spans="1:20" ht="15.75">
      <c r="A32" s="15" t="s">
        <v>59</v>
      </c>
      <c r="B32" s="15" t="str">
        <f>VLOOKUP(LEFT('Supermarket Data from Wayne Ent'!B32,FIND(",",'Supermarket Data from Wayne Ent'!B32)-1),'SM Data Dictionary from Bruce'!$G$3:$H$5,2,FALSE)</f>
        <v>B</v>
      </c>
      <c r="C32" s="15">
        <f>IF('Supermarket Data from Wayne Ent'!C32=LOWER("normal"),0,1)</f>
        <v>0</v>
      </c>
      <c r="D32" s="15">
        <f>IF('Supermarket Data from Wayne Ent'!D32=LOWER("male"),0,IF('Supermarket Data from Wayne Ent'!D32=LOWER("female"),1,2))</f>
        <v>0</v>
      </c>
      <c r="E32" s="15" t="str">
        <f>'Supermarket Data from Wayne Ent'!E32</f>
        <v>Fashion accessories</v>
      </c>
      <c r="F32" s="15">
        <f>'Supermarket Data from Wayne Ent'!F32</f>
        <v>94.13</v>
      </c>
      <c r="G32" s="15">
        <f>'Supermarket Data from Wayne Ent'!G32</f>
        <v>5</v>
      </c>
      <c r="H32" s="7">
        <f>'Supermarket Data from Wayne Ent'!H32</f>
        <v>43521</v>
      </c>
      <c r="I32" s="4">
        <f>60*HOUR('Supermarket Data from Wayne Ent'!I32)+MINUTE('Supermarket Data from Wayne Ent'!I32)</f>
        <v>1179</v>
      </c>
      <c r="J32" s="4">
        <f t="shared" si="0"/>
        <v>2</v>
      </c>
      <c r="K32" s="15" t="str">
        <f>'Supermarket Data from Wayne Ent'!J32</f>
        <v>Credit card</v>
      </c>
      <c r="L32" s="15">
        <f>'Supermarket Data from Wayne Ent'!K32</f>
        <v>470.65</v>
      </c>
      <c r="M32" s="15">
        <f>'Supermarket Data from Wayne Ent'!L32/100</f>
        <v>4.761904762E-2</v>
      </c>
      <c r="N32" s="29">
        <f t="shared" si="1"/>
        <v>23.532499999999999</v>
      </c>
      <c r="O32" s="29">
        <f t="shared" si="2"/>
        <v>494.1825</v>
      </c>
      <c r="P32" s="29">
        <f t="shared" si="3"/>
        <v>23.532500000000027</v>
      </c>
      <c r="Q32" s="29">
        <f t="shared" si="4"/>
        <v>23.532500000470652</v>
      </c>
      <c r="R32" s="15"/>
      <c r="S32" s="15"/>
      <c r="T32" s="15"/>
    </row>
    <row r="33" spans="1:20" ht="15.75">
      <c r="A33" s="15" t="s">
        <v>60</v>
      </c>
      <c r="B33" s="15" t="str">
        <f>VLOOKUP(LEFT('Supermarket Data from Wayne Ent'!B33,FIND(",",'Supermarket Data from Wayne Ent'!B33)-1),'SM Data Dictionary from Bruce'!$G$3:$H$5,2,FALSE)</f>
        <v>B</v>
      </c>
      <c r="C33" s="15">
        <f>IF('Supermarket Data from Wayne Ent'!C33=LOWER("normal"),0,1)</f>
        <v>1</v>
      </c>
      <c r="D33" s="15">
        <f>IF('Supermarket Data from Wayne Ent'!D33=LOWER("male"),0,IF('Supermarket Data from Wayne Ent'!D33=LOWER("female"),1,2))</f>
        <v>0</v>
      </c>
      <c r="E33" s="15" t="str">
        <f>'Supermarket Data from Wayne Ent'!E33</f>
        <v>Sports and travel</v>
      </c>
      <c r="F33" s="15">
        <f>'Supermarket Data from Wayne Ent'!F33</f>
        <v>78.069999999999993</v>
      </c>
      <c r="G33" s="15">
        <f>'Supermarket Data from Wayne Ent'!G33</f>
        <v>9</v>
      </c>
      <c r="H33" s="7">
        <f>'Supermarket Data from Wayne Ent'!H33</f>
        <v>43493</v>
      </c>
      <c r="I33" s="4">
        <f>60*HOUR('Supermarket Data from Wayne Ent'!I33)+MINUTE('Supermarket Data from Wayne Ent'!I33)</f>
        <v>763</v>
      </c>
      <c r="J33" s="4">
        <f t="shared" si="0"/>
        <v>1</v>
      </c>
      <c r="K33" s="15" t="str">
        <f>'Supermarket Data from Wayne Ent'!J33</f>
        <v>Cash</v>
      </c>
      <c r="L33" s="15">
        <f>'Supermarket Data from Wayne Ent'!K33</f>
        <v>702.63</v>
      </c>
      <c r="M33" s="15">
        <f>'Supermarket Data from Wayne Ent'!L33/100</f>
        <v>4.761904762E-2</v>
      </c>
      <c r="N33" s="29">
        <f t="shared" si="1"/>
        <v>35.131499999999996</v>
      </c>
      <c r="O33" s="29">
        <f t="shared" si="2"/>
        <v>737.76149999999984</v>
      </c>
      <c r="P33" s="29">
        <f t="shared" si="3"/>
        <v>35.131499999999846</v>
      </c>
      <c r="Q33" s="29">
        <f t="shared" si="4"/>
        <v>35.131500000702623</v>
      </c>
      <c r="R33" s="15"/>
      <c r="S33" s="15"/>
      <c r="T33" s="15"/>
    </row>
    <row r="34" spans="1:20" ht="15.75">
      <c r="A34" s="15" t="s">
        <v>61</v>
      </c>
      <c r="B34" s="15" t="str">
        <f>VLOOKUP(LEFT('Supermarket Data from Wayne Ent'!B34,FIND(",",'Supermarket Data from Wayne Ent'!B34)-1),'SM Data Dictionary from Bruce'!$G$3:$H$5,2,FALSE)</f>
        <v>B</v>
      </c>
      <c r="C34" s="15">
        <f>IF('Supermarket Data from Wayne Ent'!C34=LOWER("normal"),0,1)</f>
        <v>0</v>
      </c>
      <c r="D34" s="15">
        <f>IF('Supermarket Data from Wayne Ent'!D34=LOWER("male"),0,IF('Supermarket Data from Wayne Ent'!D34=LOWER("female"),1,2))</f>
        <v>0</v>
      </c>
      <c r="E34" s="15" t="str">
        <f>'Supermarket Data from Wayne Ent'!E34</f>
        <v>Sports and travel</v>
      </c>
      <c r="F34" s="15">
        <f>'Supermarket Data from Wayne Ent'!F34</f>
        <v>83.78</v>
      </c>
      <c r="G34" s="15">
        <f>'Supermarket Data from Wayne Ent'!G34</f>
        <v>8</v>
      </c>
      <c r="H34" s="7">
        <f>'Supermarket Data from Wayne Ent'!H34</f>
        <v>43475</v>
      </c>
      <c r="I34" s="4">
        <f>60*HOUR('Supermarket Data from Wayne Ent'!I34)+MINUTE('Supermarket Data from Wayne Ent'!I34)</f>
        <v>889</v>
      </c>
      <c r="J34" s="4">
        <f t="shared" si="0"/>
        <v>1</v>
      </c>
      <c r="K34" s="15" t="str">
        <f>'Supermarket Data from Wayne Ent'!J34</f>
        <v>Cash</v>
      </c>
      <c r="L34" s="15">
        <f>'Supermarket Data from Wayne Ent'!K34</f>
        <v>670.24</v>
      </c>
      <c r="M34" s="15">
        <f>'Supermarket Data from Wayne Ent'!L34/100</f>
        <v>4.761904762E-2</v>
      </c>
      <c r="N34" s="29">
        <f t="shared" si="1"/>
        <v>33.512</v>
      </c>
      <c r="O34" s="29">
        <f t="shared" si="2"/>
        <v>703.75199999999995</v>
      </c>
      <c r="P34" s="29">
        <f t="shared" si="3"/>
        <v>33.511999999999944</v>
      </c>
      <c r="Q34" s="29">
        <f t="shared" si="4"/>
        <v>33.512000000670241</v>
      </c>
      <c r="R34" s="15"/>
      <c r="S34" s="15"/>
      <c r="T34" s="15"/>
    </row>
    <row r="35" spans="1:20" ht="15.75">
      <c r="A35" s="15" t="s">
        <v>62</v>
      </c>
      <c r="B35" s="15" t="str">
        <f>VLOOKUP(LEFT('Supermarket Data from Wayne Ent'!B35,FIND(",",'Supermarket Data from Wayne Ent'!B35)-1),'SM Data Dictionary from Bruce'!$G$3:$H$5,2,FALSE)</f>
        <v>A</v>
      </c>
      <c r="C35" s="15">
        <f>IF('Supermarket Data from Wayne Ent'!C35=LOWER("normal"),0,1)</f>
        <v>0</v>
      </c>
      <c r="D35" s="15">
        <f>IF('Supermarket Data from Wayne Ent'!D35=LOWER("male"),0,IF('Supermarket Data from Wayne Ent'!D35=LOWER("female"),1,2))</f>
        <v>0</v>
      </c>
      <c r="E35" s="15" t="str">
        <f>'Supermarket Data from Wayne Ent'!E35</f>
        <v>Health and beauty</v>
      </c>
      <c r="F35" s="15">
        <f>'Supermarket Data from Wayne Ent'!F35</f>
        <v>96.58</v>
      </c>
      <c r="G35" s="15">
        <f>'Supermarket Data from Wayne Ent'!G35</f>
        <v>2</v>
      </c>
      <c r="H35" s="7">
        <f>'Supermarket Data from Wayne Ent'!H35</f>
        <v>43539</v>
      </c>
      <c r="I35" s="4">
        <f>60*HOUR('Supermarket Data from Wayne Ent'!I35)+MINUTE('Supermarket Data from Wayne Ent'!I35)</f>
        <v>612</v>
      </c>
      <c r="J35" s="4">
        <f t="shared" si="0"/>
        <v>0</v>
      </c>
      <c r="K35" s="15" t="str">
        <f>'Supermarket Data from Wayne Ent'!J35</f>
        <v>Credit card</v>
      </c>
      <c r="L35" s="15">
        <f>'Supermarket Data from Wayne Ent'!K35</f>
        <v>193.16</v>
      </c>
      <c r="M35" s="15">
        <f>'Supermarket Data from Wayne Ent'!L35/100</f>
        <v>4.761904762E-2</v>
      </c>
      <c r="N35" s="29">
        <f t="shared" si="1"/>
        <v>9.6580000000000013</v>
      </c>
      <c r="O35" s="29">
        <f t="shared" si="2"/>
        <v>202.81799999999998</v>
      </c>
      <c r="P35" s="29">
        <f t="shared" si="3"/>
        <v>9.657999999999987</v>
      </c>
      <c r="Q35" s="29">
        <f t="shared" si="4"/>
        <v>9.6580000001931587</v>
      </c>
      <c r="R35" s="15"/>
      <c r="S35" s="15"/>
      <c r="T35" s="15"/>
    </row>
    <row r="36" spans="1:20" ht="15.75">
      <c r="A36" s="15" t="s">
        <v>63</v>
      </c>
      <c r="B36" s="15" t="str">
        <f>VLOOKUP(LEFT('Supermarket Data from Wayne Ent'!B36,FIND(",",'Supermarket Data from Wayne Ent'!B36)-1),'SM Data Dictionary from Bruce'!$G$3:$H$5,2,FALSE)</f>
        <v>C</v>
      </c>
      <c r="C36" s="15">
        <f>IF('Supermarket Data from Wayne Ent'!C36=LOWER("normal"),0,1)</f>
        <v>1</v>
      </c>
      <c r="D36" s="15">
        <f>IF('Supermarket Data from Wayne Ent'!D36=LOWER("male"),0,IF('Supermarket Data from Wayne Ent'!D36=LOWER("female"),1,2))</f>
        <v>1</v>
      </c>
      <c r="E36" s="15" t="str">
        <f>'Supermarket Data from Wayne Ent'!E36</f>
        <v>Food and beverages</v>
      </c>
      <c r="F36" s="15">
        <f>'Supermarket Data from Wayne Ent'!F36</f>
        <v>99.42</v>
      </c>
      <c r="G36" s="15">
        <f>'Supermarket Data from Wayne Ent'!G36</f>
        <v>4</v>
      </c>
      <c r="H36" s="7">
        <f>'Supermarket Data from Wayne Ent'!H36</f>
        <v>43502</v>
      </c>
      <c r="I36" s="4">
        <f>60*HOUR('Supermarket Data from Wayne Ent'!I36)+MINUTE('Supermarket Data from Wayne Ent'!I36)</f>
        <v>642</v>
      </c>
      <c r="J36" s="4">
        <f t="shared" si="0"/>
        <v>0</v>
      </c>
      <c r="K36" s="15" t="str">
        <f>'Supermarket Data from Wayne Ent'!J36</f>
        <v>Ewallet</v>
      </c>
      <c r="L36" s="15">
        <f>'Supermarket Data from Wayne Ent'!K36</f>
        <v>397.68</v>
      </c>
      <c r="M36" s="15">
        <f>'Supermarket Data from Wayne Ent'!L36/100</f>
        <v>4.761904762E-2</v>
      </c>
      <c r="N36" s="29">
        <f t="shared" si="1"/>
        <v>19.884</v>
      </c>
      <c r="O36" s="29">
        <f t="shared" si="2"/>
        <v>417.56400000000002</v>
      </c>
      <c r="P36" s="29">
        <f t="shared" si="3"/>
        <v>19.884000000000015</v>
      </c>
      <c r="Q36" s="29">
        <f t="shared" si="4"/>
        <v>19.88400000039768</v>
      </c>
      <c r="R36" s="15"/>
      <c r="S36" s="15"/>
      <c r="T36" s="15"/>
    </row>
    <row r="37" spans="1:20" ht="15.75">
      <c r="A37" s="15" t="s">
        <v>64</v>
      </c>
      <c r="B37" s="15" t="str">
        <f>VLOOKUP(LEFT('Supermarket Data from Wayne Ent'!B37,FIND(",",'Supermarket Data from Wayne Ent'!B37)-1),'SM Data Dictionary from Bruce'!$G$3:$H$5,2,FALSE)</f>
        <v>C</v>
      </c>
      <c r="C37" s="15">
        <f>IF('Supermarket Data from Wayne Ent'!C37=LOWER("normal"),0,1)</f>
        <v>1</v>
      </c>
      <c r="D37" s="15">
        <f>IF('Supermarket Data from Wayne Ent'!D37=LOWER("male"),0,IF('Supermarket Data from Wayne Ent'!D37=LOWER("female"),1,2))</f>
        <v>1</v>
      </c>
      <c r="E37" s="15" t="str">
        <f>'Supermarket Data from Wayne Ent'!E37</f>
        <v>Sports and travel</v>
      </c>
      <c r="F37" s="15">
        <f>'Supermarket Data from Wayne Ent'!F37</f>
        <v>68.12</v>
      </c>
      <c r="G37" s="15">
        <f>'Supermarket Data from Wayne Ent'!G37</f>
        <v>1</v>
      </c>
      <c r="H37" s="7">
        <f>'Supermarket Data from Wayne Ent'!H37</f>
        <v>43472</v>
      </c>
      <c r="I37" s="4">
        <f>60*HOUR('Supermarket Data from Wayne Ent'!I37)+MINUTE('Supermarket Data from Wayne Ent'!I37)</f>
        <v>748</v>
      </c>
      <c r="J37" s="4">
        <f t="shared" si="0"/>
        <v>1</v>
      </c>
      <c r="K37" s="15" t="str">
        <f>'Supermarket Data from Wayne Ent'!J37</f>
        <v>Ewallet</v>
      </c>
      <c r="L37" s="15">
        <f>'Supermarket Data from Wayne Ent'!K37</f>
        <v>68.12</v>
      </c>
      <c r="M37" s="15">
        <f>'Supermarket Data from Wayne Ent'!L37/100</f>
        <v>4.761904762E-2</v>
      </c>
      <c r="N37" s="29">
        <f t="shared" si="1"/>
        <v>3.4060000000000006</v>
      </c>
      <c r="O37" s="29">
        <f t="shared" si="2"/>
        <v>71.52600000000001</v>
      </c>
      <c r="P37" s="29">
        <f t="shared" si="3"/>
        <v>3.4060000000000059</v>
      </c>
      <c r="Q37" s="29">
        <f t="shared" si="4"/>
        <v>3.4060000000681203</v>
      </c>
      <c r="R37" s="15"/>
      <c r="S37" s="15"/>
      <c r="T37" s="15"/>
    </row>
    <row r="38" spans="1:20" ht="15.75">
      <c r="A38" s="15" t="s">
        <v>65</v>
      </c>
      <c r="B38" s="15" t="str">
        <f>VLOOKUP(LEFT('Supermarket Data from Wayne Ent'!B38,FIND(",",'Supermarket Data from Wayne Ent'!B38)-1),'SM Data Dictionary from Bruce'!$G$3:$H$5,2,FALSE)</f>
        <v>A</v>
      </c>
      <c r="C38" s="15">
        <f>IF('Supermarket Data from Wayne Ent'!C38=LOWER("normal"),0,1)</f>
        <v>1</v>
      </c>
      <c r="D38" s="15">
        <f>IF('Supermarket Data from Wayne Ent'!D38=LOWER("male"),0,IF('Supermarket Data from Wayne Ent'!D38=LOWER("female"),1,2))</f>
        <v>0</v>
      </c>
      <c r="E38" s="15" t="str">
        <f>'Supermarket Data from Wayne Ent'!E38</f>
        <v>Sports and travel</v>
      </c>
      <c r="F38" s="15">
        <f>'Supermarket Data from Wayne Ent'!F38</f>
        <v>62.62</v>
      </c>
      <c r="G38" s="15">
        <f>'Supermarket Data from Wayne Ent'!G38</f>
        <v>5</v>
      </c>
      <c r="H38" s="7">
        <f>'Supermarket Data from Wayne Ent'!H38</f>
        <v>43534</v>
      </c>
      <c r="I38" s="4">
        <f>60*HOUR('Supermarket Data from Wayne Ent'!I38)+MINUTE('Supermarket Data from Wayne Ent'!I38)</f>
        <v>1155</v>
      </c>
      <c r="J38" s="4">
        <f t="shared" si="0"/>
        <v>2</v>
      </c>
      <c r="K38" s="15" t="str">
        <f>'Supermarket Data from Wayne Ent'!J38</f>
        <v>Ewallet</v>
      </c>
      <c r="L38" s="15">
        <f>'Supermarket Data from Wayne Ent'!K38</f>
        <v>313.10000000000002</v>
      </c>
      <c r="M38" s="15">
        <f>'Supermarket Data from Wayne Ent'!L38/100</f>
        <v>4.761904762E-2</v>
      </c>
      <c r="N38" s="29">
        <f t="shared" si="1"/>
        <v>15.655000000000001</v>
      </c>
      <c r="O38" s="29">
        <f t="shared" si="2"/>
        <v>328.755</v>
      </c>
      <c r="P38" s="29">
        <f t="shared" si="3"/>
        <v>15.654999999999973</v>
      </c>
      <c r="Q38" s="29">
        <f t="shared" si="4"/>
        <v>15.6550000003131</v>
      </c>
      <c r="R38" s="15"/>
      <c r="S38" s="15"/>
      <c r="T38" s="15"/>
    </row>
    <row r="39" spans="1:20" ht="15.75">
      <c r="A39" s="15" t="s">
        <v>66</v>
      </c>
      <c r="B39" s="15" t="str">
        <f>VLOOKUP(LEFT('Supermarket Data from Wayne Ent'!B39,FIND(",",'Supermarket Data from Wayne Ent'!B39)-1),'SM Data Dictionary from Bruce'!$G$3:$H$5,2,FALSE)</f>
        <v>A</v>
      </c>
      <c r="C39" s="15">
        <f>IF('Supermarket Data from Wayne Ent'!C39=LOWER("normal"),0,1)</f>
        <v>0</v>
      </c>
      <c r="D39" s="15">
        <f>IF('Supermarket Data from Wayne Ent'!D39=LOWER("male"),0,IF('Supermarket Data from Wayne Ent'!D39=LOWER("female"),1,2))</f>
        <v>1</v>
      </c>
      <c r="E39" s="15" t="str">
        <f>'Supermarket Data from Wayne Ent'!E39</f>
        <v>Electronic accessories</v>
      </c>
      <c r="F39" s="15">
        <f>'Supermarket Data from Wayne Ent'!F39</f>
        <v>60.88</v>
      </c>
      <c r="G39" s="15">
        <f>'Supermarket Data from Wayne Ent'!G39</f>
        <v>9</v>
      </c>
      <c r="H39" s="7">
        <f>'Supermarket Data from Wayne Ent'!H39</f>
        <v>43480</v>
      </c>
      <c r="I39" s="4">
        <f>60*HOUR('Supermarket Data from Wayne Ent'!I39)+MINUTE('Supermarket Data from Wayne Ent'!I39)</f>
        <v>1037</v>
      </c>
      <c r="J39" s="4">
        <f t="shared" si="0"/>
        <v>2</v>
      </c>
      <c r="K39" s="15" t="str">
        <f>'Supermarket Data from Wayne Ent'!J39</f>
        <v>Ewallet</v>
      </c>
      <c r="L39" s="15">
        <f>'Supermarket Data from Wayne Ent'!K39</f>
        <v>547.91999999999996</v>
      </c>
      <c r="M39" s="15">
        <f>'Supermarket Data from Wayne Ent'!L39/100</f>
        <v>4.761904762E-2</v>
      </c>
      <c r="N39" s="29">
        <f t="shared" si="1"/>
        <v>27.396000000000004</v>
      </c>
      <c r="O39" s="29">
        <f t="shared" si="2"/>
        <v>575.31600000000003</v>
      </c>
      <c r="P39" s="29">
        <f t="shared" si="3"/>
        <v>27.396000000000072</v>
      </c>
      <c r="Q39" s="29">
        <f t="shared" si="4"/>
        <v>27.396000000547922</v>
      </c>
      <c r="R39" s="15"/>
      <c r="S39" s="15"/>
      <c r="T39" s="15"/>
    </row>
    <row r="40" spans="1:20" ht="15.75">
      <c r="A40" s="15" t="s">
        <v>67</v>
      </c>
      <c r="B40" s="15" t="str">
        <f>VLOOKUP(LEFT('Supermarket Data from Wayne Ent'!B40,FIND(",",'Supermarket Data from Wayne Ent'!B40)-1),'SM Data Dictionary from Bruce'!$G$3:$H$5,2,FALSE)</f>
        <v>C</v>
      </c>
      <c r="C40" s="15">
        <f>IF('Supermarket Data from Wayne Ent'!C40=LOWER("normal"),0,1)</f>
        <v>0</v>
      </c>
      <c r="D40" s="15">
        <f>IF('Supermarket Data from Wayne Ent'!D40=LOWER("male"),0,IF('Supermarket Data from Wayne Ent'!D40=LOWER("female"),1,2))</f>
        <v>1</v>
      </c>
      <c r="E40" s="15" t="str">
        <f>'Supermarket Data from Wayne Ent'!E40</f>
        <v>Health and beauty</v>
      </c>
      <c r="F40" s="15">
        <f>'Supermarket Data from Wayne Ent'!F40</f>
        <v>54.92</v>
      </c>
      <c r="G40" s="15">
        <f>'Supermarket Data from Wayne Ent'!G40</f>
        <v>8</v>
      </c>
      <c r="H40" s="7">
        <f>'Supermarket Data from Wayne Ent'!H40</f>
        <v>43547</v>
      </c>
      <c r="I40" s="4">
        <f>60*HOUR('Supermarket Data from Wayne Ent'!I40)+MINUTE('Supermarket Data from Wayne Ent'!I40)</f>
        <v>804</v>
      </c>
      <c r="J40" s="4">
        <f t="shared" si="0"/>
        <v>1</v>
      </c>
      <c r="K40" s="15" t="str">
        <f>'Supermarket Data from Wayne Ent'!J40</f>
        <v>Ewallet</v>
      </c>
      <c r="L40" s="15">
        <f>'Supermarket Data from Wayne Ent'!K40</f>
        <v>439.36</v>
      </c>
      <c r="M40" s="15">
        <f>'Supermarket Data from Wayne Ent'!L40/100</f>
        <v>4.761904762E-2</v>
      </c>
      <c r="N40" s="29">
        <f t="shared" si="1"/>
        <v>21.968000000000004</v>
      </c>
      <c r="O40" s="29">
        <f t="shared" si="2"/>
        <v>461.32800000000003</v>
      </c>
      <c r="P40" s="29">
        <f t="shared" si="3"/>
        <v>21.968000000000018</v>
      </c>
      <c r="Q40" s="29">
        <f t="shared" si="4"/>
        <v>21.968000000439361</v>
      </c>
      <c r="R40" s="15"/>
      <c r="S40" s="15"/>
      <c r="T40" s="15"/>
    </row>
    <row r="41" spans="1:20" ht="15.75">
      <c r="A41" s="15" t="s">
        <v>68</v>
      </c>
      <c r="B41" s="15" t="str">
        <f>VLOOKUP(LEFT('Supermarket Data from Wayne Ent'!B41,FIND(",",'Supermarket Data from Wayne Ent'!B41)-1),'SM Data Dictionary from Bruce'!$G$3:$H$5,2,FALSE)</f>
        <v>B</v>
      </c>
      <c r="C41" s="15">
        <f>IF('Supermarket Data from Wayne Ent'!C41=LOWER("normal"),0,1)</f>
        <v>1</v>
      </c>
      <c r="D41" s="15">
        <f>IF('Supermarket Data from Wayne Ent'!D41=LOWER("male"),0,IF('Supermarket Data from Wayne Ent'!D41=LOWER("female"),1,2))</f>
        <v>0</v>
      </c>
      <c r="E41" s="15" t="str">
        <f>'Supermarket Data from Wayne Ent'!E41</f>
        <v>Home and lifestyle</v>
      </c>
      <c r="F41" s="15">
        <f>'Supermarket Data from Wayne Ent'!F41</f>
        <v>30.12</v>
      </c>
      <c r="G41" s="15">
        <f>'Supermarket Data from Wayne Ent'!G41</f>
        <v>8</v>
      </c>
      <c r="H41" s="7">
        <f>'Supermarket Data from Wayne Ent'!H41</f>
        <v>43527</v>
      </c>
      <c r="I41" s="4">
        <f>60*HOUR('Supermarket Data from Wayne Ent'!I41)+MINUTE('Supermarket Data from Wayne Ent'!I41)</f>
        <v>781</v>
      </c>
      <c r="J41" s="4">
        <f t="shared" si="0"/>
        <v>1</v>
      </c>
      <c r="K41" s="15" t="str">
        <f>'Supermarket Data from Wayne Ent'!J41</f>
        <v>Cash</v>
      </c>
      <c r="L41" s="15">
        <f>'Supermarket Data from Wayne Ent'!K41</f>
        <v>240.96</v>
      </c>
      <c r="M41" s="15">
        <f>'Supermarket Data from Wayne Ent'!L41/100</f>
        <v>4.761904762E-2</v>
      </c>
      <c r="N41" s="29">
        <f t="shared" si="1"/>
        <v>12.048000000000002</v>
      </c>
      <c r="O41" s="29">
        <f t="shared" si="2"/>
        <v>253.00800000000001</v>
      </c>
      <c r="P41" s="29">
        <f t="shared" si="3"/>
        <v>12.048000000000002</v>
      </c>
      <c r="Q41" s="29">
        <f t="shared" si="4"/>
        <v>12.048000000240961</v>
      </c>
      <c r="R41" s="15"/>
      <c r="S41" s="15"/>
      <c r="T41" s="15"/>
    </row>
    <row r="42" spans="1:20" ht="15.75">
      <c r="A42" s="15" t="s">
        <v>69</v>
      </c>
      <c r="B42" s="15" t="str">
        <f>VLOOKUP(LEFT('Supermarket Data from Wayne Ent'!B42,FIND(",",'Supermarket Data from Wayne Ent'!B42)-1),'SM Data Dictionary from Bruce'!$G$3:$H$5,2,FALSE)</f>
        <v>B</v>
      </c>
      <c r="C42" s="15">
        <f>IF('Supermarket Data from Wayne Ent'!C42=LOWER("normal"),0,1)</f>
        <v>1</v>
      </c>
      <c r="D42" s="15">
        <f>IF('Supermarket Data from Wayne Ent'!D42=LOWER("male"),0,IF('Supermarket Data from Wayne Ent'!D42=LOWER("female"),1,2))</f>
        <v>1</v>
      </c>
      <c r="E42" s="15" t="str">
        <f>'Supermarket Data from Wayne Ent'!E42</f>
        <v>Home and lifestyle</v>
      </c>
      <c r="F42" s="15">
        <f>'Supermarket Data from Wayne Ent'!F42</f>
        <v>86.72</v>
      </c>
      <c r="G42" s="15">
        <f>'Supermarket Data from Wayne Ent'!G42</f>
        <v>1</v>
      </c>
      <c r="H42" s="7">
        <f>'Supermarket Data from Wayne Ent'!H42</f>
        <v>43482</v>
      </c>
      <c r="I42" s="4">
        <f>60*HOUR('Supermarket Data from Wayne Ent'!I42)+MINUTE('Supermarket Data from Wayne Ent'!I42)</f>
        <v>1125</v>
      </c>
      <c r="J42" s="4">
        <f t="shared" si="0"/>
        <v>2</v>
      </c>
      <c r="K42" s="15" t="str">
        <f>'Supermarket Data from Wayne Ent'!J42</f>
        <v>Ewallet</v>
      </c>
      <c r="L42" s="15">
        <f>'Supermarket Data from Wayne Ent'!K42</f>
        <v>86.72</v>
      </c>
      <c r="M42" s="15">
        <f>'Supermarket Data from Wayne Ent'!L42/100</f>
        <v>4.761904762E-2</v>
      </c>
      <c r="N42" s="29">
        <f t="shared" si="1"/>
        <v>4.3360000000000003</v>
      </c>
      <c r="O42" s="29">
        <f t="shared" si="2"/>
        <v>91.055999999999997</v>
      </c>
      <c r="P42" s="29">
        <f t="shared" si="3"/>
        <v>4.3359999999999985</v>
      </c>
      <c r="Q42" s="29">
        <f t="shared" si="4"/>
        <v>4.3360000000867203</v>
      </c>
      <c r="R42" s="15"/>
      <c r="S42" s="15"/>
      <c r="T42" s="15"/>
    </row>
    <row r="43" spans="1:20" ht="15.75">
      <c r="A43" s="15" t="s">
        <v>70</v>
      </c>
      <c r="B43" s="15" t="str">
        <f>VLOOKUP(LEFT('Supermarket Data from Wayne Ent'!B43,FIND(",",'Supermarket Data from Wayne Ent'!B43)-1),'SM Data Dictionary from Bruce'!$G$3:$H$5,2,FALSE)</f>
        <v>C</v>
      </c>
      <c r="C43" s="15">
        <f>IF('Supermarket Data from Wayne Ent'!C43=LOWER("normal"),0,1)</f>
        <v>1</v>
      </c>
      <c r="D43" s="15">
        <f>IF('Supermarket Data from Wayne Ent'!D43=LOWER("male"),0,IF('Supermarket Data from Wayne Ent'!D43=LOWER("female"),1,2))</f>
        <v>0</v>
      </c>
      <c r="E43" s="15" t="str">
        <f>'Supermarket Data from Wayne Ent'!E43</f>
        <v>Home and lifestyle</v>
      </c>
      <c r="F43" s="15">
        <f>'Supermarket Data from Wayne Ent'!F43</f>
        <v>56.11</v>
      </c>
      <c r="G43" s="15">
        <f>'Supermarket Data from Wayne Ent'!G43</f>
        <v>2</v>
      </c>
      <c r="H43" s="7">
        <f>'Supermarket Data from Wayne Ent'!H43</f>
        <v>43498</v>
      </c>
      <c r="I43" s="4">
        <f>60*HOUR('Supermarket Data from Wayne Ent'!I43)+MINUTE('Supermarket Data from Wayne Ent'!I43)</f>
        <v>611</v>
      </c>
      <c r="J43" s="4">
        <f t="shared" si="0"/>
        <v>0</v>
      </c>
      <c r="K43" s="15" t="str">
        <f>'Supermarket Data from Wayne Ent'!J43</f>
        <v>Cash</v>
      </c>
      <c r="L43" s="15">
        <f>'Supermarket Data from Wayne Ent'!K43</f>
        <v>112.22</v>
      </c>
      <c r="M43" s="15">
        <f>'Supermarket Data from Wayne Ent'!L43/100</f>
        <v>4.761904762E-2</v>
      </c>
      <c r="N43" s="29">
        <f t="shared" si="1"/>
        <v>5.6110000000000007</v>
      </c>
      <c r="O43" s="29">
        <f t="shared" si="2"/>
        <v>117.831</v>
      </c>
      <c r="P43" s="29">
        <f t="shared" si="3"/>
        <v>5.6110000000000042</v>
      </c>
      <c r="Q43" s="29">
        <f t="shared" si="4"/>
        <v>5.6110000001122202</v>
      </c>
      <c r="R43" s="15"/>
      <c r="S43" s="15"/>
      <c r="T43" s="15"/>
    </row>
    <row r="44" spans="1:20" ht="15.75">
      <c r="A44" s="15" t="s">
        <v>71</v>
      </c>
      <c r="B44" s="15" t="str">
        <f>VLOOKUP(LEFT('Supermarket Data from Wayne Ent'!B44,FIND(",",'Supermarket Data from Wayne Ent'!B44)-1),'SM Data Dictionary from Bruce'!$G$3:$H$5,2,FALSE)</f>
        <v>B</v>
      </c>
      <c r="C44" s="15">
        <f>IF('Supermarket Data from Wayne Ent'!C44=LOWER("normal"),0,1)</f>
        <v>1</v>
      </c>
      <c r="D44" s="15">
        <f>IF('Supermarket Data from Wayne Ent'!D44=LOWER("male"),0,IF('Supermarket Data from Wayne Ent'!D44=LOWER("female"),1,2))</f>
        <v>1</v>
      </c>
      <c r="E44" s="15" t="str">
        <f>'Supermarket Data from Wayne Ent'!E44</f>
        <v>Sports and travel</v>
      </c>
      <c r="F44" s="15">
        <f>'Supermarket Data from Wayne Ent'!F44</f>
        <v>69.12</v>
      </c>
      <c r="G44" s="15">
        <f>'Supermarket Data from Wayne Ent'!G44</f>
        <v>6</v>
      </c>
      <c r="H44" s="7">
        <f>'Supermarket Data from Wayne Ent'!H44</f>
        <v>43504</v>
      </c>
      <c r="I44" s="4">
        <f>60*HOUR('Supermarket Data from Wayne Ent'!I44)+MINUTE('Supermarket Data from Wayne Ent'!I44)</f>
        <v>783</v>
      </c>
      <c r="J44" s="4">
        <f t="shared" si="0"/>
        <v>1</v>
      </c>
      <c r="K44" s="15" t="str">
        <f>'Supermarket Data from Wayne Ent'!J44</f>
        <v>Cash</v>
      </c>
      <c r="L44" s="15">
        <f>'Supermarket Data from Wayne Ent'!K44</f>
        <v>414.72</v>
      </c>
      <c r="M44" s="15">
        <f>'Supermarket Data from Wayne Ent'!L44/100</f>
        <v>4.761904762E-2</v>
      </c>
      <c r="N44" s="29">
        <f t="shared" si="1"/>
        <v>20.736000000000004</v>
      </c>
      <c r="O44" s="29">
        <f t="shared" si="2"/>
        <v>435.45600000000002</v>
      </c>
      <c r="P44" s="29">
        <f t="shared" si="3"/>
        <v>20.73599999999999</v>
      </c>
      <c r="Q44" s="29">
        <f t="shared" si="4"/>
        <v>20.73600000041472</v>
      </c>
      <c r="R44" s="15"/>
      <c r="S44" s="15"/>
      <c r="T44" s="15"/>
    </row>
    <row r="45" spans="1:20" ht="15.75">
      <c r="A45" s="15" t="s">
        <v>72</v>
      </c>
      <c r="B45" s="15" t="str">
        <f>VLOOKUP(LEFT('Supermarket Data from Wayne Ent'!B45,FIND(",",'Supermarket Data from Wayne Ent'!B45)-1),'SM Data Dictionary from Bruce'!$G$3:$H$5,2,FALSE)</f>
        <v>C</v>
      </c>
      <c r="C45" s="15">
        <f>IF('Supermarket Data from Wayne Ent'!C45=LOWER("normal"),0,1)</f>
        <v>1</v>
      </c>
      <c r="D45" s="15">
        <f>IF('Supermarket Data from Wayne Ent'!D45=LOWER("male"),0,IF('Supermarket Data from Wayne Ent'!D45=LOWER("female"),1,2))</f>
        <v>1</v>
      </c>
      <c r="E45" s="15" t="str">
        <f>'Supermarket Data from Wayne Ent'!E45</f>
        <v>Food and beverages</v>
      </c>
      <c r="F45" s="15">
        <f>'Supermarket Data from Wayne Ent'!F45</f>
        <v>98.7</v>
      </c>
      <c r="G45" s="15">
        <f>'Supermarket Data from Wayne Ent'!G45</f>
        <v>8</v>
      </c>
      <c r="H45" s="7">
        <f>'Supermarket Data from Wayne Ent'!H45</f>
        <v>43528</v>
      </c>
      <c r="I45" s="4">
        <f>60*HOUR('Supermarket Data from Wayne Ent'!I45)+MINUTE('Supermarket Data from Wayne Ent'!I45)</f>
        <v>1239</v>
      </c>
      <c r="J45" s="4">
        <f t="shared" si="0"/>
        <v>2</v>
      </c>
      <c r="K45" s="15" t="str">
        <f>'Supermarket Data from Wayne Ent'!J45</f>
        <v>Cash</v>
      </c>
      <c r="L45" s="15">
        <f>'Supermarket Data from Wayne Ent'!K45</f>
        <v>789.6</v>
      </c>
      <c r="M45" s="15">
        <f>'Supermarket Data from Wayne Ent'!L45/100</f>
        <v>4.761904762E-2</v>
      </c>
      <c r="N45" s="29">
        <f t="shared" si="1"/>
        <v>39.480000000000004</v>
      </c>
      <c r="O45" s="29">
        <f t="shared" si="2"/>
        <v>829.08</v>
      </c>
      <c r="P45" s="29">
        <f t="shared" si="3"/>
        <v>39.480000000000018</v>
      </c>
      <c r="Q45" s="29">
        <f t="shared" si="4"/>
        <v>39.480000000789602</v>
      </c>
      <c r="R45" s="15"/>
      <c r="S45" s="15"/>
      <c r="T45" s="15"/>
    </row>
    <row r="46" spans="1:20" ht="15.75">
      <c r="A46" s="15" t="s">
        <v>73</v>
      </c>
      <c r="B46" s="15" t="str">
        <f>VLOOKUP(LEFT('Supermarket Data from Wayne Ent'!B46,FIND(",",'Supermarket Data from Wayne Ent'!B46)-1),'SM Data Dictionary from Bruce'!$G$3:$H$5,2,FALSE)</f>
        <v>C</v>
      </c>
      <c r="C46" s="15">
        <f>IF('Supermarket Data from Wayne Ent'!C46=LOWER("normal"),0,1)</f>
        <v>1</v>
      </c>
      <c r="D46" s="15">
        <f>IF('Supermarket Data from Wayne Ent'!D46=LOWER("male"),0,IF('Supermarket Data from Wayne Ent'!D46=LOWER("female"),1,2))</f>
        <v>0</v>
      </c>
      <c r="E46" s="15" t="str">
        <f>'Supermarket Data from Wayne Ent'!E46</f>
        <v>Health and beauty</v>
      </c>
      <c r="F46" s="15">
        <f>'Supermarket Data from Wayne Ent'!F46</f>
        <v>15.37</v>
      </c>
      <c r="G46" s="15">
        <f>'Supermarket Data from Wayne Ent'!G46</f>
        <v>2</v>
      </c>
      <c r="H46" s="7">
        <f>'Supermarket Data from Wayne Ent'!H46</f>
        <v>43540</v>
      </c>
      <c r="I46" s="4">
        <f>60*HOUR('Supermarket Data from Wayne Ent'!I46)+MINUTE('Supermarket Data from Wayne Ent'!I46)</f>
        <v>1187</v>
      </c>
      <c r="J46" s="4">
        <f t="shared" si="0"/>
        <v>2</v>
      </c>
      <c r="K46" s="15" t="str">
        <f>'Supermarket Data from Wayne Ent'!J46</f>
        <v>Cash</v>
      </c>
      <c r="L46" s="15">
        <f>'Supermarket Data from Wayne Ent'!K46</f>
        <v>30.74</v>
      </c>
      <c r="M46" s="15">
        <f>'Supermarket Data from Wayne Ent'!L46/100</f>
        <v>4.761904762E-2</v>
      </c>
      <c r="N46" s="29">
        <f t="shared" si="1"/>
        <v>1.5369999999999999</v>
      </c>
      <c r="O46" s="29">
        <f t="shared" si="2"/>
        <v>32.277000000000001</v>
      </c>
      <c r="P46" s="29">
        <f t="shared" si="3"/>
        <v>1.5370000000000026</v>
      </c>
      <c r="Q46" s="29">
        <f t="shared" si="4"/>
        <v>1.53700000003074</v>
      </c>
      <c r="R46" s="15"/>
      <c r="S46" s="15"/>
      <c r="T46" s="15"/>
    </row>
    <row r="47" spans="1:20" ht="15.75">
      <c r="A47" s="15" t="s">
        <v>74</v>
      </c>
      <c r="B47" s="15" t="str">
        <f>VLOOKUP(LEFT('Supermarket Data from Wayne Ent'!B47,FIND(",",'Supermarket Data from Wayne Ent'!B47)-1),'SM Data Dictionary from Bruce'!$G$3:$H$5,2,FALSE)</f>
        <v>B</v>
      </c>
      <c r="C47" s="15">
        <f>IF('Supermarket Data from Wayne Ent'!C47=LOWER("normal"),0,1)</f>
        <v>1</v>
      </c>
      <c r="D47" s="15">
        <f>IF('Supermarket Data from Wayne Ent'!D47=LOWER("male"),0,IF('Supermarket Data from Wayne Ent'!D47=LOWER("female"),1,2))</f>
        <v>1</v>
      </c>
      <c r="E47" s="15" t="str">
        <f>'Supermarket Data from Wayne Ent'!E47</f>
        <v>Electronic accessories</v>
      </c>
      <c r="F47" s="15">
        <f>'Supermarket Data from Wayne Ent'!F47</f>
        <v>93.96</v>
      </c>
      <c r="G47" s="15">
        <f>'Supermarket Data from Wayne Ent'!G47</f>
        <v>4</v>
      </c>
      <c r="H47" s="7">
        <f>'Supermarket Data from Wayne Ent'!H47</f>
        <v>43533</v>
      </c>
      <c r="I47" s="4">
        <f>60*HOUR('Supermarket Data from Wayne Ent'!I47)+MINUTE('Supermarket Data from Wayne Ent'!I47)</f>
        <v>1080</v>
      </c>
      <c r="J47" s="4">
        <f t="shared" si="0"/>
        <v>2</v>
      </c>
      <c r="K47" s="15" t="str">
        <f>'Supermarket Data from Wayne Ent'!J47</f>
        <v>Cash</v>
      </c>
      <c r="L47" s="15">
        <f>'Supermarket Data from Wayne Ent'!K47</f>
        <v>375.84</v>
      </c>
      <c r="M47" s="15">
        <f>'Supermarket Data from Wayne Ent'!L47/100</f>
        <v>4.761904762E-2</v>
      </c>
      <c r="N47" s="29">
        <f t="shared" si="1"/>
        <v>18.791999999999998</v>
      </c>
      <c r="O47" s="29">
        <f t="shared" si="2"/>
        <v>394.63199999999995</v>
      </c>
      <c r="P47" s="29">
        <f t="shared" si="3"/>
        <v>18.791999999999973</v>
      </c>
      <c r="Q47" s="29">
        <f t="shared" si="4"/>
        <v>18.792000000375836</v>
      </c>
      <c r="R47" s="15"/>
      <c r="S47" s="15"/>
      <c r="T47" s="15"/>
    </row>
    <row r="48" spans="1:20" ht="15.75">
      <c r="A48" s="15" t="s">
        <v>75</v>
      </c>
      <c r="B48" s="15" t="str">
        <f>VLOOKUP(LEFT('Supermarket Data from Wayne Ent'!B48,FIND(",",'Supermarket Data from Wayne Ent'!B48)-1),'SM Data Dictionary from Bruce'!$G$3:$H$5,2,FALSE)</f>
        <v>B</v>
      </c>
      <c r="C48" s="15">
        <f>IF('Supermarket Data from Wayne Ent'!C48=LOWER("normal"),0,1)</f>
        <v>1</v>
      </c>
      <c r="D48" s="15">
        <f>IF('Supermarket Data from Wayne Ent'!D48=LOWER("male"),0,IF('Supermarket Data from Wayne Ent'!D48=LOWER("female"),1,2))</f>
        <v>0</v>
      </c>
      <c r="E48" s="15" t="str">
        <f>'Supermarket Data from Wayne Ent'!E48</f>
        <v>Health and beauty</v>
      </c>
      <c r="F48" s="15">
        <f>'Supermarket Data from Wayne Ent'!F48</f>
        <v>56.69</v>
      </c>
      <c r="G48" s="15">
        <f>'Supermarket Data from Wayne Ent'!G48</f>
        <v>9</v>
      </c>
      <c r="H48" s="7">
        <f>'Supermarket Data from Wayne Ent'!H48</f>
        <v>43523</v>
      </c>
      <c r="I48" s="4">
        <f>60*HOUR('Supermarket Data from Wayne Ent'!I48)+MINUTE('Supermarket Data from Wayne Ent'!I48)</f>
        <v>1044</v>
      </c>
      <c r="J48" s="4">
        <f t="shared" si="0"/>
        <v>2</v>
      </c>
      <c r="K48" s="15" t="str">
        <f>'Supermarket Data from Wayne Ent'!J48</f>
        <v>Credit card</v>
      </c>
      <c r="L48" s="15">
        <f>'Supermarket Data from Wayne Ent'!K48</f>
        <v>510.21</v>
      </c>
      <c r="M48" s="15">
        <f>'Supermarket Data from Wayne Ent'!L48/100</f>
        <v>4.761904762E-2</v>
      </c>
      <c r="N48" s="29">
        <f t="shared" si="1"/>
        <v>25.5105</v>
      </c>
      <c r="O48" s="29">
        <f t="shared" si="2"/>
        <v>535.72050000000002</v>
      </c>
      <c r="P48" s="29">
        <f t="shared" si="3"/>
        <v>25.510500000000036</v>
      </c>
      <c r="Q48" s="29">
        <f t="shared" si="4"/>
        <v>25.510500000510213</v>
      </c>
      <c r="R48" s="15"/>
      <c r="S48" s="15"/>
      <c r="T48" s="15"/>
    </row>
    <row r="49" spans="1:20" ht="15.75">
      <c r="A49" s="15" t="s">
        <v>76</v>
      </c>
      <c r="B49" s="15" t="str">
        <f>VLOOKUP(LEFT('Supermarket Data from Wayne Ent'!B49,FIND(",",'Supermarket Data from Wayne Ent'!B49)-1),'SM Data Dictionary from Bruce'!$G$3:$H$5,2,FALSE)</f>
        <v>B</v>
      </c>
      <c r="C49" s="15">
        <f>IF('Supermarket Data from Wayne Ent'!C49=LOWER("normal"),0,1)</f>
        <v>1</v>
      </c>
      <c r="D49" s="15">
        <f>IF('Supermarket Data from Wayne Ent'!D49=LOWER("male"),0,IF('Supermarket Data from Wayne Ent'!D49=LOWER("female"),1,2))</f>
        <v>1</v>
      </c>
      <c r="E49" s="15" t="str">
        <f>'Supermarket Data from Wayne Ent'!E49</f>
        <v>Food and beverages</v>
      </c>
      <c r="F49" s="15">
        <f>'Supermarket Data from Wayne Ent'!F49</f>
        <v>20.010000000000002</v>
      </c>
      <c r="G49" s="15">
        <f>'Supermarket Data from Wayne Ent'!G49</f>
        <v>9</v>
      </c>
      <c r="H49" s="7">
        <f>'Supermarket Data from Wayne Ent'!H49</f>
        <v>43502</v>
      </c>
      <c r="I49" s="4">
        <f>60*HOUR('Supermarket Data from Wayne Ent'!I49)+MINUTE('Supermarket Data from Wayne Ent'!I49)</f>
        <v>947</v>
      </c>
      <c r="J49" s="4">
        <f t="shared" si="0"/>
        <v>2</v>
      </c>
      <c r="K49" s="15" t="str">
        <f>'Supermarket Data from Wayne Ent'!J49</f>
        <v>Ewallet</v>
      </c>
      <c r="L49" s="15">
        <f>'Supermarket Data from Wayne Ent'!K49</f>
        <v>180.09</v>
      </c>
      <c r="M49" s="15">
        <f>'Supermarket Data from Wayne Ent'!L49/100</f>
        <v>4.761904762E-2</v>
      </c>
      <c r="N49" s="29">
        <f t="shared" si="1"/>
        <v>9.0045000000000019</v>
      </c>
      <c r="O49" s="29">
        <f t="shared" si="2"/>
        <v>189.09450000000001</v>
      </c>
      <c r="P49" s="29">
        <f t="shared" si="3"/>
        <v>9.0045000000000073</v>
      </c>
      <c r="Q49" s="29">
        <f t="shared" si="4"/>
        <v>9.0045000001800908</v>
      </c>
      <c r="R49" s="15"/>
      <c r="S49" s="15"/>
      <c r="T49" s="15"/>
    </row>
    <row r="50" spans="1:20" ht="15.75">
      <c r="A50" s="15" t="s">
        <v>77</v>
      </c>
      <c r="B50" s="15" t="str">
        <f>VLOOKUP(LEFT('Supermarket Data from Wayne Ent'!B50,FIND(",",'Supermarket Data from Wayne Ent'!B50)-1),'SM Data Dictionary from Bruce'!$G$3:$H$5,2,FALSE)</f>
        <v>B</v>
      </c>
      <c r="C50" s="15">
        <f>IF('Supermarket Data from Wayne Ent'!C50=LOWER("normal"),0,1)</f>
        <v>1</v>
      </c>
      <c r="D50" s="15">
        <f>IF('Supermarket Data from Wayne Ent'!D50=LOWER("male"),0,IF('Supermarket Data from Wayne Ent'!D50=LOWER("female"),1,2))</f>
        <v>0</v>
      </c>
      <c r="E50" s="15" t="str">
        <f>'Supermarket Data from Wayne Ent'!E50</f>
        <v>Electronic accessories</v>
      </c>
      <c r="F50" s="15">
        <f>'Supermarket Data from Wayne Ent'!F50</f>
        <v>18.93</v>
      </c>
      <c r="G50" s="15">
        <f>'Supermarket Data from Wayne Ent'!G50</f>
        <v>6</v>
      </c>
      <c r="H50" s="7">
        <f>'Supermarket Data from Wayne Ent'!H50</f>
        <v>43506</v>
      </c>
      <c r="I50" s="4">
        <f>60*HOUR('Supermarket Data from Wayne Ent'!I50)+MINUTE('Supermarket Data from Wayne Ent'!I50)</f>
        <v>765</v>
      </c>
      <c r="J50" s="4">
        <f t="shared" si="0"/>
        <v>1</v>
      </c>
      <c r="K50" s="15" t="str">
        <f>'Supermarket Data from Wayne Ent'!J50</f>
        <v>Credit card</v>
      </c>
      <c r="L50" s="15">
        <f>'Supermarket Data from Wayne Ent'!K50</f>
        <v>113.58</v>
      </c>
      <c r="M50" s="15">
        <f>'Supermarket Data from Wayne Ent'!L50/100</f>
        <v>4.761904762E-2</v>
      </c>
      <c r="N50" s="29">
        <f t="shared" si="1"/>
        <v>5.6790000000000003</v>
      </c>
      <c r="O50" s="29">
        <f t="shared" si="2"/>
        <v>119.259</v>
      </c>
      <c r="P50" s="29">
        <f t="shared" si="3"/>
        <v>5.679000000000002</v>
      </c>
      <c r="Q50" s="29">
        <f t="shared" si="4"/>
        <v>5.6790000001135796</v>
      </c>
      <c r="R50" s="15"/>
      <c r="S50" s="15"/>
      <c r="T50" s="15"/>
    </row>
    <row r="51" spans="1:20" ht="15.75">
      <c r="A51" s="15" t="s">
        <v>78</v>
      </c>
      <c r="B51" s="15" t="str">
        <f>VLOOKUP(LEFT('Supermarket Data from Wayne Ent'!B51,FIND(",",'Supermarket Data from Wayne Ent'!B51)-1),'SM Data Dictionary from Bruce'!$G$3:$H$5,2,FALSE)</f>
        <v>C</v>
      </c>
      <c r="C51" s="15">
        <f>IF('Supermarket Data from Wayne Ent'!C51=LOWER("normal"),0,1)</f>
        <v>1</v>
      </c>
      <c r="D51" s="15">
        <f>IF('Supermarket Data from Wayne Ent'!D51=LOWER("male"),0,IF('Supermarket Data from Wayne Ent'!D51=LOWER("female"),1,2))</f>
        <v>1</v>
      </c>
      <c r="E51" s="15" t="str">
        <f>'Supermarket Data from Wayne Ent'!E51</f>
        <v>Fashion accessories</v>
      </c>
      <c r="F51" s="15">
        <f>'Supermarket Data from Wayne Ent'!F51</f>
        <v>82.63</v>
      </c>
      <c r="G51" s="15">
        <f>'Supermarket Data from Wayne Ent'!G51</f>
        <v>10</v>
      </c>
      <c r="H51" s="7">
        <f>'Supermarket Data from Wayne Ent'!H51</f>
        <v>43543</v>
      </c>
      <c r="I51" s="4">
        <f>60*HOUR('Supermarket Data from Wayne Ent'!I51)+MINUTE('Supermarket Data from Wayne Ent'!I51)</f>
        <v>1028</v>
      </c>
      <c r="J51" s="4">
        <f t="shared" si="0"/>
        <v>2</v>
      </c>
      <c r="K51" s="15" t="str">
        <f>'Supermarket Data from Wayne Ent'!J51</f>
        <v>Ewallet</v>
      </c>
      <c r="L51" s="15">
        <f>'Supermarket Data from Wayne Ent'!K51</f>
        <v>826.3</v>
      </c>
      <c r="M51" s="15">
        <f>'Supermarket Data from Wayne Ent'!L51/100</f>
        <v>4.761904762E-2</v>
      </c>
      <c r="N51" s="29">
        <f t="shared" si="1"/>
        <v>41.314999999999998</v>
      </c>
      <c r="O51" s="29">
        <f t="shared" si="2"/>
        <v>867.61500000000001</v>
      </c>
      <c r="P51" s="29">
        <f t="shared" si="3"/>
        <v>41.315000000000055</v>
      </c>
      <c r="Q51" s="29">
        <f t="shared" si="4"/>
        <v>41.315000000826302</v>
      </c>
      <c r="R51" s="15"/>
      <c r="S51" s="15"/>
      <c r="T51" s="15"/>
    </row>
    <row r="52" spans="1:20" ht="15.75">
      <c r="A52" s="15" t="s">
        <v>79</v>
      </c>
      <c r="B52" s="15" t="str">
        <f>VLOOKUP(LEFT('Supermarket Data from Wayne Ent'!B52,FIND(",",'Supermarket Data from Wayne Ent'!B52)-1),'SM Data Dictionary from Bruce'!$G$3:$H$5,2,FALSE)</f>
        <v>C</v>
      </c>
      <c r="C52" s="15">
        <f>IF('Supermarket Data from Wayne Ent'!C52=LOWER("normal"),0,1)</f>
        <v>1</v>
      </c>
      <c r="D52" s="15">
        <f>IF('Supermarket Data from Wayne Ent'!D52=LOWER("male"),0,IF('Supermarket Data from Wayne Ent'!D52=LOWER("female"),1,2))</f>
        <v>0</v>
      </c>
      <c r="E52" s="15" t="str">
        <f>'Supermarket Data from Wayne Ent'!E52</f>
        <v>Food and beverages</v>
      </c>
      <c r="F52" s="15">
        <f>'Supermarket Data from Wayne Ent'!F52</f>
        <v>91.4</v>
      </c>
      <c r="G52" s="15">
        <f>'Supermarket Data from Wayne Ent'!G52</f>
        <v>7</v>
      </c>
      <c r="H52" s="7">
        <f>'Supermarket Data from Wayne Ent'!H52</f>
        <v>43499</v>
      </c>
      <c r="I52" s="4">
        <f>60*HOUR('Supermarket Data from Wayne Ent'!I52)+MINUTE('Supermarket Data from Wayne Ent'!I52)</f>
        <v>619</v>
      </c>
      <c r="J52" s="4">
        <f t="shared" si="0"/>
        <v>0</v>
      </c>
      <c r="K52" s="15" t="str">
        <f>'Supermarket Data from Wayne Ent'!J52</f>
        <v>Cash</v>
      </c>
      <c r="L52" s="15">
        <f>'Supermarket Data from Wayne Ent'!K52</f>
        <v>639.79999999999995</v>
      </c>
      <c r="M52" s="15">
        <f>'Supermarket Data from Wayne Ent'!L52/100</f>
        <v>4.761904762E-2</v>
      </c>
      <c r="N52" s="29">
        <f t="shared" si="1"/>
        <v>31.990000000000002</v>
      </c>
      <c r="O52" s="29">
        <f t="shared" si="2"/>
        <v>671.79000000000008</v>
      </c>
      <c r="P52" s="29">
        <f t="shared" si="3"/>
        <v>31.990000000000123</v>
      </c>
      <c r="Q52" s="29">
        <f t="shared" si="4"/>
        <v>31.990000000639803</v>
      </c>
      <c r="R52" s="15"/>
      <c r="S52" s="15"/>
      <c r="T52" s="15"/>
    </row>
    <row r="53" spans="1:20" ht="15.75">
      <c r="A53" s="15" t="s">
        <v>80</v>
      </c>
      <c r="B53" s="15" t="str">
        <f>VLOOKUP(LEFT('Supermarket Data from Wayne Ent'!B53,FIND(",",'Supermarket Data from Wayne Ent'!B53)-1),'SM Data Dictionary from Bruce'!$G$3:$H$5,2,FALSE)</f>
        <v>A</v>
      </c>
      <c r="C53" s="15">
        <f>IF('Supermarket Data from Wayne Ent'!C53=LOWER("normal"),0,1)</f>
        <v>1</v>
      </c>
      <c r="D53" s="15">
        <f>IF('Supermarket Data from Wayne Ent'!D53=LOWER("male"),0,IF('Supermarket Data from Wayne Ent'!D53=LOWER("female"),1,2))</f>
        <v>1</v>
      </c>
      <c r="E53" s="15" t="str">
        <f>'Supermarket Data from Wayne Ent'!E53</f>
        <v>Food and beverages</v>
      </c>
      <c r="F53" s="15">
        <f>'Supermarket Data from Wayne Ent'!F53</f>
        <v>44.59</v>
      </c>
      <c r="G53" s="15">
        <f>'Supermarket Data from Wayne Ent'!G53</f>
        <v>5</v>
      </c>
      <c r="H53" s="7">
        <f>'Supermarket Data from Wayne Ent'!H53</f>
        <v>43506</v>
      </c>
      <c r="I53" s="4">
        <f>60*HOUR('Supermarket Data from Wayne Ent'!I53)+MINUTE('Supermarket Data from Wayne Ent'!I53)</f>
        <v>910</v>
      </c>
      <c r="J53" s="4">
        <f t="shared" si="0"/>
        <v>2</v>
      </c>
      <c r="K53" s="15" t="str">
        <f>'Supermarket Data from Wayne Ent'!J53</f>
        <v>Cash</v>
      </c>
      <c r="L53" s="15">
        <f>'Supermarket Data from Wayne Ent'!K53</f>
        <v>222.95</v>
      </c>
      <c r="M53" s="15">
        <f>'Supermarket Data from Wayne Ent'!L53/100</f>
        <v>4.761904762E-2</v>
      </c>
      <c r="N53" s="29">
        <f t="shared" si="1"/>
        <v>11.147500000000001</v>
      </c>
      <c r="O53" s="29">
        <f t="shared" si="2"/>
        <v>234.09750000000003</v>
      </c>
      <c r="P53" s="29">
        <f t="shared" si="3"/>
        <v>11.147500000000036</v>
      </c>
      <c r="Q53" s="29">
        <f t="shared" si="4"/>
        <v>11.147500000222951</v>
      </c>
      <c r="R53" s="15"/>
      <c r="S53" s="15"/>
      <c r="T53" s="15"/>
    </row>
    <row r="54" spans="1:20" ht="15.75">
      <c r="A54" s="15" t="s">
        <v>81</v>
      </c>
      <c r="B54" s="15" t="str">
        <f>VLOOKUP(LEFT('Supermarket Data from Wayne Ent'!B54,FIND(",",'Supermarket Data from Wayne Ent'!B54)-1),'SM Data Dictionary from Bruce'!$G$3:$H$5,2,FALSE)</f>
        <v>B</v>
      </c>
      <c r="C54" s="15">
        <f>IF('Supermarket Data from Wayne Ent'!C54=LOWER("normal"),0,1)</f>
        <v>1</v>
      </c>
      <c r="D54" s="15">
        <f>IF('Supermarket Data from Wayne Ent'!D54=LOWER("male"),0,IF('Supermarket Data from Wayne Ent'!D54=LOWER("female"),1,2))</f>
        <v>1</v>
      </c>
      <c r="E54" s="15" t="str">
        <f>'Supermarket Data from Wayne Ent'!E54</f>
        <v>Fashion accessories</v>
      </c>
      <c r="F54" s="15">
        <f>'Supermarket Data from Wayne Ent'!F54</f>
        <v>17.87</v>
      </c>
      <c r="G54" s="15">
        <f>'Supermarket Data from Wayne Ent'!G54</f>
        <v>4</v>
      </c>
      <c r="H54" s="7">
        <f>'Supermarket Data from Wayne Ent'!H54</f>
        <v>43546</v>
      </c>
      <c r="I54" s="4">
        <f>60*HOUR('Supermarket Data from Wayne Ent'!I54)+MINUTE('Supermarket Data from Wayne Ent'!I54)</f>
        <v>882</v>
      </c>
      <c r="J54" s="4">
        <f t="shared" si="0"/>
        <v>1</v>
      </c>
      <c r="K54" s="15" t="str">
        <f>'Supermarket Data from Wayne Ent'!J54</f>
        <v>Ewallet</v>
      </c>
      <c r="L54" s="15">
        <f>'Supermarket Data from Wayne Ent'!K54</f>
        <v>71.48</v>
      </c>
      <c r="M54" s="15">
        <f>'Supermarket Data from Wayne Ent'!L54/100</f>
        <v>4.761904762E-2</v>
      </c>
      <c r="N54" s="29">
        <f t="shared" si="1"/>
        <v>3.5740000000000003</v>
      </c>
      <c r="O54" s="29">
        <f t="shared" si="2"/>
        <v>75.054000000000002</v>
      </c>
      <c r="P54" s="29">
        <f t="shared" si="3"/>
        <v>3.5739999999999981</v>
      </c>
      <c r="Q54" s="29">
        <f t="shared" si="4"/>
        <v>3.57400000007148</v>
      </c>
      <c r="R54" s="15"/>
      <c r="S54" s="15"/>
      <c r="T54" s="15"/>
    </row>
    <row r="55" spans="1:20" ht="15.75">
      <c r="A55" s="15" t="s">
        <v>83</v>
      </c>
      <c r="B55" s="15" t="str">
        <f>VLOOKUP(LEFT('Supermarket Data from Wayne Ent'!B56,FIND(",",'Supermarket Data from Wayne Ent'!B56)-1),'SM Data Dictionary from Bruce'!$G$3:$H$5,2,FALSE)</f>
        <v>B</v>
      </c>
      <c r="C55" s="15">
        <f>IF('Supermarket Data from Wayne Ent'!C56=LOWER("normal"),0,1)</f>
        <v>0</v>
      </c>
      <c r="D55" s="15">
        <f>IF('Supermarket Data from Wayne Ent'!D56=LOWER("male"),0,IF('Supermarket Data from Wayne Ent'!D56=LOWER("female"),1,2))</f>
        <v>0</v>
      </c>
      <c r="E55" s="15" t="str">
        <f>'Supermarket Data from Wayne Ent'!E56</f>
        <v>Home and lifestyle</v>
      </c>
      <c r="F55" s="15">
        <f>'Supermarket Data from Wayne Ent'!F56</f>
        <v>16.16</v>
      </c>
      <c r="G55" s="15">
        <f>'Supermarket Data from Wayne Ent'!G56</f>
        <v>2</v>
      </c>
      <c r="H55" s="7">
        <f>'Supermarket Data from Wayne Ent'!H56</f>
        <v>43531</v>
      </c>
      <c r="I55" s="4">
        <f>60*HOUR('Supermarket Data from Wayne Ent'!I56)+MINUTE('Supermarket Data from Wayne Ent'!I56)</f>
        <v>709</v>
      </c>
      <c r="J55" s="4">
        <f t="shared" si="0"/>
        <v>1</v>
      </c>
      <c r="K55" s="15" t="str">
        <f>'Supermarket Data from Wayne Ent'!J56</f>
        <v>Ewallet</v>
      </c>
      <c r="L55" s="15">
        <f>'Supermarket Data from Wayne Ent'!K56</f>
        <v>32.32</v>
      </c>
      <c r="M55" s="15">
        <f>'Supermarket Data from Wayne Ent'!L56/100</f>
        <v>4.761904762E-2</v>
      </c>
      <c r="N55" s="29">
        <f t="shared" si="1"/>
        <v>1.6160000000000001</v>
      </c>
      <c r="O55" s="29">
        <f t="shared" si="2"/>
        <v>33.936</v>
      </c>
      <c r="P55" s="29">
        <f t="shared" si="3"/>
        <v>1.6159999999999997</v>
      </c>
      <c r="Q55" s="29">
        <f t="shared" si="4"/>
        <v>1.61600000003232</v>
      </c>
      <c r="R55" s="15"/>
      <c r="S55" s="15"/>
      <c r="T55" s="15"/>
    </row>
    <row r="56" spans="1:20" ht="15.75">
      <c r="A56" s="15" t="s">
        <v>84</v>
      </c>
      <c r="B56" s="15" t="str">
        <f>VLOOKUP(LEFT('Supermarket Data from Wayne Ent'!B57,FIND(",",'Supermarket Data from Wayne Ent'!B57)-1),'SM Data Dictionary from Bruce'!$G$3:$H$5,2,FALSE)</f>
        <v>C</v>
      </c>
      <c r="C56" s="15">
        <f>IF('Supermarket Data from Wayne Ent'!C57=LOWER("normal"),0,1)</f>
        <v>0</v>
      </c>
      <c r="D56" s="15">
        <f>IF('Supermarket Data from Wayne Ent'!D57=LOWER("male"),0,IF('Supermarket Data from Wayne Ent'!D57=LOWER("female"),1,2))</f>
        <v>1</v>
      </c>
      <c r="E56" s="15" t="str">
        <f>'Supermarket Data from Wayne Ent'!E57</f>
        <v>Electronic accessories</v>
      </c>
      <c r="F56" s="15">
        <f>'Supermarket Data from Wayne Ent'!F57</f>
        <v>85.98</v>
      </c>
      <c r="G56" s="15">
        <f>'Supermarket Data from Wayne Ent'!G57</f>
        <v>8</v>
      </c>
      <c r="H56" s="7">
        <f>'Supermarket Data from Wayne Ent'!H57</f>
        <v>43524</v>
      </c>
      <c r="I56" s="4">
        <f>60*HOUR('Supermarket Data from Wayne Ent'!I57)+MINUTE('Supermarket Data from Wayne Ent'!I57)</f>
        <v>1141</v>
      </c>
      <c r="J56" s="4">
        <f t="shared" si="0"/>
        <v>2</v>
      </c>
      <c r="K56" s="15" t="str">
        <f>'Supermarket Data from Wayne Ent'!J57</f>
        <v>Cash</v>
      </c>
      <c r="L56" s="15">
        <f>'Supermarket Data from Wayne Ent'!K57</f>
        <v>687.84</v>
      </c>
      <c r="M56" s="15">
        <f>'Supermarket Data from Wayne Ent'!L57/100</f>
        <v>4.761904762E-2</v>
      </c>
      <c r="N56" s="29">
        <f t="shared" si="1"/>
        <v>34.392000000000003</v>
      </c>
      <c r="O56" s="29">
        <f t="shared" si="2"/>
        <v>722.23200000000008</v>
      </c>
      <c r="P56" s="29">
        <f t="shared" si="3"/>
        <v>34.392000000000053</v>
      </c>
      <c r="Q56" s="29">
        <f t="shared" si="4"/>
        <v>34.392000000687844</v>
      </c>
      <c r="R56" s="15"/>
      <c r="S56" s="15"/>
      <c r="T56" s="15"/>
    </row>
    <row r="57" spans="1:20" ht="15.75">
      <c r="A57" s="15" t="s">
        <v>85</v>
      </c>
      <c r="B57" s="15" t="str">
        <f>VLOOKUP(LEFT('Supermarket Data from Wayne Ent'!B58,FIND(",",'Supermarket Data from Wayne Ent'!B58)-1),'SM Data Dictionary from Bruce'!$G$3:$H$5,2,FALSE)</f>
        <v>A</v>
      </c>
      <c r="C57" s="15">
        <f>IF('Supermarket Data from Wayne Ent'!C58=LOWER("normal"),0,1)</f>
        <v>1</v>
      </c>
      <c r="D57" s="15">
        <f>IF('Supermarket Data from Wayne Ent'!D58=LOWER("male"),0,IF('Supermarket Data from Wayne Ent'!D58=LOWER("female"),1,2))</f>
        <v>0</v>
      </c>
      <c r="E57" s="15" t="str">
        <f>'Supermarket Data from Wayne Ent'!E58</f>
        <v>Home and lifestyle</v>
      </c>
      <c r="F57" s="15">
        <f>'Supermarket Data from Wayne Ent'!F58</f>
        <v>44.34</v>
      </c>
      <c r="G57" s="15">
        <f>'Supermarket Data from Wayne Ent'!G58</f>
        <v>2</v>
      </c>
      <c r="H57" s="7">
        <f>'Supermarket Data from Wayne Ent'!H58</f>
        <v>43551</v>
      </c>
      <c r="I57" s="4">
        <f>60*HOUR('Supermarket Data from Wayne Ent'!I58)+MINUTE('Supermarket Data from Wayne Ent'!I58)</f>
        <v>686</v>
      </c>
      <c r="J57" s="4">
        <f t="shared" si="0"/>
        <v>1</v>
      </c>
      <c r="K57" s="15" t="str">
        <f>'Supermarket Data from Wayne Ent'!J58</f>
        <v>Cash</v>
      </c>
      <c r="L57" s="15">
        <f>'Supermarket Data from Wayne Ent'!K58</f>
        <v>88.68</v>
      </c>
      <c r="M57" s="15">
        <f>'Supermarket Data from Wayne Ent'!L58/100</f>
        <v>4.761904762E-2</v>
      </c>
      <c r="N57" s="29">
        <f t="shared" si="1"/>
        <v>4.4340000000000002</v>
      </c>
      <c r="O57" s="29">
        <f t="shared" si="2"/>
        <v>93.114000000000004</v>
      </c>
      <c r="P57" s="29">
        <f t="shared" si="3"/>
        <v>4.4339999999999975</v>
      </c>
      <c r="Q57" s="29">
        <f t="shared" si="4"/>
        <v>4.4340000000886803</v>
      </c>
      <c r="R57" s="15"/>
      <c r="S57" s="15"/>
      <c r="T57" s="15"/>
    </row>
    <row r="58" spans="1:20" ht="15.75">
      <c r="A58" s="15" t="s">
        <v>86</v>
      </c>
      <c r="B58" s="15" t="str">
        <f>VLOOKUP(LEFT('Supermarket Data from Wayne Ent'!B59,FIND(",",'Supermarket Data from Wayne Ent'!B59)-1),'SM Data Dictionary from Bruce'!$G$3:$H$5,2,FALSE)</f>
        <v>A</v>
      </c>
      <c r="C58" s="15">
        <f>IF('Supermarket Data from Wayne Ent'!C59=LOWER("normal"),0,1)</f>
        <v>0</v>
      </c>
      <c r="D58" s="15">
        <f>IF('Supermarket Data from Wayne Ent'!D59=LOWER("male"),0,IF('Supermarket Data from Wayne Ent'!D59=LOWER("female"),1,2))</f>
        <v>0</v>
      </c>
      <c r="E58" s="15" t="str">
        <f>'Supermarket Data from Wayne Ent'!E59</f>
        <v>Health and beauty</v>
      </c>
      <c r="F58" s="15">
        <f>'Supermarket Data from Wayne Ent'!F59</f>
        <v>89.6</v>
      </c>
      <c r="G58" s="15">
        <f>'Supermarket Data from Wayne Ent'!G59</f>
        <v>8</v>
      </c>
      <c r="H58" s="7">
        <f>'Supermarket Data from Wayne Ent'!H59</f>
        <v>43503</v>
      </c>
      <c r="I58" s="4">
        <f>60*HOUR('Supermarket Data from Wayne Ent'!I59)+MINUTE('Supermarket Data from Wayne Ent'!I59)</f>
        <v>688</v>
      </c>
      <c r="J58" s="4">
        <f t="shared" si="0"/>
        <v>1</v>
      </c>
      <c r="K58" s="15" t="str">
        <f>'Supermarket Data from Wayne Ent'!J59</f>
        <v>Ewallet</v>
      </c>
      <c r="L58" s="15">
        <f>'Supermarket Data from Wayne Ent'!K59</f>
        <v>716.8</v>
      </c>
      <c r="M58" s="15">
        <f>'Supermarket Data from Wayne Ent'!L59/100</f>
        <v>4.761904762E-2</v>
      </c>
      <c r="N58" s="29">
        <f t="shared" si="1"/>
        <v>35.839999999999996</v>
      </c>
      <c r="O58" s="29">
        <f t="shared" si="2"/>
        <v>752.64</v>
      </c>
      <c r="P58" s="29">
        <f t="shared" si="3"/>
        <v>35.840000000000032</v>
      </c>
      <c r="Q58" s="29">
        <f t="shared" si="4"/>
        <v>35.840000000716799</v>
      </c>
      <c r="R58" s="15"/>
      <c r="S58" s="15"/>
      <c r="T58" s="15"/>
    </row>
    <row r="59" spans="1:20" ht="15.75">
      <c r="A59" s="15" t="s">
        <v>87</v>
      </c>
      <c r="B59" s="15" t="str">
        <f>VLOOKUP(LEFT('Supermarket Data from Wayne Ent'!B60,FIND(",",'Supermarket Data from Wayne Ent'!B60)-1),'SM Data Dictionary from Bruce'!$G$3:$H$5,2,FALSE)</f>
        <v>A</v>
      </c>
      <c r="C59" s="15">
        <f>IF('Supermarket Data from Wayne Ent'!C60=LOWER("normal"),0,1)</f>
        <v>1</v>
      </c>
      <c r="D59" s="15">
        <f>IF('Supermarket Data from Wayne Ent'!D60=LOWER("male"),0,IF('Supermarket Data from Wayne Ent'!D60=LOWER("female"),1,2))</f>
        <v>1</v>
      </c>
      <c r="E59" s="15" t="str">
        <f>'Supermarket Data from Wayne Ent'!E60</f>
        <v>Home and lifestyle</v>
      </c>
      <c r="F59" s="15">
        <f>'Supermarket Data from Wayne Ent'!F60</f>
        <v>72.349999999999994</v>
      </c>
      <c r="G59" s="15">
        <f>'Supermarket Data from Wayne Ent'!G60</f>
        <v>10</v>
      </c>
      <c r="H59" s="7">
        <f>'Supermarket Data from Wayne Ent'!H60</f>
        <v>43485</v>
      </c>
      <c r="I59" s="4">
        <f>60*HOUR('Supermarket Data from Wayne Ent'!I60)+MINUTE('Supermarket Data from Wayne Ent'!I60)</f>
        <v>955</v>
      </c>
      <c r="J59" s="4">
        <f t="shared" si="0"/>
        <v>2</v>
      </c>
      <c r="K59" s="15" t="str">
        <f>'Supermarket Data from Wayne Ent'!J60</f>
        <v>Cash</v>
      </c>
      <c r="L59" s="15">
        <f>'Supermarket Data from Wayne Ent'!K60</f>
        <v>723.5</v>
      </c>
      <c r="M59" s="15">
        <f>'Supermarket Data from Wayne Ent'!L60/100</f>
        <v>4.761904762E-2</v>
      </c>
      <c r="N59" s="29">
        <f t="shared" si="1"/>
        <v>36.174999999999997</v>
      </c>
      <c r="O59" s="29">
        <f t="shared" si="2"/>
        <v>759.67499999999995</v>
      </c>
      <c r="P59" s="29">
        <f t="shared" si="3"/>
        <v>36.174999999999955</v>
      </c>
      <c r="Q59" s="29">
        <f t="shared" si="4"/>
        <v>36.1750000007235</v>
      </c>
      <c r="R59" s="15"/>
      <c r="S59" s="15"/>
      <c r="T59" s="15"/>
    </row>
    <row r="60" spans="1:20" ht="15.75">
      <c r="A60" s="15" t="s">
        <v>88</v>
      </c>
      <c r="B60" s="15" t="str">
        <f>VLOOKUP(LEFT('Supermarket Data from Wayne Ent'!B61,FIND(",",'Supermarket Data from Wayne Ent'!B61)-1),'SM Data Dictionary from Bruce'!$G$3:$H$5,2,FALSE)</f>
        <v>C</v>
      </c>
      <c r="C60" s="15">
        <f>IF('Supermarket Data from Wayne Ent'!C61=LOWER("normal"),0,1)</f>
        <v>0</v>
      </c>
      <c r="D60" s="15">
        <f>IF('Supermarket Data from Wayne Ent'!D61=LOWER("male"),0,IF('Supermarket Data from Wayne Ent'!D61=LOWER("female"),1,2))</f>
        <v>0</v>
      </c>
      <c r="E60" s="15" t="str">
        <f>'Supermarket Data from Wayne Ent'!E61</f>
        <v>Electronic accessories</v>
      </c>
      <c r="F60" s="15">
        <f>'Supermarket Data from Wayne Ent'!F61</f>
        <v>30.61</v>
      </c>
      <c r="G60" s="15">
        <f>'Supermarket Data from Wayne Ent'!G61</f>
        <v>6</v>
      </c>
      <c r="H60" s="7">
        <f>'Supermarket Data from Wayne Ent'!H61</f>
        <v>43536</v>
      </c>
      <c r="I60" s="4">
        <f>60*HOUR('Supermarket Data from Wayne Ent'!I61)+MINUTE('Supermarket Data from Wayne Ent'!I61)</f>
        <v>1236</v>
      </c>
      <c r="J60" s="4">
        <f t="shared" si="0"/>
        <v>2</v>
      </c>
      <c r="K60" s="15" t="str">
        <f>'Supermarket Data from Wayne Ent'!J61</f>
        <v>Cash</v>
      </c>
      <c r="L60" s="15">
        <f>'Supermarket Data from Wayne Ent'!K61</f>
        <v>183.66</v>
      </c>
      <c r="M60" s="15">
        <f>'Supermarket Data from Wayne Ent'!L61/100</f>
        <v>4.761904762E-2</v>
      </c>
      <c r="N60" s="29">
        <f t="shared" si="1"/>
        <v>9.1829999999999998</v>
      </c>
      <c r="O60" s="29">
        <f t="shared" si="2"/>
        <v>192.84299999999999</v>
      </c>
      <c r="P60" s="29">
        <f t="shared" si="3"/>
        <v>9.1829999999999927</v>
      </c>
      <c r="Q60" s="29">
        <f t="shared" si="4"/>
        <v>9.1830000001836591</v>
      </c>
      <c r="R60" s="15"/>
      <c r="S60" s="15"/>
      <c r="T60" s="15"/>
    </row>
    <row r="61" spans="1:20" ht="15.75">
      <c r="A61" s="15" t="s">
        <v>89</v>
      </c>
      <c r="B61" s="15" t="str">
        <f>VLOOKUP(LEFT('Supermarket Data from Wayne Ent'!B62,FIND(",",'Supermarket Data from Wayne Ent'!B62)-1),'SM Data Dictionary from Bruce'!$G$3:$H$5,2,FALSE)</f>
        <v>C</v>
      </c>
      <c r="C61" s="15">
        <f>IF('Supermarket Data from Wayne Ent'!C62=LOWER("normal"),0,1)</f>
        <v>1</v>
      </c>
      <c r="D61" s="15">
        <f>IF('Supermarket Data from Wayne Ent'!D62=LOWER("male"),0,IF('Supermarket Data from Wayne Ent'!D62=LOWER("female"),1,2))</f>
        <v>1</v>
      </c>
      <c r="E61" s="15" t="str">
        <f>'Supermarket Data from Wayne Ent'!E62</f>
        <v>Sports and travel</v>
      </c>
      <c r="F61" s="15">
        <f>'Supermarket Data from Wayne Ent'!F62</f>
        <v>24.74</v>
      </c>
      <c r="G61" s="15">
        <f>'Supermarket Data from Wayne Ent'!G62</f>
        <v>3</v>
      </c>
      <c r="H61" s="7">
        <f>'Supermarket Data from Wayne Ent'!H62</f>
        <v>43511</v>
      </c>
      <c r="I61" s="4">
        <f>60*HOUR('Supermarket Data from Wayne Ent'!I62)+MINUTE('Supermarket Data from Wayne Ent'!I62)</f>
        <v>1067</v>
      </c>
      <c r="J61" s="4">
        <f t="shared" si="0"/>
        <v>2</v>
      </c>
      <c r="K61" s="15" t="str">
        <f>'Supermarket Data from Wayne Ent'!J62</f>
        <v>Credit card</v>
      </c>
      <c r="L61" s="15">
        <f>'Supermarket Data from Wayne Ent'!K62</f>
        <v>74.22</v>
      </c>
      <c r="M61" s="15">
        <f>'Supermarket Data from Wayne Ent'!L62/100</f>
        <v>4.761904762E-2</v>
      </c>
      <c r="N61" s="29">
        <f t="shared" si="1"/>
        <v>3.7110000000000003</v>
      </c>
      <c r="O61" s="29">
        <f t="shared" si="2"/>
        <v>77.930999999999997</v>
      </c>
      <c r="P61" s="29">
        <f t="shared" si="3"/>
        <v>3.7109999999999985</v>
      </c>
      <c r="Q61" s="29">
        <f t="shared" si="4"/>
        <v>3.71100000007422</v>
      </c>
      <c r="R61" s="15"/>
      <c r="S61" s="15"/>
      <c r="T61" s="15"/>
    </row>
    <row r="62" spans="1:20" ht="15.75">
      <c r="A62" s="15" t="s">
        <v>90</v>
      </c>
      <c r="B62" s="15" t="str">
        <f>VLOOKUP(LEFT('Supermarket Data from Wayne Ent'!B63,FIND(",",'Supermarket Data from Wayne Ent'!B63)-1),'SM Data Dictionary from Bruce'!$G$3:$H$5,2,FALSE)</f>
        <v>C</v>
      </c>
      <c r="C62" s="15">
        <f>IF('Supermarket Data from Wayne Ent'!C63=LOWER("normal"),0,1)</f>
        <v>0</v>
      </c>
      <c r="D62" s="15">
        <f>IF('Supermarket Data from Wayne Ent'!D63=LOWER("male"),0,IF('Supermarket Data from Wayne Ent'!D63=LOWER("female"),1,2))</f>
        <v>0</v>
      </c>
      <c r="E62" s="15" t="str">
        <f>'Supermarket Data from Wayne Ent'!E63</f>
        <v>Home and lifestyle</v>
      </c>
      <c r="F62" s="15">
        <f>'Supermarket Data from Wayne Ent'!F63</f>
        <v>55.73</v>
      </c>
      <c r="G62" s="15">
        <f>'Supermarket Data from Wayne Ent'!G63</f>
        <v>6</v>
      </c>
      <c r="H62" s="7">
        <f>'Supermarket Data from Wayne Ent'!H63</f>
        <v>43520</v>
      </c>
      <c r="I62" s="4">
        <f>60*HOUR('Supermarket Data from Wayne Ent'!I63)+MINUTE('Supermarket Data from Wayne Ent'!I63)</f>
        <v>655</v>
      </c>
      <c r="J62" s="4">
        <f t="shared" si="0"/>
        <v>0</v>
      </c>
      <c r="K62" s="15" t="str">
        <f>'Supermarket Data from Wayne Ent'!J63</f>
        <v>Ewallet</v>
      </c>
      <c r="L62" s="15">
        <f>'Supermarket Data from Wayne Ent'!K63</f>
        <v>334.38</v>
      </c>
      <c r="M62" s="15">
        <f>'Supermarket Data from Wayne Ent'!L63/100</f>
        <v>4.761904762E-2</v>
      </c>
      <c r="N62" s="29">
        <f t="shared" si="1"/>
        <v>16.719000000000001</v>
      </c>
      <c r="O62" s="29">
        <f t="shared" si="2"/>
        <v>351.09899999999999</v>
      </c>
      <c r="P62" s="29">
        <f t="shared" si="3"/>
        <v>16.718999999999994</v>
      </c>
      <c r="Q62" s="29">
        <f t="shared" si="4"/>
        <v>16.719000000334379</v>
      </c>
      <c r="R62" s="15"/>
      <c r="S62" s="15"/>
      <c r="T62" s="15"/>
    </row>
    <row r="63" spans="1:20" ht="15.75">
      <c r="A63" s="15" t="s">
        <v>92</v>
      </c>
      <c r="B63" s="15" t="str">
        <f>VLOOKUP(LEFT('Supermarket Data from Wayne Ent'!B65,FIND(",",'Supermarket Data from Wayne Ent'!B65)-1),'SM Data Dictionary from Bruce'!$G$3:$H$5,2,FALSE)</f>
        <v>A</v>
      </c>
      <c r="C63" s="15">
        <f>IF('Supermarket Data from Wayne Ent'!C65=LOWER("normal"),0,1)</f>
        <v>1</v>
      </c>
      <c r="D63" s="15">
        <f>IF('Supermarket Data from Wayne Ent'!D65=LOWER("male"),0,IF('Supermarket Data from Wayne Ent'!D65=LOWER("female"),1,2))</f>
        <v>0</v>
      </c>
      <c r="E63" s="15" t="str">
        <f>'Supermarket Data from Wayne Ent'!E65</f>
        <v>Sports and travel</v>
      </c>
      <c r="F63" s="15">
        <f>'Supermarket Data from Wayne Ent'!F65</f>
        <v>15.81</v>
      </c>
      <c r="G63" s="15">
        <f>'Supermarket Data from Wayne Ent'!G65</f>
        <v>10</v>
      </c>
      <c r="H63" s="7">
        <f>'Supermarket Data from Wayne Ent'!H65</f>
        <v>43530</v>
      </c>
      <c r="I63" s="4">
        <f>60*HOUR('Supermarket Data from Wayne Ent'!I65)+MINUTE('Supermarket Data from Wayne Ent'!I65)</f>
        <v>747</v>
      </c>
      <c r="J63" s="4">
        <f t="shared" si="0"/>
        <v>1</v>
      </c>
      <c r="K63" s="15" t="str">
        <f>'Supermarket Data from Wayne Ent'!J65</f>
        <v>Credit card</v>
      </c>
      <c r="L63" s="15">
        <f>'Supermarket Data from Wayne Ent'!K65</f>
        <v>158.1</v>
      </c>
      <c r="M63" s="15">
        <f>'Supermarket Data from Wayne Ent'!L65/100</f>
        <v>4.761904762E-2</v>
      </c>
      <c r="N63" s="29">
        <f t="shared" si="1"/>
        <v>7.9050000000000011</v>
      </c>
      <c r="O63" s="29">
        <f t="shared" si="2"/>
        <v>166.005</v>
      </c>
      <c r="P63" s="29">
        <f t="shared" si="3"/>
        <v>7.9050000000000011</v>
      </c>
      <c r="Q63" s="29">
        <f t="shared" si="4"/>
        <v>7.9050000001580996</v>
      </c>
      <c r="R63" s="15"/>
      <c r="S63" s="15"/>
      <c r="T63" s="15"/>
    </row>
    <row r="64" spans="1:20" ht="15.75">
      <c r="A64" s="15" t="s">
        <v>93</v>
      </c>
      <c r="B64" s="15" t="str">
        <f>VLOOKUP(LEFT('Supermarket Data from Wayne Ent'!B66,FIND(",",'Supermarket Data from Wayne Ent'!B66)-1),'SM Data Dictionary from Bruce'!$G$3:$H$5,2,FALSE)</f>
        <v>B</v>
      </c>
      <c r="C64" s="15">
        <f>IF('Supermarket Data from Wayne Ent'!C66=LOWER("normal"),0,1)</f>
        <v>1</v>
      </c>
      <c r="D64" s="15">
        <f>IF('Supermarket Data from Wayne Ent'!D66=LOWER("male"),0,IF('Supermarket Data from Wayne Ent'!D66=LOWER("female"),1,2))</f>
        <v>0</v>
      </c>
      <c r="E64" s="15" t="str">
        <f>'Supermarket Data from Wayne Ent'!E66</f>
        <v>Health and beauty</v>
      </c>
      <c r="F64" s="15">
        <f>'Supermarket Data from Wayne Ent'!F66</f>
        <v>75.739999999999995</v>
      </c>
      <c r="G64" s="15">
        <f>'Supermarket Data from Wayne Ent'!G66</f>
        <v>4</v>
      </c>
      <c r="H64" s="7">
        <f>'Supermarket Data from Wayne Ent'!H66</f>
        <v>43510</v>
      </c>
      <c r="I64" s="4">
        <f>60*HOUR('Supermarket Data from Wayne Ent'!I66)+MINUTE('Supermarket Data from Wayne Ent'!I66)</f>
        <v>875</v>
      </c>
      <c r="J64" s="4">
        <f t="shared" si="0"/>
        <v>1</v>
      </c>
      <c r="K64" s="15" t="str">
        <f>'Supermarket Data from Wayne Ent'!J66</f>
        <v>Cash</v>
      </c>
      <c r="L64" s="15">
        <f>'Supermarket Data from Wayne Ent'!K66</f>
        <v>302.95999999999998</v>
      </c>
      <c r="M64" s="15">
        <f>'Supermarket Data from Wayne Ent'!L66/100</f>
        <v>4.761904762E-2</v>
      </c>
      <c r="N64" s="29">
        <f t="shared" si="1"/>
        <v>15.148</v>
      </c>
      <c r="O64" s="29">
        <f t="shared" si="2"/>
        <v>318.108</v>
      </c>
      <c r="P64" s="29">
        <f t="shared" si="3"/>
        <v>15.148000000000025</v>
      </c>
      <c r="Q64" s="29">
        <f t="shared" si="4"/>
        <v>15.148000000302961</v>
      </c>
      <c r="R64" s="15"/>
      <c r="S64" s="15"/>
      <c r="T64" s="15"/>
    </row>
    <row r="65" spans="1:20" ht="15.75">
      <c r="A65" s="15" t="s">
        <v>94</v>
      </c>
      <c r="B65" s="15" t="str">
        <f>VLOOKUP(LEFT('Supermarket Data from Wayne Ent'!B67,FIND(",",'Supermarket Data from Wayne Ent'!B67)-1),'SM Data Dictionary from Bruce'!$G$3:$H$5,2,FALSE)</f>
        <v>A</v>
      </c>
      <c r="C65" s="15">
        <f>IF('Supermarket Data from Wayne Ent'!C67=LOWER("normal"),0,1)</f>
        <v>1</v>
      </c>
      <c r="D65" s="15">
        <f>IF('Supermarket Data from Wayne Ent'!D67=LOWER("male"),0,IF('Supermarket Data from Wayne Ent'!D67=LOWER("female"),1,2))</f>
        <v>0</v>
      </c>
      <c r="E65" s="15" t="str">
        <f>'Supermarket Data from Wayne Ent'!E67</f>
        <v>Health and beauty</v>
      </c>
      <c r="F65" s="15">
        <f>'Supermarket Data from Wayne Ent'!F67</f>
        <v>15.87</v>
      </c>
      <c r="G65" s="15">
        <f>'Supermarket Data from Wayne Ent'!G67</f>
        <v>10</v>
      </c>
      <c r="H65" s="7">
        <f>'Supermarket Data from Wayne Ent'!H67</f>
        <v>43537</v>
      </c>
      <c r="I65" s="4">
        <f>60*HOUR('Supermarket Data from Wayne Ent'!I67)+MINUTE('Supermarket Data from Wayne Ent'!I67)</f>
        <v>1000</v>
      </c>
      <c r="J65" s="4">
        <f t="shared" ref="J65:J127" si="5">IF(AND(I65&gt;=420,I65&lt;=660),0,IF(AND(I65&gt;660,I65&lt;=900),1,2))</f>
        <v>2</v>
      </c>
      <c r="K65" s="15" t="str">
        <f>'Supermarket Data from Wayne Ent'!J67</f>
        <v>Cash</v>
      </c>
      <c r="L65" s="15">
        <f>'Supermarket Data from Wayne Ent'!K67</f>
        <v>158.69999999999999</v>
      </c>
      <c r="M65" s="15">
        <f>'Supermarket Data from Wayne Ent'!L67/100</f>
        <v>4.761904762E-2</v>
      </c>
      <c r="N65" s="29">
        <f t="shared" si="1"/>
        <v>7.9349999999999996</v>
      </c>
      <c r="O65" s="29">
        <f t="shared" si="2"/>
        <v>166.63499999999999</v>
      </c>
      <c r="P65" s="29">
        <f t="shared" si="3"/>
        <v>7.9350000000000023</v>
      </c>
      <c r="Q65" s="29">
        <f t="shared" si="4"/>
        <v>7.9350000001586993</v>
      </c>
      <c r="R65" s="15"/>
      <c r="S65" s="15"/>
      <c r="T65" s="15"/>
    </row>
    <row r="66" spans="1:20" ht="15.75">
      <c r="A66" s="15" t="s">
        <v>95</v>
      </c>
      <c r="B66" s="15" t="str">
        <f>VLOOKUP(LEFT('Supermarket Data from Wayne Ent'!B68,FIND(",",'Supermarket Data from Wayne Ent'!B68)-1),'SM Data Dictionary from Bruce'!$G$3:$H$5,2,FALSE)</f>
        <v>C</v>
      </c>
      <c r="C66" s="15">
        <f>IF('Supermarket Data from Wayne Ent'!C68=LOWER("normal"),0,1)</f>
        <v>0</v>
      </c>
      <c r="D66" s="15">
        <f>IF('Supermarket Data from Wayne Ent'!D68=LOWER("male"),0,IF('Supermarket Data from Wayne Ent'!D68=LOWER("female"),1,2))</f>
        <v>1</v>
      </c>
      <c r="E66" s="15" t="str">
        <f>'Supermarket Data from Wayne Ent'!E68</f>
        <v>Health and beauty</v>
      </c>
      <c r="F66" s="15">
        <f>'Supermarket Data from Wayne Ent'!F68</f>
        <v>33.47</v>
      </c>
      <c r="G66" s="15">
        <f>'Supermarket Data from Wayne Ent'!G68</f>
        <v>2</v>
      </c>
      <c r="H66" s="7">
        <f>'Supermarket Data from Wayne Ent'!H68</f>
        <v>43506</v>
      </c>
      <c r="I66" s="4">
        <f>60*HOUR('Supermarket Data from Wayne Ent'!I68)+MINUTE('Supermarket Data from Wayne Ent'!I68)</f>
        <v>943</v>
      </c>
      <c r="J66" s="4">
        <f t="shared" si="5"/>
        <v>2</v>
      </c>
      <c r="K66" s="15" t="str">
        <f>'Supermarket Data from Wayne Ent'!J68</f>
        <v>Ewallet</v>
      </c>
      <c r="L66" s="15">
        <f>'Supermarket Data from Wayne Ent'!K68</f>
        <v>66.94</v>
      </c>
      <c r="M66" s="15">
        <f>'Supermarket Data from Wayne Ent'!L68/100</f>
        <v>4.761904762E-2</v>
      </c>
      <c r="N66" s="29">
        <f t="shared" si="1"/>
        <v>3.347</v>
      </c>
      <c r="O66" s="29">
        <f t="shared" si="2"/>
        <v>70.286999999999992</v>
      </c>
      <c r="P66" s="29">
        <f t="shared" si="3"/>
        <v>3.3469999999999942</v>
      </c>
      <c r="Q66" s="29">
        <f t="shared" si="4"/>
        <v>3.3470000000669398</v>
      </c>
      <c r="R66" s="15"/>
      <c r="S66" s="15"/>
      <c r="T66" s="15"/>
    </row>
    <row r="67" spans="1:20" ht="15.75">
      <c r="A67" s="15" t="s">
        <v>96</v>
      </c>
      <c r="B67" s="15" t="str">
        <f>VLOOKUP(LEFT('Supermarket Data from Wayne Ent'!B69,FIND(",",'Supermarket Data from Wayne Ent'!B69)-1),'SM Data Dictionary from Bruce'!$G$3:$H$5,2,FALSE)</f>
        <v>B</v>
      </c>
      <c r="C67" s="15">
        <f>IF('Supermarket Data from Wayne Ent'!C69=LOWER("normal"),0,1)</f>
        <v>1</v>
      </c>
      <c r="D67" s="15">
        <f>IF('Supermarket Data from Wayne Ent'!D69=LOWER("male"),0,IF('Supermarket Data from Wayne Ent'!D69=LOWER("female"),1,2))</f>
        <v>1</v>
      </c>
      <c r="E67" s="15" t="str">
        <f>'Supermarket Data from Wayne Ent'!E69</f>
        <v>Fashion accessories</v>
      </c>
      <c r="F67" s="15">
        <f>'Supermarket Data from Wayne Ent'!F69</f>
        <v>97.61</v>
      </c>
      <c r="G67" s="15">
        <f>'Supermarket Data from Wayne Ent'!G69</f>
        <v>6</v>
      </c>
      <c r="H67" s="7">
        <f>'Supermarket Data from Wayne Ent'!H69</f>
        <v>43472</v>
      </c>
      <c r="I67" s="4">
        <f>60*HOUR('Supermarket Data from Wayne Ent'!I69)+MINUTE('Supermarket Data from Wayne Ent'!I69)</f>
        <v>901</v>
      </c>
      <c r="J67" s="4">
        <f t="shared" si="5"/>
        <v>2</v>
      </c>
      <c r="K67" s="15" t="str">
        <f>'Supermarket Data from Wayne Ent'!J69</f>
        <v>Ewallet</v>
      </c>
      <c r="L67" s="15">
        <f>'Supermarket Data from Wayne Ent'!K69</f>
        <v>585.66</v>
      </c>
      <c r="M67" s="15">
        <f>'Supermarket Data from Wayne Ent'!L69/100</f>
        <v>4.761904762E-2</v>
      </c>
      <c r="N67" s="29">
        <f t="shared" si="1"/>
        <v>29.283000000000001</v>
      </c>
      <c r="O67" s="29">
        <f t="shared" si="2"/>
        <v>614.94299999999998</v>
      </c>
      <c r="P67" s="29">
        <f t="shared" si="3"/>
        <v>29.283000000000015</v>
      </c>
      <c r="Q67" s="29">
        <f t="shared" si="4"/>
        <v>29.283000000585659</v>
      </c>
      <c r="R67" s="15"/>
      <c r="S67" s="15"/>
      <c r="T67" s="15"/>
    </row>
    <row r="68" spans="1:20" ht="15.75">
      <c r="A68" s="15" t="s">
        <v>97</v>
      </c>
      <c r="B68" s="15" t="str">
        <f>VLOOKUP(LEFT('Supermarket Data from Wayne Ent'!B70,FIND(",",'Supermarket Data from Wayne Ent'!B70)-1),'SM Data Dictionary from Bruce'!$G$3:$H$5,2,FALSE)</f>
        <v>A</v>
      </c>
      <c r="C68" s="15">
        <f>IF('Supermarket Data from Wayne Ent'!C70=LOWER("normal"),0,1)</f>
        <v>0</v>
      </c>
      <c r="D68" s="15">
        <f>IF('Supermarket Data from Wayne Ent'!D70=LOWER("male"),0,IF('Supermarket Data from Wayne Ent'!D70=LOWER("female"),1,2))</f>
        <v>0</v>
      </c>
      <c r="E68" s="15" t="str">
        <f>'Supermarket Data from Wayne Ent'!E70</f>
        <v>Sports and travel</v>
      </c>
      <c r="F68" s="15">
        <f>'Supermarket Data from Wayne Ent'!F70</f>
        <v>78.77</v>
      </c>
      <c r="G68" s="15">
        <f>'Supermarket Data from Wayne Ent'!G70</f>
        <v>10</v>
      </c>
      <c r="H68" s="7">
        <f>'Supermarket Data from Wayne Ent'!H70</f>
        <v>43489</v>
      </c>
      <c r="I68" s="4">
        <f>60*HOUR('Supermarket Data from Wayne Ent'!I70)+MINUTE('Supermarket Data from Wayne Ent'!I70)</f>
        <v>604</v>
      </c>
      <c r="J68" s="4">
        <f t="shared" si="5"/>
        <v>0</v>
      </c>
      <c r="K68" s="15" t="str">
        <f>'Supermarket Data from Wayne Ent'!J70</f>
        <v>Cash</v>
      </c>
      <c r="L68" s="15">
        <f>'Supermarket Data from Wayne Ent'!K70</f>
        <v>787.7</v>
      </c>
      <c r="M68" s="15">
        <f>'Supermarket Data from Wayne Ent'!L70/100</f>
        <v>4.761904762E-2</v>
      </c>
      <c r="N68" s="29">
        <f t="shared" ref="N68:N131" si="6">0.05*F68*G68</f>
        <v>39.384999999999998</v>
      </c>
      <c r="O68" s="29">
        <f t="shared" ref="O68:O131" si="7">F68*G68+N68</f>
        <v>827.08499999999992</v>
      </c>
      <c r="P68" s="29">
        <f t="shared" ref="P68:P131" si="8">F68*G68+N68-L68</f>
        <v>39.384999999999877</v>
      </c>
      <c r="Q68" s="29">
        <f t="shared" ref="Q68:Q131" si="9">M68*O68</f>
        <v>39.385000000787699</v>
      </c>
      <c r="R68" s="15"/>
      <c r="S68" s="15"/>
      <c r="T68" s="15"/>
    </row>
    <row r="69" spans="1:20" ht="15.75">
      <c r="A69" s="15" t="s">
        <v>98</v>
      </c>
      <c r="B69" s="15" t="str">
        <f>VLOOKUP(LEFT('Supermarket Data from Wayne Ent'!B71,FIND(",",'Supermarket Data from Wayne Ent'!B71)-1),'SM Data Dictionary from Bruce'!$G$3:$H$5,2,FALSE)</f>
        <v>A</v>
      </c>
      <c r="C69" s="15">
        <f>IF('Supermarket Data from Wayne Ent'!C71=LOWER("normal"),0,1)</f>
        <v>1</v>
      </c>
      <c r="D69" s="15">
        <f>IF('Supermarket Data from Wayne Ent'!D71=LOWER("male"),0,IF('Supermarket Data from Wayne Ent'!D71=LOWER("female"),1,2))</f>
        <v>1</v>
      </c>
      <c r="E69" s="15" t="str">
        <f>'Supermarket Data from Wayne Ent'!E71</f>
        <v>Health and beauty</v>
      </c>
      <c r="F69" s="15">
        <f>'Supermarket Data from Wayne Ent'!F71</f>
        <v>18.329999999999998</v>
      </c>
      <c r="G69" s="15">
        <f>'Supermarket Data from Wayne Ent'!G71</f>
        <v>1</v>
      </c>
      <c r="H69" s="7">
        <f>'Supermarket Data from Wayne Ent'!H71</f>
        <v>43498</v>
      </c>
      <c r="I69" s="4">
        <f>60*HOUR('Supermarket Data from Wayne Ent'!I71)+MINUTE('Supermarket Data from Wayne Ent'!I71)</f>
        <v>1130</v>
      </c>
      <c r="J69" s="4">
        <f t="shared" si="5"/>
        <v>2</v>
      </c>
      <c r="K69" s="15" t="str">
        <f>'Supermarket Data from Wayne Ent'!J71</f>
        <v>Cash</v>
      </c>
      <c r="L69" s="15">
        <f>'Supermarket Data from Wayne Ent'!K71</f>
        <v>18.329999999999998</v>
      </c>
      <c r="M69" s="15">
        <f>'Supermarket Data from Wayne Ent'!L71/100</f>
        <v>4.761904762E-2</v>
      </c>
      <c r="N69" s="29">
        <f t="shared" si="6"/>
        <v>0.91649999999999998</v>
      </c>
      <c r="O69" s="29">
        <f t="shared" si="7"/>
        <v>19.246499999999997</v>
      </c>
      <c r="P69" s="29">
        <f t="shared" si="8"/>
        <v>0.9164999999999992</v>
      </c>
      <c r="Q69" s="29">
        <f t="shared" si="9"/>
        <v>0.91650000001832987</v>
      </c>
      <c r="R69" s="15"/>
      <c r="S69" s="15"/>
      <c r="T69" s="15"/>
    </row>
    <row r="70" spans="1:20" ht="15.75">
      <c r="A70" s="15" t="s">
        <v>99</v>
      </c>
      <c r="B70" s="15" t="str">
        <f>VLOOKUP(LEFT('Supermarket Data from Wayne Ent'!B72,FIND(",",'Supermarket Data from Wayne Ent'!B72)-1),'SM Data Dictionary from Bruce'!$G$3:$H$5,2,FALSE)</f>
        <v>C</v>
      </c>
      <c r="C70" s="15">
        <f>IF('Supermarket Data from Wayne Ent'!C72=LOWER("normal"),0,1)</f>
        <v>0</v>
      </c>
      <c r="D70" s="15">
        <f>IF('Supermarket Data from Wayne Ent'!D72=LOWER("male"),0,IF('Supermarket Data from Wayne Ent'!D72=LOWER("female"),1,2))</f>
        <v>0</v>
      </c>
      <c r="E70" s="15" t="str">
        <f>'Supermarket Data from Wayne Ent'!E72</f>
        <v>Food and beverages</v>
      </c>
      <c r="F70" s="15">
        <f>'Supermarket Data from Wayne Ent'!F72</f>
        <v>89.48</v>
      </c>
      <c r="G70" s="15">
        <f>'Supermarket Data from Wayne Ent'!G72</f>
        <v>10</v>
      </c>
      <c r="H70" s="7">
        <f>'Supermarket Data from Wayne Ent'!H72</f>
        <v>43471</v>
      </c>
      <c r="I70" s="4">
        <f>60*HOUR('Supermarket Data from Wayne Ent'!I72)+MINUTE('Supermarket Data from Wayne Ent'!I72)</f>
        <v>766</v>
      </c>
      <c r="J70" s="4">
        <f t="shared" si="5"/>
        <v>1</v>
      </c>
      <c r="K70" s="15" t="str">
        <f>'Supermarket Data from Wayne Ent'!J72</f>
        <v>Credit card</v>
      </c>
      <c r="L70" s="15">
        <f>'Supermarket Data from Wayne Ent'!K72</f>
        <v>894.8</v>
      </c>
      <c r="M70" s="15">
        <f>'Supermarket Data from Wayne Ent'!L72/100</f>
        <v>4.761904762E-2</v>
      </c>
      <c r="N70" s="29">
        <f t="shared" si="6"/>
        <v>44.74</v>
      </c>
      <c r="O70" s="29">
        <f t="shared" si="7"/>
        <v>939.54000000000008</v>
      </c>
      <c r="P70" s="29">
        <f t="shared" si="8"/>
        <v>44.740000000000123</v>
      </c>
      <c r="Q70" s="29">
        <f t="shared" si="9"/>
        <v>44.740000000894803</v>
      </c>
      <c r="R70" s="15"/>
      <c r="S70" s="15"/>
      <c r="T70" s="15"/>
    </row>
    <row r="71" spans="1:20" ht="15.75">
      <c r="A71" s="15" t="s">
        <v>100</v>
      </c>
      <c r="B71" s="15" t="str">
        <f>VLOOKUP(LEFT('Supermarket Data from Wayne Ent'!B73,FIND(",",'Supermarket Data from Wayne Ent'!B73)-1),'SM Data Dictionary from Bruce'!$G$3:$H$5,2,FALSE)</f>
        <v>C</v>
      </c>
      <c r="C71" s="15">
        <f>IF('Supermarket Data from Wayne Ent'!C73=LOWER("normal"),0,1)</f>
        <v>0</v>
      </c>
      <c r="D71" s="15">
        <f>IF('Supermarket Data from Wayne Ent'!D73=LOWER("male"),0,IF('Supermarket Data from Wayne Ent'!D73=LOWER("female"),1,2))</f>
        <v>0</v>
      </c>
      <c r="E71" s="15" t="str">
        <f>'Supermarket Data from Wayne Ent'!E73</f>
        <v>Fashion accessories</v>
      </c>
      <c r="F71" s="15">
        <f>'Supermarket Data from Wayne Ent'!F73</f>
        <v>62.12</v>
      </c>
      <c r="G71" s="15">
        <f>'Supermarket Data from Wayne Ent'!G73</f>
        <v>10</v>
      </c>
      <c r="H71" s="7">
        <f>'Supermarket Data from Wayne Ent'!H73</f>
        <v>43507</v>
      </c>
      <c r="I71" s="4">
        <f>60*HOUR('Supermarket Data from Wayne Ent'!I73)+MINUTE('Supermarket Data from Wayne Ent'!I73)</f>
        <v>979</v>
      </c>
      <c r="J71" s="4">
        <f t="shared" si="5"/>
        <v>2</v>
      </c>
      <c r="K71" s="15" t="str">
        <f>'Supermarket Data from Wayne Ent'!J73</f>
        <v>Cash</v>
      </c>
      <c r="L71" s="15">
        <f>'Supermarket Data from Wayne Ent'!K73</f>
        <v>621.20000000000005</v>
      </c>
      <c r="M71" s="15">
        <f>'Supermarket Data from Wayne Ent'!L73/100</f>
        <v>4.761904762E-2</v>
      </c>
      <c r="N71" s="29">
        <f t="shared" si="6"/>
        <v>31.06</v>
      </c>
      <c r="O71" s="29">
        <f t="shared" si="7"/>
        <v>652.25999999999988</v>
      </c>
      <c r="P71" s="29">
        <f t="shared" si="8"/>
        <v>31.059999999999832</v>
      </c>
      <c r="Q71" s="29">
        <f t="shared" si="9"/>
        <v>31.060000000621194</v>
      </c>
      <c r="R71" s="15"/>
      <c r="S71" s="15"/>
      <c r="T71" s="15"/>
    </row>
    <row r="72" spans="1:20" ht="15.75">
      <c r="A72" s="15" t="s">
        <v>101</v>
      </c>
      <c r="B72" s="15" t="str">
        <f>VLOOKUP(LEFT('Supermarket Data from Wayne Ent'!B74,FIND(",",'Supermarket Data from Wayne Ent'!B74)-1),'SM Data Dictionary from Bruce'!$G$3:$H$5,2,FALSE)</f>
        <v>B</v>
      </c>
      <c r="C72" s="15">
        <f>IF('Supermarket Data from Wayne Ent'!C74=LOWER("normal"),0,1)</f>
        <v>1</v>
      </c>
      <c r="D72" s="15">
        <f>IF('Supermarket Data from Wayne Ent'!D74=LOWER("male"),0,IF('Supermarket Data from Wayne Ent'!D74=LOWER("female"),1,2))</f>
        <v>1</v>
      </c>
      <c r="E72" s="15" t="str">
        <f>'Supermarket Data from Wayne Ent'!E74</f>
        <v>Food and beverages</v>
      </c>
      <c r="F72" s="15">
        <f>'Supermarket Data from Wayne Ent'!F74</f>
        <v>48.52</v>
      </c>
      <c r="G72" s="15">
        <f>'Supermarket Data from Wayne Ent'!G74</f>
        <v>3</v>
      </c>
      <c r="H72" s="7">
        <f>'Supermarket Data from Wayne Ent'!H74</f>
        <v>43529</v>
      </c>
      <c r="I72" s="4">
        <f>60*HOUR('Supermarket Data from Wayne Ent'!I74)+MINUTE('Supermarket Data from Wayne Ent'!I74)</f>
        <v>1097</v>
      </c>
      <c r="J72" s="4">
        <f t="shared" si="5"/>
        <v>2</v>
      </c>
      <c r="K72" s="15" t="str">
        <f>'Supermarket Data from Wayne Ent'!J74</f>
        <v>Ewallet</v>
      </c>
      <c r="L72" s="15">
        <f>'Supermarket Data from Wayne Ent'!K74</f>
        <v>145.56</v>
      </c>
      <c r="M72" s="15">
        <f>'Supermarket Data from Wayne Ent'!L74/100</f>
        <v>4.761904762E-2</v>
      </c>
      <c r="N72" s="29">
        <f t="shared" si="6"/>
        <v>7.2780000000000005</v>
      </c>
      <c r="O72" s="29">
        <f t="shared" si="7"/>
        <v>152.83799999999999</v>
      </c>
      <c r="P72" s="29">
        <f t="shared" si="8"/>
        <v>7.2779999999999916</v>
      </c>
      <c r="Q72" s="29">
        <f t="shared" si="9"/>
        <v>7.2780000001455596</v>
      </c>
      <c r="R72" s="15"/>
      <c r="S72" s="15"/>
      <c r="T72" s="15"/>
    </row>
    <row r="73" spans="1:20" ht="15.75">
      <c r="A73" s="15" t="s">
        <v>102</v>
      </c>
      <c r="B73" s="15" t="str">
        <f>VLOOKUP(LEFT('Supermarket Data from Wayne Ent'!B75,FIND(",",'Supermarket Data from Wayne Ent'!B75)-1),'SM Data Dictionary from Bruce'!$G$3:$H$5,2,FALSE)</f>
        <v>C</v>
      </c>
      <c r="C73" s="15">
        <f>IF('Supermarket Data from Wayne Ent'!C75=LOWER("normal"),0,1)</f>
        <v>0</v>
      </c>
      <c r="D73" s="15">
        <f>IF('Supermarket Data from Wayne Ent'!D75=LOWER("male"),0,IF('Supermarket Data from Wayne Ent'!D75=LOWER("female"),1,2))</f>
        <v>1</v>
      </c>
      <c r="E73" s="15" t="str">
        <f>'Supermarket Data from Wayne Ent'!E75</f>
        <v>Electronic accessories</v>
      </c>
      <c r="F73" s="15">
        <f>'Supermarket Data from Wayne Ent'!F75</f>
        <v>75.91</v>
      </c>
      <c r="G73" s="15">
        <f>'Supermarket Data from Wayne Ent'!G75</f>
        <v>6</v>
      </c>
      <c r="H73" s="7">
        <f>'Supermarket Data from Wayne Ent'!H75</f>
        <v>43533</v>
      </c>
      <c r="I73" s="4">
        <f>60*HOUR('Supermarket Data from Wayne Ent'!I75)+MINUTE('Supermarket Data from Wayne Ent'!I75)</f>
        <v>1101</v>
      </c>
      <c r="J73" s="4">
        <f t="shared" si="5"/>
        <v>2</v>
      </c>
      <c r="K73" s="15" t="str">
        <f>'Supermarket Data from Wayne Ent'!J75</f>
        <v>Cash</v>
      </c>
      <c r="L73" s="15">
        <f>'Supermarket Data from Wayne Ent'!K75</f>
        <v>455.46</v>
      </c>
      <c r="M73" s="15">
        <f>'Supermarket Data from Wayne Ent'!L75/100</f>
        <v>4.761904762E-2</v>
      </c>
      <c r="N73" s="29">
        <f t="shared" si="6"/>
        <v>22.773</v>
      </c>
      <c r="O73" s="29">
        <f t="shared" si="7"/>
        <v>478.233</v>
      </c>
      <c r="P73" s="29">
        <f t="shared" si="8"/>
        <v>22.773000000000025</v>
      </c>
      <c r="Q73" s="29">
        <f t="shared" si="9"/>
        <v>22.773000000455461</v>
      </c>
      <c r="R73" s="15"/>
      <c r="S73" s="15"/>
      <c r="T73" s="15"/>
    </row>
    <row r="74" spans="1:20" ht="15.75">
      <c r="A74" s="15" t="s">
        <v>103</v>
      </c>
      <c r="B74" s="15" t="str">
        <f>VLOOKUP(LEFT('Supermarket Data from Wayne Ent'!B76,FIND(",",'Supermarket Data from Wayne Ent'!B76)-1),'SM Data Dictionary from Bruce'!$G$3:$H$5,2,FALSE)</f>
        <v>A</v>
      </c>
      <c r="C74" s="15">
        <f>IF('Supermarket Data from Wayne Ent'!C76=LOWER("normal"),0,1)</f>
        <v>0</v>
      </c>
      <c r="D74" s="15">
        <f>IF('Supermarket Data from Wayne Ent'!D76=LOWER("male"),0,IF('Supermarket Data from Wayne Ent'!D76=LOWER("female"),1,2))</f>
        <v>0</v>
      </c>
      <c r="E74" s="15" t="str">
        <f>'Supermarket Data from Wayne Ent'!E76</f>
        <v>Home and lifestyle</v>
      </c>
      <c r="F74" s="15">
        <f>'Supermarket Data from Wayne Ent'!F76</f>
        <v>74.67</v>
      </c>
      <c r="G74" s="15">
        <f>'Supermarket Data from Wayne Ent'!G76</f>
        <v>9</v>
      </c>
      <c r="H74" s="7">
        <f>'Supermarket Data from Wayne Ent'!H76</f>
        <v>43487</v>
      </c>
      <c r="I74" s="4">
        <f>60*HOUR('Supermarket Data from Wayne Ent'!I76)+MINUTE('Supermarket Data from Wayne Ent'!I76)</f>
        <v>655</v>
      </c>
      <c r="J74" s="4">
        <f t="shared" si="5"/>
        <v>0</v>
      </c>
      <c r="K74" s="15" t="str">
        <f>'Supermarket Data from Wayne Ent'!J76</f>
        <v>Ewallet</v>
      </c>
      <c r="L74" s="15">
        <f>'Supermarket Data from Wayne Ent'!K76</f>
        <v>672.03</v>
      </c>
      <c r="M74" s="15">
        <f>'Supermarket Data from Wayne Ent'!L76/100</f>
        <v>4.761904762E-2</v>
      </c>
      <c r="N74" s="29">
        <f t="shared" si="6"/>
        <v>33.601500000000001</v>
      </c>
      <c r="O74" s="29">
        <f t="shared" si="7"/>
        <v>705.63149999999996</v>
      </c>
      <c r="P74" s="29">
        <f t="shared" si="8"/>
        <v>33.601499999999987</v>
      </c>
      <c r="Q74" s="29">
        <f t="shared" si="9"/>
        <v>33.601500000672026</v>
      </c>
      <c r="R74" s="15"/>
      <c r="S74" s="15"/>
      <c r="T74" s="15"/>
    </row>
    <row r="75" spans="1:20" ht="15.75">
      <c r="A75" s="15" t="s">
        <v>104</v>
      </c>
      <c r="B75" s="15" t="str">
        <f>VLOOKUP(LEFT('Supermarket Data from Wayne Ent'!B77,FIND(",",'Supermarket Data from Wayne Ent'!B77)-1),'SM Data Dictionary from Bruce'!$G$3:$H$5,2,FALSE)</f>
        <v>C</v>
      </c>
      <c r="C75" s="15">
        <f>IF('Supermarket Data from Wayne Ent'!C77=LOWER("normal"),0,1)</f>
        <v>0</v>
      </c>
      <c r="D75" s="15">
        <f>IF('Supermarket Data from Wayne Ent'!D77=LOWER("male"),0,IF('Supermarket Data from Wayne Ent'!D77=LOWER("female"),1,2))</f>
        <v>1</v>
      </c>
      <c r="E75" s="15" t="str">
        <f>'Supermarket Data from Wayne Ent'!E77</f>
        <v>Electronic accessories</v>
      </c>
      <c r="F75" s="15">
        <f>'Supermarket Data from Wayne Ent'!F77</f>
        <v>41.65</v>
      </c>
      <c r="G75" s="15">
        <f>'Supermarket Data from Wayne Ent'!G77</f>
        <v>10</v>
      </c>
      <c r="H75" s="7">
        <f>'Supermarket Data from Wayne Ent'!H77</f>
        <v>43478</v>
      </c>
      <c r="I75" s="4">
        <f>60*HOUR('Supermarket Data from Wayne Ent'!I77)+MINUTE('Supermarket Data from Wayne Ent'!I77)</f>
        <v>1024</v>
      </c>
      <c r="J75" s="4">
        <f t="shared" si="5"/>
        <v>2</v>
      </c>
      <c r="K75" s="15" t="str">
        <f>'Supermarket Data from Wayne Ent'!J77</f>
        <v>Credit card</v>
      </c>
      <c r="L75" s="15">
        <f>'Supermarket Data from Wayne Ent'!K77</f>
        <v>416.5</v>
      </c>
      <c r="M75" s="15">
        <f>'Supermarket Data from Wayne Ent'!L77/100</f>
        <v>4.761904762E-2</v>
      </c>
      <c r="N75" s="29">
        <f t="shared" si="6"/>
        <v>20.824999999999999</v>
      </c>
      <c r="O75" s="29">
        <f t="shared" si="7"/>
        <v>437.32499999999999</v>
      </c>
      <c r="P75" s="29">
        <f t="shared" si="8"/>
        <v>20.824999999999989</v>
      </c>
      <c r="Q75" s="29">
        <f t="shared" si="9"/>
        <v>20.825000000416498</v>
      </c>
      <c r="R75" s="15"/>
      <c r="S75" s="15"/>
      <c r="T75" s="15"/>
    </row>
    <row r="76" spans="1:20" ht="15.75">
      <c r="A76" s="15" t="s">
        <v>105</v>
      </c>
      <c r="B76" s="15" t="str">
        <f>VLOOKUP(LEFT('Supermarket Data from Wayne Ent'!B78,FIND(",",'Supermarket Data from Wayne Ent'!B78)-1),'SM Data Dictionary from Bruce'!$G$3:$H$5,2,FALSE)</f>
        <v>C</v>
      </c>
      <c r="C76" s="15">
        <f>IF('Supermarket Data from Wayne Ent'!C78=LOWER("normal"),0,1)</f>
        <v>1</v>
      </c>
      <c r="D76" s="15">
        <f>IF('Supermarket Data from Wayne Ent'!D78=LOWER("male"),0,IF('Supermarket Data from Wayne Ent'!D78=LOWER("female"),1,2))</f>
        <v>0</v>
      </c>
      <c r="E76" s="15" t="str">
        <f>'Supermarket Data from Wayne Ent'!E78</f>
        <v>Fashion accessories</v>
      </c>
      <c r="F76" s="15">
        <f>'Supermarket Data from Wayne Ent'!F78</f>
        <v>49.04</v>
      </c>
      <c r="G76" s="15">
        <f>'Supermarket Data from Wayne Ent'!G78</f>
        <v>9</v>
      </c>
      <c r="H76" s="7">
        <f>'Supermarket Data from Wayne Ent'!H78</f>
        <v>43474</v>
      </c>
      <c r="I76" s="4">
        <f>60*HOUR('Supermarket Data from Wayne Ent'!I78)+MINUTE('Supermarket Data from Wayne Ent'!I78)</f>
        <v>860</v>
      </c>
      <c r="J76" s="4">
        <f t="shared" si="5"/>
        <v>1</v>
      </c>
      <c r="K76" s="15" t="str">
        <f>'Supermarket Data from Wayne Ent'!J78</f>
        <v>Credit card</v>
      </c>
      <c r="L76" s="15">
        <f>'Supermarket Data from Wayne Ent'!K78</f>
        <v>441.36</v>
      </c>
      <c r="M76" s="15">
        <f>'Supermarket Data from Wayne Ent'!L78/100</f>
        <v>4.761904762E-2</v>
      </c>
      <c r="N76" s="29">
        <f t="shared" si="6"/>
        <v>22.067999999999998</v>
      </c>
      <c r="O76" s="29">
        <f t="shared" si="7"/>
        <v>463.428</v>
      </c>
      <c r="P76" s="29">
        <f t="shared" si="8"/>
        <v>22.067999999999984</v>
      </c>
      <c r="Q76" s="29">
        <f t="shared" si="9"/>
        <v>22.068000000441359</v>
      </c>
      <c r="R76" s="15"/>
      <c r="S76" s="15"/>
      <c r="T76" s="15"/>
    </row>
    <row r="77" spans="1:20" ht="15.75">
      <c r="A77" s="15" t="s">
        <v>106</v>
      </c>
      <c r="B77" s="15" t="str">
        <f>VLOOKUP(LEFT('Supermarket Data from Wayne Ent'!B79,FIND(",",'Supermarket Data from Wayne Ent'!B79)-1),'SM Data Dictionary from Bruce'!$G$3:$H$5,2,FALSE)</f>
        <v>A</v>
      </c>
      <c r="C77" s="15">
        <f>IF('Supermarket Data from Wayne Ent'!C79=LOWER("normal"),0,1)</f>
        <v>1</v>
      </c>
      <c r="D77" s="15">
        <f>IF('Supermarket Data from Wayne Ent'!D79=LOWER("male"),0,IF('Supermarket Data from Wayne Ent'!D79=LOWER("female"),1,2))</f>
        <v>1</v>
      </c>
      <c r="E77" s="15" t="str">
        <f>'Supermarket Data from Wayne Ent'!E79</f>
        <v>Fashion accessories</v>
      </c>
      <c r="F77" s="15">
        <f>'Supermarket Data from Wayne Ent'!F79</f>
        <v>20.010000000000002</v>
      </c>
      <c r="G77" s="15">
        <f>'Supermarket Data from Wayne Ent'!G79</f>
        <v>9</v>
      </c>
      <c r="H77" s="7">
        <f>'Supermarket Data from Wayne Ent'!H79</f>
        <v>43477</v>
      </c>
      <c r="I77" s="4">
        <f>60*HOUR('Supermarket Data from Wayne Ent'!I79)+MINUTE('Supermarket Data from Wayne Ent'!I79)</f>
        <v>948</v>
      </c>
      <c r="J77" s="4">
        <f t="shared" si="5"/>
        <v>2</v>
      </c>
      <c r="K77" s="15" t="str">
        <f>'Supermarket Data from Wayne Ent'!J79</f>
        <v>Credit card</v>
      </c>
      <c r="L77" s="15">
        <f>'Supermarket Data from Wayne Ent'!K79</f>
        <v>180.09</v>
      </c>
      <c r="M77" s="15">
        <f>'Supermarket Data from Wayne Ent'!L79/100</f>
        <v>4.761904762E-2</v>
      </c>
      <c r="N77" s="29">
        <f t="shared" si="6"/>
        <v>9.0045000000000019</v>
      </c>
      <c r="O77" s="29">
        <f t="shared" si="7"/>
        <v>189.09450000000001</v>
      </c>
      <c r="P77" s="29">
        <f t="shared" si="8"/>
        <v>9.0045000000000073</v>
      </c>
      <c r="Q77" s="29">
        <f t="shared" si="9"/>
        <v>9.0045000001800908</v>
      </c>
      <c r="R77" s="15"/>
      <c r="S77" s="15"/>
      <c r="T77" s="15"/>
    </row>
    <row r="78" spans="1:20" ht="15.75">
      <c r="A78" s="15" t="s">
        <v>107</v>
      </c>
      <c r="B78" s="15" t="str">
        <f>VLOOKUP(LEFT('Supermarket Data from Wayne Ent'!B80,FIND(",",'Supermarket Data from Wayne Ent'!B80)-1),'SM Data Dictionary from Bruce'!$G$3:$H$5,2,FALSE)</f>
        <v>C</v>
      </c>
      <c r="C78" s="15">
        <f>IF('Supermarket Data from Wayne Ent'!C80=LOWER("normal"),0,1)</f>
        <v>1</v>
      </c>
      <c r="D78" s="15">
        <f>IF('Supermarket Data from Wayne Ent'!D80=LOWER("male"),0,IF('Supermarket Data from Wayne Ent'!D80=LOWER("female"),1,2))</f>
        <v>1</v>
      </c>
      <c r="E78" s="15" t="str">
        <f>'Supermarket Data from Wayne Ent'!E80</f>
        <v>Food and beverages</v>
      </c>
      <c r="F78" s="15">
        <f>'Supermarket Data from Wayne Ent'!F80</f>
        <v>78.31</v>
      </c>
      <c r="G78" s="15">
        <f>'Supermarket Data from Wayne Ent'!G80</f>
        <v>10</v>
      </c>
      <c r="H78" s="7">
        <f>'Supermarket Data from Wayne Ent'!H80</f>
        <v>43529</v>
      </c>
      <c r="I78" s="4">
        <f>60*HOUR('Supermarket Data from Wayne Ent'!I80)+MINUTE('Supermarket Data from Wayne Ent'!I80)</f>
        <v>984</v>
      </c>
      <c r="J78" s="4">
        <f t="shared" si="5"/>
        <v>2</v>
      </c>
      <c r="K78" s="15" t="str">
        <f>'Supermarket Data from Wayne Ent'!J80</f>
        <v>Ewallet</v>
      </c>
      <c r="L78" s="15">
        <f>'Supermarket Data from Wayne Ent'!K80</f>
        <v>783.1</v>
      </c>
      <c r="M78" s="15">
        <f>'Supermarket Data from Wayne Ent'!L80/100</f>
        <v>4.761904762E-2</v>
      </c>
      <c r="N78" s="29">
        <f t="shared" si="6"/>
        <v>39.155000000000001</v>
      </c>
      <c r="O78" s="29">
        <f t="shared" si="7"/>
        <v>822.255</v>
      </c>
      <c r="P78" s="29">
        <f t="shared" si="8"/>
        <v>39.154999999999973</v>
      </c>
      <c r="Q78" s="29">
        <f t="shared" si="9"/>
        <v>39.155000000783097</v>
      </c>
      <c r="R78" s="15"/>
      <c r="S78" s="15"/>
      <c r="T78" s="15"/>
    </row>
    <row r="79" spans="1:20" ht="15.75">
      <c r="A79" s="15" t="s">
        <v>108</v>
      </c>
      <c r="B79" s="15" t="str">
        <f>VLOOKUP(LEFT('Supermarket Data from Wayne Ent'!B81,FIND(",",'Supermarket Data from Wayne Ent'!B81)-1),'SM Data Dictionary from Bruce'!$G$3:$H$5,2,FALSE)</f>
        <v>C</v>
      </c>
      <c r="C79" s="15">
        <f>IF('Supermarket Data from Wayne Ent'!C81=LOWER("normal"),0,1)</f>
        <v>0</v>
      </c>
      <c r="D79" s="15">
        <f>IF('Supermarket Data from Wayne Ent'!D81=LOWER("male"),0,IF('Supermarket Data from Wayne Ent'!D81=LOWER("female"),1,2))</f>
        <v>1</v>
      </c>
      <c r="E79" s="15" t="str">
        <f>'Supermarket Data from Wayne Ent'!E81</f>
        <v>Health and beauty</v>
      </c>
      <c r="F79" s="15">
        <f>'Supermarket Data from Wayne Ent'!F81</f>
        <v>20.38</v>
      </c>
      <c r="G79" s="15">
        <f>'Supermarket Data from Wayne Ent'!G81</f>
        <v>5</v>
      </c>
      <c r="H79" s="7">
        <f>'Supermarket Data from Wayne Ent'!H81</f>
        <v>43487</v>
      </c>
      <c r="I79" s="4">
        <f>60*HOUR('Supermarket Data from Wayne Ent'!I81)+MINUTE('Supermarket Data from Wayne Ent'!I81)</f>
        <v>1136</v>
      </c>
      <c r="J79" s="4">
        <f t="shared" si="5"/>
        <v>2</v>
      </c>
      <c r="K79" s="15" t="str">
        <f>'Supermarket Data from Wayne Ent'!J81</f>
        <v>Cash</v>
      </c>
      <c r="L79" s="15">
        <f>'Supermarket Data from Wayne Ent'!K81</f>
        <v>101.9</v>
      </c>
      <c r="M79" s="15">
        <f>'Supermarket Data from Wayne Ent'!L81/100</f>
        <v>4.761904762E-2</v>
      </c>
      <c r="N79" s="29">
        <f t="shared" si="6"/>
        <v>5.0949999999999998</v>
      </c>
      <c r="O79" s="29">
        <f t="shared" si="7"/>
        <v>106.99499999999999</v>
      </c>
      <c r="P79" s="29">
        <f t="shared" si="8"/>
        <v>5.0949999999999847</v>
      </c>
      <c r="Q79" s="29">
        <f t="shared" si="9"/>
        <v>5.0950000001018996</v>
      </c>
      <c r="R79" s="15"/>
      <c r="S79" s="15"/>
      <c r="T79" s="15"/>
    </row>
    <row r="80" spans="1:20" ht="15.75">
      <c r="A80" s="15" t="s">
        <v>109</v>
      </c>
      <c r="B80" s="15" t="str">
        <f>VLOOKUP(LEFT('Supermarket Data from Wayne Ent'!B82,FIND(",",'Supermarket Data from Wayne Ent'!B82)-1),'SM Data Dictionary from Bruce'!$G$3:$H$5,2,FALSE)</f>
        <v>C</v>
      </c>
      <c r="C80" s="15">
        <f>IF('Supermarket Data from Wayne Ent'!C82=LOWER("normal"),0,1)</f>
        <v>0</v>
      </c>
      <c r="D80" s="15">
        <f>IF('Supermarket Data from Wayne Ent'!D82=LOWER("male"),0,IF('Supermarket Data from Wayne Ent'!D82=LOWER("female"),1,2))</f>
        <v>1</v>
      </c>
      <c r="E80" s="15" t="str">
        <f>'Supermarket Data from Wayne Ent'!E82</f>
        <v>Health and beauty</v>
      </c>
      <c r="F80" s="15">
        <f>'Supermarket Data from Wayne Ent'!F82</f>
        <v>99.19</v>
      </c>
      <c r="G80" s="15">
        <f>'Supermarket Data from Wayne Ent'!G82</f>
        <v>6</v>
      </c>
      <c r="H80" s="7">
        <f>'Supermarket Data from Wayne Ent'!H82</f>
        <v>43486</v>
      </c>
      <c r="I80" s="4">
        <f>60*HOUR('Supermarket Data from Wayne Ent'!I82)+MINUTE('Supermarket Data from Wayne Ent'!I82)</f>
        <v>882</v>
      </c>
      <c r="J80" s="4">
        <f t="shared" si="5"/>
        <v>1</v>
      </c>
      <c r="K80" s="15" t="str">
        <f>'Supermarket Data from Wayne Ent'!J82</f>
        <v>Credit card</v>
      </c>
      <c r="L80" s="15">
        <f>'Supermarket Data from Wayne Ent'!K82</f>
        <v>595.14</v>
      </c>
      <c r="M80" s="15">
        <f>'Supermarket Data from Wayne Ent'!L82/100</f>
        <v>4.761904762E-2</v>
      </c>
      <c r="N80" s="29">
        <f t="shared" si="6"/>
        <v>29.757000000000001</v>
      </c>
      <c r="O80" s="29">
        <f t="shared" si="7"/>
        <v>624.89699999999993</v>
      </c>
      <c r="P80" s="29">
        <f t="shared" si="8"/>
        <v>29.756999999999948</v>
      </c>
      <c r="Q80" s="29">
        <f t="shared" si="9"/>
        <v>29.757000000595138</v>
      </c>
      <c r="R80" s="15"/>
      <c r="S80" s="15"/>
      <c r="T80" s="15"/>
    </row>
    <row r="81" spans="1:20" ht="15.75">
      <c r="A81" s="15" t="s">
        <v>110</v>
      </c>
      <c r="B81" s="15" t="str">
        <f>VLOOKUP(LEFT('Supermarket Data from Wayne Ent'!B83,FIND(",",'Supermarket Data from Wayne Ent'!B83)-1),'SM Data Dictionary from Bruce'!$G$3:$H$5,2,FALSE)</f>
        <v>B</v>
      </c>
      <c r="C81" s="15">
        <f>IF('Supermarket Data from Wayne Ent'!C83=LOWER("normal"),0,1)</f>
        <v>0</v>
      </c>
      <c r="D81" s="15">
        <f>IF('Supermarket Data from Wayne Ent'!D83=LOWER("male"),0,IF('Supermarket Data from Wayne Ent'!D83=LOWER("female"),1,2))</f>
        <v>1</v>
      </c>
      <c r="E81" s="15" t="str">
        <f>'Supermarket Data from Wayne Ent'!E83</f>
        <v>Food and beverages</v>
      </c>
      <c r="F81" s="15">
        <f>'Supermarket Data from Wayne Ent'!F83</f>
        <v>96.68</v>
      </c>
      <c r="G81" s="15">
        <f>'Supermarket Data from Wayne Ent'!G83</f>
        <v>3</v>
      </c>
      <c r="H81" s="7">
        <f>'Supermarket Data from Wayne Ent'!H83</f>
        <v>43491</v>
      </c>
      <c r="I81" s="4">
        <f>60*HOUR('Supermarket Data from Wayne Ent'!I83)+MINUTE('Supermarket Data from Wayne Ent'!I83)</f>
        <v>1196</v>
      </c>
      <c r="J81" s="4">
        <f t="shared" si="5"/>
        <v>2</v>
      </c>
      <c r="K81" s="15" t="str">
        <f>'Supermarket Data from Wayne Ent'!J83</f>
        <v>Ewallet</v>
      </c>
      <c r="L81" s="15">
        <f>'Supermarket Data from Wayne Ent'!K83</f>
        <v>290.04000000000002</v>
      </c>
      <c r="M81" s="15">
        <f>'Supermarket Data from Wayne Ent'!L83/100</f>
        <v>4.761904762E-2</v>
      </c>
      <c r="N81" s="29">
        <f t="shared" si="6"/>
        <v>14.502000000000002</v>
      </c>
      <c r="O81" s="29">
        <f t="shared" si="7"/>
        <v>304.54200000000003</v>
      </c>
      <c r="P81" s="29">
        <f t="shared" si="8"/>
        <v>14.50200000000001</v>
      </c>
      <c r="Q81" s="29">
        <f t="shared" si="9"/>
        <v>14.502000000290042</v>
      </c>
      <c r="R81" s="15"/>
      <c r="S81" s="15"/>
      <c r="T81" s="15"/>
    </row>
    <row r="82" spans="1:20" ht="15.75">
      <c r="A82" s="15" t="s">
        <v>111</v>
      </c>
      <c r="B82" s="15" t="str">
        <f>VLOOKUP(LEFT('Supermarket Data from Wayne Ent'!B84,FIND(",",'Supermarket Data from Wayne Ent'!B84)-1),'SM Data Dictionary from Bruce'!$G$3:$H$5,2,FALSE)</f>
        <v>C</v>
      </c>
      <c r="C82" s="15">
        <f>IF('Supermarket Data from Wayne Ent'!C84=LOWER("normal"),0,1)</f>
        <v>0</v>
      </c>
      <c r="D82" s="15">
        <f>IF('Supermarket Data from Wayne Ent'!D84=LOWER("male"),0,IF('Supermarket Data from Wayne Ent'!D84=LOWER("female"),1,2))</f>
        <v>0</v>
      </c>
      <c r="E82" s="15" t="str">
        <f>'Supermarket Data from Wayne Ent'!E84</f>
        <v>Food and beverages</v>
      </c>
      <c r="F82" s="15">
        <f>'Supermarket Data from Wayne Ent'!F84</f>
        <v>19.25</v>
      </c>
      <c r="G82" s="15">
        <f>'Supermarket Data from Wayne Ent'!G84</f>
        <v>8</v>
      </c>
      <c r="H82" s="7">
        <f>'Supermarket Data from Wayne Ent'!H84</f>
        <v>43488</v>
      </c>
      <c r="I82" s="4">
        <f>60*HOUR('Supermarket Data from Wayne Ent'!I84)+MINUTE('Supermarket Data from Wayne Ent'!I84)</f>
        <v>1117</v>
      </c>
      <c r="J82" s="4">
        <f t="shared" si="5"/>
        <v>2</v>
      </c>
      <c r="K82" s="15" t="str">
        <f>'Supermarket Data from Wayne Ent'!J84</f>
        <v>Ewallet</v>
      </c>
      <c r="L82" s="15">
        <f>'Supermarket Data from Wayne Ent'!K84</f>
        <v>154</v>
      </c>
      <c r="M82" s="15">
        <f>'Supermarket Data from Wayne Ent'!L84/100</f>
        <v>4.761904762E-2</v>
      </c>
      <c r="N82" s="29">
        <f t="shared" si="6"/>
        <v>7.7</v>
      </c>
      <c r="O82" s="29">
        <f t="shared" si="7"/>
        <v>161.69999999999999</v>
      </c>
      <c r="P82" s="29">
        <f t="shared" si="8"/>
        <v>7.6999999999999886</v>
      </c>
      <c r="Q82" s="29">
        <f t="shared" si="9"/>
        <v>7.7000000001539997</v>
      </c>
      <c r="R82" s="15"/>
      <c r="S82" s="15"/>
      <c r="T82" s="15"/>
    </row>
    <row r="83" spans="1:20" ht="15.75">
      <c r="A83" s="15" t="s">
        <v>112</v>
      </c>
      <c r="B83" s="15" t="str">
        <f>VLOOKUP(LEFT('Supermarket Data from Wayne Ent'!B85,FIND(",",'Supermarket Data from Wayne Ent'!B85)-1),'SM Data Dictionary from Bruce'!$G$3:$H$5,2,FALSE)</f>
        <v>C</v>
      </c>
      <c r="C83" s="15">
        <f>IF('Supermarket Data from Wayne Ent'!C85=LOWER("normal"),0,1)</f>
        <v>1</v>
      </c>
      <c r="D83" s="15">
        <f>IF('Supermarket Data from Wayne Ent'!D85=LOWER("male"),0,IF('Supermarket Data from Wayne Ent'!D85=LOWER("female"),1,2))</f>
        <v>1</v>
      </c>
      <c r="E83" s="15" t="str">
        <f>'Supermarket Data from Wayne Ent'!E85</f>
        <v>Food and beverages</v>
      </c>
      <c r="F83" s="15">
        <f>'Supermarket Data from Wayne Ent'!F85</f>
        <v>80.36</v>
      </c>
      <c r="G83" s="15">
        <f>'Supermarket Data from Wayne Ent'!G85</f>
        <v>4</v>
      </c>
      <c r="H83" s="7">
        <f>'Supermarket Data from Wayne Ent'!H85</f>
        <v>43519</v>
      </c>
      <c r="I83" s="4">
        <f>60*HOUR('Supermarket Data from Wayne Ent'!I85)+MINUTE('Supermarket Data from Wayne Ent'!I85)</f>
        <v>1125</v>
      </c>
      <c r="J83" s="4">
        <f t="shared" si="5"/>
        <v>2</v>
      </c>
      <c r="K83" s="15" t="str">
        <f>'Supermarket Data from Wayne Ent'!J85</f>
        <v>Credit card</v>
      </c>
      <c r="L83" s="15">
        <f>'Supermarket Data from Wayne Ent'!K85</f>
        <v>321.44</v>
      </c>
      <c r="M83" s="15">
        <f>'Supermarket Data from Wayne Ent'!L85/100</f>
        <v>4.761904762E-2</v>
      </c>
      <c r="N83" s="29">
        <f t="shared" si="6"/>
        <v>16.071999999999999</v>
      </c>
      <c r="O83" s="29">
        <f t="shared" si="7"/>
        <v>337.512</v>
      </c>
      <c r="P83" s="29">
        <f t="shared" si="8"/>
        <v>16.072000000000003</v>
      </c>
      <c r="Q83" s="29">
        <f t="shared" si="9"/>
        <v>16.072000000321442</v>
      </c>
      <c r="R83" s="15"/>
      <c r="S83" s="15"/>
      <c r="T83" s="15"/>
    </row>
    <row r="84" spans="1:20" ht="15.75">
      <c r="A84" s="15" t="s">
        <v>113</v>
      </c>
      <c r="B84" s="15" t="str">
        <f>VLOOKUP(LEFT('Supermarket Data from Wayne Ent'!B86,FIND(",",'Supermarket Data from Wayne Ent'!B86)-1),'SM Data Dictionary from Bruce'!$G$3:$H$5,2,FALSE)</f>
        <v>C</v>
      </c>
      <c r="C84" s="15">
        <f>IF('Supermarket Data from Wayne Ent'!C86=LOWER("normal"),0,1)</f>
        <v>1</v>
      </c>
      <c r="D84" s="15">
        <f>IF('Supermarket Data from Wayne Ent'!D86=LOWER("male"),0,IF('Supermarket Data from Wayne Ent'!D86=LOWER("female"),1,2))</f>
        <v>0</v>
      </c>
      <c r="E84" s="15" t="str">
        <f>'Supermarket Data from Wayne Ent'!E86</f>
        <v>Sports and travel</v>
      </c>
      <c r="F84" s="15">
        <f>'Supermarket Data from Wayne Ent'!F86</f>
        <v>48.91</v>
      </c>
      <c r="G84" s="15">
        <f>'Supermarket Data from Wayne Ent'!G86</f>
        <v>5</v>
      </c>
      <c r="H84" s="7">
        <f>'Supermarket Data from Wayne Ent'!H86</f>
        <v>43533</v>
      </c>
      <c r="I84" s="4">
        <f>60*HOUR('Supermarket Data from Wayne Ent'!I86)+MINUTE('Supermarket Data from Wayne Ent'!I86)</f>
        <v>617</v>
      </c>
      <c r="J84" s="4">
        <f t="shared" si="5"/>
        <v>0</v>
      </c>
      <c r="K84" s="15" t="str">
        <f>'Supermarket Data from Wayne Ent'!J86</f>
        <v>Cash</v>
      </c>
      <c r="L84" s="15">
        <f>'Supermarket Data from Wayne Ent'!K86</f>
        <v>244.55</v>
      </c>
      <c r="M84" s="15">
        <f>'Supermarket Data from Wayne Ent'!L86/100</f>
        <v>4.761904762E-2</v>
      </c>
      <c r="N84" s="29">
        <f t="shared" si="6"/>
        <v>12.227499999999999</v>
      </c>
      <c r="O84" s="29">
        <f t="shared" si="7"/>
        <v>256.77749999999997</v>
      </c>
      <c r="P84" s="29">
        <f t="shared" si="8"/>
        <v>12.227499999999964</v>
      </c>
      <c r="Q84" s="29">
        <f t="shared" si="9"/>
        <v>12.227500000244548</v>
      </c>
      <c r="R84" s="15"/>
      <c r="S84" s="15"/>
      <c r="T84" s="15"/>
    </row>
    <row r="85" spans="1:20" ht="15.75">
      <c r="A85" s="15" t="s">
        <v>114</v>
      </c>
      <c r="B85" s="15" t="str">
        <f>VLOOKUP(LEFT('Supermarket Data from Wayne Ent'!B87,FIND(",",'Supermarket Data from Wayne Ent'!B87)-1),'SM Data Dictionary from Bruce'!$G$3:$H$5,2,FALSE)</f>
        <v>C</v>
      </c>
      <c r="C85" s="15">
        <f>IF('Supermarket Data from Wayne Ent'!C87=LOWER("normal"),0,1)</f>
        <v>0</v>
      </c>
      <c r="D85" s="15">
        <f>IF('Supermarket Data from Wayne Ent'!D87=LOWER("male"),0,IF('Supermarket Data from Wayne Ent'!D87=LOWER("female"),1,2))</f>
        <v>1</v>
      </c>
      <c r="E85" s="15" t="str">
        <f>'Supermarket Data from Wayne Ent'!E87</f>
        <v>Sports and travel</v>
      </c>
      <c r="F85" s="15">
        <f>'Supermarket Data from Wayne Ent'!F87</f>
        <v>83.06</v>
      </c>
      <c r="G85" s="15">
        <f>'Supermarket Data from Wayne Ent'!G87</f>
        <v>7</v>
      </c>
      <c r="H85" s="7">
        <f>'Supermarket Data from Wayne Ent'!H87</f>
        <v>43529</v>
      </c>
      <c r="I85" s="4">
        <f>60*HOUR('Supermarket Data from Wayne Ent'!I87)+MINUTE('Supermarket Data from Wayne Ent'!I87)</f>
        <v>871</v>
      </c>
      <c r="J85" s="4">
        <f t="shared" si="5"/>
        <v>1</v>
      </c>
      <c r="K85" s="15" t="str">
        <f>'Supermarket Data from Wayne Ent'!J87</f>
        <v>Ewallet</v>
      </c>
      <c r="L85" s="15">
        <f>'Supermarket Data from Wayne Ent'!K87</f>
        <v>581.41999999999996</v>
      </c>
      <c r="M85" s="15">
        <f>'Supermarket Data from Wayne Ent'!L87/100</f>
        <v>4.761904762E-2</v>
      </c>
      <c r="N85" s="29">
        <f t="shared" si="6"/>
        <v>29.071000000000005</v>
      </c>
      <c r="O85" s="29">
        <f t="shared" si="7"/>
        <v>610.4910000000001</v>
      </c>
      <c r="P85" s="29">
        <f t="shared" si="8"/>
        <v>29.07100000000014</v>
      </c>
      <c r="Q85" s="29">
        <f t="shared" si="9"/>
        <v>29.071000000581424</v>
      </c>
      <c r="R85" s="15"/>
      <c r="S85" s="15"/>
      <c r="T85" s="15"/>
    </row>
    <row r="86" spans="1:20" ht="15.75">
      <c r="A86" s="15" t="s">
        <v>115</v>
      </c>
      <c r="B86" s="15" t="str">
        <f>VLOOKUP(LEFT('Supermarket Data from Wayne Ent'!B88,FIND(",",'Supermarket Data from Wayne Ent'!B88)-1),'SM Data Dictionary from Bruce'!$G$3:$H$5,2,FALSE)</f>
        <v>C</v>
      </c>
      <c r="C86" s="15">
        <f>IF('Supermarket Data from Wayne Ent'!C88=LOWER("normal"),0,1)</f>
        <v>0</v>
      </c>
      <c r="D86" s="15">
        <f>IF('Supermarket Data from Wayne Ent'!D88=LOWER("male"),0,IF('Supermarket Data from Wayne Ent'!D88=LOWER("female"),1,2))</f>
        <v>0</v>
      </c>
      <c r="E86" s="15" t="str">
        <f>'Supermarket Data from Wayne Ent'!E88</f>
        <v>Fashion accessories</v>
      </c>
      <c r="F86" s="15">
        <f>'Supermarket Data from Wayne Ent'!F88</f>
        <v>76.52</v>
      </c>
      <c r="G86" s="15">
        <f>'Supermarket Data from Wayne Ent'!G88</f>
        <v>5</v>
      </c>
      <c r="H86" s="7">
        <f>'Supermarket Data from Wayne Ent'!H88</f>
        <v>43549</v>
      </c>
      <c r="I86" s="4">
        <f>60*HOUR('Supermarket Data from Wayne Ent'!I88)+MINUTE('Supermarket Data from Wayne Ent'!I88)</f>
        <v>623</v>
      </c>
      <c r="J86" s="4">
        <f t="shared" si="5"/>
        <v>0</v>
      </c>
      <c r="K86" s="15" t="str">
        <f>'Supermarket Data from Wayne Ent'!J88</f>
        <v>Cash</v>
      </c>
      <c r="L86" s="15">
        <f>'Supermarket Data from Wayne Ent'!K88</f>
        <v>382.6</v>
      </c>
      <c r="M86" s="15">
        <f>'Supermarket Data from Wayne Ent'!L88/100</f>
        <v>4.761904762E-2</v>
      </c>
      <c r="N86" s="29">
        <f t="shared" si="6"/>
        <v>19.13</v>
      </c>
      <c r="O86" s="29">
        <f t="shared" si="7"/>
        <v>401.72999999999996</v>
      </c>
      <c r="P86" s="29">
        <f t="shared" si="8"/>
        <v>19.129999999999939</v>
      </c>
      <c r="Q86" s="29">
        <f t="shared" si="9"/>
        <v>19.130000000382598</v>
      </c>
      <c r="R86" s="15"/>
      <c r="S86" s="15"/>
      <c r="T86" s="15"/>
    </row>
    <row r="87" spans="1:20" ht="15.75">
      <c r="A87" s="15" t="s">
        <v>116</v>
      </c>
      <c r="B87" s="15" t="str">
        <f>VLOOKUP(LEFT('Supermarket Data from Wayne Ent'!B89,FIND(",",'Supermarket Data from Wayne Ent'!B89)-1),'SM Data Dictionary from Bruce'!$G$3:$H$5,2,FALSE)</f>
        <v>A</v>
      </c>
      <c r="C87" s="15">
        <f>IF('Supermarket Data from Wayne Ent'!C89=LOWER("normal"),0,1)</f>
        <v>1</v>
      </c>
      <c r="D87" s="15">
        <f>IF('Supermarket Data from Wayne Ent'!D89=LOWER("male"),0,IF('Supermarket Data from Wayne Ent'!D89=LOWER("female"),1,2))</f>
        <v>0</v>
      </c>
      <c r="E87" s="15" t="str">
        <f>'Supermarket Data from Wayne Ent'!E89</f>
        <v>Food and beverages</v>
      </c>
      <c r="F87" s="15">
        <f>'Supermarket Data from Wayne Ent'!F89</f>
        <v>49.38</v>
      </c>
      <c r="G87" s="15">
        <f>'Supermarket Data from Wayne Ent'!G89</f>
        <v>7</v>
      </c>
      <c r="H87" s="7">
        <f>'Supermarket Data from Wayne Ent'!H89</f>
        <v>43551</v>
      </c>
      <c r="I87" s="4">
        <f>60*HOUR('Supermarket Data from Wayne Ent'!I89)+MINUTE('Supermarket Data from Wayne Ent'!I89)</f>
        <v>1235</v>
      </c>
      <c r="J87" s="4">
        <f t="shared" si="5"/>
        <v>2</v>
      </c>
      <c r="K87" s="15" t="str">
        <f>'Supermarket Data from Wayne Ent'!J89</f>
        <v>Credit card</v>
      </c>
      <c r="L87" s="15">
        <f>'Supermarket Data from Wayne Ent'!K89</f>
        <v>345.66</v>
      </c>
      <c r="M87" s="15">
        <f>'Supermarket Data from Wayne Ent'!L89/100</f>
        <v>4.761904762E-2</v>
      </c>
      <c r="N87" s="29">
        <f t="shared" si="6"/>
        <v>17.283000000000001</v>
      </c>
      <c r="O87" s="29">
        <f t="shared" si="7"/>
        <v>362.94300000000004</v>
      </c>
      <c r="P87" s="29">
        <f t="shared" si="8"/>
        <v>17.283000000000015</v>
      </c>
      <c r="Q87" s="29">
        <f t="shared" si="9"/>
        <v>17.283000000345663</v>
      </c>
      <c r="R87" s="15"/>
      <c r="S87" s="15"/>
      <c r="T87" s="15"/>
    </row>
    <row r="88" spans="1:20" ht="15.75">
      <c r="A88" s="15" t="s">
        <v>117</v>
      </c>
      <c r="B88" s="15" t="str">
        <f>VLOOKUP(LEFT('Supermarket Data from Wayne Ent'!B90,FIND(",",'Supermarket Data from Wayne Ent'!B90)-1),'SM Data Dictionary from Bruce'!$G$3:$H$5,2,FALSE)</f>
        <v>A</v>
      </c>
      <c r="C88" s="15">
        <f>IF('Supermarket Data from Wayne Ent'!C90=LOWER("normal"),0,1)</f>
        <v>0</v>
      </c>
      <c r="D88" s="15">
        <f>IF('Supermarket Data from Wayne Ent'!D90=LOWER("male"),0,IF('Supermarket Data from Wayne Ent'!D90=LOWER("female"),1,2))</f>
        <v>0</v>
      </c>
      <c r="E88" s="15" t="str">
        <f>'Supermarket Data from Wayne Ent'!E90</f>
        <v>Sports and travel</v>
      </c>
      <c r="F88" s="15">
        <f>'Supermarket Data from Wayne Ent'!F90</f>
        <v>42.47</v>
      </c>
      <c r="G88" s="15">
        <f>'Supermarket Data from Wayne Ent'!G90</f>
        <v>1</v>
      </c>
      <c r="H88" s="7">
        <f>'Supermarket Data from Wayne Ent'!H90</f>
        <v>43467</v>
      </c>
      <c r="I88" s="4">
        <f>60*HOUR('Supermarket Data from Wayne Ent'!I90)+MINUTE('Supermarket Data from Wayne Ent'!I90)</f>
        <v>1017</v>
      </c>
      <c r="J88" s="4">
        <f t="shared" si="5"/>
        <v>2</v>
      </c>
      <c r="K88" s="15" t="str">
        <f>'Supermarket Data from Wayne Ent'!J90</f>
        <v>Cash</v>
      </c>
      <c r="L88" s="15">
        <f>'Supermarket Data from Wayne Ent'!K90</f>
        <v>42.47</v>
      </c>
      <c r="M88" s="15">
        <f>'Supermarket Data from Wayne Ent'!L90/100</f>
        <v>4.761904762E-2</v>
      </c>
      <c r="N88" s="29">
        <f t="shared" si="6"/>
        <v>2.1234999999999999</v>
      </c>
      <c r="O88" s="29">
        <f t="shared" si="7"/>
        <v>44.593499999999999</v>
      </c>
      <c r="P88" s="29">
        <f t="shared" si="8"/>
        <v>2.1234999999999999</v>
      </c>
      <c r="Q88" s="29">
        <f t="shared" si="9"/>
        <v>2.12350000004247</v>
      </c>
      <c r="R88" s="15"/>
      <c r="S88" s="15"/>
      <c r="T88" s="15"/>
    </row>
    <row r="89" spans="1:20" ht="15.75">
      <c r="A89" s="15" t="s">
        <v>118</v>
      </c>
      <c r="B89" s="15" t="str">
        <f>VLOOKUP(LEFT('Supermarket Data from Wayne Ent'!B91,FIND(",",'Supermarket Data from Wayne Ent'!B91)-1),'SM Data Dictionary from Bruce'!$G$3:$H$5,2,FALSE)</f>
        <v>B</v>
      </c>
      <c r="C89" s="15">
        <f>IF('Supermarket Data from Wayne Ent'!C91=LOWER("normal"),0,1)</f>
        <v>0</v>
      </c>
      <c r="D89" s="15">
        <f>IF('Supermarket Data from Wayne Ent'!D91=LOWER("male"),0,IF('Supermarket Data from Wayne Ent'!D91=LOWER("female"),1,2))</f>
        <v>1</v>
      </c>
      <c r="E89" s="15" t="str">
        <f>'Supermarket Data from Wayne Ent'!E91</f>
        <v>Health and beauty</v>
      </c>
      <c r="F89" s="15">
        <f>'Supermarket Data from Wayne Ent'!F91</f>
        <v>76.989999999999995</v>
      </c>
      <c r="G89" s="15">
        <f>'Supermarket Data from Wayne Ent'!G91</f>
        <v>6</v>
      </c>
      <c r="H89" s="7">
        <f>'Supermarket Data from Wayne Ent'!H91</f>
        <v>43523</v>
      </c>
      <c r="I89" s="4">
        <f>60*HOUR('Supermarket Data from Wayne Ent'!I91)+MINUTE('Supermarket Data from Wayne Ent'!I91)</f>
        <v>1075</v>
      </c>
      <c r="J89" s="4">
        <f t="shared" si="5"/>
        <v>2</v>
      </c>
      <c r="K89" s="15" t="str">
        <f>'Supermarket Data from Wayne Ent'!J91</f>
        <v>Cash</v>
      </c>
      <c r="L89" s="15">
        <f>'Supermarket Data from Wayne Ent'!K91</f>
        <v>461.94</v>
      </c>
      <c r="M89" s="15">
        <f>'Supermarket Data from Wayne Ent'!L91/100</f>
        <v>4.761904762E-2</v>
      </c>
      <c r="N89" s="29">
        <f t="shared" si="6"/>
        <v>23.097000000000001</v>
      </c>
      <c r="O89" s="29">
        <f t="shared" si="7"/>
        <v>485.03699999999992</v>
      </c>
      <c r="P89" s="29">
        <f t="shared" si="8"/>
        <v>23.096999999999923</v>
      </c>
      <c r="Q89" s="29">
        <f t="shared" si="9"/>
        <v>23.097000000461936</v>
      </c>
      <c r="R89" s="15"/>
      <c r="S89" s="15"/>
      <c r="T89" s="15"/>
    </row>
    <row r="90" spans="1:20" ht="15.75">
      <c r="A90" s="15" t="s">
        <v>119</v>
      </c>
      <c r="B90" s="15" t="str">
        <f>VLOOKUP(LEFT('Supermarket Data from Wayne Ent'!B92,FIND(",",'Supermarket Data from Wayne Ent'!B92)-1),'SM Data Dictionary from Bruce'!$G$3:$H$5,2,FALSE)</f>
        <v>C</v>
      </c>
      <c r="C90" s="15">
        <f>IF('Supermarket Data from Wayne Ent'!C92=LOWER("normal"),0,1)</f>
        <v>1</v>
      </c>
      <c r="D90" s="15">
        <f>IF('Supermarket Data from Wayne Ent'!D92=LOWER("male"),0,IF('Supermarket Data from Wayne Ent'!D92=LOWER("female"),1,2))</f>
        <v>1</v>
      </c>
      <c r="E90" s="15" t="str">
        <f>'Supermarket Data from Wayne Ent'!E92</f>
        <v>Home and lifestyle</v>
      </c>
      <c r="F90" s="15">
        <f>'Supermarket Data from Wayne Ent'!F92</f>
        <v>47.38</v>
      </c>
      <c r="G90" s="15">
        <f>'Supermarket Data from Wayne Ent'!G92</f>
        <v>4</v>
      </c>
      <c r="H90" s="7">
        <f>'Supermarket Data from Wayne Ent'!H92</f>
        <v>43488</v>
      </c>
      <c r="I90" s="4">
        <f>60*HOUR('Supermarket Data from Wayne Ent'!I92)+MINUTE('Supermarket Data from Wayne Ent'!I92)</f>
        <v>625</v>
      </c>
      <c r="J90" s="4">
        <f t="shared" si="5"/>
        <v>0</v>
      </c>
      <c r="K90" s="15" t="str">
        <f>'Supermarket Data from Wayne Ent'!J92</f>
        <v>Cash</v>
      </c>
      <c r="L90" s="15">
        <f>'Supermarket Data from Wayne Ent'!K92</f>
        <v>189.52</v>
      </c>
      <c r="M90" s="15">
        <f>'Supermarket Data from Wayne Ent'!L92/100</f>
        <v>4.761904762E-2</v>
      </c>
      <c r="N90" s="29">
        <f t="shared" si="6"/>
        <v>9.4760000000000009</v>
      </c>
      <c r="O90" s="29">
        <f t="shared" si="7"/>
        <v>198.99600000000001</v>
      </c>
      <c r="P90" s="29">
        <f t="shared" si="8"/>
        <v>9.4759999999999991</v>
      </c>
      <c r="Q90" s="29">
        <f t="shared" si="9"/>
        <v>9.4760000001895204</v>
      </c>
      <c r="R90" s="15"/>
      <c r="S90" s="15"/>
      <c r="T90" s="15"/>
    </row>
    <row r="91" spans="1:20" ht="15.75">
      <c r="A91" s="15" t="s">
        <v>120</v>
      </c>
      <c r="B91" s="15" t="str">
        <f>VLOOKUP(LEFT('Supermarket Data from Wayne Ent'!B93,FIND(",",'Supermarket Data from Wayne Ent'!B93)-1),'SM Data Dictionary from Bruce'!$G$3:$H$5,2,FALSE)</f>
        <v>C</v>
      </c>
      <c r="C91" s="15">
        <f>IF('Supermarket Data from Wayne Ent'!C93=LOWER("normal"),0,1)</f>
        <v>0</v>
      </c>
      <c r="D91" s="15">
        <f>IF('Supermarket Data from Wayne Ent'!D93=LOWER("male"),0,IF('Supermarket Data from Wayne Ent'!D93=LOWER("female"),1,2))</f>
        <v>1</v>
      </c>
      <c r="E91" s="15" t="str">
        <f>'Supermarket Data from Wayne Ent'!E93</f>
        <v>Sports and travel</v>
      </c>
      <c r="F91" s="15">
        <f>'Supermarket Data from Wayne Ent'!F93</f>
        <v>44.86</v>
      </c>
      <c r="G91" s="15">
        <f>'Supermarket Data from Wayne Ent'!G93</f>
        <v>10</v>
      </c>
      <c r="H91" s="7">
        <f>'Supermarket Data from Wayne Ent'!H93</f>
        <v>43491</v>
      </c>
      <c r="I91" s="4">
        <f>60*HOUR('Supermarket Data from Wayne Ent'!I93)+MINUTE('Supermarket Data from Wayne Ent'!I93)</f>
        <v>1194</v>
      </c>
      <c r="J91" s="4">
        <f t="shared" si="5"/>
        <v>2</v>
      </c>
      <c r="K91" s="15" t="str">
        <f>'Supermarket Data from Wayne Ent'!J93</f>
        <v>Ewallet</v>
      </c>
      <c r="L91" s="15">
        <f>'Supermarket Data from Wayne Ent'!K93</f>
        <v>448.6</v>
      </c>
      <c r="M91" s="15">
        <f>'Supermarket Data from Wayne Ent'!L93/100</f>
        <v>4.761904762E-2</v>
      </c>
      <c r="N91" s="29">
        <f t="shared" si="6"/>
        <v>22.43</v>
      </c>
      <c r="O91" s="29">
        <f t="shared" si="7"/>
        <v>471.03000000000003</v>
      </c>
      <c r="P91" s="29">
        <f t="shared" si="8"/>
        <v>22.430000000000007</v>
      </c>
      <c r="Q91" s="29">
        <f t="shared" si="9"/>
        <v>22.430000000448601</v>
      </c>
      <c r="R91" s="15"/>
      <c r="S91" s="15"/>
      <c r="T91" s="15"/>
    </row>
    <row r="92" spans="1:20" ht="15.75">
      <c r="A92" s="15" t="s">
        <v>121</v>
      </c>
      <c r="B92" s="15" t="str">
        <f>VLOOKUP(LEFT('Supermarket Data from Wayne Ent'!B94,FIND(",",'Supermarket Data from Wayne Ent'!B94)-1),'SM Data Dictionary from Bruce'!$G$3:$H$5,2,FALSE)</f>
        <v>A</v>
      </c>
      <c r="C92" s="15">
        <f>IF('Supermarket Data from Wayne Ent'!C94=LOWER("normal"),0,1)</f>
        <v>1</v>
      </c>
      <c r="D92" s="15">
        <f>IF('Supermarket Data from Wayne Ent'!D94=LOWER("male"),0,IF('Supermarket Data from Wayne Ent'!D94=LOWER("female"),1,2))</f>
        <v>1</v>
      </c>
      <c r="E92" s="15" t="str">
        <f>'Supermarket Data from Wayne Ent'!E94</f>
        <v>Sports and travel</v>
      </c>
      <c r="F92" s="15">
        <f>'Supermarket Data from Wayne Ent'!F94</f>
        <v>21.98</v>
      </c>
      <c r="G92" s="15">
        <f>'Supermarket Data from Wayne Ent'!G94</f>
        <v>7</v>
      </c>
      <c r="H92" s="7">
        <f>'Supermarket Data from Wayne Ent'!H94</f>
        <v>43475</v>
      </c>
      <c r="I92" s="4">
        <f>60*HOUR('Supermarket Data from Wayne Ent'!I94)+MINUTE('Supermarket Data from Wayne Ent'!I94)</f>
        <v>1002</v>
      </c>
      <c r="J92" s="4">
        <f t="shared" si="5"/>
        <v>2</v>
      </c>
      <c r="K92" s="15" t="str">
        <f>'Supermarket Data from Wayne Ent'!J94</f>
        <v>Ewallet</v>
      </c>
      <c r="L92" s="15">
        <f>'Supermarket Data from Wayne Ent'!K94</f>
        <v>153.86000000000001</v>
      </c>
      <c r="M92" s="15">
        <f>'Supermarket Data from Wayne Ent'!L94/100</f>
        <v>4.761904762E-2</v>
      </c>
      <c r="N92" s="29">
        <f t="shared" si="6"/>
        <v>7.6929999999999996</v>
      </c>
      <c r="O92" s="29">
        <f t="shared" si="7"/>
        <v>161.55300000000003</v>
      </c>
      <c r="P92" s="29">
        <f t="shared" si="8"/>
        <v>7.6930000000000121</v>
      </c>
      <c r="Q92" s="29">
        <f t="shared" si="9"/>
        <v>7.6930000001538614</v>
      </c>
      <c r="R92" s="15"/>
      <c r="S92" s="15"/>
      <c r="T92" s="15"/>
    </row>
    <row r="93" spans="1:20" ht="15.75">
      <c r="A93" s="15" t="s">
        <v>122</v>
      </c>
      <c r="B93" s="15" t="str">
        <f>VLOOKUP(LEFT('Supermarket Data from Wayne Ent'!B95,FIND(",",'Supermarket Data from Wayne Ent'!B95)-1),'SM Data Dictionary from Bruce'!$G$3:$H$5,2,FALSE)</f>
        <v>B</v>
      </c>
      <c r="C93" s="15">
        <f>IF('Supermarket Data from Wayne Ent'!C95=LOWER("normal"),0,1)</f>
        <v>1</v>
      </c>
      <c r="D93" s="15">
        <f>IF('Supermarket Data from Wayne Ent'!D95=LOWER("male"),0,IF('Supermarket Data from Wayne Ent'!D95=LOWER("female"),1,2))</f>
        <v>0</v>
      </c>
      <c r="E93" s="15" t="str">
        <f>'Supermarket Data from Wayne Ent'!E95</f>
        <v>Health and beauty</v>
      </c>
      <c r="F93" s="15">
        <f>'Supermarket Data from Wayne Ent'!F95</f>
        <v>64.36</v>
      </c>
      <c r="G93" s="15">
        <f>'Supermarket Data from Wayne Ent'!G95</f>
        <v>9</v>
      </c>
      <c r="H93" s="7">
        <f>'Supermarket Data from Wayne Ent'!H95</f>
        <v>43536</v>
      </c>
      <c r="I93" s="4">
        <f>60*HOUR('Supermarket Data from Wayne Ent'!I95)+MINUTE('Supermarket Data from Wayne Ent'!I95)</f>
        <v>729</v>
      </c>
      <c r="J93" s="4">
        <f t="shared" si="5"/>
        <v>1</v>
      </c>
      <c r="K93" s="15" t="str">
        <f>'Supermarket Data from Wayne Ent'!J95</f>
        <v>Credit card</v>
      </c>
      <c r="L93" s="15">
        <f>'Supermarket Data from Wayne Ent'!K95</f>
        <v>579.24</v>
      </c>
      <c r="M93" s="15">
        <f>'Supermarket Data from Wayne Ent'!L95/100</f>
        <v>4.761904762E-2</v>
      </c>
      <c r="N93" s="29">
        <f t="shared" si="6"/>
        <v>28.962</v>
      </c>
      <c r="O93" s="29">
        <f t="shared" si="7"/>
        <v>608.202</v>
      </c>
      <c r="P93" s="29">
        <f t="shared" si="8"/>
        <v>28.961999999999989</v>
      </c>
      <c r="Q93" s="29">
        <f t="shared" si="9"/>
        <v>28.962000000579241</v>
      </c>
      <c r="R93" s="15"/>
      <c r="S93" s="15"/>
      <c r="T93" s="15"/>
    </row>
    <row r="94" spans="1:20" ht="15.75">
      <c r="A94" s="15" t="s">
        <v>123</v>
      </c>
      <c r="B94" s="15" t="str">
        <f>VLOOKUP(LEFT('Supermarket Data from Wayne Ent'!B96,FIND(",",'Supermarket Data from Wayne Ent'!B96)-1),'SM Data Dictionary from Bruce'!$G$3:$H$5,2,FALSE)</f>
        <v>C</v>
      </c>
      <c r="C94" s="15">
        <f>IF('Supermarket Data from Wayne Ent'!C96=LOWER("normal"),0,1)</f>
        <v>0</v>
      </c>
      <c r="D94" s="15">
        <f>IF('Supermarket Data from Wayne Ent'!D96=LOWER("male"),0,IF('Supermarket Data from Wayne Ent'!D96=LOWER("female"),1,2))</f>
        <v>0</v>
      </c>
      <c r="E94" s="15" t="str">
        <f>'Supermarket Data from Wayne Ent'!E96</f>
        <v>Health and beauty</v>
      </c>
      <c r="F94" s="15">
        <f>'Supermarket Data from Wayne Ent'!F96</f>
        <v>89.75</v>
      </c>
      <c r="G94" s="15">
        <f>'Supermarket Data from Wayne Ent'!G96</f>
        <v>1</v>
      </c>
      <c r="H94" s="7">
        <f>'Supermarket Data from Wayne Ent'!H96</f>
        <v>43502</v>
      </c>
      <c r="I94" s="4">
        <f>60*HOUR('Supermarket Data from Wayne Ent'!I96)+MINUTE('Supermarket Data from Wayne Ent'!I96)</f>
        <v>1205</v>
      </c>
      <c r="J94" s="4">
        <f t="shared" si="5"/>
        <v>2</v>
      </c>
      <c r="K94" s="15" t="str">
        <f>'Supermarket Data from Wayne Ent'!J96</f>
        <v>Credit card</v>
      </c>
      <c r="L94" s="15">
        <f>'Supermarket Data from Wayne Ent'!K96</f>
        <v>89.75</v>
      </c>
      <c r="M94" s="15">
        <f>'Supermarket Data from Wayne Ent'!L96/100</f>
        <v>4.761904762E-2</v>
      </c>
      <c r="N94" s="29">
        <f t="shared" si="6"/>
        <v>4.4874999999999998</v>
      </c>
      <c r="O94" s="29">
        <f t="shared" si="7"/>
        <v>94.237499999999997</v>
      </c>
      <c r="P94" s="29">
        <f t="shared" si="8"/>
        <v>4.4874999999999972</v>
      </c>
      <c r="Q94" s="29">
        <f t="shared" si="9"/>
        <v>4.4875000000897503</v>
      </c>
      <c r="R94" s="15"/>
      <c r="S94" s="15"/>
      <c r="T94" s="15"/>
    </row>
    <row r="95" spans="1:20" ht="15.75">
      <c r="A95" s="15" t="s">
        <v>124</v>
      </c>
      <c r="B95" s="15" t="str">
        <f>VLOOKUP(LEFT('Supermarket Data from Wayne Ent'!B97,FIND(",",'Supermarket Data from Wayne Ent'!B97)-1),'SM Data Dictionary from Bruce'!$G$3:$H$5,2,FALSE)</f>
        <v>A</v>
      </c>
      <c r="C95" s="15">
        <f>IF('Supermarket Data from Wayne Ent'!C97=LOWER("normal"),0,1)</f>
        <v>0</v>
      </c>
      <c r="D95" s="15">
        <f>IF('Supermarket Data from Wayne Ent'!D97=LOWER("male"),0,IF('Supermarket Data from Wayne Ent'!D97=LOWER("female"),1,2))</f>
        <v>0</v>
      </c>
      <c r="E95" s="15" t="str">
        <f>'Supermarket Data from Wayne Ent'!E97</f>
        <v>Electronic accessories</v>
      </c>
      <c r="F95" s="15">
        <f>'Supermarket Data from Wayne Ent'!F97</f>
        <v>97.16</v>
      </c>
      <c r="G95" s="15">
        <f>'Supermarket Data from Wayne Ent'!G97</f>
        <v>1</v>
      </c>
      <c r="H95" s="7">
        <f>'Supermarket Data from Wayne Ent'!H97</f>
        <v>43532</v>
      </c>
      <c r="I95" s="4">
        <f>60*HOUR('Supermarket Data from Wayne Ent'!I97)+MINUTE('Supermarket Data from Wayne Ent'!I97)</f>
        <v>1238</v>
      </c>
      <c r="J95" s="4">
        <f t="shared" si="5"/>
        <v>2</v>
      </c>
      <c r="K95" s="15" t="str">
        <f>'Supermarket Data from Wayne Ent'!J97</f>
        <v>Ewallet</v>
      </c>
      <c r="L95" s="15">
        <f>'Supermarket Data from Wayne Ent'!K97</f>
        <v>97.16</v>
      </c>
      <c r="M95" s="15">
        <f>'Supermarket Data from Wayne Ent'!L97/100</f>
        <v>4.761904762E-2</v>
      </c>
      <c r="N95" s="29">
        <f t="shared" si="6"/>
        <v>4.8580000000000005</v>
      </c>
      <c r="O95" s="29">
        <f t="shared" si="7"/>
        <v>102.018</v>
      </c>
      <c r="P95" s="29">
        <f t="shared" si="8"/>
        <v>4.8580000000000041</v>
      </c>
      <c r="Q95" s="29">
        <f t="shared" si="9"/>
        <v>4.8580000000971602</v>
      </c>
      <c r="R95" s="15"/>
      <c r="S95" s="15"/>
      <c r="T95" s="15"/>
    </row>
    <row r="96" spans="1:20" ht="15.75">
      <c r="A96" s="15" t="s">
        <v>125</v>
      </c>
      <c r="B96" s="15" t="str">
        <f>VLOOKUP(LEFT('Supermarket Data from Wayne Ent'!B98,FIND(",",'Supermarket Data from Wayne Ent'!B98)-1),'SM Data Dictionary from Bruce'!$G$3:$H$5,2,FALSE)</f>
        <v>B</v>
      </c>
      <c r="C96" s="15">
        <f>IF('Supermarket Data from Wayne Ent'!C98=LOWER("normal"),0,1)</f>
        <v>0</v>
      </c>
      <c r="D96" s="15">
        <f>IF('Supermarket Data from Wayne Ent'!D98=LOWER("male"),0,IF('Supermarket Data from Wayne Ent'!D98=LOWER("female"),1,2))</f>
        <v>0</v>
      </c>
      <c r="E96" s="15" t="str">
        <f>'Supermarket Data from Wayne Ent'!E98</f>
        <v>Health and beauty</v>
      </c>
      <c r="F96" s="15">
        <f>'Supermarket Data from Wayne Ent'!F98</f>
        <v>87.87</v>
      </c>
      <c r="G96" s="15">
        <f>'Supermarket Data from Wayne Ent'!G98</f>
        <v>10</v>
      </c>
      <c r="H96" s="7">
        <f>'Supermarket Data from Wayne Ent'!H98</f>
        <v>43553</v>
      </c>
      <c r="I96" s="4">
        <f>60*HOUR('Supermarket Data from Wayne Ent'!I98)+MINUTE('Supermarket Data from Wayne Ent'!I98)</f>
        <v>625</v>
      </c>
      <c r="J96" s="4">
        <f t="shared" si="5"/>
        <v>0</v>
      </c>
      <c r="K96" s="15" t="str">
        <f>'Supermarket Data from Wayne Ent'!J98</f>
        <v>Ewallet</v>
      </c>
      <c r="L96" s="15">
        <f>'Supermarket Data from Wayne Ent'!K98</f>
        <v>878.7</v>
      </c>
      <c r="M96" s="15">
        <f>'Supermarket Data from Wayne Ent'!L98/100</f>
        <v>4.761904762E-2</v>
      </c>
      <c r="N96" s="29">
        <f t="shared" si="6"/>
        <v>43.935000000000002</v>
      </c>
      <c r="O96" s="29">
        <f t="shared" si="7"/>
        <v>922.63499999999999</v>
      </c>
      <c r="P96" s="29">
        <f t="shared" si="8"/>
        <v>43.934999999999945</v>
      </c>
      <c r="Q96" s="29">
        <f t="shared" si="9"/>
        <v>43.935000000878702</v>
      </c>
      <c r="R96" s="15"/>
      <c r="S96" s="15"/>
      <c r="T96" s="15"/>
    </row>
    <row r="97" spans="1:20" ht="15.75">
      <c r="A97" s="15" t="s">
        <v>126</v>
      </c>
      <c r="B97" s="15" t="str">
        <f>VLOOKUP(LEFT('Supermarket Data from Wayne Ent'!B99,FIND(",",'Supermarket Data from Wayne Ent'!B99)-1),'SM Data Dictionary from Bruce'!$G$3:$H$5,2,FALSE)</f>
        <v>C</v>
      </c>
      <c r="C97" s="15">
        <f>IF('Supermarket Data from Wayne Ent'!C99=LOWER("normal"),0,1)</f>
        <v>0</v>
      </c>
      <c r="D97" s="15">
        <f>IF('Supermarket Data from Wayne Ent'!D99=LOWER("male"),0,IF('Supermarket Data from Wayne Ent'!D99=LOWER("female"),1,2))</f>
        <v>1</v>
      </c>
      <c r="E97" s="15" t="str">
        <f>'Supermarket Data from Wayne Ent'!E99</f>
        <v>Electronic accessories</v>
      </c>
      <c r="F97" s="15">
        <f>'Supermarket Data from Wayne Ent'!F99</f>
        <v>12.45</v>
      </c>
      <c r="G97" s="15">
        <f>'Supermarket Data from Wayne Ent'!G99</f>
        <v>6</v>
      </c>
      <c r="H97" s="7">
        <f>'Supermarket Data from Wayne Ent'!H99</f>
        <v>43505</v>
      </c>
      <c r="I97" s="4">
        <f>60*HOUR('Supermarket Data from Wayne Ent'!I99)+MINUTE('Supermarket Data from Wayne Ent'!I99)</f>
        <v>791</v>
      </c>
      <c r="J97" s="4">
        <f t="shared" si="5"/>
        <v>1</v>
      </c>
      <c r="K97" s="15" t="str">
        <f>'Supermarket Data from Wayne Ent'!J99</f>
        <v>Cash</v>
      </c>
      <c r="L97" s="15">
        <f>'Supermarket Data from Wayne Ent'!K99</f>
        <v>74.7</v>
      </c>
      <c r="M97" s="15">
        <f>'Supermarket Data from Wayne Ent'!L99/100</f>
        <v>4.761904762E-2</v>
      </c>
      <c r="N97" s="29">
        <f t="shared" si="6"/>
        <v>3.7350000000000003</v>
      </c>
      <c r="O97" s="29">
        <f t="shared" si="7"/>
        <v>78.434999999999988</v>
      </c>
      <c r="P97" s="29">
        <f t="shared" si="8"/>
        <v>3.7349999999999852</v>
      </c>
      <c r="Q97" s="29">
        <f t="shared" si="9"/>
        <v>3.7350000000746997</v>
      </c>
      <c r="R97" s="15"/>
      <c r="S97" s="15"/>
      <c r="T97" s="15"/>
    </row>
    <row r="98" spans="1:20" ht="15.75">
      <c r="A98" s="15" t="s">
        <v>127</v>
      </c>
      <c r="B98" s="15" t="str">
        <f>VLOOKUP(LEFT('Supermarket Data from Wayne Ent'!B100,FIND(",",'Supermarket Data from Wayne Ent'!B100)-1),'SM Data Dictionary from Bruce'!$G$3:$H$5,2,FALSE)</f>
        <v>A</v>
      </c>
      <c r="C98" s="15">
        <f>IF('Supermarket Data from Wayne Ent'!C100=LOWER("normal"),0,1)</f>
        <v>0</v>
      </c>
      <c r="D98" s="15">
        <f>IF('Supermarket Data from Wayne Ent'!D100=LOWER("male"),0,IF('Supermarket Data from Wayne Ent'!D100=LOWER("female"),1,2))</f>
        <v>0</v>
      </c>
      <c r="E98" s="15" t="str">
        <f>'Supermarket Data from Wayne Ent'!E100</f>
        <v>Food and beverages</v>
      </c>
      <c r="F98" s="15">
        <f>'Supermarket Data from Wayne Ent'!F100</f>
        <v>52.75</v>
      </c>
      <c r="G98" s="15">
        <f>'Supermarket Data from Wayne Ent'!G100</f>
        <v>3</v>
      </c>
      <c r="H98" s="7">
        <f>'Supermarket Data from Wayne Ent'!H100</f>
        <v>43547</v>
      </c>
      <c r="I98" s="4">
        <f>60*HOUR('Supermarket Data from Wayne Ent'!I100)+MINUTE('Supermarket Data from Wayne Ent'!I100)</f>
        <v>616</v>
      </c>
      <c r="J98" s="4">
        <f t="shared" si="5"/>
        <v>0</v>
      </c>
      <c r="K98" s="15" t="str">
        <f>'Supermarket Data from Wayne Ent'!J100</f>
        <v>Ewallet</v>
      </c>
      <c r="L98" s="15">
        <f>'Supermarket Data from Wayne Ent'!K100</f>
        <v>158.25</v>
      </c>
      <c r="M98" s="15">
        <f>'Supermarket Data from Wayne Ent'!L100/100</f>
        <v>4.761904762E-2</v>
      </c>
      <c r="N98" s="29">
        <f t="shared" si="6"/>
        <v>7.9125000000000005</v>
      </c>
      <c r="O98" s="29">
        <f t="shared" si="7"/>
        <v>166.16249999999999</v>
      </c>
      <c r="P98" s="29">
        <f t="shared" si="8"/>
        <v>7.9124999999999943</v>
      </c>
      <c r="Q98" s="29">
        <f t="shared" si="9"/>
        <v>7.9125000001582499</v>
      </c>
      <c r="R98" s="15"/>
      <c r="S98" s="15"/>
      <c r="T98" s="15"/>
    </row>
    <row r="99" spans="1:20" ht="15.75">
      <c r="A99" s="15" t="s">
        <v>128</v>
      </c>
      <c r="B99" s="15" t="str">
        <f>VLOOKUP(LEFT('Supermarket Data from Wayne Ent'!B101,FIND(",",'Supermarket Data from Wayne Ent'!B101)-1),'SM Data Dictionary from Bruce'!$G$3:$H$5,2,FALSE)</f>
        <v>B</v>
      </c>
      <c r="C99" s="15">
        <f>IF('Supermarket Data from Wayne Ent'!C101=LOWER("normal"),0,1)</f>
        <v>0</v>
      </c>
      <c r="D99" s="15">
        <f>IF('Supermarket Data from Wayne Ent'!D101=LOWER("male"),0,IF('Supermarket Data from Wayne Ent'!D101=LOWER("female"),1,2))</f>
        <v>0</v>
      </c>
      <c r="E99" s="15" t="str">
        <f>'Supermarket Data from Wayne Ent'!E101</f>
        <v>Home and lifestyle</v>
      </c>
      <c r="F99" s="15">
        <f>'Supermarket Data from Wayne Ent'!F101</f>
        <v>82.7</v>
      </c>
      <c r="G99" s="15">
        <f>'Supermarket Data from Wayne Ent'!G101</f>
        <v>6</v>
      </c>
      <c r="H99" s="7">
        <f>'Supermarket Data from Wayne Ent'!H101</f>
        <v>43529</v>
      </c>
      <c r="I99" s="4">
        <f>60*HOUR('Supermarket Data from Wayne Ent'!I101)+MINUTE('Supermarket Data from Wayne Ent'!I101)</f>
        <v>1094</v>
      </c>
      <c r="J99" s="4">
        <f t="shared" si="5"/>
        <v>2</v>
      </c>
      <c r="K99" s="15" t="str">
        <f>'Supermarket Data from Wayne Ent'!J101</f>
        <v>Cash</v>
      </c>
      <c r="L99" s="15">
        <f>'Supermarket Data from Wayne Ent'!K101</f>
        <v>496.2</v>
      </c>
      <c r="M99" s="15">
        <f>'Supermarket Data from Wayne Ent'!L101/100</f>
        <v>4.761904762E-2</v>
      </c>
      <c r="N99" s="29">
        <f t="shared" si="6"/>
        <v>24.810000000000002</v>
      </c>
      <c r="O99" s="29">
        <f t="shared" si="7"/>
        <v>521.01</v>
      </c>
      <c r="P99" s="29">
        <f t="shared" si="8"/>
        <v>24.810000000000002</v>
      </c>
      <c r="Q99" s="29">
        <f t="shared" si="9"/>
        <v>24.810000000496199</v>
      </c>
      <c r="R99" s="15"/>
      <c r="S99" s="15"/>
      <c r="T99" s="15"/>
    </row>
    <row r="100" spans="1:20" ht="15.75">
      <c r="A100" s="15" t="s">
        <v>129</v>
      </c>
      <c r="B100" s="15" t="str">
        <f>VLOOKUP(LEFT('Supermarket Data from Wayne Ent'!B102,FIND(",",'Supermarket Data from Wayne Ent'!B102)-1),'SM Data Dictionary from Bruce'!$G$3:$H$5,2,FALSE)</f>
        <v>C</v>
      </c>
      <c r="C100" s="15">
        <f>IF('Supermarket Data from Wayne Ent'!C102=LOWER("normal"),0,1)</f>
        <v>1</v>
      </c>
      <c r="D100" s="15">
        <f>IF('Supermarket Data from Wayne Ent'!D102=LOWER("male"),0,IF('Supermarket Data from Wayne Ent'!D102=LOWER("female"),1,2))</f>
        <v>0</v>
      </c>
      <c r="E100" s="15" t="str">
        <f>'Supermarket Data from Wayne Ent'!E102</f>
        <v>Fashion accessories</v>
      </c>
      <c r="F100" s="15">
        <f>'Supermarket Data from Wayne Ent'!F102</f>
        <v>48.71</v>
      </c>
      <c r="G100" s="15">
        <f>'Supermarket Data from Wayne Ent'!G102</f>
        <v>1</v>
      </c>
      <c r="H100" s="7">
        <f>'Supermarket Data from Wayne Ent'!H102</f>
        <v>43550</v>
      </c>
      <c r="I100" s="4">
        <f>60*HOUR('Supermarket Data from Wayne Ent'!I102)+MINUTE('Supermarket Data from Wayne Ent'!I102)</f>
        <v>1160</v>
      </c>
      <c r="J100" s="4">
        <f t="shared" si="5"/>
        <v>2</v>
      </c>
      <c r="K100" s="15" t="str">
        <f>'Supermarket Data from Wayne Ent'!J102</f>
        <v>Cash</v>
      </c>
      <c r="L100" s="15">
        <f>'Supermarket Data from Wayne Ent'!K102</f>
        <v>48.71</v>
      </c>
      <c r="M100" s="15">
        <f>'Supermarket Data from Wayne Ent'!L102/100</f>
        <v>4.761904762E-2</v>
      </c>
      <c r="N100" s="29">
        <f t="shared" si="6"/>
        <v>2.4355000000000002</v>
      </c>
      <c r="O100" s="29">
        <f t="shared" si="7"/>
        <v>51.145499999999998</v>
      </c>
      <c r="P100" s="29">
        <f t="shared" si="8"/>
        <v>2.4354999999999976</v>
      </c>
      <c r="Q100" s="29">
        <f t="shared" si="9"/>
        <v>2.4355000000487101</v>
      </c>
      <c r="R100" s="15"/>
      <c r="S100" s="15"/>
      <c r="T100" s="15"/>
    </row>
    <row r="101" spans="1:20" ht="15.75">
      <c r="A101" s="15" t="s">
        <v>130</v>
      </c>
      <c r="B101" s="15" t="str">
        <f>VLOOKUP(LEFT('Supermarket Data from Wayne Ent'!B103,FIND(",",'Supermarket Data from Wayne Ent'!B103)-1),'SM Data Dictionary from Bruce'!$G$3:$H$5,2,FALSE)</f>
        <v>C</v>
      </c>
      <c r="C101" s="15">
        <f>IF('Supermarket Data from Wayne Ent'!C103=LOWER("normal"),0,1)</f>
        <v>0</v>
      </c>
      <c r="D101" s="15">
        <f>IF('Supermarket Data from Wayne Ent'!D103=LOWER("male"),0,IF('Supermarket Data from Wayne Ent'!D103=LOWER("female"),1,2))</f>
        <v>0</v>
      </c>
      <c r="E101" s="15" t="str">
        <f>'Supermarket Data from Wayne Ent'!E103</f>
        <v>Fashion accessories</v>
      </c>
      <c r="F101" s="15">
        <f>'Supermarket Data from Wayne Ent'!F103</f>
        <v>78.55</v>
      </c>
      <c r="G101" s="15">
        <f>'Supermarket Data from Wayne Ent'!G103</f>
        <v>9</v>
      </c>
      <c r="H101" s="7">
        <f>'Supermarket Data from Wayne Ent'!H103</f>
        <v>43525</v>
      </c>
      <c r="I101" s="4">
        <f>60*HOUR('Supermarket Data from Wayne Ent'!I103)+MINUTE('Supermarket Data from Wayne Ent'!I103)</f>
        <v>802</v>
      </c>
      <c r="J101" s="4">
        <f t="shared" si="5"/>
        <v>1</v>
      </c>
      <c r="K101" s="15" t="str">
        <f>'Supermarket Data from Wayne Ent'!J103</f>
        <v>Cash</v>
      </c>
      <c r="L101" s="15">
        <f>'Supermarket Data from Wayne Ent'!K103</f>
        <v>706.95</v>
      </c>
      <c r="M101" s="15">
        <f>'Supermarket Data from Wayne Ent'!L103/100</f>
        <v>4.761904762E-2</v>
      </c>
      <c r="N101" s="29">
        <f t="shared" si="6"/>
        <v>35.347500000000004</v>
      </c>
      <c r="O101" s="29">
        <f t="shared" si="7"/>
        <v>742.2974999999999</v>
      </c>
      <c r="P101" s="29">
        <f t="shared" si="8"/>
        <v>35.347499999999854</v>
      </c>
      <c r="Q101" s="29">
        <f t="shared" si="9"/>
        <v>35.347500000706944</v>
      </c>
      <c r="R101" s="15"/>
      <c r="S101" s="15"/>
      <c r="T101" s="15"/>
    </row>
    <row r="102" spans="1:20" ht="15.75">
      <c r="A102" s="15" t="s">
        <v>131</v>
      </c>
      <c r="B102" s="15" t="str">
        <f>VLOOKUP(LEFT('Supermarket Data from Wayne Ent'!B104,FIND(",",'Supermarket Data from Wayne Ent'!B104)-1),'SM Data Dictionary from Bruce'!$G$3:$H$5,2,FALSE)</f>
        <v>C</v>
      </c>
      <c r="C102" s="15">
        <f>IF('Supermarket Data from Wayne Ent'!C104=LOWER("normal"),0,1)</f>
        <v>0</v>
      </c>
      <c r="D102" s="15">
        <f>IF('Supermarket Data from Wayne Ent'!D104=LOWER("male"),0,IF('Supermarket Data from Wayne Ent'!D104=LOWER("female"),1,2))</f>
        <v>1</v>
      </c>
      <c r="E102" s="15" t="str">
        <f>'Supermarket Data from Wayne Ent'!E104</f>
        <v>Electronic accessories</v>
      </c>
      <c r="F102" s="15">
        <f>'Supermarket Data from Wayne Ent'!F104</f>
        <v>23.07</v>
      </c>
      <c r="G102" s="15">
        <f>'Supermarket Data from Wayne Ent'!G104</f>
        <v>9</v>
      </c>
      <c r="H102" s="7">
        <f>'Supermarket Data from Wayne Ent'!H104</f>
        <v>43497</v>
      </c>
      <c r="I102" s="4">
        <f>60*HOUR('Supermarket Data from Wayne Ent'!I104)+MINUTE('Supermarket Data from Wayne Ent'!I104)</f>
        <v>687</v>
      </c>
      <c r="J102" s="4">
        <f t="shared" si="5"/>
        <v>1</v>
      </c>
      <c r="K102" s="15" t="str">
        <f>'Supermarket Data from Wayne Ent'!J104</f>
        <v>Cash</v>
      </c>
      <c r="L102" s="15">
        <f>'Supermarket Data from Wayne Ent'!K104</f>
        <v>207.63</v>
      </c>
      <c r="M102" s="15">
        <f>'Supermarket Data from Wayne Ent'!L104/100</f>
        <v>4.761904762E-2</v>
      </c>
      <c r="N102" s="29">
        <f t="shared" si="6"/>
        <v>10.381499999999999</v>
      </c>
      <c r="O102" s="29">
        <f t="shared" si="7"/>
        <v>218.01149999999998</v>
      </c>
      <c r="P102" s="29">
        <f t="shared" si="8"/>
        <v>10.381499999999988</v>
      </c>
      <c r="Q102" s="29">
        <f t="shared" si="9"/>
        <v>10.381500000207629</v>
      </c>
      <c r="R102" s="15"/>
      <c r="S102" s="15"/>
      <c r="T102" s="15"/>
    </row>
    <row r="103" spans="1:20" ht="15.75">
      <c r="A103" s="15" t="s">
        <v>132</v>
      </c>
      <c r="B103" s="15" t="str">
        <f>VLOOKUP(LEFT('Supermarket Data from Wayne Ent'!B105,FIND(",",'Supermarket Data from Wayne Ent'!B105)-1),'SM Data Dictionary from Bruce'!$G$3:$H$5,2,FALSE)</f>
        <v>A</v>
      </c>
      <c r="C103" s="15">
        <f>IF('Supermarket Data from Wayne Ent'!C105=LOWER("normal"),0,1)</f>
        <v>0</v>
      </c>
      <c r="D103" s="15">
        <f>IF('Supermarket Data from Wayne Ent'!D105=LOWER("male"),0,IF('Supermarket Data from Wayne Ent'!D105=LOWER("female"),1,2))</f>
        <v>0</v>
      </c>
      <c r="E103" s="15" t="str">
        <f>'Supermarket Data from Wayne Ent'!E105</f>
        <v>Food and beverages</v>
      </c>
      <c r="F103" s="15">
        <f>'Supermarket Data from Wayne Ent'!F105</f>
        <v>58.26</v>
      </c>
      <c r="G103" s="15">
        <f>'Supermarket Data from Wayne Ent'!G105</f>
        <v>6</v>
      </c>
      <c r="H103" s="7">
        <f>'Supermarket Data from Wayne Ent'!H105</f>
        <v>43552</v>
      </c>
      <c r="I103" s="4">
        <f>60*HOUR('Supermarket Data from Wayne Ent'!I105)+MINUTE('Supermarket Data from Wayne Ent'!I105)</f>
        <v>1004</v>
      </c>
      <c r="J103" s="4">
        <f t="shared" si="5"/>
        <v>2</v>
      </c>
      <c r="K103" s="15" t="str">
        <f>'Supermarket Data from Wayne Ent'!J105</f>
        <v>Cash</v>
      </c>
      <c r="L103" s="15">
        <f>'Supermarket Data from Wayne Ent'!K105</f>
        <v>349.56</v>
      </c>
      <c r="M103" s="15">
        <f>'Supermarket Data from Wayne Ent'!L105/100</f>
        <v>4.761904762E-2</v>
      </c>
      <c r="N103" s="29">
        <f t="shared" si="6"/>
        <v>17.478000000000002</v>
      </c>
      <c r="O103" s="29">
        <f t="shared" si="7"/>
        <v>367.03800000000001</v>
      </c>
      <c r="P103" s="29">
        <f t="shared" si="8"/>
        <v>17.478000000000009</v>
      </c>
      <c r="Q103" s="29">
        <f t="shared" si="9"/>
        <v>17.47800000034956</v>
      </c>
      <c r="R103" s="15"/>
      <c r="S103" s="15"/>
      <c r="T103" s="15"/>
    </row>
    <row r="104" spans="1:20" ht="15.75">
      <c r="A104" s="15" t="s">
        <v>133</v>
      </c>
      <c r="B104" s="15" t="str">
        <f>VLOOKUP(LEFT('Supermarket Data from Wayne Ent'!B106,FIND(",",'Supermarket Data from Wayne Ent'!B106)-1),'SM Data Dictionary from Bruce'!$G$3:$H$5,2,FALSE)</f>
        <v>B</v>
      </c>
      <c r="C104" s="15">
        <f>IF('Supermarket Data from Wayne Ent'!C106=LOWER("normal"),0,1)</f>
        <v>0</v>
      </c>
      <c r="D104" s="15">
        <f>IF('Supermarket Data from Wayne Ent'!D106=LOWER("male"),0,IF('Supermarket Data from Wayne Ent'!D106=LOWER("female"),1,2))</f>
        <v>0</v>
      </c>
      <c r="E104" s="15" t="str">
        <f>'Supermarket Data from Wayne Ent'!E106</f>
        <v>Health and beauty</v>
      </c>
      <c r="F104" s="15">
        <f>'Supermarket Data from Wayne Ent'!F106</f>
        <v>30.35</v>
      </c>
      <c r="G104" s="15">
        <f>'Supermarket Data from Wayne Ent'!G106</f>
        <v>7</v>
      </c>
      <c r="H104" s="7">
        <f>'Supermarket Data from Wayne Ent'!H106</f>
        <v>43543</v>
      </c>
      <c r="I104" s="4">
        <f>60*HOUR('Supermarket Data from Wayne Ent'!I106)+MINUTE('Supermarket Data from Wayne Ent'!I106)</f>
        <v>1099</v>
      </c>
      <c r="J104" s="4">
        <f t="shared" si="5"/>
        <v>2</v>
      </c>
      <c r="K104" s="15" t="str">
        <f>'Supermarket Data from Wayne Ent'!J106</f>
        <v>Cash</v>
      </c>
      <c r="L104" s="15">
        <f>'Supermarket Data from Wayne Ent'!K106</f>
        <v>212.45</v>
      </c>
      <c r="M104" s="15">
        <f>'Supermarket Data from Wayne Ent'!L106/100</f>
        <v>4.761904762E-2</v>
      </c>
      <c r="N104" s="29">
        <f t="shared" si="6"/>
        <v>10.6225</v>
      </c>
      <c r="O104" s="29">
        <f t="shared" si="7"/>
        <v>223.07250000000002</v>
      </c>
      <c r="P104" s="29">
        <f t="shared" si="8"/>
        <v>10.622500000000031</v>
      </c>
      <c r="Q104" s="29">
        <f t="shared" si="9"/>
        <v>10.622500000212451</v>
      </c>
      <c r="R104" s="15"/>
      <c r="S104" s="15"/>
      <c r="T104" s="15"/>
    </row>
    <row r="105" spans="1:20" ht="15.75">
      <c r="A105" s="15" t="s">
        <v>136</v>
      </c>
      <c r="B105" s="15" t="str">
        <f>VLOOKUP(LEFT('Supermarket Data from Wayne Ent'!B108,FIND(",",'Supermarket Data from Wayne Ent'!B108)-1),'SM Data Dictionary from Bruce'!$G$3:$H$5,2,FALSE)</f>
        <v>C</v>
      </c>
      <c r="C105" s="15">
        <f>IF('Supermarket Data from Wayne Ent'!C108=LOWER("normal"),0,1)</f>
        <v>0</v>
      </c>
      <c r="D105" s="15">
        <f>IF('Supermarket Data from Wayne Ent'!D108=LOWER("male"),0,IF('Supermarket Data from Wayne Ent'!D108=LOWER("female"),1,2))</f>
        <v>0</v>
      </c>
      <c r="E105" s="15" t="str">
        <f>'Supermarket Data from Wayne Ent'!E108</f>
        <v>Fashion accessories</v>
      </c>
      <c r="F105" s="15">
        <f>'Supermarket Data from Wayne Ent'!F108</f>
        <v>27.38</v>
      </c>
      <c r="G105" s="15">
        <f>'Supermarket Data from Wayne Ent'!G108</f>
        <v>6</v>
      </c>
      <c r="H105" s="7">
        <f>'Supermarket Data from Wayne Ent'!H108</f>
        <v>43470</v>
      </c>
      <c r="I105" s="4">
        <f>60*HOUR('Supermarket Data from Wayne Ent'!I108)+MINUTE('Supermarket Data from Wayne Ent'!I108)</f>
        <v>1254</v>
      </c>
      <c r="J105" s="4">
        <f t="shared" si="5"/>
        <v>2</v>
      </c>
      <c r="K105" s="15" t="str">
        <f>'Supermarket Data from Wayne Ent'!J108</f>
        <v>Credit card</v>
      </c>
      <c r="L105" s="15">
        <f>'Supermarket Data from Wayne Ent'!K108</f>
        <v>164.28</v>
      </c>
      <c r="M105" s="15">
        <f>'Supermarket Data from Wayne Ent'!L108/100</f>
        <v>4.761904762E-2</v>
      </c>
      <c r="N105" s="29">
        <f t="shared" si="6"/>
        <v>8.2140000000000004</v>
      </c>
      <c r="O105" s="29">
        <f t="shared" si="7"/>
        <v>172.494</v>
      </c>
      <c r="P105" s="29">
        <f t="shared" si="8"/>
        <v>8.2139999999999986</v>
      </c>
      <c r="Q105" s="29">
        <f t="shared" si="9"/>
        <v>8.2140000001642797</v>
      </c>
      <c r="R105" s="15"/>
      <c r="S105" s="15"/>
      <c r="T105" s="15"/>
    </row>
    <row r="106" spans="1:20" ht="15.75">
      <c r="A106" s="15" t="s">
        <v>137</v>
      </c>
      <c r="B106" s="15" t="str">
        <f>VLOOKUP(LEFT('Supermarket Data from Wayne Ent'!B109,FIND(",",'Supermarket Data from Wayne Ent'!B109)-1),'SM Data Dictionary from Bruce'!$G$3:$H$5,2,FALSE)</f>
        <v>A</v>
      </c>
      <c r="C106" s="15">
        <f>IF('Supermarket Data from Wayne Ent'!C109=LOWER("normal"),0,1)</f>
        <v>0</v>
      </c>
      <c r="D106" s="15">
        <f>IF('Supermarket Data from Wayne Ent'!D109=LOWER("male"),0,IF('Supermarket Data from Wayne Ent'!D109=LOWER("female"),1,2))</f>
        <v>0</v>
      </c>
      <c r="E106" s="15" t="str">
        <f>'Supermarket Data from Wayne Ent'!E109</f>
        <v>Sports and travel</v>
      </c>
      <c r="F106" s="15">
        <f>'Supermarket Data from Wayne Ent'!F109</f>
        <v>62.13</v>
      </c>
      <c r="G106" s="15">
        <f>'Supermarket Data from Wayne Ent'!G109</f>
        <v>6</v>
      </c>
      <c r="H106" s="7">
        <f>'Supermarket Data from Wayne Ent'!H109</f>
        <v>43546</v>
      </c>
      <c r="I106" s="4">
        <f>60*HOUR('Supermarket Data from Wayne Ent'!I109)+MINUTE('Supermarket Data from Wayne Ent'!I109)</f>
        <v>1219</v>
      </c>
      <c r="J106" s="4">
        <f t="shared" si="5"/>
        <v>2</v>
      </c>
      <c r="K106" s="15" t="str">
        <f>'Supermarket Data from Wayne Ent'!J109</f>
        <v>Cash</v>
      </c>
      <c r="L106" s="15">
        <f>'Supermarket Data from Wayne Ent'!K109</f>
        <v>372.78</v>
      </c>
      <c r="M106" s="15">
        <f>'Supermarket Data from Wayne Ent'!L109/100</f>
        <v>4.761904762E-2</v>
      </c>
      <c r="N106" s="29">
        <f t="shared" si="6"/>
        <v>18.639000000000003</v>
      </c>
      <c r="O106" s="29">
        <f t="shared" si="7"/>
        <v>391.41900000000004</v>
      </c>
      <c r="P106" s="29">
        <f t="shared" si="8"/>
        <v>18.639000000000067</v>
      </c>
      <c r="Q106" s="29">
        <f t="shared" si="9"/>
        <v>18.639000000372782</v>
      </c>
      <c r="R106" s="15"/>
      <c r="S106" s="15"/>
      <c r="T106" s="15"/>
    </row>
    <row r="107" spans="1:20" ht="15.75">
      <c r="A107" s="15" t="s">
        <v>138</v>
      </c>
      <c r="B107" s="15" t="str">
        <f>VLOOKUP(LEFT('Supermarket Data from Wayne Ent'!B110,FIND(",",'Supermarket Data from Wayne Ent'!B110)-1),'SM Data Dictionary from Bruce'!$G$3:$H$5,2,FALSE)</f>
        <v>C</v>
      </c>
      <c r="C107" s="15">
        <f>IF('Supermarket Data from Wayne Ent'!C110=LOWER("normal"),0,1)</f>
        <v>0</v>
      </c>
      <c r="D107" s="15">
        <f>IF('Supermarket Data from Wayne Ent'!D110=LOWER("male"),0,IF('Supermarket Data from Wayne Ent'!D110=LOWER("female"),1,2))</f>
        <v>1</v>
      </c>
      <c r="E107" s="15" t="str">
        <f>'Supermarket Data from Wayne Ent'!E110</f>
        <v>Food and beverages</v>
      </c>
      <c r="F107" s="15">
        <f>'Supermarket Data from Wayne Ent'!F110</f>
        <v>33.979999999999997</v>
      </c>
      <c r="G107" s="15">
        <f>'Supermarket Data from Wayne Ent'!G110</f>
        <v>9</v>
      </c>
      <c r="H107" s="7">
        <f>'Supermarket Data from Wayne Ent'!H110</f>
        <v>43548</v>
      </c>
      <c r="I107" s="4">
        <f>60*HOUR('Supermarket Data from Wayne Ent'!I110)+MINUTE('Supermarket Data from Wayne Ent'!I110)</f>
        <v>643</v>
      </c>
      <c r="J107" s="4">
        <f t="shared" si="5"/>
        <v>0</v>
      </c>
      <c r="K107" s="15" t="str">
        <f>'Supermarket Data from Wayne Ent'!J110</f>
        <v>Cash</v>
      </c>
      <c r="L107" s="15">
        <f>'Supermarket Data from Wayne Ent'!K110</f>
        <v>305.82</v>
      </c>
      <c r="M107" s="15">
        <f>'Supermarket Data from Wayne Ent'!L110/100</f>
        <v>4.761904762E-2</v>
      </c>
      <c r="N107" s="29">
        <f t="shared" si="6"/>
        <v>15.290999999999999</v>
      </c>
      <c r="O107" s="29">
        <f t="shared" si="7"/>
        <v>321.11099999999999</v>
      </c>
      <c r="P107" s="29">
        <f t="shared" si="8"/>
        <v>15.290999999999997</v>
      </c>
      <c r="Q107" s="29">
        <f t="shared" si="9"/>
        <v>15.29100000030582</v>
      </c>
      <c r="R107" s="15"/>
      <c r="S107" s="15"/>
      <c r="T107" s="15"/>
    </row>
    <row r="108" spans="1:20" ht="15.75">
      <c r="A108" s="15" t="s">
        <v>139</v>
      </c>
      <c r="B108" s="15" t="str">
        <f>VLOOKUP(LEFT('Supermarket Data from Wayne Ent'!B111,FIND(",",'Supermarket Data from Wayne Ent'!B111)-1),'SM Data Dictionary from Bruce'!$G$3:$H$5,2,FALSE)</f>
        <v>C</v>
      </c>
      <c r="C108" s="15">
        <f>IF('Supermarket Data from Wayne Ent'!C111=LOWER("normal"),0,1)</f>
        <v>1</v>
      </c>
      <c r="D108" s="15">
        <f>IF('Supermarket Data from Wayne Ent'!D111=LOWER("male"),0,IF('Supermarket Data from Wayne Ent'!D111=LOWER("female"),1,2))</f>
        <v>0</v>
      </c>
      <c r="E108" s="15" t="str">
        <f>'Supermarket Data from Wayne Ent'!E111</f>
        <v>Electronic accessories</v>
      </c>
      <c r="F108" s="15">
        <f>'Supermarket Data from Wayne Ent'!F111</f>
        <v>81.97</v>
      </c>
      <c r="G108" s="15">
        <f>'Supermarket Data from Wayne Ent'!G111</f>
        <v>10</v>
      </c>
      <c r="H108" s="7">
        <f>'Supermarket Data from Wayne Ent'!H111</f>
        <v>43527</v>
      </c>
      <c r="I108" s="4">
        <f>60*HOUR('Supermarket Data from Wayne Ent'!I111)+MINUTE('Supermarket Data from Wayne Ent'!I111)</f>
        <v>870</v>
      </c>
      <c r="J108" s="4">
        <f t="shared" si="5"/>
        <v>1</v>
      </c>
      <c r="K108" s="15" t="str">
        <f>'Supermarket Data from Wayne Ent'!J111</f>
        <v>Cash</v>
      </c>
      <c r="L108" s="15">
        <f>'Supermarket Data from Wayne Ent'!K111</f>
        <v>819.7</v>
      </c>
      <c r="M108" s="15">
        <f>'Supermarket Data from Wayne Ent'!L111/100</f>
        <v>4.761904762E-2</v>
      </c>
      <c r="N108" s="29">
        <f t="shared" si="6"/>
        <v>40.985000000000007</v>
      </c>
      <c r="O108" s="29">
        <f t="shared" si="7"/>
        <v>860.68500000000006</v>
      </c>
      <c r="P108" s="29">
        <f t="shared" si="8"/>
        <v>40.985000000000014</v>
      </c>
      <c r="Q108" s="29">
        <f t="shared" si="9"/>
        <v>40.985000000819703</v>
      </c>
      <c r="R108" s="15"/>
      <c r="S108" s="15"/>
      <c r="T108" s="15"/>
    </row>
    <row r="109" spans="1:20" ht="15.75">
      <c r="A109" s="15" t="s">
        <v>140</v>
      </c>
      <c r="B109" s="15" t="str">
        <f>VLOOKUP(LEFT('Supermarket Data from Wayne Ent'!B112,FIND(",",'Supermarket Data from Wayne Ent'!B112)-1),'SM Data Dictionary from Bruce'!$G$3:$H$5,2,FALSE)</f>
        <v>B</v>
      </c>
      <c r="C109" s="15">
        <f>IF('Supermarket Data from Wayne Ent'!C112=LOWER("normal"),0,1)</f>
        <v>1</v>
      </c>
      <c r="D109" s="15">
        <f>IF('Supermarket Data from Wayne Ent'!D112=LOWER("male"),0,IF('Supermarket Data from Wayne Ent'!D112=LOWER("female"),1,2))</f>
        <v>1</v>
      </c>
      <c r="E109" s="15" t="str">
        <f>'Supermarket Data from Wayne Ent'!E112</f>
        <v>Sports and travel</v>
      </c>
      <c r="F109" s="15">
        <f>'Supermarket Data from Wayne Ent'!F112</f>
        <v>16.489999999999998</v>
      </c>
      <c r="G109" s="15">
        <f>'Supermarket Data from Wayne Ent'!G112</f>
        <v>2</v>
      </c>
      <c r="H109" s="7">
        <f>'Supermarket Data from Wayne Ent'!H112</f>
        <v>43501</v>
      </c>
      <c r="I109" s="4">
        <f>60*HOUR('Supermarket Data from Wayne Ent'!I112)+MINUTE('Supermarket Data from Wayne Ent'!I112)</f>
        <v>692</v>
      </c>
      <c r="J109" s="4">
        <f t="shared" si="5"/>
        <v>1</v>
      </c>
      <c r="K109" s="15" t="str">
        <f>'Supermarket Data from Wayne Ent'!J112</f>
        <v>Ewallet</v>
      </c>
      <c r="L109" s="15">
        <f>'Supermarket Data from Wayne Ent'!K112</f>
        <v>32.979999999999997</v>
      </c>
      <c r="M109" s="15">
        <f>'Supermarket Data from Wayne Ent'!L112/100</f>
        <v>4.761904762E-2</v>
      </c>
      <c r="N109" s="29">
        <f t="shared" si="6"/>
        <v>1.649</v>
      </c>
      <c r="O109" s="29">
        <f t="shared" si="7"/>
        <v>34.628999999999998</v>
      </c>
      <c r="P109" s="29">
        <f t="shared" si="8"/>
        <v>1.6490000000000009</v>
      </c>
      <c r="Q109" s="29">
        <f t="shared" si="9"/>
        <v>1.6490000000329799</v>
      </c>
      <c r="R109" s="15"/>
      <c r="S109" s="15"/>
      <c r="T109" s="15"/>
    </row>
    <row r="110" spans="1:20" ht="15.75">
      <c r="A110" s="15" t="s">
        <v>141</v>
      </c>
      <c r="B110" s="15" t="str">
        <f>VLOOKUP(LEFT('Supermarket Data from Wayne Ent'!B113,FIND(",",'Supermarket Data from Wayne Ent'!B113)-1),'SM Data Dictionary from Bruce'!$G$3:$H$5,2,FALSE)</f>
        <v>C</v>
      </c>
      <c r="C110" s="15">
        <f>IF('Supermarket Data from Wayne Ent'!C113=LOWER("normal"),0,1)</f>
        <v>1</v>
      </c>
      <c r="D110" s="15">
        <f>IF('Supermarket Data from Wayne Ent'!D113=LOWER("male"),0,IF('Supermarket Data from Wayne Ent'!D113=LOWER("female"),1,2))</f>
        <v>1</v>
      </c>
      <c r="E110" s="15" t="str">
        <f>'Supermarket Data from Wayne Ent'!E113</f>
        <v>Health and beauty</v>
      </c>
      <c r="F110" s="15">
        <f>'Supermarket Data from Wayne Ent'!F113</f>
        <v>98.21</v>
      </c>
      <c r="G110" s="15">
        <f>'Supermarket Data from Wayne Ent'!G113</f>
        <v>3</v>
      </c>
      <c r="H110" s="7">
        <f>'Supermarket Data from Wayne Ent'!H113</f>
        <v>43501</v>
      </c>
      <c r="I110" s="4">
        <f>60*HOUR('Supermarket Data from Wayne Ent'!I113)+MINUTE('Supermarket Data from Wayne Ent'!I113)</f>
        <v>641</v>
      </c>
      <c r="J110" s="4">
        <f t="shared" si="5"/>
        <v>0</v>
      </c>
      <c r="K110" s="15" t="str">
        <f>'Supermarket Data from Wayne Ent'!J113</f>
        <v>Credit card</v>
      </c>
      <c r="L110" s="15">
        <f>'Supermarket Data from Wayne Ent'!K113</f>
        <v>294.63</v>
      </c>
      <c r="M110" s="15">
        <f>'Supermarket Data from Wayne Ent'!L113/100</f>
        <v>4.761904762E-2</v>
      </c>
      <c r="N110" s="29">
        <f t="shared" si="6"/>
        <v>14.7315</v>
      </c>
      <c r="O110" s="29">
        <f t="shared" si="7"/>
        <v>309.36149999999998</v>
      </c>
      <c r="P110" s="29">
        <f t="shared" si="8"/>
        <v>14.731499999999983</v>
      </c>
      <c r="Q110" s="29">
        <f t="shared" si="9"/>
        <v>14.731500000294629</v>
      </c>
      <c r="R110" s="15"/>
      <c r="S110" s="15"/>
      <c r="T110" s="15"/>
    </row>
    <row r="111" spans="1:20" ht="15.75">
      <c r="A111" s="15" t="s">
        <v>142</v>
      </c>
      <c r="B111" s="15" t="str">
        <f>VLOOKUP(LEFT('Supermarket Data from Wayne Ent'!B114,FIND(",",'Supermarket Data from Wayne Ent'!B114)-1),'SM Data Dictionary from Bruce'!$G$3:$H$5,2,FALSE)</f>
        <v>B</v>
      </c>
      <c r="C111" s="15">
        <f>IF('Supermarket Data from Wayne Ent'!C114=LOWER("normal"),0,1)</f>
        <v>0</v>
      </c>
      <c r="D111" s="15">
        <f>IF('Supermarket Data from Wayne Ent'!D114=LOWER("male"),0,IF('Supermarket Data from Wayne Ent'!D114=LOWER("female"),1,2))</f>
        <v>1</v>
      </c>
      <c r="E111" s="15" t="str">
        <f>'Supermarket Data from Wayne Ent'!E114</f>
        <v>Fashion accessories</v>
      </c>
      <c r="F111" s="15">
        <f>'Supermarket Data from Wayne Ent'!F114</f>
        <v>72.84</v>
      </c>
      <c r="G111" s="15">
        <f>'Supermarket Data from Wayne Ent'!G114</f>
        <v>7</v>
      </c>
      <c r="H111" s="7">
        <f>'Supermarket Data from Wayne Ent'!H114</f>
        <v>43511</v>
      </c>
      <c r="I111" s="4">
        <f>60*HOUR('Supermarket Data from Wayne Ent'!I114)+MINUTE('Supermarket Data from Wayne Ent'!I114)</f>
        <v>764</v>
      </c>
      <c r="J111" s="4">
        <f t="shared" si="5"/>
        <v>1</v>
      </c>
      <c r="K111" s="15" t="str">
        <f>'Supermarket Data from Wayne Ent'!J114</f>
        <v>Cash</v>
      </c>
      <c r="L111" s="15">
        <f>'Supermarket Data from Wayne Ent'!K114</f>
        <v>509.88</v>
      </c>
      <c r="M111" s="15">
        <f>'Supermarket Data from Wayne Ent'!L114/100</f>
        <v>4.761904762E-2</v>
      </c>
      <c r="N111" s="29">
        <f t="shared" si="6"/>
        <v>25.494000000000003</v>
      </c>
      <c r="O111" s="29">
        <f t="shared" si="7"/>
        <v>535.37400000000002</v>
      </c>
      <c r="P111" s="29">
        <f t="shared" si="8"/>
        <v>25.494000000000028</v>
      </c>
      <c r="Q111" s="29">
        <f t="shared" si="9"/>
        <v>25.494000000509882</v>
      </c>
      <c r="R111" s="15"/>
      <c r="S111" s="15"/>
      <c r="T111" s="15"/>
    </row>
    <row r="112" spans="1:20" ht="15.75">
      <c r="A112" s="15" t="s">
        <v>143</v>
      </c>
      <c r="B112" s="15" t="str">
        <f>VLOOKUP(LEFT('Supermarket Data from Wayne Ent'!B115,FIND(",",'Supermarket Data from Wayne Ent'!B115)-1),'SM Data Dictionary from Bruce'!$G$3:$H$5,2,FALSE)</f>
        <v>A</v>
      </c>
      <c r="C112" s="15">
        <f>IF('Supermarket Data from Wayne Ent'!C115=LOWER("normal"),0,1)</f>
        <v>1</v>
      </c>
      <c r="D112" s="15">
        <f>IF('Supermarket Data from Wayne Ent'!D115=LOWER("male"),0,IF('Supermarket Data from Wayne Ent'!D115=LOWER("female"),1,2))</f>
        <v>0</v>
      </c>
      <c r="E112" s="15" t="str">
        <f>'Supermarket Data from Wayne Ent'!E115</f>
        <v>Home and lifestyle</v>
      </c>
      <c r="F112" s="15">
        <f>'Supermarket Data from Wayne Ent'!F115</f>
        <v>58.07</v>
      </c>
      <c r="G112" s="15">
        <f>'Supermarket Data from Wayne Ent'!G115</f>
        <v>9</v>
      </c>
      <c r="H112" s="7">
        <f>'Supermarket Data from Wayne Ent'!H115</f>
        <v>43484</v>
      </c>
      <c r="I112" s="4">
        <f>60*HOUR('Supermarket Data from Wayne Ent'!I115)+MINUTE('Supermarket Data from Wayne Ent'!I115)</f>
        <v>1207</v>
      </c>
      <c r="J112" s="4">
        <f t="shared" si="5"/>
        <v>2</v>
      </c>
      <c r="K112" s="15" t="str">
        <f>'Supermarket Data from Wayne Ent'!J115</f>
        <v>Ewallet</v>
      </c>
      <c r="L112" s="15">
        <f>'Supermarket Data from Wayne Ent'!K115</f>
        <v>522.63</v>
      </c>
      <c r="M112" s="15">
        <f>'Supermarket Data from Wayne Ent'!L115/100</f>
        <v>4.761904762E-2</v>
      </c>
      <c r="N112" s="29">
        <f t="shared" si="6"/>
        <v>26.131500000000003</v>
      </c>
      <c r="O112" s="29">
        <f t="shared" si="7"/>
        <v>548.76149999999996</v>
      </c>
      <c r="P112" s="29">
        <f t="shared" si="8"/>
        <v>26.13149999999996</v>
      </c>
      <c r="Q112" s="29">
        <f t="shared" si="9"/>
        <v>26.131500000522628</v>
      </c>
      <c r="R112" s="15"/>
      <c r="S112" s="15"/>
      <c r="T112" s="15"/>
    </row>
    <row r="113" spans="1:20" ht="15.75">
      <c r="A113" s="15" t="s">
        <v>144</v>
      </c>
      <c r="B113" s="15" t="str">
        <f>VLOOKUP(LEFT('Supermarket Data from Wayne Ent'!B116,FIND(",",'Supermarket Data from Wayne Ent'!B116)-1),'SM Data Dictionary from Bruce'!$G$3:$H$5,2,FALSE)</f>
        <v>C</v>
      </c>
      <c r="C113" s="15">
        <f>IF('Supermarket Data from Wayne Ent'!C116=LOWER("normal"),0,1)</f>
        <v>1</v>
      </c>
      <c r="D113" s="15">
        <f>IF('Supermarket Data from Wayne Ent'!D116=LOWER("male"),0,IF('Supermarket Data from Wayne Ent'!D116=LOWER("female"),1,2))</f>
        <v>1</v>
      </c>
      <c r="E113" s="15" t="str">
        <f>'Supermarket Data from Wayne Ent'!E116</f>
        <v>Home and lifestyle</v>
      </c>
      <c r="F113" s="15">
        <f>'Supermarket Data from Wayne Ent'!F116</f>
        <v>80.790000000000006</v>
      </c>
      <c r="G113" s="15">
        <f>'Supermarket Data from Wayne Ent'!G116</f>
        <v>9</v>
      </c>
      <c r="H113" s="7">
        <f>'Supermarket Data from Wayne Ent'!H116</f>
        <v>43497</v>
      </c>
      <c r="I113" s="4">
        <f>60*HOUR('Supermarket Data from Wayne Ent'!I116)+MINUTE('Supermarket Data from Wayne Ent'!I116)</f>
        <v>1231</v>
      </c>
      <c r="J113" s="4">
        <f t="shared" si="5"/>
        <v>2</v>
      </c>
      <c r="K113" s="15" t="str">
        <f>'Supermarket Data from Wayne Ent'!J116</f>
        <v>Credit card</v>
      </c>
      <c r="L113" s="15">
        <f>'Supermarket Data from Wayne Ent'!K116</f>
        <v>727.11</v>
      </c>
      <c r="M113" s="15">
        <f>'Supermarket Data from Wayne Ent'!L116/100</f>
        <v>4.761904762E-2</v>
      </c>
      <c r="N113" s="29">
        <f t="shared" si="6"/>
        <v>36.355500000000006</v>
      </c>
      <c r="O113" s="29">
        <f t="shared" si="7"/>
        <v>763.46550000000002</v>
      </c>
      <c r="P113" s="29">
        <f t="shared" si="8"/>
        <v>36.355500000000006</v>
      </c>
      <c r="Q113" s="29">
        <f t="shared" si="9"/>
        <v>36.355500000727112</v>
      </c>
      <c r="R113" s="15"/>
      <c r="S113" s="15"/>
      <c r="T113" s="15"/>
    </row>
    <row r="114" spans="1:20" ht="15.75">
      <c r="A114" s="15" t="s">
        <v>145</v>
      </c>
      <c r="B114" s="15" t="str">
        <f>VLOOKUP(LEFT('Supermarket Data from Wayne Ent'!B117,FIND(",",'Supermarket Data from Wayne Ent'!B117)-1),'SM Data Dictionary from Bruce'!$G$3:$H$5,2,FALSE)</f>
        <v>C</v>
      </c>
      <c r="C114" s="15">
        <f>IF('Supermarket Data from Wayne Ent'!C117=LOWER("normal"),0,1)</f>
        <v>0</v>
      </c>
      <c r="D114" s="15">
        <f>IF('Supermarket Data from Wayne Ent'!D117=LOWER("male"),0,IF('Supermarket Data from Wayne Ent'!D117=LOWER("female"),1,2))</f>
        <v>1</v>
      </c>
      <c r="E114" s="15" t="str">
        <f>'Supermarket Data from Wayne Ent'!E117</f>
        <v>Fashion accessories</v>
      </c>
      <c r="F114" s="15">
        <f>'Supermarket Data from Wayne Ent'!F117</f>
        <v>27.02</v>
      </c>
      <c r="G114" s="15">
        <f>'Supermarket Data from Wayne Ent'!G117</f>
        <v>3</v>
      </c>
      <c r="H114" s="7">
        <f>'Supermarket Data from Wayne Ent'!H117</f>
        <v>43526</v>
      </c>
      <c r="I114" s="4">
        <f>60*HOUR('Supermarket Data from Wayne Ent'!I117)+MINUTE('Supermarket Data from Wayne Ent'!I117)</f>
        <v>781</v>
      </c>
      <c r="J114" s="4">
        <f t="shared" si="5"/>
        <v>1</v>
      </c>
      <c r="K114" s="15" t="str">
        <f>'Supermarket Data from Wayne Ent'!J117</f>
        <v>Credit card</v>
      </c>
      <c r="L114" s="15">
        <f>'Supermarket Data from Wayne Ent'!K117</f>
        <v>81.06</v>
      </c>
      <c r="M114" s="15">
        <f>'Supermarket Data from Wayne Ent'!L117/100</f>
        <v>4.761904762E-2</v>
      </c>
      <c r="N114" s="29">
        <f t="shared" si="6"/>
        <v>4.0529999999999999</v>
      </c>
      <c r="O114" s="29">
        <f t="shared" si="7"/>
        <v>85.113</v>
      </c>
      <c r="P114" s="29">
        <f t="shared" si="8"/>
        <v>4.0529999999999973</v>
      </c>
      <c r="Q114" s="29">
        <f t="shared" si="9"/>
        <v>4.0530000000810604</v>
      </c>
      <c r="R114" s="15"/>
      <c r="S114" s="15"/>
      <c r="T114" s="15"/>
    </row>
    <row r="115" spans="1:20" ht="15.75">
      <c r="A115" s="15" t="s">
        <v>146</v>
      </c>
      <c r="B115" s="15" t="str">
        <f>VLOOKUP(LEFT('Supermarket Data from Wayne Ent'!B118,FIND(",",'Supermarket Data from Wayne Ent'!B118)-1),'SM Data Dictionary from Bruce'!$G$3:$H$5,2,FALSE)</f>
        <v>B</v>
      </c>
      <c r="C115" s="15">
        <f>IF('Supermarket Data from Wayne Ent'!C118=LOWER("normal"),0,1)</f>
        <v>1</v>
      </c>
      <c r="D115" s="15">
        <f>IF('Supermarket Data from Wayne Ent'!D118=LOWER("male"),0,IF('Supermarket Data from Wayne Ent'!D118=LOWER("female"),1,2))</f>
        <v>0</v>
      </c>
      <c r="E115" s="15" t="str">
        <f>'Supermarket Data from Wayne Ent'!E118</f>
        <v>Fashion accessories</v>
      </c>
      <c r="F115" s="15">
        <f>'Supermarket Data from Wayne Ent'!F118</f>
        <v>21.94</v>
      </c>
      <c r="G115" s="15">
        <f>'Supermarket Data from Wayne Ent'!G118</f>
        <v>5</v>
      </c>
      <c r="H115" s="7">
        <f>'Supermarket Data from Wayne Ent'!H118</f>
        <v>43529</v>
      </c>
      <c r="I115" s="4">
        <f>60*HOUR('Supermarket Data from Wayne Ent'!I118)+MINUTE('Supermarket Data from Wayne Ent'!I118)</f>
        <v>749</v>
      </c>
      <c r="J115" s="4">
        <f t="shared" si="5"/>
        <v>1</v>
      </c>
      <c r="K115" s="15" t="str">
        <f>'Supermarket Data from Wayne Ent'!J118</f>
        <v>Ewallet</v>
      </c>
      <c r="L115" s="15">
        <f>'Supermarket Data from Wayne Ent'!K118</f>
        <v>109.7</v>
      </c>
      <c r="M115" s="15">
        <f>'Supermarket Data from Wayne Ent'!L118/100</f>
        <v>4.761904762E-2</v>
      </c>
      <c r="N115" s="29">
        <f t="shared" si="6"/>
        <v>5.4850000000000012</v>
      </c>
      <c r="O115" s="29">
        <f t="shared" si="7"/>
        <v>115.185</v>
      </c>
      <c r="P115" s="29">
        <f t="shared" si="8"/>
        <v>5.4849999999999994</v>
      </c>
      <c r="Q115" s="29">
        <f t="shared" si="9"/>
        <v>5.4850000001097001</v>
      </c>
      <c r="R115" s="15"/>
      <c r="S115" s="15"/>
      <c r="T115" s="15"/>
    </row>
    <row r="116" spans="1:20" ht="15.75">
      <c r="A116" s="15" t="s">
        <v>147</v>
      </c>
      <c r="B116" s="15" t="str">
        <f>VLOOKUP(LEFT('Supermarket Data from Wayne Ent'!B119,FIND(",",'Supermarket Data from Wayne Ent'!B119)-1),'SM Data Dictionary from Bruce'!$G$3:$H$5,2,FALSE)</f>
        <v>B</v>
      </c>
      <c r="C116" s="15">
        <f>IF('Supermarket Data from Wayne Ent'!C119=LOWER("normal"),0,1)</f>
        <v>1</v>
      </c>
      <c r="D116" s="15">
        <f>IF('Supermarket Data from Wayne Ent'!D119=LOWER("male"),0,IF('Supermarket Data from Wayne Ent'!D119=LOWER("female"),1,2))</f>
        <v>0</v>
      </c>
      <c r="E116" s="15" t="str">
        <f>'Supermarket Data from Wayne Ent'!E119</f>
        <v>Fashion accessories</v>
      </c>
      <c r="F116" s="15">
        <f>'Supermarket Data from Wayne Ent'!F119</f>
        <v>51.36</v>
      </c>
      <c r="G116" s="15">
        <f>'Supermarket Data from Wayne Ent'!G119</f>
        <v>1</v>
      </c>
      <c r="H116" s="7">
        <f>'Supermarket Data from Wayne Ent'!H119</f>
        <v>43481</v>
      </c>
      <c r="I116" s="4">
        <f>60*HOUR('Supermarket Data from Wayne Ent'!I119)+MINUTE('Supermarket Data from Wayne Ent'!I119)</f>
        <v>926</v>
      </c>
      <c r="J116" s="4">
        <f t="shared" si="5"/>
        <v>2</v>
      </c>
      <c r="K116" s="15" t="str">
        <f>'Supermarket Data from Wayne Ent'!J119</f>
        <v>Ewallet</v>
      </c>
      <c r="L116" s="15">
        <f>'Supermarket Data from Wayne Ent'!K119</f>
        <v>51.36</v>
      </c>
      <c r="M116" s="15">
        <f>'Supermarket Data from Wayne Ent'!L119/100</f>
        <v>4.761904762E-2</v>
      </c>
      <c r="N116" s="29">
        <f t="shared" si="6"/>
        <v>2.5680000000000001</v>
      </c>
      <c r="O116" s="29">
        <f t="shared" si="7"/>
        <v>53.927999999999997</v>
      </c>
      <c r="P116" s="29">
        <f t="shared" si="8"/>
        <v>2.5679999999999978</v>
      </c>
      <c r="Q116" s="29">
        <f t="shared" si="9"/>
        <v>2.5680000000513599</v>
      </c>
      <c r="R116" s="15"/>
      <c r="S116" s="15"/>
      <c r="T116" s="15"/>
    </row>
    <row r="117" spans="1:20" ht="15.75">
      <c r="A117" s="15" t="s">
        <v>148</v>
      </c>
      <c r="B117" s="15" t="str">
        <f>VLOOKUP(LEFT('Supermarket Data from Wayne Ent'!B120,FIND(",",'Supermarket Data from Wayne Ent'!B120)-1),'SM Data Dictionary from Bruce'!$G$3:$H$5,2,FALSE)</f>
        <v>A</v>
      </c>
      <c r="C117" s="15">
        <f>IF('Supermarket Data from Wayne Ent'!C120=LOWER("normal"),0,1)</f>
        <v>0</v>
      </c>
      <c r="D117" s="15">
        <f>IF('Supermarket Data from Wayne Ent'!D120=LOWER("male"),0,IF('Supermarket Data from Wayne Ent'!D120=LOWER("female"),1,2))</f>
        <v>1</v>
      </c>
      <c r="E117" s="15" t="str">
        <f>'Supermarket Data from Wayne Ent'!E120</f>
        <v>Food and beverages</v>
      </c>
      <c r="F117" s="15">
        <f>'Supermarket Data from Wayne Ent'!F120</f>
        <v>10.96</v>
      </c>
      <c r="G117" s="15">
        <f>'Supermarket Data from Wayne Ent'!G120</f>
        <v>10</v>
      </c>
      <c r="H117" s="7">
        <f>'Supermarket Data from Wayne Ent'!H120</f>
        <v>43498</v>
      </c>
      <c r="I117" s="4">
        <f>60*HOUR('Supermarket Data from Wayne Ent'!I120)+MINUTE('Supermarket Data from Wayne Ent'!I120)</f>
        <v>1248</v>
      </c>
      <c r="J117" s="4">
        <f t="shared" si="5"/>
        <v>2</v>
      </c>
      <c r="K117" s="15" t="str">
        <f>'Supermarket Data from Wayne Ent'!J120</f>
        <v>Ewallet</v>
      </c>
      <c r="L117" s="15">
        <f>'Supermarket Data from Wayne Ent'!K120</f>
        <v>109.6</v>
      </c>
      <c r="M117" s="15">
        <f>'Supermarket Data from Wayne Ent'!L120/100</f>
        <v>4.761904762E-2</v>
      </c>
      <c r="N117" s="29">
        <f t="shared" si="6"/>
        <v>5.48</v>
      </c>
      <c r="O117" s="29">
        <f t="shared" si="7"/>
        <v>115.08000000000001</v>
      </c>
      <c r="P117" s="29">
        <f t="shared" si="8"/>
        <v>5.4800000000000182</v>
      </c>
      <c r="Q117" s="29">
        <f t="shared" si="9"/>
        <v>5.4800000001096008</v>
      </c>
      <c r="R117" s="15"/>
      <c r="S117" s="15"/>
      <c r="T117" s="15"/>
    </row>
    <row r="118" spans="1:20" ht="15.75">
      <c r="A118" s="15" t="s">
        <v>149</v>
      </c>
      <c r="B118" s="15" t="str">
        <f>VLOOKUP(LEFT('Supermarket Data from Wayne Ent'!B121,FIND(",",'Supermarket Data from Wayne Ent'!B121)-1),'SM Data Dictionary from Bruce'!$G$3:$H$5,2,FALSE)</f>
        <v>B</v>
      </c>
      <c r="C118" s="15">
        <f>IF('Supermarket Data from Wayne Ent'!C121=LOWER("normal"),0,1)</f>
        <v>0</v>
      </c>
      <c r="D118" s="15">
        <f>IF('Supermarket Data from Wayne Ent'!D121=LOWER("male"),0,IF('Supermarket Data from Wayne Ent'!D121=LOWER("female"),1,2))</f>
        <v>0</v>
      </c>
      <c r="E118" s="15" t="str">
        <f>'Supermarket Data from Wayne Ent'!E121</f>
        <v>Home and lifestyle</v>
      </c>
      <c r="F118" s="15">
        <f>'Supermarket Data from Wayne Ent'!F121</f>
        <v>53.44</v>
      </c>
      <c r="G118" s="15">
        <f>'Supermarket Data from Wayne Ent'!G121</f>
        <v>2</v>
      </c>
      <c r="H118" s="7">
        <f>'Supermarket Data from Wayne Ent'!H121</f>
        <v>43485</v>
      </c>
      <c r="I118" s="4">
        <f>60*HOUR('Supermarket Data from Wayne Ent'!I121)+MINUTE('Supermarket Data from Wayne Ent'!I121)</f>
        <v>1238</v>
      </c>
      <c r="J118" s="4">
        <f t="shared" si="5"/>
        <v>2</v>
      </c>
      <c r="K118" s="15" t="str">
        <f>'Supermarket Data from Wayne Ent'!J121</f>
        <v>Ewallet</v>
      </c>
      <c r="L118" s="15">
        <f>'Supermarket Data from Wayne Ent'!K121</f>
        <v>106.88</v>
      </c>
      <c r="M118" s="15">
        <f>'Supermarket Data from Wayne Ent'!L121/100</f>
        <v>4.761904762E-2</v>
      </c>
      <c r="N118" s="29">
        <f t="shared" si="6"/>
        <v>5.3440000000000003</v>
      </c>
      <c r="O118" s="29">
        <f t="shared" si="7"/>
        <v>112.22399999999999</v>
      </c>
      <c r="P118" s="29">
        <f t="shared" si="8"/>
        <v>5.3439999999999941</v>
      </c>
      <c r="Q118" s="29">
        <f t="shared" si="9"/>
        <v>5.3440000001068793</v>
      </c>
      <c r="R118" s="15"/>
      <c r="S118" s="15"/>
      <c r="T118" s="15"/>
    </row>
    <row r="119" spans="1:20" ht="15.75">
      <c r="A119" s="15" t="s">
        <v>150</v>
      </c>
      <c r="B119" s="15" t="str">
        <f>VLOOKUP(LEFT('Supermarket Data from Wayne Ent'!B122,FIND(",",'Supermarket Data from Wayne Ent'!B122)-1),'SM Data Dictionary from Bruce'!$G$3:$H$5,2,FALSE)</f>
        <v>A</v>
      </c>
      <c r="C119" s="15">
        <f>IF('Supermarket Data from Wayne Ent'!C122=LOWER("normal"),0,1)</f>
        <v>0</v>
      </c>
      <c r="D119" s="15">
        <f>IF('Supermarket Data from Wayne Ent'!D122=LOWER("male"),0,IF('Supermarket Data from Wayne Ent'!D122=LOWER("female"),1,2))</f>
        <v>1</v>
      </c>
      <c r="E119" s="15" t="str">
        <f>'Supermarket Data from Wayne Ent'!E122</f>
        <v>Electronic accessories</v>
      </c>
      <c r="F119" s="15">
        <f>'Supermarket Data from Wayne Ent'!F122</f>
        <v>99.56</v>
      </c>
      <c r="G119" s="15">
        <f>'Supermarket Data from Wayne Ent'!G122</f>
        <v>8</v>
      </c>
      <c r="H119" s="7">
        <f>'Supermarket Data from Wayne Ent'!H122</f>
        <v>43510</v>
      </c>
      <c r="I119" s="4">
        <f>60*HOUR('Supermarket Data from Wayne Ent'!I122)+MINUTE('Supermarket Data from Wayne Ent'!I122)</f>
        <v>1023</v>
      </c>
      <c r="J119" s="4">
        <f t="shared" si="5"/>
        <v>2</v>
      </c>
      <c r="K119" s="15" t="str">
        <f>'Supermarket Data from Wayne Ent'!J122</f>
        <v>Credit card</v>
      </c>
      <c r="L119" s="15">
        <f>'Supermarket Data from Wayne Ent'!K122</f>
        <v>796.48</v>
      </c>
      <c r="M119" s="15">
        <f>'Supermarket Data from Wayne Ent'!L122/100</f>
        <v>4.761904762E-2</v>
      </c>
      <c r="N119" s="29">
        <f t="shared" si="6"/>
        <v>39.824000000000005</v>
      </c>
      <c r="O119" s="29">
        <f t="shared" si="7"/>
        <v>836.30399999999997</v>
      </c>
      <c r="P119" s="29">
        <f t="shared" si="8"/>
        <v>39.823999999999955</v>
      </c>
      <c r="Q119" s="29">
        <f t="shared" si="9"/>
        <v>39.824000000796481</v>
      </c>
      <c r="R119" s="15"/>
      <c r="S119" s="15"/>
      <c r="T119" s="15"/>
    </row>
    <row r="120" spans="1:20" ht="15.75">
      <c r="A120" s="15" t="s">
        <v>151</v>
      </c>
      <c r="B120" s="15" t="str">
        <f>VLOOKUP(LEFT('Supermarket Data from Wayne Ent'!B123,FIND(",",'Supermarket Data from Wayne Ent'!B123)-1),'SM Data Dictionary from Bruce'!$G$3:$H$5,2,FALSE)</f>
        <v>C</v>
      </c>
      <c r="C120" s="15">
        <f>IF('Supermarket Data from Wayne Ent'!C123=LOWER("normal"),0,1)</f>
        <v>1</v>
      </c>
      <c r="D120" s="15">
        <f>IF('Supermarket Data from Wayne Ent'!D123=LOWER("male"),0,IF('Supermarket Data from Wayne Ent'!D123=LOWER("female"),1,2))</f>
        <v>0</v>
      </c>
      <c r="E120" s="15" t="str">
        <f>'Supermarket Data from Wayne Ent'!E123</f>
        <v>Sports and travel</v>
      </c>
      <c r="F120" s="15">
        <f>'Supermarket Data from Wayne Ent'!F123</f>
        <v>57.12</v>
      </c>
      <c r="G120" s="15">
        <f>'Supermarket Data from Wayne Ent'!G123</f>
        <v>7</v>
      </c>
      <c r="H120" s="7">
        <f>'Supermarket Data from Wayne Ent'!H123</f>
        <v>43477</v>
      </c>
      <c r="I120" s="4">
        <f>60*HOUR('Supermarket Data from Wayne Ent'!I123)+MINUTE('Supermarket Data from Wayne Ent'!I123)</f>
        <v>722</v>
      </c>
      <c r="J120" s="4">
        <f t="shared" si="5"/>
        <v>1</v>
      </c>
      <c r="K120" s="15" t="str">
        <f>'Supermarket Data from Wayne Ent'!J123</f>
        <v>Credit card</v>
      </c>
      <c r="L120" s="15">
        <f>'Supermarket Data from Wayne Ent'!K123</f>
        <v>399.84</v>
      </c>
      <c r="M120" s="15">
        <f>'Supermarket Data from Wayne Ent'!L123/100</f>
        <v>4.761904762E-2</v>
      </c>
      <c r="N120" s="29">
        <f t="shared" si="6"/>
        <v>19.991999999999997</v>
      </c>
      <c r="O120" s="29">
        <f t="shared" si="7"/>
        <v>419.83199999999999</v>
      </c>
      <c r="P120" s="29">
        <f t="shared" si="8"/>
        <v>19.992000000000019</v>
      </c>
      <c r="Q120" s="29">
        <f t="shared" si="9"/>
        <v>19.992000000399841</v>
      </c>
      <c r="R120" s="15"/>
      <c r="S120" s="15"/>
      <c r="T120" s="15"/>
    </row>
    <row r="121" spans="1:20" ht="15.75">
      <c r="A121" s="15" t="s">
        <v>152</v>
      </c>
      <c r="B121" s="15" t="str">
        <f>VLOOKUP(LEFT('Supermarket Data from Wayne Ent'!B124,FIND(",",'Supermarket Data from Wayne Ent'!B124)-1),'SM Data Dictionary from Bruce'!$G$3:$H$5,2,FALSE)</f>
        <v>B</v>
      </c>
      <c r="C121" s="15">
        <f>IF('Supermarket Data from Wayne Ent'!C124=LOWER("normal"),0,1)</f>
        <v>1</v>
      </c>
      <c r="D121" s="15">
        <f>IF('Supermarket Data from Wayne Ent'!D124=LOWER("male"),0,IF('Supermarket Data from Wayne Ent'!D124=LOWER("female"),1,2))</f>
        <v>0</v>
      </c>
      <c r="E121" s="15" t="str">
        <f>'Supermarket Data from Wayne Ent'!E124</f>
        <v>Sports and travel</v>
      </c>
      <c r="F121" s="15">
        <f>'Supermarket Data from Wayne Ent'!F124</f>
        <v>99.96</v>
      </c>
      <c r="G121" s="15">
        <f>'Supermarket Data from Wayne Ent'!G124</f>
        <v>9</v>
      </c>
      <c r="H121" s="7">
        <f>'Supermarket Data from Wayne Ent'!H124</f>
        <v>43533</v>
      </c>
      <c r="I121" s="4">
        <f>60*HOUR('Supermarket Data from Wayne Ent'!I124)+MINUTE('Supermarket Data from Wayne Ent'!I124)</f>
        <v>1046</v>
      </c>
      <c r="J121" s="4">
        <f t="shared" si="5"/>
        <v>2</v>
      </c>
      <c r="K121" s="15" t="str">
        <f>'Supermarket Data from Wayne Ent'!J124</f>
        <v>Credit card</v>
      </c>
      <c r="L121" s="15">
        <f>'Supermarket Data from Wayne Ent'!K124</f>
        <v>899.64</v>
      </c>
      <c r="M121" s="15">
        <f>'Supermarket Data from Wayne Ent'!L124/100</f>
        <v>4.761904762E-2</v>
      </c>
      <c r="N121" s="29">
        <f t="shared" si="6"/>
        <v>44.981999999999999</v>
      </c>
      <c r="O121" s="29">
        <f t="shared" si="7"/>
        <v>944.62199999999996</v>
      </c>
      <c r="P121" s="29">
        <f t="shared" si="8"/>
        <v>44.981999999999971</v>
      </c>
      <c r="Q121" s="29">
        <f t="shared" si="9"/>
        <v>44.982000000899639</v>
      </c>
      <c r="R121" s="15"/>
      <c r="S121" s="15"/>
      <c r="T121" s="15"/>
    </row>
    <row r="122" spans="1:20" ht="15.75">
      <c r="A122" s="15" t="s">
        <v>153</v>
      </c>
      <c r="B122" s="15" t="str">
        <f>VLOOKUP(LEFT('Supermarket Data from Wayne Ent'!B125,FIND(",",'Supermarket Data from Wayne Ent'!B125)-1),'SM Data Dictionary from Bruce'!$G$3:$H$5,2,FALSE)</f>
        <v>C</v>
      </c>
      <c r="C122" s="15">
        <f>IF('Supermarket Data from Wayne Ent'!C125=LOWER("normal"),0,1)</f>
        <v>1</v>
      </c>
      <c r="D122" s="15">
        <f>IF('Supermarket Data from Wayne Ent'!D125=LOWER("male"),0,IF('Supermarket Data from Wayne Ent'!D125=LOWER("female"),1,2))</f>
        <v>0</v>
      </c>
      <c r="E122" s="15" t="str">
        <f>'Supermarket Data from Wayne Ent'!E125</f>
        <v>Home and lifestyle</v>
      </c>
      <c r="F122" s="15">
        <f>'Supermarket Data from Wayne Ent'!F125</f>
        <v>63.91</v>
      </c>
      <c r="G122" s="15">
        <f>'Supermarket Data from Wayne Ent'!G125</f>
        <v>8</v>
      </c>
      <c r="H122" s="7">
        <f>'Supermarket Data from Wayne Ent'!H125</f>
        <v>43537</v>
      </c>
      <c r="I122" s="4">
        <f>60*HOUR('Supermarket Data from Wayne Ent'!I125)+MINUTE('Supermarket Data from Wayne Ent'!I125)</f>
        <v>1192</v>
      </c>
      <c r="J122" s="4">
        <f t="shared" si="5"/>
        <v>2</v>
      </c>
      <c r="K122" s="15" t="str">
        <f>'Supermarket Data from Wayne Ent'!J125</f>
        <v>Credit card</v>
      </c>
      <c r="L122" s="15">
        <f>'Supermarket Data from Wayne Ent'!K125</f>
        <v>511.28</v>
      </c>
      <c r="M122" s="15">
        <f>'Supermarket Data from Wayne Ent'!L125/100</f>
        <v>4.761904762E-2</v>
      </c>
      <c r="N122" s="29">
        <f t="shared" si="6"/>
        <v>25.564</v>
      </c>
      <c r="O122" s="29">
        <f t="shared" si="7"/>
        <v>536.84399999999994</v>
      </c>
      <c r="P122" s="29">
        <f t="shared" si="8"/>
        <v>25.563999999999965</v>
      </c>
      <c r="Q122" s="29">
        <f t="shared" si="9"/>
        <v>25.564000000511278</v>
      </c>
      <c r="R122" s="15"/>
      <c r="S122" s="15"/>
      <c r="T122" s="15"/>
    </row>
    <row r="123" spans="1:20" ht="15.75">
      <c r="A123" s="15" t="s">
        <v>154</v>
      </c>
      <c r="B123" s="15" t="str">
        <f>VLOOKUP(LEFT('Supermarket Data from Wayne Ent'!B126,FIND(",",'Supermarket Data from Wayne Ent'!B126)-1),'SM Data Dictionary from Bruce'!$G$3:$H$5,2,FALSE)</f>
        <v>B</v>
      </c>
      <c r="C123" s="15">
        <f>IF('Supermarket Data from Wayne Ent'!C126=LOWER("normal"),0,1)</f>
        <v>1</v>
      </c>
      <c r="D123" s="15">
        <f>IF('Supermarket Data from Wayne Ent'!D126=LOWER("male"),0,IF('Supermarket Data from Wayne Ent'!D126=LOWER("female"),1,2))</f>
        <v>1</v>
      </c>
      <c r="E123" s="15" t="str">
        <f>'Supermarket Data from Wayne Ent'!E126</f>
        <v>Fashion accessories</v>
      </c>
      <c r="F123" s="15">
        <f>'Supermarket Data from Wayne Ent'!F126</f>
        <v>56.47</v>
      </c>
      <c r="G123" s="15">
        <f>'Supermarket Data from Wayne Ent'!G126</f>
        <v>8</v>
      </c>
      <c r="H123" s="7">
        <f>'Supermarket Data from Wayne Ent'!H126</f>
        <v>43533</v>
      </c>
      <c r="I123" s="4">
        <f>60*HOUR('Supermarket Data from Wayne Ent'!I126)+MINUTE('Supermarket Data from Wayne Ent'!I126)</f>
        <v>897</v>
      </c>
      <c r="J123" s="4">
        <f t="shared" si="5"/>
        <v>1</v>
      </c>
      <c r="K123" s="15" t="str">
        <f>'Supermarket Data from Wayne Ent'!J126</f>
        <v>Ewallet</v>
      </c>
      <c r="L123" s="15">
        <f>'Supermarket Data from Wayne Ent'!K126</f>
        <v>451.76</v>
      </c>
      <c r="M123" s="15">
        <f>'Supermarket Data from Wayne Ent'!L126/100</f>
        <v>4.761904762E-2</v>
      </c>
      <c r="N123" s="29">
        <f t="shared" si="6"/>
        <v>22.588000000000001</v>
      </c>
      <c r="O123" s="29">
        <f t="shared" si="7"/>
        <v>474.34800000000001</v>
      </c>
      <c r="P123" s="29">
        <f t="shared" si="8"/>
        <v>22.588000000000022</v>
      </c>
      <c r="Q123" s="29">
        <f t="shared" si="9"/>
        <v>22.58800000045176</v>
      </c>
      <c r="R123" s="15"/>
      <c r="S123" s="15"/>
      <c r="T123" s="15"/>
    </row>
    <row r="124" spans="1:20" ht="15.75">
      <c r="A124" s="15" t="s">
        <v>155</v>
      </c>
      <c r="B124" s="15" t="str">
        <f>VLOOKUP(LEFT('Supermarket Data from Wayne Ent'!B127,FIND(",",'Supermarket Data from Wayne Ent'!B127)-1),'SM Data Dictionary from Bruce'!$G$3:$H$5,2,FALSE)</f>
        <v>A</v>
      </c>
      <c r="C124" s="15">
        <f>IF('Supermarket Data from Wayne Ent'!C127=LOWER("normal"),0,1)</f>
        <v>0</v>
      </c>
      <c r="D124" s="15">
        <f>IF('Supermarket Data from Wayne Ent'!D127=LOWER("male"),0,IF('Supermarket Data from Wayne Ent'!D127=LOWER("female"),1,2))</f>
        <v>1</v>
      </c>
      <c r="E124" s="15" t="str">
        <f>'Supermarket Data from Wayne Ent'!E127</f>
        <v>Home and lifestyle</v>
      </c>
      <c r="F124" s="15">
        <f>'Supermarket Data from Wayne Ent'!F127</f>
        <v>93.69</v>
      </c>
      <c r="G124" s="15">
        <f>'Supermarket Data from Wayne Ent'!G127</f>
        <v>7</v>
      </c>
      <c r="H124" s="7">
        <f>'Supermarket Data from Wayne Ent'!H127</f>
        <v>43534</v>
      </c>
      <c r="I124" s="4">
        <f>60*HOUR('Supermarket Data from Wayne Ent'!I127)+MINUTE('Supermarket Data from Wayne Ent'!I127)</f>
        <v>1124</v>
      </c>
      <c r="J124" s="4">
        <f t="shared" si="5"/>
        <v>2</v>
      </c>
      <c r="K124" s="15" t="str">
        <f>'Supermarket Data from Wayne Ent'!J127</f>
        <v>Credit card</v>
      </c>
      <c r="L124" s="15">
        <f>'Supermarket Data from Wayne Ent'!K127</f>
        <v>655.83</v>
      </c>
      <c r="M124" s="15">
        <f>'Supermarket Data from Wayne Ent'!L127/100</f>
        <v>4.761904762E-2</v>
      </c>
      <c r="N124" s="29">
        <f t="shared" si="6"/>
        <v>32.791499999999999</v>
      </c>
      <c r="O124" s="29">
        <f t="shared" si="7"/>
        <v>688.62149999999997</v>
      </c>
      <c r="P124" s="29">
        <f t="shared" si="8"/>
        <v>32.791499999999928</v>
      </c>
      <c r="Q124" s="29">
        <f t="shared" si="9"/>
        <v>32.79150000065583</v>
      </c>
      <c r="R124" s="15"/>
      <c r="S124" s="15"/>
      <c r="T124" s="15"/>
    </row>
    <row r="125" spans="1:20" ht="15.75">
      <c r="A125" s="15" t="s">
        <v>156</v>
      </c>
      <c r="B125" s="15" t="str">
        <f>VLOOKUP(LEFT('Supermarket Data from Wayne Ent'!B128,FIND(",",'Supermarket Data from Wayne Ent'!B128)-1),'SM Data Dictionary from Bruce'!$G$3:$H$5,2,FALSE)</f>
        <v>A</v>
      </c>
      <c r="C125" s="15">
        <f>IF('Supermarket Data from Wayne Ent'!C128=LOWER("normal"),0,1)</f>
        <v>0</v>
      </c>
      <c r="D125" s="15">
        <f>IF('Supermarket Data from Wayne Ent'!D128=LOWER("male"),0,IF('Supermarket Data from Wayne Ent'!D128=LOWER("female"),1,2))</f>
        <v>1</v>
      </c>
      <c r="E125" s="15" t="str">
        <f>'Supermarket Data from Wayne Ent'!E128</f>
        <v>Sports and travel</v>
      </c>
      <c r="F125" s="15">
        <f>'Supermarket Data from Wayne Ent'!F128</f>
        <v>32.25</v>
      </c>
      <c r="G125" s="15">
        <f>'Supermarket Data from Wayne Ent'!G128</f>
        <v>5</v>
      </c>
      <c r="H125" s="7">
        <f>'Supermarket Data from Wayne Ent'!H128</f>
        <v>43492</v>
      </c>
      <c r="I125" s="4">
        <f>60*HOUR('Supermarket Data from Wayne Ent'!I128)+MINUTE('Supermarket Data from Wayne Ent'!I128)</f>
        <v>806</v>
      </c>
      <c r="J125" s="4">
        <f t="shared" si="5"/>
        <v>1</v>
      </c>
      <c r="K125" s="15" t="str">
        <f>'Supermarket Data from Wayne Ent'!J128</f>
        <v>Cash</v>
      </c>
      <c r="L125" s="15">
        <f>'Supermarket Data from Wayne Ent'!K128</f>
        <v>161.25</v>
      </c>
      <c r="M125" s="15">
        <f>'Supermarket Data from Wayne Ent'!L128/100</f>
        <v>4.761904762E-2</v>
      </c>
      <c r="N125" s="29">
        <f t="shared" si="6"/>
        <v>8.0625</v>
      </c>
      <c r="O125" s="29">
        <f t="shared" si="7"/>
        <v>169.3125</v>
      </c>
      <c r="P125" s="29">
        <f t="shared" si="8"/>
        <v>8.0625</v>
      </c>
      <c r="Q125" s="29">
        <f t="shared" si="9"/>
        <v>8.0625000001612506</v>
      </c>
      <c r="R125" s="15"/>
      <c r="S125" s="15"/>
      <c r="T125" s="15"/>
    </row>
    <row r="126" spans="1:20" ht="15.75">
      <c r="A126" s="15" t="s">
        <v>157</v>
      </c>
      <c r="B126" s="15" t="str">
        <f>VLOOKUP(LEFT('Supermarket Data from Wayne Ent'!B129,FIND(",",'Supermarket Data from Wayne Ent'!B129)-1),'SM Data Dictionary from Bruce'!$G$3:$H$5,2,FALSE)</f>
        <v>C</v>
      </c>
      <c r="C126" s="15">
        <f>IF('Supermarket Data from Wayne Ent'!C129=LOWER("normal"),0,1)</f>
        <v>0</v>
      </c>
      <c r="D126" s="15">
        <f>IF('Supermarket Data from Wayne Ent'!D129=LOWER("male"),0,IF('Supermarket Data from Wayne Ent'!D129=LOWER("female"),1,2))</f>
        <v>1</v>
      </c>
      <c r="E126" s="15" t="str">
        <f>'Supermarket Data from Wayne Ent'!E129</f>
        <v>Fashion accessories</v>
      </c>
      <c r="F126" s="15">
        <f>'Supermarket Data from Wayne Ent'!F129</f>
        <v>31.73</v>
      </c>
      <c r="G126" s="15">
        <f>'Supermarket Data from Wayne Ent'!G129</f>
        <v>9</v>
      </c>
      <c r="H126" s="7">
        <f>'Supermarket Data from Wayne Ent'!H129</f>
        <v>43473</v>
      </c>
      <c r="I126" s="4">
        <f>60*HOUR('Supermarket Data from Wayne Ent'!I129)+MINUTE('Supermarket Data from Wayne Ent'!I129)</f>
        <v>977</v>
      </c>
      <c r="J126" s="4">
        <f t="shared" si="5"/>
        <v>2</v>
      </c>
      <c r="K126" s="15" t="str">
        <f>'Supermarket Data from Wayne Ent'!J129</f>
        <v>Credit card</v>
      </c>
      <c r="L126" s="15">
        <f>'Supermarket Data from Wayne Ent'!K129</f>
        <v>285.57</v>
      </c>
      <c r="M126" s="15">
        <f>'Supermarket Data from Wayne Ent'!L129/100</f>
        <v>4.761904762E-2</v>
      </c>
      <c r="N126" s="29">
        <f t="shared" si="6"/>
        <v>14.278500000000001</v>
      </c>
      <c r="O126" s="29">
        <f t="shared" si="7"/>
        <v>299.8485</v>
      </c>
      <c r="P126" s="29">
        <f t="shared" si="8"/>
        <v>14.278500000000008</v>
      </c>
      <c r="Q126" s="29">
        <f t="shared" si="9"/>
        <v>14.27850000028557</v>
      </c>
      <c r="R126" s="15"/>
      <c r="S126" s="15"/>
      <c r="T126" s="15"/>
    </row>
    <row r="127" spans="1:20" ht="15.75">
      <c r="A127" s="15" t="s">
        <v>158</v>
      </c>
      <c r="B127" s="15" t="str">
        <f>VLOOKUP(LEFT('Supermarket Data from Wayne Ent'!B130,FIND(",",'Supermarket Data from Wayne Ent'!B130)-1),'SM Data Dictionary from Bruce'!$G$3:$H$5,2,FALSE)</f>
        <v>C</v>
      </c>
      <c r="C127" s="15">
        <f>IF('Supermarket Data from Wayne Ent'!C130=LOWER("normal"),0,1)</f>
        <v>1</v>
      </c>
      <c r="D127" s="15">
        <f>IF('Supermarket Data from Wayne Ent'!D130=LOWER("male"),0,IF('Supermarket Data from Wayne Ent'!D130=LOWER("female"),1,2))</f>
        <v>1</v>
      </c>
      <c r="E127" s="15" t="str">
        <f>'Supermarket Data from Wayne Ent'!E130</f>
        <v>Food and beverages</v>
      </c>
      <c r="F127" s="15">
        <f>'Supermarket Data from Wayne Ent'!F130</f>
        <v>68.540000000000006</v>
      </c>
      <c r="G127" s="15">
        <f>'Supermarket Data from Wayne Ent'!G130</f>
        <v>8</v>
      </c>
      <c r="H127" s="7">
        <f>'Supermarket Data from Wayne Ent'!H130</f>
        <v>43473</v>
      </c>
      <c r="I127" s="4">
        <f>60*HOUR('Supermarket Data from Wayne Ent'!I130)+MINUTE('Supermarket Data from Wayne Ent'!I130)</f>
        <v>957</v>
      </c>
      <c r="J127" s="4">
        <f t="shared" si="5"/>
        <v>2</v>
      </c>
      <c r="K127" s="15" t="str">
        <f>'Supermarket Data from Wayne Ent'!J130</f>
        <v>Ewallet</v>
      </c>
      <c r="L127" s="15">
        <f>'Supermarket Data from Wayne Ent'!K130</f>
        <v>548.32000000000005</v>
      </c>
      <c r="M127" s="15">
        <f>'Supermarket Data from Wayne Ent'!L130/100</f>
        <v>4.761904762E-2</v>
      </c>
      <c r="N127" s="29">
        <f t="shared" si="6"/>
        <v>27.416000000000004</v>
      </c>
      <c r="O127" s="29">
        <f t="shared" si="7"/>
        <v>575.7360000000001</v>
      </c>
      <c r="P127" s="29">
        <f t="shared" si="8"/>
        <v>27.416000000000054</v>
      </c>
      <c r="Q127" s="29">
        <f t="shared" si="9"/>
        <v>27.416000000548326</v>
      </c>
      <c r="R127" s="15"/>
      <c r="S127" s="15"/>
      <c r="T127" s="15"/>
    </row>
    <row r="128" spans="1:20" ht="15.75">
      <c r="A128" s="15" t="s">
        <v>159</v>
      </c>
      <c r="B128" s="15" t="str">
        <f>VLOOKUP(LEFT('Supermarket Data from Wayne Ent'!B131,FIND(",",'Supermarket Data from Wayne Ent'!B131)-1),'SM Data Dictionary from Bruce'!$G$3:$H$5,2,FALSE)</f>
        <v>B</v>
      </c>
      <c r="C128" s="15">
        <f>IF('Supermarket Data from Wayne Ent'!C131=LOWER("normal"),0,1)</f>
        <v>0</v>
      </c>
      <c r="D128" s="15">
        <f>IF('Supermarket Data from Wayne Ent'!D131=LOWER("male"),0,IF('Supermarket Data from Wayne Ent'!D131=LOWER("female"),1,2))</f>
        <v>1</v>
      </c>
      <c r="E128" s="15" t="str">
        <f>'Supermarket Data from Wayne Ent'!E131</f>
        <v>Sports and travel</v>
      </c>
      <c r="F128" s="15">
        <f>'Supermarket Data from Wayne Ent'!F131</f>
        <v>90.28</v>
      </c>
      <c r="G128" s="15">
        <f>'Supermarket Data from Wayne Ent'!G131</f>
        <v>9</v>
      </c>
      <c r="H128" s="7">
        <f>'Supermarket Data from Wayne Ent'!H131</f>
        <v>43504</v>
      </c>
      <c r="I128" s="4">
        <f>60*HOUR('Supermarket Data from Wayne Ent'!I131)+MINUTE('Supermarket Data from Wayne Ent'!I131)</f>
        <v>675</v>
      </c>
      <c r="J128" s="4">
        <f t="shared" ref="J128:J191" si="10">IF(AND(I128&gt;=420,I128&lt;=660),0,IF(AND(I128&gt;660,I128&lt;=900),1,2))</f>
        <v>1</v>
      </c>
      <c r="K128" s="15" t="str">
        <f>'Supermarket Data from Wayne Ent'!J131</f>
        <v>Ewallet</v>
      </c>
      <c r="L128" s="15">
        <f>'Supermarket Data from Wayne Ent'!K131</f>
        <v>812.52</v>
      </c>
      <c r="M128" s="15">
        <f>'Supermarket Data from Wayne Ent'!L131/100</f>
        <v>4.761904762E-2</v>
      </c>
      <c r="N128" s="29">
        <f t="shared" si="6"/>
        <v>40.626000000000005</v>
      </c>
      <c r="O128" s="29">
        <f t="shared" si="7"/>
        <v>853.14599999999996</v>
      </c>
      <c r="P128" s="29">
        <f t="shared" si="8"/>
        <v>40.625999999999976</v>
      </c>
      <c r="Q128" s="29">
        <f t="shared" si="9"/>
        <v>40.626000000812517</v>
      </c>
      <c r="R128" s="15"/>
      <c r="S128" s="15"/>
      <c r="T128" s="15"/>
    </row>
    <row r="129" spans="1:20" ht="15.75">
      <c r="A129" s="15" t="s">
        <v>160</v>
      </c>
      <c r="B129" s="15" t="str">
        <f>VLOOKUP(LEFT('Supermarket Data from Wayne Ent'!B132,FIND(",",'Supermarket Data from Wayne Ent'!B132)-1),'SM Data Dictionary from Bruce'!$G$3:$H$5,2,FALSE)</f>
        <v>B</v>
      </c>
      <c r="C129" s="15">
        <f>IF('Supermarket Data from Wayne Ent'!C132=LOWER("normal"),0,1)</f>
        <v>0</v>
      </c>
      <c r="D129" s="15">
        <f>IF('Supermarket Data from Wayne Ent'!D132=LOWER("male"),0,IF('Supermarket Data from Wayne Ent'!D132=LOWER("female"),1,2))</f>
        <v>1</v>
      </c>
      <c r="E129" s="15" t="str">
        <f>'Supermarket Data from Wayne Ent'!E132</f>
        <v>Fashion accessories</v>
      </c>
      <c r="F129" s="15">
        <f>'Supermarket Data from Wayne Ent'!F132</f>
        <v>39.619999999999997</v>
      </c>
      <c r="G129" s="15">
        <f>'Supermarket Data from Wayne Ent'!G132</f>
        <v>7</v>
      </c>
      <c r="H129" s="7">
        <f>'Supermarket Data from Wayne Ent'!H132</f>
        <v>43490</v>
      </c>
      <c r="I129" s="4">
        <f>60*HOUR('Supermarket Data from Wayne Ent'!I132)+MINUTE('Supermarket Data from Wayne Ent'!I132)</f>
        <v>798</v>
      </c>
      <c r="J129" s="4">
        <f t="shared" si="10"/>
        <v>1</v>
      </c>
      <c r="K129" s="15" t="str">
        <f>'Supermarket Data from Wayne Ent'!J132</f>
        <v>Cash</v>
      </c>
      <c r="L129" s="15">
        <f>'Supermarket Data from Wayne Ent'!K132</f>
        <v>277.33999999999997</v>
      </c>
      <c r="M129" s="15">
        <f>'Supermarket Data from Wayne Ent'!L132/100</f>
        <v>4.761904762E-2</v>
      </c>
      <c r="N129" s="29">
        <f t="shared" si="6"/>
        <v>13.866999999999999</v>
      </c>
      <c r="O129" s="29">
        <f t="shared" si="7"/>
        <v>291.20699999999999</v>
      </c>
      <c r="P129" s="29">
        <f t="shared" si="8"/>
        <v>13.867000000000019</v>
      </c>
      <c r="Q129" s="29">
        <f t="shared" si="9"/>
        <v>13.86700000027734</v>
      </c>
      <c r="R129" s="15"/>
      <c r="S129" s="15"/>
      <c r="T129" s="15"/>
    </row>
    <row r="130" spans="1:20" ht="15.75">
      <c r="A130" s="15" t="s">
        <v>161</v>
      </c>
      <c r="B130" s="15" t="str">
        <f>VLOOKUP(LEFT('Supermarket Data from Wayne Ent'!B133,FIND(",",'Supermarket Data from Wayne Ent'!B133)-1),'SM Data Dictionary from Bruce'!$G$3:$H$5,2,FALSE)</f>
        <v>A</v>
      </c>
      <c r="C130" s="15">
        <f>IF('Supermarket Data from Wayne Ent'!C133=LOWER("normal"),0,1)</f>
        <v>1</v>
      </c>
      <c r="D130" s="15">
        <f>IF('Supermarket Data from Wayne Ent'!D133=LOWER("male"),0,IF('Supermarket Data from Wayne Ent'!D133=LOWER("female"),1,2))</f>
        <v>1</v>
      </c>
      <c r="E130" s="15" t="str">
        <f>'Supermarket Data from Wayne Ent'!E133</f>
        <v>Sports and travel</v>
      </c>
      <c r="F130" s="15">
        <f>'Supermarket Data from Wayne Ent'!F133</f>
        <v>92.13</v>
      </c>
      <c r="G130" s="15">
        <f>'Supermarket Data from Wayne Ent'!G133</f>
        <v>6</v>
      </c>
      <c r="H130" s="7">
        <f>'Supermarket Data from Wayne Ent'!H133</f>
        <v>43530</v>
      </c>
      <c r="I130" s="4">
        <f>60*HOUR('Supermarket Data from Wayne Ent'!I133)+MINUTE('Supermarket Data from Wayne Ent'!I133)</f>
        <v>1234</v>
      </c>
      <c r="J130" s="4">
        <f t="shared" si="10"/>
        <v>2</v>
      </c>
      <c r="K130" s="15" t="str">
        <f>'Supermarket Data from Wayne Ent'!J133</f>
        <v>Cash</v>
      </c>
      <c r="L130" s="15">
        <f>'Supermarket Data from Wayne Ent'!K133</f>
        <v>552.78</v>
      </c>
      <c r="M130" s="15">
        <f>'Supermarket Data from Wayne Ent'!L133/100</f>
        <v>4.761904762E-2</v>
      </c>
      <c r="N130" s="29">
        <f t="shared" si="6"/>
        <v>27.638999999999996</v>
      </c>
      <c r="O130" s="29">
        <f t="shared" si="7"/>
        <v>580.41899999999998</v>
      </c>
      <c r="P130" s="29">
        <f t="shared" si="8"/>
        <v>27.63900000000001</v>
      </c>
      <c r="Q130" s="29">
        <f t="shared" si="9"/>
        <v>27.63900000055278</v>
      </c>
      <c r="R130" s="15"/>
      <c r="S130" s="15"/>
      <c r="T130" s="15"/>
    </row>
    <row r="131" spans="1:20" ht="15.75">
      <c r="A131" s="15" t="s">
        <v>162</v>
      </c>
      <c r="B131" s="15" t="str">
        <f>VLOOKUP(LEFT('Supermarket Data from Wayne Ent'!B134,FIND(",",'Supermarket Data from Wayne Ent'!B134)-1),'SM Data Dictionary from Bruce'!$G$3:$H$5,2,FALSE)</f>
        <v>B</v>
      </c>
      <c r="C131" s="15">
        <f>IF('Supermarket Data from Wayne Ent'!C134=LOWER("normal"),0,1)</f>
        <v>0</v>
      </c>
      <c r="D131" s="15">
        <f>IF('Supermarket Data from Wayne Ent'!D134=LOWER("male"),0,IF('Supermarket Data from Wayne Ent'!D134=LOWER("female"),1,2))</f>
        <v>1</v>
      </c>
      <c r="E131" s="15" t="str">
        <f>'Supermarket Data from Wayne Ent'!E134</f>
        <v>Sports and travel</v>
      </c>
      <c r="F131" s="15">
        <f>'Supermarket Data from Wayne Ent'!F134</f>
        <v>34.840000000000003</v>
      </c>
      <c r="G131" s="15">
        <f>'Supermarket Data from Wayne Ent'!G134</f>
        <v>4</v>
      </c>
      <c r="H131" s="7">
        <f>'Supermarket Data from Wayne Ent'!H134</f>
        <v>43506</v>
      </c>
      <c r="I131" s="4">
        <f>60*HOUR('Supermarket Data from Wayne Ent'!I134)+MINUTE('Supermarket Data from Wayne Ent'!I134)</f>
        <v>1116</v>
      </c>
      <c r="J131" s="4">
        <f t="shared" si="10"/>
        <v>2</v>
      </c>
      <c r="K131" s="15" t="str">
        <f>'Supermarket Data from Wayne Ent'!J134</f>
        <v>Cash</v>
      </c>
      <c r="L131" s="15">
        <f>'Supermarket Data from Wayne Ent'!K134</f>
        <v>139.36000000000001</v>
      </c>
      <c r="M131" s="15">
        <f>'Supermarket Data from Wayne Ent'!L134/100</f>
        <v>4.761904762E-2</v>
      </c>
      <c r="N131" s="29">
        <f t="shared" si="6"/>
        <v>6.9680000000000009</v>
      </c>
      <c r="O131" s="29">
        <f t="shared" si="7"/>
        <v>146.328</v>
      </c>
      <c r="P131" s="29">
        <f t="shared" si="8"/>
        <v>6.9679999999999893</v>
      </c>
      <c r="Q131" s="29">
        <f t="shared" si="9"/>
        <v>6.9680000001393605</v>
      </c>
      <c r="R131" s="15"/>
      <c r="S131" s="15"/>
      <c r="T131" s="15"/>
    </row>
    <row r="132" spans="1:20" ht="15.75">
      <c r="A132" s="15" t="s">
        <v>163</v>
      </c>
      <c r="B132" s="15" t="str">
        <f>VLOOKUP(LEFT('Supermarket Data from Wayne Ent'!B135,FIND(",",'Supermarket Data from Wayne Ent'!B135)-1),'SM Data Dictionary from Bruce'!$G$3:$H$5,2,FALSE)</f>
        <v>B</v>
      </c>
      <c r="C132" s="15">
        <f>IF('Supermarket Data from Wayne Ent'!C135=LOWER("normal"),0,1)</f>
        <v>1</v>
      </c>
      <c r="D132" s="15">
        <f>IF('Supermarket Data from Wayne Ent'!D135=LOWER("male"),0,IF('Supermarket Data from Wayne Ent'!D135=LOWER("female"),1,2))</f>
        <v>0</v>
      </c>
      <c r="E132" s="15" t="str">
        <f>'Supermarket Data from Wayne Ent'!E135</f>
        <v>Electronic accessories</v>
      </c>
      <c r="F132" s="15">
        <f>'Supermarket Data from Wayne Ent'!F135</f>
        <v>87.45</v>
      </c>
      <c r="G132" s="15">
        <f>'Supermarket Data from Wayne Ent'!G135</f>
        <v>6</v>
      </c>
      <c r="H132" s="7">
        <f>'Supermarket Data from Wayne Ent'!H135</f>
        <v>43513</v>
      </c>
      <c r="I132" s="4">
        <f>60*HOUR('Supermarket Data from Wayne Ent'!I135)+MINUTE('Supermarket Data from Wayne Ent'!I135)</f>
        <v>880</v>
      </c>
      <c r="J132" s="4">
        <f t="shared" si="10"/>
        <v>1</v>
      </c>
      <c r="K132" s="15" t="str">
        <f>'Supermarket Data from Wayne Ent'!J135</f>
        <v>Credit card</v>
      </c>
      <c r="L132" s="15">
        <f>'Supermarket Data from Wayne Ent'!K135</f>
        <v>524.70000000000005</v>
      </c>
      <c r="M132" s="15">
        <f>'Supermarket Data from Wayne Ent'!L135/100</f>
        <v>4.761904762E-2</v>
      </c>
      <c r="N132" s="29">
        <f t="shared" ref="N132:N195" si="11">0.05*F132*G132</f>
        <v>26.235000000000003</v>
      </c>
      <c r="O132" s="29">
        <f t="shared" ref="O132:O195" si="12">F132*G132+N132</f>
        <v>550.93500000000006</v>
      </c>
      <c r="P132" s="29">
        <f t="shared" ref="P132:P195" si="13">F132*G132+N132-L132</f>
        <v>26.235000000000014</v>
      </c>
      <c r="Q132" s="29">
        <f t="shared" ref="Q132:Q195" si="14">M132*O132</f>
        <v>26.235000000524703</v>
      </c>
      <c r="R132" s="15"/>
      <c r="S132" s="15"/>
      <c r="T132" s="15"/>
    </row>
    <row r="133" spans="1:20" ht="15.75">
      <c r="A133" s="15" t="s">
        <v>164</v>
      </c>
      <c r="B133" s="15" t="str">
        <f>VLOOKUP(LEFT('Supermarket Data from Wayne Ent'!B136,FIND(",",'Supermarket Data from Wayne Ent'!B136)-1),'SM Data Dictionary from Bruce'!$G$3:$H$5,2,FALSE)</f>
        <v>C</v>
      </c>
      <c r="C133" s="15">
        <f>IF('Supermarket Data from Wayne Ent'!C136=LOWER("normal"),0,1)</f>
        <v>0</v>
      </c>
      <c r="D133" s="15">
        <f>IF('Supermarket Data from Wayne Ent'!D136=LOWER("male"),0,IF('Supermarket Data from Wayne Ent'!D136=LOWER("female"),1,2))</f>
        <v>1</v>
      </c>
      <c r="E133" s="15" t="str">
        <f>'Supermarket Data from Wayne Ent'!E136</f>
        <v>Health and beauty</v>
      </c>
      <c r="F133" s="15">
        <f>'Supermarket Data from Wayne Ent'!F136</f>
        <v>81.3</v>
      </c>
      <c r="G133" s="15">
        <f>'Supermarket Data from Wayne Ent'!G136</f>
        <v>6</v>
      </c>
      <c r="H133" s="7">
        <f>'Supermarket Data from Wayne Ent'!H136</f>
        <v>43532</v>
      </c>
      <c r="I133" s="4">
        <f>60*HOUR('Supermarket Data from Wayne Ent'!I136)+MINUTE('Supermarket Data from Wayne Ent'!I136)</f>
        <v>1003</v>
      </c>
      <c r="J133" s="4">
        <f t="shared" si="10"/>
        <v>2</v>
      </c>
      <c r="K133" s="15" t="str">
        <f>'Supermarket Data from Wayne Ent'!J136</f>
        <v>Ewallet</v>
      </c>
      <c r="L133" s="15">
        <f>'Supermarket Data from Wayne Ent'!K136</f>
        <v>487.8</v>
      </c>
      <c r="M133" s="15">
        <f>'Supermarket Data from Wayne Ent'!L136/100</f>
        <v>4.761904762E-2</v>
      </c>
      <c r="N133" s="29">
        <f t="shared" si="11"/>
        <v>24.39</v>
      </c>
      <c r="O133" s="29">
        <f t="shared" si="12"/>
        <v>512.18999999999994</v>
      </c>
      <c r="P133" s="29">
        <f t="shared" si="13"/>
        <v>24.38999999999993</v>
      </c>
      <c r="Q133" s="29">
        <f t="shared" si="14"/>
        <v>24.390000000487799</v>
      </c>
      <c r="R133" s="15"/>
      <c r="S133" s="15"/>
      <c r="T133" s="15"/>
    </row>
    <row r="134" spans="1:20" ht="15.75">
      <c r="A134" s="15" t="s">
        <v>165</v>
      </c>
      <c r="B134" s="15" t="str">
        <f>VLOOKUP(LEFT('Supermarket Data from Wayne Ent'!B137,FIND(",",'Supermarket Data from Wayne Ent'!B137)-1),'SM Data Dictionary from Bruce'!$G$3:$H$5,2,FALSE)</f>
        <v>C</v>
      </c>
      <c r="C134" s="15">
        <f>IF('Supermarket Data from Wayne Ent'!C137=LOWER("normal"),0,1)</f>
        <v>0</v>
      </c>
      <c r="D134" s="15">
        <f>IF('Supermarket Data from Wayne Ent'!D137=LOWER("male"),0,IF('Supermarket Data from Wayne Ent'!D137=LOWER("female"),1,2))</f>
        <v>0</v>
      </c>
      <c r="E134" s="15" t="str">
        <f>'Supermarket Data from Wayne Ent'!E137</f>
        <v>Fashion accessories</v>
      </c>
      <c r="F134" s="15">
        <f>'Supermarket Data from Wayne Ent'!F137</f>
        <v>90.22</v>
      </c>
      <c r="G134" s="15">
        <f>'Supermarket Data from Wayne Ent'!G137</f>
        <v>3</v>
      </c>
      <c r="H134" s="7">
        <f>'Supermarket Data from Wayne Ent'!H137</f>
        <v>43514</v>
      </c>
      <c r="I134" s="4">
        <f>60*HOUR('Supermarket Data from Wayne Ent'!I137)+MINUTE('Supermarket Data from Wayne Ent'!I137)</f>
        <v>1179</v>
      </c>
      <c r="J134" s="4">
        <f t="shared" si="10"/>
        <v>2</v>
      </c>
      <c r="K134" s="15" t="str">
        <f>'Supermarket Data from Wayne Ent'!J137</f>
        <v>Cash</v>
      </c>
      <c r="L134" s="15">
        <f>'Supermarket Data from Wayne Ent'!K137</f>
        <v>270.66000000000003</v>
      </c>
      <c r="M134" s="15">
        <f>'Supermarket Data from Wayne Ent'!L137/100</f>
        <v>4.761904762E-2</v>
      </c>
      <c r="N134" s="29">
        <f t="shared" si="11"/>
        <v>13.533000000000001</v>
      </c>
      <c r="O134" s="29">
        <f t="shared" si="12"/>
        <v>284.19299999999998</v>
      </c>
      <c r="P134" s="29">
        <f t="shared" si="13"/>
        <v>13.532999999999959</v>
      </c>
      <c r="Q134" s="29">
        <f t="shared" si="14"/>
        <v>13.533000000270659</v>
      </c>
      <c r="R134" s="15"/>
      <c r="S134" s="15"/>
      <c r="T134" s="15"/>
    </row>
    <row r="135" spans="1:20" ht="15.75">
      <c r="A135" s="15" t="s">
        <v>166</v>
      </c>
      <c r="B135" s="15" t="str">
        <f>VLOOKUP(LEFT('Supermarket Data from Wayne Ent'!B138,FIND(",",'Supermarket Data from Wayne Ent'!B138)-1),'SM Data Dictionary from Bruce'!$G$3:$H$5,2,FALSE)</f>
        <v>A</v>
      </c>
      <c r="C135" s="15">
        <f>IF('Supermarket Data from Wayne Ent'!C138=LOWER("normal"),0,1)</f>
        <v>0</v>
      </c>
      <c r="D135" s="15">
        <f>IF('Supermarket Data from Wayne Ent'!D138=LOWER("male"),0,IF('Supermarket Data from Wayne Ent'!D138=LOWER("female"),1,2))</f>
        <v>1</v>
      </c>
      <c r="E135" s="15" t="str">
        <f>'Supermarket Data from Wayne Ent'!E138</f>
        <v>Electronic accessories</v>
      </c>
      <c r="F135" s="15">
        <f>'Supermarket Data from Wayne Ent'!F138</f>
        <v>26.31</v>
      </c>
      <c r="G135" s="15">
        <f>'Supermarket Data from Wayne Ent'!G138</f>
        <v>5</v>
      </c>
      <c r="H135" s="7">
        <f>'Supermarket Data from Wayne Ent'!H138</f>
        <v>43483</v>
      </c>
      <c r="I135" s="4">
        <f>60*HOUR('Supermarket Data from Wayne Ent'!I138)+MINUTE('Supermarket Data from Wayne Ent'!I138)</f>
        <v>1259</v>
      </c>
      <c r="J135" s="4">
        <f t="shared" si="10"/>
        <v>2</v>
      </c>
      <c r="K135" s="15" t="str">
        <f>'Supermarket Data from Wayne Ent'!J138</f>
        <v>Credit card</v>
      </c>
      <c r="L135" s="15">
        <f>'Supermarket Data from Wayne Ent'!K138</f>
        <v>131.55000000000001</v>
      </c>
      <c r="M135" s="15">
        <f>'Supermarket Data from Wayne Ent'!L138/100</f>
        <v>4.761904762E-2</v>
      </c>
      <c r="N135" s="29">
        <f t="shared" si="11"/>
        <v>6.5775000000000006</v>
      </c>
      <c r="O135" s="29">
        <f t="shared" si="12"/>
        <v>138.1275</v>
      </c>
      <c r="P135" s="29">
        <f t="shared" si="13"/>
        <v>6.5774999999999864</v>
      </c>
      <c r="Q135" s="29">
        <f t="shared" si="14"/>
        <v>6.5775000001315496</v>
      </c>
      <c r="R135" s="15"/>
      <c r="S135" s="15"/>
      <c r="T135" s="15"/>
    </row>
    <row r="136" spans="1:20" ht="15.75">
      <c r="A136" s="15" t="s">
        <v>167</v>
      </c>
      <c r="B136" s="15" t="str">
        <f>VLOOKUP(LEFT('Supermarket Data from Wayne Ent'!B139,FIND(",",'Supermarket Data from Wayne Ent'!B139)-1),'SM Data Dictionary from Bruce'!$G$3:$H$5,2,FALSE)</f>
        <v>A</v>
      </c>
      <c r="C136" s="15">
        <f>IF('Supermarket Data from Wayne Ent'!C139=LOWER("normal"),0,1)</f>
        <v>1</v>
      </c>
      <c r="D136" s="15">
        <f>IF('Supermarket Data from Wayne Ent'!D139=LOWER("male"),0,IF('Supermarket Data from Wayne Ent'!D139=LOWER("female"),1,2))</f>
        <v>1</v>
      </c>
      <c r="E136" s="15" t="str">
        <f>'Supermarket Data from Wayne Ent'!E139</f>
        <v>Home and lifestyle</v>
      </c>
      <c r="F136" s="15">
        <f>'Supermarket Data from Wayne Ent'!F139</f>
        <v>34.42</v>
      </c>
      <c r="G136" s="15">
        <f>'Supermarket Data from Wayne Ent'!G139</f>
        <v>6</v>
      </c>
      <c r="H136" s="7">
        <f>'Supermarket Data from Wayne Ent'!H139</f>
        <v>43514</v>
      </c>
      <c r="I136" s="4">
        <f>60*HOUR('Supermarket Data from Wayne Ent'!I139)+MINUTE('Supermarket Data from Wayne Ent'!I139)</f>
        <v>939</v>
      </c>
      <c r="J136" s="4">
        <f t="shared" si="10"/>
        <v>2</v>
      </c>
      <c r="K136" s="15" t="str">
        <f>'Supermarket Data from Wayne Ent'!J139</f>
        <v>Cash</v>
      </c>
      <c r="L136" s="15">
        <f>'Supermarket Data from Wayne Ent'!K139</f>
        <v>206.52</v>
      </c>
      <c r="M136" s="15">
        <f>'Supermarket Data from Wayne Ent'!L139/100</f>
        <v>4.761904762E-2</v>
      </c>
      <c r="N136" s="29">
        <f t="shared" si="11"/>
        <v>10.326000000000001</v>
      </c>
      <c r="O136" s="29">
        <f t="shared" si="12"/>
        <v>216.846</v>
      </c>
      <c r="P136" s="29">
        <f t="shared" si="13"/>
        <v>10.325999999999993</v>
      </c>
      <c r="Q136" s="29">
        <f t="shared" si="14"/>
        <v>10.32600000020652</v>
      </c>
      <c r="R136" s="15"/>
      <c r="S136" s="15"/>
      <c r="T136" s="15"/>
    </row>
    <row r="137" spans="1:20" ht="15.75">
      <c r="A137" s="15" t="s">
        <v>168</v>
      </c>
      <c r="B137" s="15" t="str">
        <f>VLOOKUP(LEFT('Supermarket Data from Wayne Ent'!B140,FIND(",",'Supermarket Data from Wayne Ent'!B140)-1),'SM Data Dictionary from Bruce'!$G$3:$H$5,2,FALSE)</f>
        <v>B</v>
      </c>
      <c r="C137" s="15">
        <f>IF('Supermarket Data from Wayne Ent'!C140=LOWER("normal"),0,1)</f>
        <v>0</v>
      </c>
      <c r="D137" s="15">
        <f>IF('Supermarket Data from Wayne Ent'!D140=LOWER("male"),0,IF('Supermarket Data from Wayne Ent'!D140=LOWER("female"),1,2))</f>
        <v>0</v>
      </c>
      <c r="E137" s="15" t="str">
        <f>'Supermarket Data from Wayne Ent'!E140</f>
        <v>Sports and travel</v>
      </c>
      <c r="F137" s="15">
        <f>'Supermarket Data from Wayne Ent'!F140</f>
        <v>51.91</v>
      </c>
      <c r="G137" s="15">
        <f>'Supermarket Data from Wayne Ent'!G140</f>
        <v>10</v>
      </c>
      <c r="H137" s="7">
        <f>'Supermarket Data from Wayne Ent'!H140</f>
        <v>43512</v>
      </c>
      <c r="I137" s="4">
        <f>60*HOUR('Supermarket Data from Wayne Ent'!I140)+MINUTE('Supermarket Data from Wayne Ent'!I140)</f>
        <v>741</v>
      </c>
      <c r="J137" s="4">
        <f t="shared" si="10"/>
        <v>1</v>
      </c>
      <c r="K137" s="15" t="str">
        <f>'Supermarket Data from Wayne Ent'!J140</f>
        <v>Cash</v>
      </c>
      <c r="L137" s="15">
        <f>'Supermarket Data from Wayne Ent'!K140</f>
        <v>519.1</v>
      </c>
      <c r="M137" s="15">
        <f>'Supermarket Data from Wayne Ent'!L140/100</f>
        <v>4.761904762E-2</v>
      </c>
      <c r="N137" s="29">
        <f t="shared" si="11"/>
        <v>25.954999999999998</v>
      </c>
      <c r="O137" s="29">
        <f t="shared" si="12"/>
        <v>545.05499999999995</v>
      </c>
      <c r="P137" s="29">
        <f t="shared" si="13"/>
        <v>25.954999999999927</v>
      </c>
      <c r="Q137" s="29">
        <f t="shared" si="14"/>
        <v>25.9550000005191</v>
      </c>
      <c r="R137" s="15"/>
      <c r="S137" s="15"/>
      <c r="T137" s="15"/>
    </row>
    <row r="138" spans="1:20" ht="15.75">
      <c r="A138" s="15" t="s">
        <v>169</v>
      </c>
      <c r="B138" s="15" t="str">
        <f>VLOOKUP(LEFT('Supermarket Data from Wayne Ent'!B141,FIND(",",'Supermarket Data from Wayne Ent'!B141)-1),'SM Data Dictionary from Bruce'!$G$3:$H$5,2,FALSE)</f>
        <v>A</v>
      </c>
      <c r="C138" s="15">
        <f>IF('Supermarket Data from Wayne Ent'!C141=LOWER("normal"),0,1)</f>
        <v>0</v>
      </c>
      <c r="D138" s="15">
        <f>IF('Supermarket Data from Wayne Ent'!D141=LOWER("male"),0,IF('Supermarket Data from Wayne Ent'!D141=LOWER("female"),1,2))</f>
        <v>0</v>
      </c>
      <c r="E138" s="15" t="str">
        <f>'Supermarket Data from Wayne Ent'!E141</f>
        <v>Sports and travel</v>
      </c>
      <c r="F138" s="15">
        <f>'Supermarket Data from Wayne Ent'!F141</f>
        <v>72.5</v>
      </c>
      <c r="G138" s="15">
        <f>'Supermarket Data from Wayne Ent'!G141</f>
        <v>8</v>
      </c>
      <c r="H138" s="7">
        <f>'Supermarket Data from Wayne Ent'!H141</f>
        <v>43540</v>
      </c>
      <c r="I138" s="4">
        <f>60*HOUR('Supermarket Data from Wayne Ent'!I141)+MINUTE('Supermarket Data from Wayne Ent'!I141)</f>
        <v>1165</v>
      </c>
      <c r="J138" s="4">
        <f t="shared" si="10"/>
        <v>2</v>
      </c>
      <c r="K138" s="15" t="str">
        <f>'Supermarket Data from Wayne Ent'!J141</f>
        <v>Ewallet</v>
      </c>
      <c r="L138" s="15">
        <f>'Supermarket Data from Wayne Ent'!K141</f>
        <v>580</v>
      </c>
      <c r="M138" s="15">
        <f>'Supermarket Data from Wayne Ent'!L141/100</f>
        <v>4.761904762E-2</v>
      </c>
      <c r="N138" s="29">
        <f t="shared" si="11"/>
        <v>29</v>
      </c>
      <c r="O138" s="29">
        <f t="shared" si="12"/>
        <v>609</v>
      </c>
      <c r="P138" s="29">
        <f t="shared" si="13"/>
        <v>29</v>
      </c>
      <c r="Q138" s="29">
        <f t="shared" si="14"/>
        <v>29.000000000580002</v>
      </c>
      <c r="R138" s="15"/>
      <c r="S138" s="15"/>
      <c r="T138" s="15"/>
    </row>
    <row r="139" spans="1:20" ht="15.75">
      <c r="A139" s="15" t="s">
        <v>170</v>
      </c>
      <c r="B139" s="15" t="str">
        <f>VLOOKUP(LEFT('Supermarket Data from Wayne Ent'!B142,FIND(",",'Supermarket Data from Wayne Ent'!B142)-1),'SM Data Dictionary from Bruce'!$G$3:$H$5,2,FALSE)</f>
        <v>C</v>
      </c>
      <c r="C139" s="15">
        <f>IF('Supermarket Data from Wayne Ent'!C142=LOWER("normal"),0,1)</f>
        <v>1</v>
      </c>
      <c r="D139" s="15">
        <f>IF('Supermarket Data from Wayne Ent'!D142=LOWER("male"),0,IF('Supermarket Data from Wayne Ent'!D142=LOWER("female"),1,2))</f>
        <v>1</v>
      </c>
      <c r="E139" s="15" t="str">
        <f>'Supermarket Data from Wayne Ent'!E142</f>
        <v>Sports and travel</v>
      </c>
      <c r="F139" s="15">
        <f>'Supermarket Data from Wayne Ent'!F142</f>
        <v>89.8</v>
      </c>
      <c r="G139" s="15">
        <f>'Supermarket Data from Wayne Ent'!G142</f>
        <v>10</v>
      </c>
      <c r="H139" s="7">
        <f>'Supermarket Data from Wayne Ent'!H142</f>
        <v>43488</v>
      </c>
      <c r="I139" s="4">
        <f>60*HOUR('Supermarket Data from Wayne Ent'!I142)+MINUTE('Supermarket Data from Wayne Ent'!I142)</f>
        <v>780</v>
      </c>
      <c r="J139" s="4">
        <f t="shared" si="10"/>
        <v>1</v>
      </c>
      <c r="K139" s="15" t="str">
        <f>'Supermarket Data from Wayne Ent'!J142</f>
        <v>Credit card</v>
      </c>
      <c r="L139" s="15">
        <f>'Supermarket Data from Wayne Ent'!K142</f>
        <v>898</v>
      </c>
      <c r="M139" s="15">
        <f>'Supermarket Data from Wayne Ent'!L142/100</f>
        <v>4.761904762E-2</v>
      </c>
      <c r="N139" s="29">
        <f t="shared" si="11"/>
        <v>44.900000000000006</v>
      </c>
      <c r="O139" s="29">
        <f t="shared" si="12"/>
        <v>942.9</v>
      </c>
      <c r="P139" s="29">
        <f t="shared" si="13"/>
        <v>44.899999999999977</v>
      </c>
      <c r="Q139" s="29">
        <f t="shared" si="14"/>
        <v>44.900000000897997</v>
      </c>
      <c r="R139" s="15"/>
      <c r="S139" s="15"/>
      <c r="T139" s="15"/>
    </row>
    <row r="140" spans="1:20" ht="15.75">
      <c r="A140" s="15" t="s">
        <v>171</v>
      </c>
      <c r="B140" s="15" t="str">
        <f>VLOOKUP(LEFT('Supermarket Data from Wayne Ent'!B143,FIND(",",'Supermarket Data from Wayne Ent'!B143)-1),'SM Data Dictionary from Bruce'!$G$3:$H$5,2,FALSE)</f>
        <v>C</v>
      </c>
      <c r="C140" s="15">
        <f>IF('Supermarket Data from Wayne Ent'!C143=LOWER("normal"),0,1)</f>
        <v>1</v>
      </c>
      <c r="D140" s="15">
        <f>IF('Supermarket Data from Wayne Ent'!D143=LOWER("male"),0,IF('Supermarket Data from Wayne Ent'!D143=LOWER("female"),1,2))</f>
        <v>0</v>
      </c>
      <c r="E140" s="15" t="str">
        <f>'Supermarket Data from Wayne Ent'!E143</f>
        <v>Health and beauty</v>
      </c>
      <c r="F140" s="15">
        <f>'Supermarket Data from Wayne Ent'!F143</f>
        <v>90.5</v>
      </c>
      <c r="G140" s="15">
        <f>'Supermarket Data from Wayne Ent'!G143</f>
        <v>10</v>
      </c>
      <c r="H140" s="7">
        <f>'Supermarket Data from Wayne Ent'!H143</f>
        <v>43490</v>
      </c>
      <c r="I140" s="4">
        <f>60*HOUR('Supermarket Data from Wayne Ent'!I143)+MINUTE('Supermarket Data from Wayne Ent'!I143)</f>
        <v>828</v>
      </c>
      <c r="J140" s="4">
        <f t="shared" si="10"/>
        <v>1</v>
      </c>
      <c r="K140" s="15" t="str">
        <f>'Supermarket Data from Wayne Ent'!J143</f>
        <v>Cash</v>
      </c>
      <c r="L140" s="15">
        <f>'Supermarket Data from Wayne Ent'!K143</f>
        <v>905</v>
      </c>
      <c r="M140" s="15">
        <f>'Supermarket Data from Wayne Ent'!L143/100</f>
        <v>4.761904762E-2</v>
      </c>
      <c r="N140" s="29">
        <f t="shared" si="11"/>
        <v>45.25</v>
      </c>
      <c r="O140" s="29">
        <f t="shared" si="12"/>
        <v>950.25</v>
      </c>
      <c r="P140" s="29">
        <f t="shared" si="13"/>
        <v>45.25</v>
      </c>
      <c r="Q140" s="29">
        <f t="shared" si="14"/>
        <v>45.250000000904997</v>
      </c>
      <c r="R140" s="15"/>
      <c r="S140" s="15"/>
      <c r="T140" s="15"/>
    </row>
    <row r="141" spans="1:20" ht="15.75">
      <c r="A141" s="15" t="s">
        <v>172</v>
      </c>
      <c r="B141" s="15" t="str">
        <f>VLOOKUP(LEFT('Supermarket Data from Wayne Ent'!B144,FIND(",",'Supermarket Data from Wayne Ent'!B144)-1),'SM Data Dictionary from Bruce'!$G$3:$H$5,2,FALSE)</f>
        <v>C</v>
      </c>
      <c r="C141" s="15">
        <f>IF('Supermarket Data from Wayne Ent'!C144=LOWER("normal"),0,1)</f>
        <v>1</v>
      </c>
      <c r="D141" s="15">
        <f>IF('Supermarket Data from Wayne Ent'!D144=LOWER("male"),0,IF('Supermarket Data from Wayne Ent'!D144=LOWER("female"),1,2))</f>
        <v>1</v>
      </c>
      <c r="E141" s="15" t="str">
        <f>'Supermarket Data from Wayne Ent'!E144</f>
        <v>Health and beauty</v>
      </c>
      <c r="F141" s="15">
        <f>'Supermarket Data from Wayne Ent'!F144</f>
        <v>68.599999999999994</v>
      </c>
      <c r="G141" s="15">
        <f>'Supermarket Data from Wayne Ent'!G144</f>
        <v>10</v>
      </c>
      <c r="H141" s="7">
        <f>'Supermarket Data from Wayne Ent'!H144</f>
        <v>43501</v>
      </c>
      <c r="I141" s="4">
        <f>60*HOUR('Supermarket Data from Wayne Ent'!I144)+MINUTE('Supermarket Data from Wayne Ent'!I144)</f>
        <v>1197</v>
      </c>
      <c r="J141" s="4">
        <f t="shared" si="10"/>
        <v>2</v>
      </c>
      <c r="K141" s="15" t="str">
        <f>'Supermarket Data from Wayne Ent'!J144</f>
        <v>Cash</v>
      </c>
      <c r="L141" s="15">
        <f>'Supermarket Data from Wayne Ent'!K144</f>
        <v>686</v>
      </c>
      <c r="M141" s="15">
        <f>'Supermarket Data from Wayne Ent'!L144/100</f>
        <v>4.761904762E-2</v>
      </c>
      <c r="N141" s="29">
        <f t="shared" si="11"/>
        <v>34.299999999999997</v>
      </c>
      <c r="O141" s="29">
        <f t="shared" si="12"/>
        <v>720.3</v>
      </c>
      <c r="P141" s="29">
        <f t="shared" si="13"/>
        <v>34.299999999999955</v>
      </c>
      <c r="Q141" s="29">
        <f t="shared" si="14"/>
        <v>34.300000000685998</v>
      </c>
      <c r="R141" s="15"/>
      <c r="S141" s="15"/>
      <c r="T141" s="15"/>
    </row>
    <row r="142" spans="1:20" ht="15.75">
      <c r="A142" s="15" t="s">
        <v>173</v>
      </c>
      <c r="B142" s="15" t="str">
        <f>VLOOKUP(LEFT('Supermarket Data from Wayne Ent'!B145,FIND(",",'Supermarket Data from Wayne Ent'!B145)-1),'SM Data Dictionary from Bruce'!$G$3:$H$5,2,FALSE)</f>
        <v>C</v>
      </c>
      <c r="C142" s="15">
        <f>IF('Supermarket Data from Wayne Ent'!C145=LOWER("normal"),0,1)</f>
        <v>1</v>
      </c>
      <c r="D142" s="15">
        <f>IF('Supermarket Data from Wayne Ent'!D145=LOWER("male"),0,IF('Supermarket Data from Wayne Ent'!D145=LOWER("female"),1,2))</f>
        <v>1</v>
      </c>
      <c r="E142" s="15" t="str">
        <f>'Supermarket Data from Wayne Ent'!E145</f>
        <v>Food and beverages</v>
      </c>
      <c r="F142" s="15">
        <f>'Supermarket Data from Wayne Ent'!F145</f>
        <v>30.41</v>
      </c>
      <c r="G142" s="15">
        <f>'Supermarket Data from Wayne Ent'!G145</f>
        <v>1</v>
      </c>
      <c r="H142" s="7">
        <f>'Supermarket Data from Wayne Ent'!H145</f>
        <v>43518</v>
      </c>
      <c r="I142" s="4">
        <f>60*HOUR('Supermarket Data from Wayne Ent'!I145)+MINUTE('Supermarket Data from Wayne Ent'!I145)</f>
        <v>636</v>
      </c>
      <c r="J142" s="4">
        <f t="shared" si="10"/>
        <v>0</v>
      </c>
      <c r="K142" s="15" t="str">
        <f>'Supermarket Data from Wayne Ent'!J145</f>
        <v>Credit card</v>
      </c>
      <c r="L142" s="15">
        <f>'Supermarket Data from Wayne Ent'!K145</f>
        <v>30.41</v>
      </c>
      <c r="M142" s="15">
        <f>'Supermarket Data from Wayne Ent'!L145/100</f>
        <v>4.761904762E-2</v>
      </c>
      <c r="N142" s="29">
        <f t="shared" si="11"/>
        <v>1.5205000000000002</v>
      </c>
      <c r="O142" s="29">
        <f t="shared" si="12"/>
        <v>31.930500000000002</v>
      </c>
      <c r="P142" s="29">
        <f t="shared" si="13"/>
        <v>1.520500000000002</v>
      </c>
      <c r="Q142" s="29">
        <f t="shared" si="14"/>
        <v>1.5205000000304101</v>
      </c>
      <c r="R142" s="15"/>
      <c r="S142" s="15"/>
      <c r="T142" s="15"/>
    </row>
    <row r="143" spans="1:20" ht="15.75">
      <c r="A143" s="15" t="s">
        <v>174</v>
      </c>
      <c r="B143" s="15" t="str">
        <f>VLOOKUP(LEFT('Supermarket Data from Wayne Ent'!B146,FIND(",",'Supermarket Data from Wayne Ent'!B146)-1),'SM Data Dictionary from Bruce'!$G$3:$H$5,2,FALSE)</f>
        <v>A</v>
      </c>
      <c r="C143" s="15">
        <f>IF('Supermarket Data from Wayne Ent'!C146=LOWER("normal"),0,1)</f>
        <v>0</v>
      </c>
      <c r="D143" s="15">
        <f>IF('Supermarket Data from Wayne Ent'!D146=LOWER("male"),0,IF('Supermarket Data from Wayne Ent'!D146=LOWER("female"),1,2))</f>
        <v>1</v>
      </c>
      <c r="E143" s="15" t="str">
        <f>'Supermarket Data from Wayne Ent'!E146</f>
        <v>Home and lifestyle</v>
      </c>
      <c r="F143" s="15">
        <f>'Supermarket Data from Wayne Ent'!F146</f>
        <v>77.95</v>
      </c>
      <c r="G143" s="15">
        <f>'Supermarket Data from Wayne Ent'!G146</f>
        <v>6</v>
      </c>
      <c r="H143" s="7">
        <f>'Supermarket Data from Wayne Ent'!H146</f>
        <v>43486</v>
      </c>
      <c r="I143" s="4">
        <f>60*HOUR('Supermarket Data from Wayne Ent'!I146)+MINUTE('Supermarket Data from Wayne Ent'!I146)</f>
        <v>997</v>
      </c>
      <c r="J143" s="4">
        <f t="shared" si="10"/>
        <v>2</v>
      </c>
      <c r="K143" s="15" t="str">
        <f>'Supermarket Data from Wayne Ent'!J146</f>
        <v>Ewallet</v>
      </c>
      <c r="L143" s="15">
        <f>'Supermarket Data from Wayne Ent'!K146</f>
        <v>467.7</v>
      </c>
      <c r="M143" s="15">
        <f>'Supermarket Data from Wayne Ent'!L146/100</f>
        <v>4.761904762E-2</v>
      </c>
      <c r="N143" s="29">
        <f t="shared" si="11"/>
        <v>23.385000000000002</v>
      </c>
      <c r="O143" s="29">
        <f t="shared" si="12"/>
        <v>491.08500000000004</v>
      </c>
      <c r="P143" s="29">
        <f t="shared" si="13"/>
        <v>23.385000000000048</v>
      </c>
      <c r="Q143" s="29">
        <f t="shared" si="14"/>
        <v>23.385000000467702</v>
      </c>
      <c r="R143" s="15"/>
      <c r="S143" s="15"/>
      <c r="T143" s="15"/>
    </row>
    <row r="144" spans="1:20" ht="15.75">
      <c r="A144" s="15" t="s">
        <v>175</v>
      </c>
      <c r="B144" s="15" t="str">
        <f>VLOOKUP(LEFT('Supermarket Data from Wayne Ent'!B147,FIND(",",'Supermarket Data from Wayne Ent'!B147)-1),'SM Data Dictionary from Bruce'!$G$3:$H$5,2,FALSE)</f>
        <v>C</v>
      </c>
      <c r="C144" s="15">
        <f>IF('Supermarket Data from Wayne Ent'!C147=LOWER("normal"),0,1)</f>
        <v>0</v>
      </c>
      <c r="D144" s="15">
        <f>IF('Supermarket Data from Wayne Ent'!D147=LOWER("male"),0,IF('Supermarket Data from Wayne Ent'!D147=LOWER("female"),1,2))</f>
        <v>1</v>
      </c>
      <c r="E144" s="15" t="str">
        <f>'Supermarket Data from Wayne Ent'!E147</f>
        <v>Health and beauty</v>
      </c>
      <c r="F144" s="15">
        <f>'Supermarket Data from Wayne Ent'!F147</f>
        <v>46.26</v>
      </c>
      <c r="G144" s="15">
        <f>'Supermarket Data from Wayne Ent'!G147</f>
        <v>6</v>
      </c>
      <c r="H144" s="7">
        <f>'Supermarket Data from Wayne Ent'!H147</f>
        <v>43532</v>
      </c>
      <c r="I144" s="4">
        <f>60*HOUR('Supermarket Data from Wayne Ent'!I147)+MINUTE('Supermarket Data from Wayne Ent'!I147)</f>
        <v>1031</v>
      </c>
      <c r="J144" s="4">
        <f t="shared" si="10"/>
        <v>2</v>
      </c>
      <c r="K144" s="15" t="str">
        <f>'Supermarket Data from Wayne Ent'!J147</f>
        <v>Credit card</v>
      </c>
      <c r="L144" s="15">
        <f>'Supermarket Data from Wayne Ent'!K147</f>
        <v>277.56</v>
      </c>
      <c r="M144" s="15">
        <f>'Supermarket Data from Wayne Ent'!L147/100</f>
        <v>4.761904762E-2</v>
      </c>
      <c r="N144" s="29">
        <f t="shared" si="11"/>
        <v>13.878</v>
      </c>
      <c r="O144" s="29">
        <f t="shared" si="12"/>
        <v>291.43799999999999</v>
      </c>
      <c r="P144" s="29">
        <f t="shared" si="13"/>
        <v>13.877999999999986</v>
      </c>
      <c r="Q144" s="29">
        <f t="shared" si="14"/>
        <v>13.878000000277559</v>
      </c>
      <c r="R144" s="15"/>
      <c r="S144" s="15"/>
      <c r="T144" s="15"/>
    </row>
    <row r="145" spans="1:20" ht="15.75">
      <c r="A145" s="15" t="s">
        <v>176</v>
      </c>
      <c r="B145" s="15" t="str">
        <f>VLOOKUP(LEFT('Supermarket Data from Wayne Ent'!B148,FIND(",",'Supermarket Data from Wayne Ent'!B148)-1),'SM Data Dictionary from Bruce'!$G$3:$H$5,2,FALSE)</f>
        <v>A</v>
      </c>
      <c r="C145" s="15">
        <f>IF('Supermarket Data from Wayne Ent'!C148=LOWER("normal"),0,1)</f>
        <v>1</v>
      </c>
      <c r="D145" s="15">
        <f>IF('Supermarket Data from Wayne Ent'!D148=LOWER("male"),0,IF('Supermarket Data from Wayne Ent'!D148=LOWER("female"),1,2))</f>
        <v>1</v>
      </c>
      <c r="E145" s="15" t="str">
        <f>'Supermarket Data from Wayne Ent'!E148</f>
        <v>Fashion accessories</v>
      </c>
      <c r="F145" s="15">
        <f>'Supermarket Data from Wayne Ent'!F148</f>
        <v>30.14</v>
      </c>
      <c r="G145" s="15">
        <f>'Supermarket Data from Wayne Ent'!G148</f>
        <v>10</v>
      </c>
      <c r="H145" s="7">
        <f>'Supermarket Data from Wayne Ent'!H148</f>
        <v>43506</v>
      </c>
      <c r="I145" s="4">
        <f>60*HOUR('Supermarket Data from Wayne Ent'!I148)+MINUTE('Supermarket Data from Wayne Ent'!I148)</f>
        <v>748</v>
      </c>
      <c r="J145" s="4">
        <f t="shared" si="10"/>
        <v>1</v>
      </c>
      <c r="K145" s="15" t="str">
        <f>'Supermarket Data from Wayne Ent'!J148</f>
        <v>Ewallet</v>
      </c>
      <c r="L145" s="15">
        <f>'Supermarket Data from Wayne Ent'!K148</f>
        <v>301.39999999999998</v>
      </c>
      <c r="M145" s="15">
        <f>'Supermarket Data from Wayne Ent'!L148/100</f>
        <v>4.761904762E-2</v>
      </c>
      <c r="N145" s="29">
        <f t="shared" si="11"/>
        <v>15.07</v>
      </c>
      <c r="O145" s="29">
        <f t="shared" si="12"/>
        <v>316.46999999999997</v>
      </c>
      <c r="P145" s="29">
        <f t="shared" si="13"/>
        <v>15.069999999999993</v>
      </c>
      <c r="Q145" s="29">
        <f t="shared" si="14"/>
        <v>15.070000000301398</v>
      </c>
      <c r="R145" s="15"/>
      <c r="S145" s="15"/>
      <c r="T145" s="15"/>
    </row>
    <row r="146" spans="1:20" ht="15.75">
      <c r="A146" s="15" t="s">
        <v>177</v>
      </c>
      <c r="B146" s="15" t="str">
        <f>VLOOKUP(LEFT('Supermarket Data from Wayne Ent'!B149,FIND(",",'Supermarket Data from Wayne Ent'!B149)-1),'SM Data Dictionary from Bruce'!$G$3:$H$5,2,FALSE)</f>
        <v>C</v>
      </c>
      <c r="C146" s="15">
        <f>IF('Supermarket Data from Wayne Ent'!C149=LOWER("normal"),0,1)</f>
        <v>0</v>
      </c>
      <c r="D146" s="15">
        <f>IF('Supermarket Data from Wayne Ent'!D149=LOWER("male"),0,IF('Supermarket Data from Wayne Ent'!D149=LOWER("female"),1,2))</f>
        <v>0</v>
      </c>
      <c r="E146" s="15" t="str">
        <f>'Supermarket Data from Wayne Ent'!E149</f>
        <v>Health and beauty</v>
      </c>
      <c r="F146" s="15">
        <f>'Supermarket Data from Wayne Ent'!F149</f>
        <v>66.14</v>
      </c>
      <c r="G146" s="15">
        <f>'Supermarket Data from Wayne Ent'!G149</f>
        <v>4</v>
      </c>
      <c r="H146" s="7">
        <f>'Supermarket Data from Wayne Ent'!H149</f>
        <v>43543</v>
      </c>
      <c r="I146" s="4">
        <f>60*HOUR('Supermarket Data from Wayne Ent'!I149)+MINUTE('Supermarket Data from Wayne Ent'!I149)</f>
        <v>766</v>
      </c>
      <c r="J146" s="4">
        <f t="shared" si="10"/>
        <v>1</v>
      </c>
      <c r="K146" s="15" t="str">
        <f>'Supermarket Data from Wayne Ent'!J149</f>
        <v>Credit card</v>
      </c>
      <c r="L146" s="15">
        <f>'Supermarket Data from Wayne Ent'!K149</f>
        <v>264.56</v>
      </c>
      <c r="M146" s="15">
        <f>'Supermarket Data from Wayne Ent'!L149/100</f>
        <v>4.761904762E-2</v>
      </c>
      <c r="N146" s="29">
        <f t="shared" si="11"/>
        <v>13.228000000000002</v>
      </c>
      <c r="O146" s="29">
        <f t="shared" si="12"/>
        <v>277.78800000000001</v>
      </c>
      <c r="P146" s="29">
        <f t="shared" si="13"/>
        <v>13.228000000000009</v>
      </c>
      <c r="Q146" s="29">
        <f t="shared" si="14"/>
        <v>13.228000000264561</v>
      </c>
      <c r="R146" s="15"/>
      <c r="S146" s="15"/>
      <c r="T146" s="15"/>
    </row>
    <row r="147" spans="1:20" ht="15.75">
      <c r="A147" s="15" t="s">
        <v>178</v>
      </c>
      <c r="B147" s="15" t="str">
        <f>VLOOKUP(LEFT('Supermarket Data from Wayne Ent'!B150,FIND(",",'Supermarket Data from Wayne Ent'!B150)-1),'SM Data Dictionary from Bruce'!$G$3:$H$5,2,FALSE)</f>
        <v>B</v>
      </c>
      <c r="C147" s="15">
        <f>IF('Supermarket Data from Wayne Ent'!C150=LOWER("normal"),0,1)</f>
        <v>1</v>
      </c>
      <c r="D147" s="15">
        <f>IF('Supermarket Data from Wayne Ent'!D150=LOWER("male"),0,IF('Supermarket Data from Wayne Ent'!D150=LOWER("female"),1,2))</f>
        <v>0</v>
      </c>
      <c r="E147" s="15" t="str">
        <f>'Supermarket Data from Wayne Ent'!E150</f>
        <v>Home and lifestyle</v>
      </c>
      <c r="F147" s="15">
        <f>'Supermarket Data from Wayne Ent'!F150</f>
        <v>71.86</v>
      </c>
      <c r="G147" s="15">
        <f>'Supermarket Data from Wayne Ent'!G150</f>
        <v>8</v>
      </c>
      <c r="H147" s="7">
        <f>'Supermarket Data from Wayne Ent'!H150</f>
        <v>43530</v>
      </c>
      <c r="I147" s="4">
        <f>60*HOUR('Supermarket Data from Wayne Ent'!I150)+MINUTE('Supermarket Data from Wayne Ent'!I150)</f>
        <v>907</v>
      </c>
      <c r="J147" s="4">
        <f t="shared" si="10"/>
        <v>2</v>
      </c>
      <c r="K147" s="15" t="str">
        <f>'Supermarket Data from Wayne Ent'!J150</f>
        <v>Credit card</v>
      </c>
      <c r="L147" s="15">
        <f>'Supermarket Data from Wayne Ent'!K150</f>
        <v>574.88</v>
      </c>
      <c r="M147" s="15">
        <f>'Supermarket Data from Wayne Ent'!L150/100</f>
        <v>4.761904762E-2</v>
      </c>
      <c r="N147" s="29">
        <f t="shared" si="11"/>
        <v>28.744</v>
      </c>
      <c r="O147" s="29">
        <f t="shared" si="12"/>
        <v>603.62400000000002</v>
      </c>
      <c r="P147" s="29">
        <f t="shared" si="13"/>
        <v>28.744000000000028</v>
      </c>
      <c r="Q147" s="29">
        <f t="shared" si="14"/>
        <v>28.744000000574882</v>
      </c>
      <c r="R147" s="15"/>
      <c r="S147" s="15"/>
      <c r="T147" s="15"/>
    </row>
    <row r="148" spans="1:20" ht="15.75">
      <c r="A148" s="15" t="s">
        <v>179</v>
      </c>
      <c r="B148" s="15" t="str">
        <f>VLOOKUP(LEFT('Supermarket Data from Wayne Ent'!B151,FIND(",",'Supermarket Data from Wayne Ent'!B151)-1),'SM Data Dictionary from Bruce'!$G$3:$H$5,2,FALSE)</f>
        <v>A</v>
      </c>
      <c r="C148" s="15">
        <f>IF('Supermarket Data from Wayne Ent'!C151=LOWER("normal"),0,1)</f>
        <v>0</v>
      </c>
      <c r="D148" s="15">
        <f>IF('Supermarket Data from Wayne Ent'!D151=LOWER("male"),0,IF('Supermarket Data from Wayne Ent'!D151=LOWER("female"),1,2))</f>
        <v>0</v>
      </c>
      <c r="E148" s="15" t="str">
        <f>'Supermarket Data from Wayne Ent'!E151</f>
        <v>Health and beauty</v>
      </c>
      <c r="F148" s="15">
        <f>'Supermarket Data from Wayne Ent'!F151</f>
        <v>32.46</v>
      </c>
      <c r="G148" s="15">
        <f>'Supermarket Data from Wayne Ent'!G151</f>
        <v>8</v>
      </c>
      <c r="H148" s="7">
        <f>'Supermarket Data from Wayne Ent'!H151</f>
        <v>43551</v>
      </c>
      <c r="I148" s="4">
        <f>60*HOUR('Supermarket Data from Wayne Ent'!I151)+MINUTE('Supermarket Data from Wayne Ent'!I151)</f>
        <v>828</v>
      </c>
      <c r="J148" s="4">
        <f t="shared" si="10"/>
        <v>1</v>
      </c>
      <c r="K148" s="15" t="str">
        <f>'Supermarket Data from Wayne Ent'!J151</f>
        <v>Credit card</v>
      </c>
      <c r="L148" s="15">
        <f>'Supermarket Data from Wayne Ent'!K151</f>
        <v>259.68</v>
      </c>
      <c r="M148" s="15">
        <f>'Supermarket Data from Wayne Ent'!L151/100</f>
        <v>4.761904762E-2</v>
      </c>
      <c r="N148" s="29">
        <f t="shared" si="11"/>
        <v>12.984000000000002</v>
      </c>
      <c r="O148" s="29">
        <f t="shared" si="12"/>
        <v>272.66399999999999</v>
      </c>
      <c r="P148" s="29">
        <f t="shared" si="13"/>
        <v>12.98399999999998</v>
      </c>
      <c r="Q148" s="29">
        <f t="shared" si="14"/>
        <v>12.98400000025968</v>
      </c>
      <c r="R148" s="15"/>
      <c r="S148" s="15"/>
      <c r="T148" s="15"/>
    </row>
    <row r="149" spans="1:20" ht="15.75">
      <c r="A149" s="15" t="s">
        <v>180</v>
      </c>
      <c r="B149" s="15" t="str">
        <f>VLOOKUP(LEFT('Supermarket Data from Wayne Ent'!B152,FIND(",",'Supermarket Data from Wayne Ent'!B152)-1),'SM Data Dictionary from Bruce'!$G$3:$H$5,2,FALSE)</f>
        <v>B</v>
      </c>
      <c r="C149" s="15">
        <f>IF('Supermarket Data from Wayne Ent'!C152=LOWER("normal"),0,1)</f>
        <v>1</v>
      </c>
      <c r="D149" s="15">
        <f>IF('Supermarket Data from Wayne Ent'!D152=LOWER("male"),0,IF('Supermarket Data from Wayne Ent'!D152=LOWER("female"),1,2))</f>
        <v>1</v>
      </c>
      <c r="E149" s="15" t="str">
        <f>'Supermarket Data from Wayne Ent'!E152</f>
        <v>Fashion accessories</v>
      </c>
      <c r="F149" s="15">
        <f>'Supermarket Data from Wayne Ent'!F152</f>
        <v>91.54</v>
      </c>
      <c r="G149" s="15">
        <f>'Supermarket Data from Wayne Ent'!G152</f>
        <v>4</v>
      </c>
      <c r="H149" s="7">
        <f>'Supermarket Data from Wayne Ent'!H152</f>
        <v>43547</v>
      </c>
      <c r="I149" s="4">
        <f>60*HOUR('Supermarket Data from Wayne Ent'!I152)+MINUTE('Supermarket Data from Wayne Ent'!I152)</f>
        <v>1160</v>
      </c>
      <c r="J149" s="4">
        <f t="shared" si="10"/>
        <v>2</v>
      </c>
      <c r="K149" s="15" t="str">
        <f>'Supermarket Data from Wayne Ent'!J152</f>
        <v>Credit card</v>
      </c>
      <c r="L149" s="15">
        <f>'Supermarket Data from Wayne Ent'!K152</f>
        <v>366.16</v>
      </c>
      <c r="M149" s="15">
        <f>'Supermarket Data from Wayne Ent'!L152/100</f>
        <v>4.761904762E-2</v>
      </c>
      <c r="N149" s="29">
        <f t="shared" si="11"/>
        <v>18.308000000000003</v>
      </c>
      <c r="O149" s="29">
        <f t="shared" si="12"/>
        <v>384.46800000000002</v>
      </c>
      <c r="P149" s="29">
        <f t="shared" si="13"/>
        <v>18.307999999999993</v>
      </c>
      <c r="Q149" s="29">
        <f t="shared" si="14"/>
        <v>18.30800000036616</v>
      </c>
      <c r="R149" s="15"/>
      <c r="S149" s="15"/>
      <c r="T149" s="15"/>
    </row>
    <row r="150" spans="1:20" ht="15.75">
      <c r="A150" s="15" t="s">
        <v>181</v>
      </c>
      <c r="B150" s="15" t="str">
        <f>VLOOKUP(LEFT('Supermarket Data from Wayne Ent'!B153,FIND(",",'Supermarket Data from Wayne Ent'!B153)-1),'SM Data Dictionary from Bruce'!$G$3:$H$5,2,FALSE)</f>
        <v>C</v>
      </c>
      <c r="C150" s="15">
        <f>IF('Supermarket Data from Wayne Ent'!C153=LOWER("normal"),0,1)</f>
        <v>1</v>
      </c>
      <c r="D150" s="15">
        <f>IF('Supermarket Data from Wayne Ent'!D153=LOWER("male"),0,IF('Supermarket Data from Wayne Ent'!D153=LOWER("female"),1,2))</f>
        <v>0</v>
      </c>
      <c r="E150" s="15" t="str">
        <f>'Supermarket Data from Wayne Ent'!E153</f>
        <v>Sports and travel</v>
      </c>
      <c r="F150" s="15">
        <f>'Supermarket Data from Wayne Ent'!F153</f>
        <v>34.56</v>
      </c>
      <c r="G150" s="15">
        <f>'Supermarket Data from Wayne Ent'!G153</f>
        <v>7</v>
      </c>
      <c r="H150" s="7">
        <f>'Supermarket Data from Wayne Ent'!H153</f>
        <v>43535</v>
      </c>
      <c r="I150" s="4">
        <f>60*HOUR('Supermarket Data from Wayne Ent'!I153)+MINUTE('Supermarket Data from Wayne Ent'!I153)</f>
        <v>967</v>
      </c>
      <c r="J150" s="4">
        <f t="shared" si="10"/>
        <v>2</v>
      </c>
      <c r="K150" s="15" t="str">
        <f>'Supermarket Data from Wayne Ent'!J153</f>
        <v>Credit card</v>
      </c>
      <c r="L150" s="15">
        <f>'Supermarket Data from Wayne Ent'!K153</f>
        <v>241.92</v>
      </c>
      <c r="M150" s="15">
        <f>'Supermarket Data from Wayne Ent'!L153/100</f>
        <v>4.761904762E-2</v>
      </c>
      <c r="N150" s="29">
        <f t="shared" si="11"/>
        <v>12.096000000000002</v>
      </c>
      <c r="O150" s="29">
        <f t="shared" si="12"/>
        <v>254.01600000000002</v>
      </c>
      <c r="P150" s="29">
        <f t="shared" si="13"/>
        <v>12.096000000000032</v>
      </c>
      <c r="Q150" s="29">
        <f t="shared" si="14"/>
        <v>12.09600000024192</v>
      </c>
      <c r="R150" s="15"/>
      <c r="S150" s="15"/>
      <c r="T150" s="15"/>
    </row>
    <row r="151" spans="1:20" ht="15.75">
      <c r="A151" s="15" t="s">
        <v>182</v>
      </c>
      <c r="B151" s="15" t="str">
        <f>VLOOKUP(LEFT('Supermarket Data from Wayne Ent'!B154,FIND(",",'Supermarket Data from Wayne Ent'!B154)-1),'SM Data Dictionary from Bruce'!$G$3:$H$5,2,FALSE)</f>
        <v>A</v>
      </c>
      <c r="C151" s="15">
        <f>IF('Supermarket Data from Wayne Ent'!C154=LOWER("normal"),0,1)</f>
        <v>0</v>
      </c>
      <c r="D151" s="15">
        <f>IF('Supermarket Data from Wayne Ent'!D154=LOWER("male"),0,IF('Supermarket Data from Wayne Ent'!D154=LOWER("female"),1,2))</f>
        <v>0</v>
      </c>
      <c r="E151" s="15" t="str">
        <f>'Supermarket Data from Wayne Ent'!E154</f>
        <v>Fashion accessories</v>
      </c>
      <c r="F151" s="15">
        <f>'Supermarket Data from Wayne Ent'!F154</f>
        <v>83.24</v>
      </c>
      <c r="G151" s="15">
        <f>'Supermarket Data from Wayne Ent'!G154</f>
        <v>9</v>
      </c>
      <c r="H151" s="7">
        <f>'Supermarket Data from Wayne Ent'!H154</f>
        <v>43494</v>
      </c>
      <c r="I151" s="4">
        <f>60*HOUR('Supermarket Data from Wayne Ent'!I154)+MINUTE('Supermarket Data from Wayne Ent'!I154)</f>
        <v>716</v>
      </c>
      <c r="J151" s="4">
        <f t="shared" si="10"/>
        <v>1</v>
      </c>
      <c r="K151" s="15" t="str">
        <f>'Supermarket Data from Wayne Ent'!J154</f>
        <v>Credit card</v>
      </c>
      <c r="L151" s="15">
        <f>'Supermarket Data from Wayne Ent'!K154</f>
        <v>749.16</v>
      </c>
      <c r="M151" s="15">
        <f>'Supermarket Data from Wayne Ent'!L154/100</f>
        <v>4.761904762E-2</v>
      </c>
      <c r="N151" s="29">
        <f t="shared" si="11"/>
        <v>37.457999999999998</v>
      </c>
      <c r="O151" s="29">
        <f t="shared" si="12"/>
        <v>786.61799999999994</v>
      </c>
      <c r="P151" s="29">
        <f t="shared" si="13"/>
        <v>37.45799999999997</v>
      </c>
      <c r="Q151" s="29">
        <f t="shared" si="14"/>
        <v>37.458000000749159</v>
      </c>
      <c r="R151" s="15"/>
      <c r="S151" s="15"/>
      <c r="T151" s="15"/>
    </row>
    <row r="152" spans="1:20" ht="15.75">
      <c r="A152" s="15" t="s">
        <v>183</v>
      </c>
      <c r="B152" s="15" t="str">
        <f>VLOOKUP(LEFT('Supermarket Data from Wayne Ent'!B155,FIND(",",'Supermarket Data from Wayne Ent'!B155)-1),'SM Data Dictionary from Bruce'!$G$3:$H$5,2,FALSE)</f>
        <v>C</v>
      </c>
      <c r="C152" s="15">
        <f>IF('Supermarket Data from Wayne Ent'!C155=LOWER("normal"),0,1)</f>
        <v>0</v>
      </c>
      <c r="D152" s="15">
        <f>IF('Supermarket Data from Wayne Ent'!D155=LOWER("male"),0,IF('Supermarket Data from Wayne Ent'!D155=LOWER("female"),1,2))</f>
        <v>1</v>
      </c>
      <c r="E152" s="15" t="str">
        <f>'Supermarket Data from Wayne Ent'!E155</f>
        <v>Food and beverages</v>
      </c>
      <c r="F152" s="15">
        <f>'Supermarket Data from Wayne Ent'!F155</f>
        <v>16.48</v>
      </c>
      <c r="G152" s="15">
        <f>'Supermarket Data from Wayne Ent'!G155</f>
        <v>6</v>
      </c>
      <c r="H152" s="7">
        <f>'Supermarket Data from Wayne Ent'!H155</f>
        <v>43503</v>
      </c>
      <c r="I152" s="4">
        <f>60*HOUR('Supermarket Data from Wayne Ent'!I155)+MINUTE('Supermarket Data from Wayne Ent'!I155)</f>
        <v>1103</v>
      </c>
      <c r="J152" s="4">
        <f t="shared" si="10"/>
        <v>2</v>
      </c>
      <c r="K152" s="15" t="str">
        <f>'Supermarket Data from Wayne Ent'!J155</f>
        <v>Ewallet</v>
      </c>
      <c r="L152" s="15">
        <f>'Supermarket Data from Wayne Ent'!K155</f>
        <v>98.88</v>
      </c>
      <c r="M152" s="15">
        <f>'Supermarket Data from Wayne Ent'!L155/100</f>
        <v>4.761904762E-2</v>
      </c>
      <c r="N152" s="29">
        <f t="shared" si="11"/>
        <v>4.9440000000000008</v>
      </c>
      <c r="O152" s="29">
        <f t="shared" si="12"/>
        <v>103.824</v>
      </c>
      <c r="P152" s="29">
        <f t="shared" si="13"/>
        <v>4.9440000000000026</v>
      </c>
      <c r="Q152" s="29">
        <f t="shared" si="14"/>
        <v>4.94400000009888</v>
      </c>
      <c r="R152" s="15"/>
      <c r="S152" s="15"/>
      <c r="T152" s="15"/>
    </row>
    <row r="153" spans="1:20" ht="15.75">
      <c r="A153" s="15" t="s">
        <v>184</v>
      </c>
      <c r="B153" s="15" t="str">
        <f>VLOOKUP(LEFT('Supermarket Data from Wayne Ent'!B156,FIND(",",'Supermarket Data from Wayne Ent'!B156)-1),'SM Data Dictionary from Bruce'!$G$3:$H$5,2,FALSE)</f>
        <v>C</v>
      </c>
      <c r="C153" s="15">
        <f>IF('Supermarket Data from Wayne Ent'!C156=LOWER("normal"),0,1)</f>
        <v>0</v>
      </c>
      <c r="D153" s="15">
        <f>IF('Supermarket Data from Wayne Ent'!D156=LOWER("male"),0,IF('Supermarket Data from Wayne Ent'!D156=LOWER("female"),1,2))</f>
        <v>1</v>
      </c>
      <c r="E153" s="15" t="str">
        <f>'Supermarket Data from Wayne Ent'!E156</f>
        <v>Sports and travel</v>
      </c>
      <c r="F153" s="15">
        <f>'Supermarket Data from Wayne Ent'!F156</f>
        <v>80.97</v>
      </c>
      <c r="G153" s="15">
        <f>'Supermarket Data from Wayne Ent'!G156</f>
        <v>8</v>
      </c>
      <c r="H153" s="7">
        <f>'Supermarket Data from Wayne Ent'!H156</f>
        <v>43493</v>
      </c>
      <c r="I153" s="4">
        <f>60*HOUR('Supermarket Data from Wayne Ent'!I156)+MINUTE('Supermarket Data from Wayne Ent'!I156)</f>
        <v>785</v>
      </c>
      <c r="J153" s="4">
        <f t="shared" si="10"/>
        <v>1</v>
      </c>
      <c r="K153" s="15" t="str">
        <f>'Supermarket Data from Wayne Ent'!J156</f>
        <v>Cash</v>
      </c>
      <c r="L153" s="15">
        <f>'Supermarket Data from Wayne Ent'!K156</f>
        <v>647.76</v>
      </c>
      <c r="M153" s="15">
        <f>'Supermarket Data from Wayne Ent'!L156/100</f>
        <v>4.761904762E-2</v>
      </c>
      <c r="N153" s="29">
        <f t="shared" si="11"/>
        <v>32.387999999999998</v>
      </c>
      <c r="O153" s="29">
        <f t="shared" si="12"/>
        <v>680.14800000000002</v>
      </c>
      <c r="P153" s="29">
        <f t="shared" si="13"/>
        <v>32.388000000000034</v>
      </c>
      <c r="Q153" s="29">
        <f t="shared" si="14"/>
        <v>32.388000000647764</v>
      </c>
      <c r="R153" s="15"/>
      <c r="S153" s="15"/>
      <c r="T153" s="15"/>
    </row>
    <row r="154" spans="1:20" ht="15.75">
      <c r="A154" s="15" t="s">
        <v>185</v>
      </c>
      <c r="B154" s="15" t="str">
        <f>VLOOKUP(LEFT('Supermarket Data from Wayne Ent'!B157,FIND(",",'Supermarket Data from Wayne Ent'!B157)-1),'SM Data Dictionary from Bruce'!$G$3:$H$5,2,FALSE)</f>
        <v>A</v>
      </c>
      <c r="C154" s="15">
        <f>IF('Supermarket Data from Wayne Ent'!C157=LOWER("normal"),0,1)</f>
        <v>1</v>
      </c>
      <c r="D154" s="15">
        <f>IF('Supermarket Data from Wayne Ent'!D157=LOWER("male"),0,IF('Supermarket Data from Wayne Ent'!D157=LOWER("female"),1,2))</f>
        <v>0</v>
      </c>
      <c r="E154" s="15" t="str">
        <f>'Supermarket Data from Wayne Ent'!E157</f>
        <v>Food and beverages</v>
      </c>
      <c r="F154" s="15">
        <f>'Supermarket Data from Wayne Ent'!F157</f>
        <v>92.29</v>
      </c>
      <c r="G154" s="15">
        <f>'Supermarket Data from Wayne Ent'!G157</f>
        <v>5</v>
      </c>
      <c r="H154" s="7">
        <f>'Supermarket Data from Wayne Ent'!H157</f>
        <v>43516</v>
      </c>
      <c r="I154" s="4">
        <f>60*HOUR('Supermarket Data from Wayne Ent'!I157)+MINUTE('Supermarket Data from Wayne Ent'!I157)</f>
        <v>955</v>
      </c>
      <c r="J154" s="4">
        <f t="shared" si="10"/>
        <v>2</v>
      </c>
      <c r="K154" s="15" t="str">
        <f>'Supermarket Data from Wayne Ent'!J157</f>
        <v>Credit card</v>
      </c>
      <c r="L154" s="15">
        <f>'Supermarket Data from Wayne Ent'!K157</f>
        <v>461.45</v>
      </c>
      <c r="M154" s="15">
        <f>'Supermarket Data from Wayne Ent'!L157/100</f>
        <v>4.761904762E-2</v>
      </c>
      <c r="N154" s="29">
        <f t="shared" si="11"/>
        <v>23.072500000000002</v>
      </c>
      <c r="O154" s="29">
        <f t="shared" si="12"/>
        <v>484.52250000000004</v>
      </c>
      <c r="P154" s="29">
        <f t="shared" si="13"/>
        <v>23.072500000000048</v>
      </c>
      <c r="Q154" s="29">
        <f t="shared" si="14"/>
        <v>23.072500000461453</v>
      </c>
      <c r="R154" s="15"/>
      <c r="S154" s="15"/>
      <c r="T154" s="15"/>
    </row>
    <row r="155" spans="1:20" ht="15.75">
      <c r="A155" s="15" t="s">
        <v>186</v>
      </c>
      <c r="B155" s="15" t="str">
        <f>VLOOKUP(LEFT('Supermarket Data from Wayne Ent'!B158,FIND(",",'Supermarket Data from Wayne Ent'!B158)-1),'SM Data Dictionary from Bruce'!$G$3:$H$5,2,FALSE)</f>
        <v>B</v>
      </c>
      <c r="C155" s="15">
        <f>IF('Supermarket Data from Wayne Ent'!C158=LOWER("normal"),0,1)</f>
        <v>1</v>
      </c>
      <c r="D155" s="15">
        <f>IF('Supermarket Data from Wayne Ent'!D158=LOWER("male"),0,IF('Supermarket Data from Wayne Ent'!D158=LOWER("female"),1,2))</f>
        <v>0</v>
      </c>
      <c r="E155" s="15" t="str">
        <f>'Supermarket Data from Wayne Ent'!E158</f>
        <v>Electronic accessories</v>
      </c>
      <c r="F155" s="15">
        <f>'Supermarket Data from Wayne Ent'!F158</f>
        <v>72.17</v>
      </c>
      <c r="G155" s="15">
        <f>'Supermarket Data from Wayne Ent'!G158</f>
        <v>1</v>
      </c>
      <c r="H155" s="7">
        <f>'Supermarket Data from Wayne Ent'!H158</f>
        <v>43469</v>
      </c>
      <c r="I155" s="4">
        <f>60*HOUR('Supermarket Data from Wayne Ent'!I158)+MINUTE('Supermarket Data from Wayne Ent'!I158)</f>
        <v>1180</v>
      </c>
      <c r="J155" s="4">
        <f t="shared" si="10"/>
        <v>2</v>
      </c>
      <c r="K155" s="15" t="str">
        <f>'Supermarket Data from Wayne Ent'!J158</f>
        <v>Cash</v>
      </c>
      <c r="L155" s="15">
        <f>'Supermarket Data from Wayne Ent'!K158</f>
        <v>72.17</v>
      </c>
      <c r="M155" s="15">
        <f>'Supermarket Data from Wayne Ent'!L158/100</f>
        <v>4.761904762E-2</v>
      </c>
      <c r="N155" s="29">
        <f t="shared" si="11"/>
        <v>3.6085000000000003</v>
      </c>
      <c r="O155" s="29">
        <f t="shared" si="12"/>
        <v>75.778500000000008</v>
      </c>
      <c r="P155" s="29">
        <f t="shared" si="13"/>
        <v>3.6085000000000065</v>
      </c>
      <c r="Q155" s="29">
        <f t="shared" si="14"/>
        <v>3.6085000000721705</v>
      </c>
      <c r="R155" s="15"/>
      <c r="S155" s="15"/>
      <c r="T155" s="15"/>
    </row>
    <row r="156" spans="1:20" ht="15.75">
      <c r="A156" s="15" t="s">
        <v>187</v>
      </c>
      <c r="B156" s="15" t="str">
        <f>VLOOKUP(LEFT('Supermarket Data from Wayne Ent'!B159,FIND(",",'Supermarket Data from Wayne Ent'!B159)-1),'SM Data Dictionary from Bruce'!$G$3:$H$5,2,FALSE)</f>
        <v>B</v>
      </c>
      <c r="C156" s="15">
        <f>IF('Supermarket Data from Wayne Ent'!C159=LOWER("normal"),0,1)</f>
        <v>0</v>
      </c>
      <c r="D156" s="15">
        <f>IF('Supermarket Data from Wayne Ent'!D159=LOWER("male"),0,IF('Supermarket Data from Wayne Ent'!D159=LOWER("female"),1,2))</f>
        <v>0</v>
      </c>
      <c r="E156" s="15" t="str">
        <f>'Supermarket Data from Wayne Ent'!E159</f>
        <v>Home and lifestyle</v>
      </c>
      <c r="F156" s="15">
        <f>'Supermarket Data from Wayne Ent'!F159</f>
        <v>50.28</v>
      </c>
      <c r="G156" s="15">
        <f>'Supermarket Data from Wayne Ent'!G159</f>
        <v>5</v>
      </c>
      <c r="H156" s="7">
        <f>'Supermarket Data from Wayne Ent'!H159</f>
        <v>43531</v>
      </c>
      <c r="I156" s="4">
        <f>60*HOUR('Supermarket Data from Wayne Ent'!I159)+MINUTE('Supermarket Data from Wayne Ent'!I159)</f>
        <v>838</v>
      </c>
      <c r="J156" s="4">
        <f t="shared" si="10"/>
        <v>1</v>
      </c>
      <c r="K156" s="15" t="str">
        <f>'Supermarket Data from Wayne Ent'!J159</f>
        <v>Ewallet</v>
      </c>
      <c r="L156" s="15">
        <f>'Supermarket Data from Wayne Ent'!K159</f>
        <v>251.4</v>
      </c>
      <c r="M156" s="15">
        <f>'Supermarket Data from Wayne Ent'!L159/100</f>
        <v>4.761904762E-2</v>
      </c>
      <c r="N156" s="29">
        <f t="shared" si="11"/>
        <v>12.57</v>
      </c>
      <c r="O156" s="29">
        <f t="shared" si="12"/>
        <v>263.97000000000003</v>
      </c>
      <c r="P156" s="29">
        <f t="shared" si="13"/>
        <v>12.570000000000022</v>
      </c>
      <c r="Q156" s="29">
        <f t="shared" si="14"/>
        <v>12.570000000251401</v>
      </c>
      <c r="R156" s="15"/>
      <c r="S156" s="15"/>
      <c r="T156" s="15"/>
    </row>
    <row r="157" spans="1:20" ht="15.75">
      <c r="A157" s="15" t="s">
        <v>188</v>
      </c>
      <c r="B157" s="15" t="str">
        <f>VLOOKUP(LEFT('Supermarket Data from Wayne Ent'!B160,FIND(",",'Supermarket Data from Wayne Ent'!B160)-1),'SM Data Dictionary from Bruce'!$G$3:$H$5,2,FALSE)</f>
        <v>B</v>
      </c>
      <c r="C157" s="15">
        <f>IF('Supermarket Data from Wayne Ent'!C160=LOWER("normal"),0,1)</f>
        <v>1</v>
      </c>
      <c r="D157" s="15">
        <f>IF('Supermarket Data from Wayne Ent'!D160=LOWER("male"),0,IF('Supermarket Data from Wayne Ent'!D160=LOWER("female"),1,2))</f>
        <v>0</v>
      </c>
      <c r="E157" s="15" t="str">
        <f>'Supermarket Data from Wayne Ent'!E160</f>
        <v>Health and beauty</v>
      </c>
      <c r="F157" s="15">
        <f>'Supermarket Data from Wayne Ent'!F160</f>
        <v>97.22</v>
      </c>
      <c r="G157" s="15">
        <f>'Supermarket Data from Wayne Ent'!G160</f>
        <v>9</v>
      </c>
      <c r="H157" s="7">
        <f>'Supermarket Data from Wayne Ent'!H160</f>
        <v>43554</v>
      </c>
      <c r="I157" s="4">
        <f>60*HOUR('Supermarket Data from Wayne Ent'!I160)+MINUTE('Supermarket Data from Wayne Ent'!I160)</f>
        <v>883</v>
      </c>
      <c r="J157" s="4">
        <f t="shared" si="10"/>
        <v>1</v>
      </c>
      <c r="K157" s="15" t="str">
        <f>'Supermarket Data from Wayne Ent'!J160</f>
        <v>Ewallet</v>
      </c>
      <c r="L157" s="15">
        <f>'Supermarket Data from Wayne Ent'!K160</f>
        <v>874.98</v>
      </c>
      <c r="M157" s="15">
        <f>'Supermarket Data from Wayne Ent'!L160/100</f>
        <v>4.761904762E-2</v>
      </c>
      <c r="N157" s="29">
        <f t="shared" si="11"/>
        <v>43.749000000000009</v>
      </c>
      <c r="O157" s="29">
        <f t="shared" si="12"/>
        <v>918.72900000000004</v>
      </c>
      <c r="P157" s="29">
        <f t="shared" si="13"/>
        <v>43.749000000000024</v>
      </c>
      <c r="Q157" s="29">
        <f t="shared" si="14"/>
        <v>43.749000000874979</v>
      </c>
      <c r="R157" s="15"/>
      <c r="S157" s="15"/>
      <c r="T157" s="15"/>
    </row>
    <row r="158" spans="1:20" ht="15.75">
      <c r="A158" s="15" t="s">
        <v>189</v>
      </c>
      <c r="B158" s="15" t="str">
        <f>VLOOKUP(LEFT('Supermarket Data from Wayne Ent'!B161,FIND(",",'Supermarket Data from Wayne Ent'!B161)-1),'SM Data Dictionary from Bruce'!$G$3:$H$5,2,FALSE)</f>
        <v>B</v>
      </c>
      <c r="C158" s="15">
        <f>IF('Supermarket Data from Wayne Ent'!C161=LOWER("normal"),0,1)</f>
        <v>0</v>
      </c>
      <c r="D158" s="15">
        <f>IF('Supermarket Data from Wayne Ent'!D161=LOWER("male"),0,IF('Supermarket Data from Wayne Ent'!D161=LOWER("female"),1,2))</f>
        <v>0</v>
      </c>
      <c r="E158" s="15" t="str">
        <f>'Supermarket Data from Wayne Ent'!E161</f>
        <v>Sports and travel</v>
      </c>
      <c r="F158" s="15">
        <f>'Supermarket Data from Wayne Ent'!F161</f>
        <v>93.39</v>
      </c>
      <c r="G158" s="15">
        <f>'Supermarket Data from Wayne Ent'!G161</f>
        <v>6</v>
      </c>
      <c r="H158" s="7">
        <f>'Supermarket Data from Wayne Ent'!H161</f>
        <v>43551</v>
      </c>
      <c r="I158" s="4">
        <f>60*HOUR('Supermarket Data from Wayne Ent'!I161)+MINUTE('Supermarket Data from Wayne Ent'!I161)</f>
        <v>1158</v>
      </c>
      <c r="J158" s="4">
        <f t="shared" si="10"/>
        <v>2</v>
      </c>
      <c r="K158" s="15" t="str">
        <f>'Supermarket Data from Wayne Ent'!J161</f>
        <v>Ewallet</v>
      </c>
      <c r="L158" s="15">
        <f>'Supermarket Data from Wayne Ent'!K161</f>
        <v>560.34</v>
      </c>
      <c r="M158" s="15">
        <f>'Supermarket Data from Wayne Ent'!L161/100</f>
        <v>4.761904762E-2</v>
      </c>
      <c r="N158" s="29">
        <f t="shared" si="11"/>
        <v>28.017000000000003</v>
      </c>
      <c r="O158" s="29">
        <f t="shared" si="12"/>
        <v>588.35700000000008</v>
      </c>
      <c r="P158" s="29">
        <f t="shared" si="13"/>
        <v>28.017000000000053</v>
      </c>
      <c r="Q158" s="29">
        <f t="shared" si="14"/>
        <v>28.017000000560344</v>
      </c>
      <c r="R158" s="15"/>
      <c r="S158" s="15"/>
      <c r="T158" s="15"/>
    </row>
    <row r="159" spans="1:20" ht="15.75">
      <c r="A159" s="15" t="s">
        <v>190</v>
      </c>
      <c r="B159" s="15" t="str">
        <f>VLOOKUP(LEFT('Supermarket Data from Wayne Ent'!B162,FIND(",",'Supermarket Data from Wayne Ent'!B162)-1),'SM Data Dictionary from Bruce'!$G$3:$H$5,2,FALSE)</f>
        <v>C</v>
      </c>
      <c r="C159" s="15">
        <f>IF('Supermarket Data from Wayne Ent'!C162=LOWER("normal"),0,1)</f>
        <v>0</v>
      </c>
      <c r="D159" s="15">
        <f>IF('Supermarket Data from Wayne Ent'!D162=LOWER("male"),0,IF('Supermarket Data from Wayne Ent'!D162=LOWER("female"),1,2))</f>
        <v>1</v>
      </c>
      <c r="E159" s="15" t="str">
        <f>'Supermarket Data from Wayne Ent'!E162</f>
        <v>Food and beverages</v>
      </c>
      <c r="F159" s="15">
        <f>'Supermarket Data from Wayne Ent'!F162</f>
        <v>43.18</v>
      </c>
      <c r="G159" s="15">
        <f>'Supermarket Data from Wayne Ent'!G162</f>
        <v>8</v>
      </c>
      <c r="H159" s="7">
        <f>'Supermarket Data from Wayne Ent'!H162</f>
        <v>43484</v>
      </c>
      <c r="I159" s="4">
        <f>60*HOUR('Supermarket Data from Wayne Ent'!I162)+MINUTE('Supermarket Data from Wayne Ent'!I162)</f>
        <v>1179</v>
      </c>
      <c r="J159" s="4">
        <f t="shared" si="10"/>
        <v>2</v>
      </c>
      <c r="K159" s="15" t="str">
        <f>'Supermarket Data from Wayne Ent'!J162</f>
        <v>Credit card</v>
      </c>
      <c r="L159" s="15">
        <f>'Supermarket Data from Wayne Ent'!K162</f>
        <v>345.44</v>
      </c>
      <c r="M159" s="15">
        <f>'Supermarket Data from Wayne Ent'!L162/100</f>
        <v>4.761904762E-2</v>
      </c>
      <c r="N159" s="29">
        <f t="shared" si="11"/>
        <v>17.272000000000002</v>
      </c>
      <c r="O159" s="29">
        <f t="shared" si="12"/>
        <v>362.71199999999999</v>
      </c>
      <c r="P159" s="29">
        <f t="shared" si="13"/>
        <v>17.271999999999991</v>
      </c>
      <c r="Q159" s="29">
        <f t="shared" si="14"/>
        <v>17.272000000345439</v>
      </c>
      <c r="R159" s="15"/>
      <c r="S159" s="15"/>
      <c r="T159" s="15"/>
    </row>
    <row r="160" spans="1:20" ht="15.75">
      <c r="A160" s="15" t="s">
        <v>191</v>
      </c>
      <c r="B160" s="15" t="str">
        <f>VLOOKUP(LEFT('Supermarket Data from Wayne Ent'!B163,FIND(",",'Supermarket Data from Wayne Ent'!B163)-1),'SM Data Dictionary from Bruce'!$G$3:$H$5,2,FALSE)</f>
        <v>A</v>
      </c>
      <c r="C160" s="15">
        <f>IF('Supermarket Data from Wayne Ent'!C163=LOWER("normal"),0,1)</f>
        <v>0</v>
      </c>
      <c r="D160" s="15">
        <f>IF('Supermarket Data from Wayne Ent'!D163=LOWER("male"),0,IF('Supermarket Data from Wayne Ent'!D163=LOWER("female"),1,2))</f>
        <v>0</v>
      </c>
      <c r="E160" s="15" t="str">
        <f>'Supermarket Data from Wayne Ent'!E163</f>
        <v>Sports and travel</v>
      </c>
      <c r="F160" s="15">
        <f>'Supermarket Data from Wayne Ent'!F163</f>
        <v>63.69</v>
      </c>
      <c r="G160" s="15">
        <f>'Supermarket Data from Wayne Ent'!G163</f>
        <v>1</v>
      </c>
      <c r="H160" s="7">
        <f>'Supermarket Data from Wayne Ent'!H163</f>
        <v>43521</v>
      </c>
      <c r="I160" s="4">
        <f>60*HOUR('Supermarket Data from Wayne Ent'!I163)+MINUTE('Supermarket Data from Wayne Ent'!I163)</f>
        <v>981</v>
      </c>
      <c r="J160" s="4">
        <f t="shared" si="10"/>
        <v>2</v>
      </c>
      <c r="K160" s="15" t="str">
        <f>'Supermarket Data from Wayne Ent'!J163</f>
        <v>Cash</v>
      </c>
      <c r="L160" s="15">
        <f>'Supermarket Data from Wayne Ent'!K163</f>
        <v>63.69</v>
      </c>
      <c r="M160" s="15">
        <f>'Supermarket Data from Wayne Ent'!L163/100</f>
        <v>4.761904762E-2</v>
      </c>
      <c r="N160" s="29">
        <f t="shared" si="11"/>
        <v>3.1844999999999999</v>
      </c>
      <c r="O160" s="29">
        <f t="shared" si="12"/>
        <v>66.874499999999998</v>
      </c>
      <c r="P160" s="29">
        <f t="shared" si="13"/>
        <v>3.1844999999999999</v>
      </c>
      <c r="Q160" s="29">
        <f t="shared" si="14"/>
        <v>3.1845000000636898</v>
      </c>
      <c r="R160" s="15"/>
      <c r="S160" s="15"/>
      <c r="T160" s="15"/>
    </row>
    <row r="161" spans="1:20" ht="15.75">
      <c r="A161" s="15" t="s">
        <v>192</v>
      </c>
      <c r="B161" s="15" t="str">
        <f>VLOOKUP(LEFT('Supermarket Data from Wayne Ent'!B164,FIND(",",'Supermarket Data from Wayne Ent'!B164)-1),'SM Data Dictionary from Bruce'!$G$3:$H$5,2,FALSE)</f>
        <v>A</v>
      </c>
      <c r="C161" s="15">
        <f>IF('Supermarket Data from Wayne Ent'!C164=LOWER("normal"),0,1)</f>
        <v>0</v>
      </c>
      <c r="D161" s="15">
        <f>IF('Supermarket Data from Wayne Ent'!D164=LOWER("male"),0,IF('Supermarket Data from Wayne Ent'!D164=LOWER("female"),1,2))</f>
        <v>0</v>
      </c>
      <c r="E161" s="15" t="str">
        <f>'Supermarket Data from Wayne Ent'!E164</f>
        <v>Food and beverages</v>
      </c>
      <c r="F161" s="15">
        <f>'Supermarket Data from Wayne Ent'!F164</f>
        <v>45.79</v>
      </c>
      <c r="G161" s="15">
        <f>'Supermarket Data from Wayne Ent'!G164</f>
        <v>7</v>
      </c>
      <c r="H161" s="7">
        <f>'Supermarket Data from Wayne Ent'!H164</f>
        <v>43537</v>
      </c>
      <c r="I161" s="4">
        <f>60*HOUR('Supermarket Data from Wayne Ent'!I164)+MINUTE('Supermarket Data from Wayne Ent'!I164)</f>
        <v>1184</v>
      </c>
      <c r="J161" s="4">
        <f t="shared" si="10"/>
        <v>2</v>
      </c>
      <c r="K161" s="15" t="str">
        <f>'Supermarket Data from Wayne Ent'!J164</f>
        <v>Credit card</v>
      </c>
      <c r="L161" s="15">
        <f>'Supermarket Data from Wayne Ent'!K164</f>
        <v>320.52999999999997</v>
      </c>
      <c r="M161" s="15">
        <f>'Supermarket Data from Wayne Ent'!L164/100</f>
        <v>4.761904762E-2</v>
      </c>
      <c r="N161" s="29">
        <f t="shared" si="11"/>
        <v>16.026499999999999</v>
      </c>
      <c r="O161" s="29">
        <f t="shared" si="12"/>
        <v>336.55649999999997</v>
      </c>
      <c r="P161" s="29">
        <f t="shared" si="13"/>
        <v>16.026499999999999</v>
      </c>
      <c r="Q161" s="29">
        <f t="shared" si="14"/>
        <v>16.026500000320528</v>
      </c>
      <c r="R161" s="15"/>
      <c r="S161" s="15"/>
      <c r="T161" s="15"/>
    </row>
    <row r="162" spans="1:20" ht="15.75">
      <c r="A162" s="15" t="s">
        <v>193</v>
      </c>
      <c r="B162" s="15" t="str">
        <f>VLOOKUP(LEFT('Supermarket Data from Wayne Ent'!B165,FIND(",",'Supermarket Data from Wayne Ent'!B165)-1),'SM Data Dictionary from Bruce'!$G$3:$H$5,2,FALSE)</f>
        <v>C</v>
      </c>
      <c r="C162" s="15">
        <f>IF('Supermarket Data from Wayne Ent'!C165=LOWER("normal"),0,1)</f>
        <v>0</v>
      </c>
      <c r="D162" s="15">
        <f>IF('Supermarket Data from Wayne Ent'!D165=LOWER("male"),0,IF('Supermarket Data from Wayne Ent'!D165=LOWER("female"),1,2))</f>
        <v>0</v>
      </c>
      <c r="E162" s="15" t="str">
        <f>'Supermarket Data from Wayne Ent'!E165</f>
        <v>Sports and travel</v>
      </c>
      <c r="F162" s="15">
        <f>'Supermarket Data from Wayne Ent'!F165</f>
        <v>76.400000000000006</v>
      </c>
      <c r="G162" s="15">
        <f>'Supermarket Data from Wayne Ent'!G165</f>
        <v>2</v>
      </c>
      <c r="H162" s="7">
        <f>'Supermarket Data from Wayne Ent'!H165</f>
        <v>43495</v>
      </c>
      <c r="I162" s="4">
        <f>60*HOUR('Supermarket Data from Wayne Ent'!I165)+MINUTE('Supermarket Data from Wayne Ent'!I165)</f>
        <v>1182</v>
      </c>
      <c r="J162" s="4">
        <f t="shared" si="10"/>
        <v>2</v>
      </c>
      <c r="K162" s="15" t="str">
        <f>'Supermarket Data from Wayne Ent'!J165</f>
        <v>Ewallet</v>
      </c>
      <c r="L162" s="15">
        <f>'Supermarket Data from Wayne Ent'!K165</f>
        <v>152.80000000000001</v>
      </c>
      <c r="M162" s="15">
        <f>'Supermarket Data from Wayne Ent'!L165/100</f>
        <v>4.761904762E-2</v>
      </c>
      <c r="N162" s="29">
        <f t="shared" si="11"/>
        <v>7.6400000000000006</v>
      </c>
      <c r="O162" s="29">
        <f t="shared" si="12"/>
        <v>160.44</v>
      </c>
      <c r="P162" s="29">
        <f t="shared" si="13"/>
        <v>7.6399999999999864</v>
      </c>
      <c r="Q162" s="29">
        <f t="shared" si="14"/>
        <v>7.6400000001528001</v>
      </c>
      <c r="R162" s="15"/>
      <c r="S162" s="15"/>
      <c r="T162" s="15"/>
    </row>
    <row r="163" spans="1:20" ht="15.75">
      <c r="A163" s="15" t="s">
        <v>194</v>
      </c>
      <c r="B163" s="15" t="str">
        <f>VLOOKUP(LEFT('Supermarket Data from Wayne Ent'!B166,FIND(",",'Supermarket Data from Wayne Ent'!B166)-1),'SM Data Dictionary from Bruce'!$G$3:$H$5,2,FALSE)</f>
        <v>B</v>
      </c>
      <c r="C163" s="15">
        <f>IF('Supermarket Data from Wayne Ent'!C166=LOWER("normal"),0,1)</f>
        <v>0</v>
      </c>
      <c r="D163" s="15">
        <f>IF('Supermarket Data from Wayne Ent'!D166=LOWER("male"),0,IF('Supermarket Data from Wayne Ent'!D166=LOWER("female"),1,2))</f>
        <v>0</v>
      </c>
      <c r="E163" s="15" t="str">
        <f>'Supermarket Data from Wayne Ent'!E166</f>
        <v>Food and beverages</v>
      </c>
      <c r="F163" s="15">
        <f>'Supermarket Data from Wayne Ent'!F166</f>
        <v>39.9</v>
      </c>
      <c r="G163" s="15">
        <f>'Supermarket Data from Wayne Ent'!G166</f>
        <v>10</v>
      </c>
      <c r="H163" s="7">
        <f>'Supermarket Data from Wayne Ent'!H166</f>
        <v>43516</v>
      </c>
      <c r="I163" s="4">
        <f>60*HOUR('Supermarket Data from Wayne Ent'!I166)+MINUTE('Supermarket Data from Wayne Ent'!I166)</f>
        <v>924</v>
      </c>
      <c r="J163" s="4">
        <f t="shared" si="10"/>
        <v>2</v>
      </c>
      <c r="K163" s="15" t="str">
        <f>'Supermarket Data from Wayne Ent'!J166</f>
        <v>Credit card</v>
      </c>
      <c r="L163" s="15">
        <f>'Supermarket Data from Wayne Ent'!K166</f>
        <v>399</v>
      </c>
      <c r="M163" s="15">
        <f>'Supermarket Data from Wayne Ent'!L166/100</f>
        <v>4.761904762E-2</v>
      </c>
      <c r="N163" s="29">
        <f t="shared" si="11"/>
        <v>19.950000000000003</v>
      </c>
      <c r="O163" s="29">
        <f t="shared" si="12"/>
        <v>418.95</v>
      </c>
      <c r="P163" s="29">
        <f t="shared" si="13"/>
        <v>19.949999999999989</v>
      </c>
      <c r="Q163" s="29">
        <f t="shared" si="14"/>
        <v>19.950000000399001</v>
      </c>
      <c r="R163" s="15"/>
      <c r="S163" s="15"/>
      <c r="T163" s="15"/>
    </row>
    <row r="164" spans="1:20" ht="15.75">
      <c r="A164" s="15" t="s">
        <v>195</v>
      </c>
      <c r="B164" s="15" t="str">
        <f>VLOOKUP(LEFT('Supermarket Data from Wayne Ent'!B167,FIND(",",'Supermarket Data from Wayne Ent'!B167)-1),'SM Data Dictionary from Bruce'!$G$3:$H$5,2,FALSE)</f>
        <v>B</v>
      </c>
      <c r="C164" s="15">
        <f>IF('Supermarket Data from Wayne Ent'!C167=LOWER("normal"),0,1)</f>
        <v>1</v>
      </c>
      <c r="D164" s="15">
        <f>IF('Supermarket Data from Wayne Ent'!D167=LOWER("male"),0,IF('Supermarket Data from Wayne Ent'!D167=LOWER("female"),1,2))</f>
        <v>0</v>
      </c>
      <c r="E164" s="15" t="str">
        <f>'Supermarket Data from Wayne Ent'!E167</f>
        <v>Health and beauty</v>
      </c>
      <c r="F164" s="15">
        <f>'Supermarket Data from Wayne Ent'!F167</f>
        <v>42.57</v>
      </c>
      <c r="G164" s="15">
        <f>'Supermarket Data from Wayne Ent'!G167</f>
        <v>8</v>
      </c>
      <c r="H164" s="7">
        <f>'Supermarket Data from Wayne Ent'!H167</f>
        <v>43521</v>
      </c>
      <c r="I164" s="4">
        <f>60*HOUR('Supermarket Data from Wayne Ent'!I167)+MINUTE('Supermarket Data from Wayne Ent'!I167)</f>
        <v>852</v>
      </c>
      <c r="J164" s="4">
        <f t="shared" si="10"/>
        <v>1</v>
      </c>
      <c r="K164" s="15" t="s">
        <v>1104</v>
      </c>
      <c r="L164" s="15">
        <f>'Supermarket Data from Wayne Ent'!K167</f>
        <v>340.56</v>
      </c>
      <c r="M164" s="15">
        <f>'Supermarket Data from Wayne Ent'!L167/100</f>
        <v>4.761904762E-2</v>
      </c>
      <c r="N164" s="29">
        <f t="shared" si="11"/>
        <v>17.028000000000002</v>
      </c>
      <c r="O164" s="29">
        <f t="shared" si="12"/>
        <v>357.58800000000002</v>
      </c>
      <c r="P164" s="29">
        <f t="shared" si="13"/>
        <v>17.02800000000002</v>
      </c>
      <c r="Q164" s="29">
        <f t="shared" si="14"/>
        <v>17.028000000340562</v>
      </c>
      <c r="R164" s="15"/>
      <c r="S164" s="15"/>
      <c r="T164" s="15"/>
    </row>
    <row r="165" spans="1:20" ht="15.75">
      <c r="A165" s="15" t="s">
        <v>197</v>
      </c>
      <c r="B165" s="15" t="str">
        <f>VLOOKUP(LEFT('Supermarket Data from Wayne Ent'!B168,FIND(",",'Supermarket Data from Wayne Ent'!B168)-1),'SM Data Dictionary from Bruce'!$G$3:$H$5,2,FALSE)</f>
        <v>C</v>
      </c>
      <c r="C165" s="15">
        <f>IF('Supermarket Data from Wayne Ent'!C168=LOWER("normal"),0,1)</f>
        <v>0</v>
      </c>
      <c r="D165" s="15">
        <f>IF('Supermarket Data from Wayne Ent'!D168=LOWER("male"),0,IF('Supermarket Data from Wayne Ent'!D168=LOWER("female"),1,2))</f>
        <v>0</v>
      </c>
      <c r="E165" s="15" t="str">
        <f>'Supermarket Data from Wayne Ent'!E168</f>
        <v>Home and lifestyle</v>
      </c>
      <c r="F165" s="15">
        <f>'Supermarket Data from Wayne Ent'!F168</f>
        <v>95.58</v>
      </c>
      <c r="G165" s="15">
        <f>'Supermarket Data from Wayne Ent'!G168</f>
        <v>10</v>
      </c>
      <c r="H165" s="7">
        <f>'Supermarket Data from Wayne Ent'!H168</f>
        <v>43481</v>
      </c>
      <c r="I165" s="4">
        <f>60*HOUR('Supermarket Data from Wayne Ent'!I168)+MINUTE('Supermarket Data from Wayne Ent'!I168)</f>
        <v>812</v>
      </c>
      <c r="J165" s="4">
        <f t="shared" si="10"/>
        <v>1</v>
      </c>
      <c r="K165" s="15" t="str">
        <f>'Supermarket Data from Wayne Ent'!J168</f>
        <v>Cash</v>
      </c>
      <c r="L165" s="15">
        <f>'Supermarket Data from Wayne Ent'!K168</f>
        <v>955.8</v>
      </c>
      <c r="M165" s="15">
        <f>'Supermarket Data from Wayne Ent'!L168/100</f>
        <v>4.761904762E-2</v>
      </c>
      <c r="N165" s="29">
        <f t="shared" si="11"/>
        <v>47.79</v>
      </c>
      <c r="O165" s="29">
        <f t="shared" si="12"/>
        <v>1003.5899999999999</v>
      </c>
      <c r="P165" s="29">
        <f t="shared" si="13"/>
        <v>47.789999999999964</v>
      </c>
      <c r="Q165" s="29">
        <f t="shared" si="14"/>
        <v>47.7900000009558</v>
      </c>
      <c r="R165" s="15"/>
      <c r="S165" s="15"/>
      <c r="T165" s="15"/>
    </row>
    <row r="166" spans="1:20" ht="15.75">
      <c r="A166" s="15" t="s">
        <v>198</v>
      </c>
      <c r="B166" s="15" t="str">
        <f>VLOOKUP(LEFT('Supermarket Data from Wayne Ent'!B169,FIND(",",'Supermarket Data from Wayne Ent'!B169)-1),'SM Data Dictionary from Bruce'!$G$3:$H$5,2,FALSE)</f>
        <v>A</v>
      </c>
      <c r="C166" s="15">
        <f>IF('Supermarket Data from Wayne Ent'!C169=LOWER("normal"),0,1)</f>
        <v>0</v>
      </c>
      <c r="D166" s="15">
        <f>IF('Supermarket Data from Wayne Ent'!D169=LOWER("male"),0,IF('Supermarket Data from Wayne Ent'!D169=LOWER("female"),1,2))</f>
        <v>0</v>
      </c>
      <c r="E166" s="15" t="str">
        <f>'Supermarket Data from Wayne Ent'!E169</f>
        <v>Fashion accessories</v>
      </c>
      <c r="F166" s="15">
        <f>'Supermarket Data from Wayne Ent'!F169</f>
        <v>98.98</v>
      </c>
      <c r="G166" s="15">
        <f>'Supermarket Data from Wayne Ent'!G169</f>
        <v>10</v>
      </c>
      <c r="H166" s="7">
        <f>'Supermarket Data from Wayne Ent'!H169</f>
        <v>43504</v>
      </c>
      <c r="I166" s="4">
        <f>60*HOUR('Supermarket Data from Wayne Ent'!I169)+MINUTE('Supermarket Data from Wayne Ent'!I169)</f>
        <v>980</v>
      </c>
      <c r="J166" s="4">
        <f t="shared" si="10"/>
        <v>2</v>
      </c>
      <c r="K166" s="15" t="str">
        <f>'Supermarket Data from Wayne Ent'!J169</f>
        <v>Credit card</v>
      </c>
      <c r="L166" s="15">
        <f>'Supermarket Data from Wayne Ent'!K169</f>
        <v>989.8</v>
      </c>
      <c r="M166" s="15">
        <f>'Supermarket Data from Wayne Ent'!L169/100</f>
        <v>4.761904762E-2</v>
      </c>
      <c r="N166" s="29">
        <f t="shared" si="11"/>
        <v>49.490000000000009</v>
      </c>
      <c r="O166" s="29">
        <f t="shared" si="12"/>
        <v>1039.29</v>
      </c>
      <c r="P166" s="29">
        <f t="shared" si="13"/>
        <v>49.490000000000009</v>
      </c>
      <c r="Q166" s="29">
        <f t="shared" si="14"/>
        <v>49.490000000989802</v>
      </c>
      <c r="R166" s="15"/>
      <c r="S166" s="15"/>
      <c r="T166" s="15"/>
    </row>
    <row r="167" spans="1:20" ht="15.75">
      <c r="A167" s="15" t="s">
        <v>199</v>
      </c>
      <c r="B167" s="15" t="str">
        <f>VLOOKUP(LEFT('Supermarket Data from Wayne Ent'!B170,FIND(",",'Supermarket Data from Wayne Ent'!B170)-1),'SM Data Dictionary from Bruce'!$G$3:$H$5,2,FALSE)</f>
        <v>A</v>
      </c>
      <c r="C167" s="15">
        <f>IF('Supermarket Data from Wayne Ent'!C170=LOWER("normal"),0,1)</f>
        <v>0</v>
      </c>
      <c r="D167" s="15">
        <f>IF('Supermarket Data from Wayne Ent'!D170=LOWER("male"),0,IF('Supermarket Data from Wayne Ent'!D170=LOWER("female"),1,2))</f>
        <v>0</v>
      </c>
      <c r="E167" s="15" t="str">
        <f>'Supermarket Data from Wayne Ent'!E170</f>
        <v>Food and beverages</v>
      </c>
      <c r="F167" s="15">
        <f>'Supermarket Data from Wayne Ent'!F170</f>
        <v>51.28</v>
      </c>
      <c r="G167" s="15">
        <f>'Supermarket Data from Wayne Ent'!G170</f>
        <v>6</v>
      </c>
      <c r="H167" s="7">
        <f>'Supermarket Data from Wayne Ent'!H170</f>
        <v>43484</v>
      </c>
      <c r="I167" s="4">
        <f>60*HOUR('Supermarket Data from Wayne Ent'!I170)+MINUTE('Supermarket Data from Wayne Ent'!I170)</f>
        <v>991</v>
      </c>
      <c r="J167" s="4">
        <f t="shared" si="10"/>
        <v>2</v>
      </c>
      <c r="K167" s="15" t="str">
        <f>'Supermarket Data from Wayne Ent'!J170</f>
        <v>Cash</v>
      </c>
      <c r="L167" s="15">
        <f>'Supermarket Data from Wayne Ent'!K170</f>
        <v>307.68</v>
      </c>
      <c r="M167" s="15">
        <f>'Supermarket Data from Wayne Ent'!L170/100</f>
        <v>4.761904762E-2</v>
      </c>
      <c r="N167" s="29">
        <f t="shared" si="11"/>
        <v>15.384</v>
      </c>
      <c r="O167" s="29">
        <f t="shared" si="12"/>
        <v>323.06400000000002</v>
      </c>
      <c r="P167" s="29">
        <f t="shared" si="13"/>
        <v>15.384000000000015</v>
      </c>
      <c r="Q167" s="29">
        <f t="shared" si="14"/>
        <v>15.384000000307681</v>
      </c>
      <c r="R167" s="15"/>
      <c r="S167" s="15"/>
      <c r="T167" s="15"/>
    </row>
    <row r="168" spans="1:20" ht="15.75">
      <c r="A168" s="15" t="s">
        <v>200</v>
      </c>
      <c r="B168" s="15" t="str">
        <f>VLOOKUP(LEFT('Supermarket Data from Wayne Ent'!B171,FIND(",",'Supermarket Data from Wayne Ent'!B171)-1),'SM Data Dictionary from Bruce'!$G$3:$H$5,2,FALSE)</f>
        <v>A</v>
      </c>
      <c r="C168" s="15">
        <f>IF('Supermarket Data from Wayne Ent'!C171=LOWER("normal"),0,1)</f>
        <v>1</v>
      </c>
      <c r="D168" s="15">
        <f>IF('Supermarket Data from Wayne Ent'!D171=LOWER("male"),0,IF('Supermarket Data from Wayne Ent'!D171=LOWER("female"),1,2))</f>
        <v>0</v>
      </c>
      <c r="E168" s="15" t="str">
        <f>'Supermarket Data from Wayne Ent'!E171</f>
        <v>Sports and travel</v>
      </c>
      <c r="F168" s="15">
        <f>'Supermarket Data from Wayne Ent'!F171</f>
        <v>69.52</v>
      </c>
      <c r="G168" s="15">
        <f>'Supermarket Data from Wayne Ent'!G171</f>
        <v>7</v>
      </c>
      <c r="H168" s="7">
        <f>'Supermarket Data from Wayne Ent'!H171</f>
        <v>43497</v>
      </c>
      <c r="I168" s="4">
        <f>60*HOUR('Supermarket Data from Wayne Ent'!I171)+MINUTE('Supermarket Data from Wayne Ent'!I171)</f>
        <v>910</v>
      </c>
      <c r="J168" s="4">
        <f t="shared" si="10"/>
        <v>2</v>
      </c>
      <c r="K168" s="15" t="str">
        <f>'Supermarket Data from Wayne Ent'!J171</f>
        <v>Credit card</v>
      </c>
      <c r="L168" s="15">
        <f>'Supermarket Data from Wayne Ent'!K171</f>
        <v>486.64</v>
      </c>
      <c r="M168" s="15">
        <f>'Supermarket Data from Wayne Ent'!L171/100</f>
        <v>4.761904762E-2</v>
      </c>
      <c r="N168" s="29">
        <f t="shared" si="11"/>
        <v>24.332000000000001</v>
      </c>
      <c r="O168" s="29">
        <f t="shared" si="12"/>
        <v>510.97199999999998</v>
      </c>
      <c r="P168" s="29">
        <f t="shared" si="13"/>
        <v>24.331999999999994</v>
      </c>
      <c r="Q168" s="29">
        <f t="shared" si="14"/>
        <v>24.332000000486641</v>
      </c>
      <c r="R168" s="15"/>
      <c r="S168" s="15"/>
      <c r="T168" s="15"/>
    </row>
    <row r="169" spans="1:20" ht="15.75">
      <c r="A169" s="15" t="s">
        <v>201</v>
      </c>
      <c r="B169" s="15" t="str">
        <f>VLOOKUP(LEFT('Supermarket Data from Wayne Ent'!B172,FIND(",",'Supermarket Data from Wayne Ent'!B172)-1),'SM Data Dictionary from Bruce'!$G$3:$H$5,2,FALSE)</f>
        <v>A</v>
      </c>
      <c r="C169" s="15">
        <f>IF('Supermarket Data from Wayne Ent'!C172=LOWER("normal"),0,1)</f>
        <v>0</v>
      </c>
      <c r="D169" s="15">
        <f>IF('Supermarket Data from Wayne Ent'!D172=LOWER("male"),0,IF('Supermarket Data from Wayne Ent'!D172=LOWER("female"),1,2))</f>
        <v>0</v>
      </c>
      <c r="E169" s="15" t="str">
        <f>'Supermarket Data from Wayne Ent'!E172</f>
        <v>Health and beauty</v>
      </c>
      <c r="F169" s="15">
        <f>'Supermarket Data from Wayne Ent'!F172</f>
        <v>70.010000000000005</v>
      </c>
      <c r="G169" s="15">
        <f>'Supermarket Data from Wayne Ent'!G172</f>
        <v>5</v>
      </c>
      <c r="H169" s="7">
        <f>'Supermarket Data from Wayne Ent'!H172</f>
        <v>43468</v>
      </c>
      <c r="I169" s="4">
        <f>60*HOUR('Supermarket Data from Wayne Ent'!I172)+MINUTE('Supermarket Data from Wayne Ent'!I172)</f>
        <v>696</v>
      </c>
      <c r="J169" s="4">
        <f t="shared" si="10"/>
        <v>1</v>
      </c>
      <c r="K169" s="15" t="str">
        <f>'Supermarket Data from Wayne Ent'!J172</f>
        <v>Ewallet</v>
      </c>
      <c r="L169" s="15">
        <f>'Supermarket Data from Wayne Ent'!K172</f>
        <v>350.05</v>
      </c>
      <c r="M169" s="15">
        <f>'Supermarket Data from Wayne Ent'!L172/100</f>
        <v>4.761904762E-2</v>
      </c>
      <c r="N169" s="29">
        <f t="shared" si="11"/>
        <v>17.502500000000005</v>
      </c>
      <c r="O169" s="29">
        <f t="shared" si="12"/>
        <v>367.55250000000001</v>
      </c>
      <c r="P169" s="29">
        <f t="shared" si="13"/>
        <v>17.502499999999998</v>
      </c>
      <c r="Q169" s="29">
        <f t="shared" si="14"/>
        <v>17.50250000035005</v>
      </c>
      <c r="R169" s="15"/>
      <c r="S169" s="15"/>
      <c r="T169" s="15"/>
    </row>
    <row r="170" spans="1:20" ht="15.75">
      <c r="A170" s="15" t="s">
        <v>202</v>
      </c>
      <c r="B170" s="15" t="str">
        <f>VLOOKUP(LEFT('Supermarket Data from Wayne Ent'!B173,FIND(",",'Supermarket Data from Wayne Ent'!B173)-1),'SM Data Dictionary from Bruce'!$G$3:$H$5,2,FALSE)</f>
        <v>B</v>
      </c>
      <c r="C170" s="15">
        <f>IF('Supermarket Data from Wayne Ent'!C173=LOWER("normal"),0,1)</f>
        <v>1</v>
      </c>
      <c r="D170" s="15">
        <f>IF('Supermarket Data from Wayne Ent'!D173=LOWER("male"),0,IF('Supermarket Data from Wayne Ent'!D173=LOWER("female"),1,2))</f>
        <v>0</v>
      </c>
      <c r="E170" s="15" t="str">
        <f>'Supermarket Data from Wayne Ent'!E173</f>
        <v>Food and beverages</v>
      </c>
      <c r="F170" s="15">
        <f>'Supermarket Data from Wayne Ent'!F173</f>
        <v>80.05</v>
      </c>
      <c r="G170" s="15">
        <f>'Supermarket Data from Wayne Ent'!G173</f>
        <v>5</v>
      </c>
      <c r="H170" s="7">
        <f>'Supermarket Data from Wayne Ent'!H173</f>
        <v>43491</v>
      </c>
      <c r="I170" s="4">
        <f>60*HOUR('Supermarket Data from Wayne Ent'!I173)+MINUTE('Supermarket Data from Wayne Ent'!I173)</f>
        <v>765</v>
      </c>
      <c r="J170" s="4">
        <f t="shared" si="10"/>
        <v>1</v>
      </c>
      <c r="K170" s="15" t="str">
        <f>'Supermarket Data from Wayne Ent'!J173</f>
        <v>Credit card</v>
      </c>
      <c r="L170" s="15">
        <f>'Supermarket Data from Wayne Ent'!K173</f>
        <v>400.25</v>
      </c>
      <c r="M170" s="15">
        <f>'Supermarket Data from Wayne Ent'!L173/100</f>
        <v>4.761904762E-2</v>
      </c>
      <c r="N170" s="29">
        <f t="shared" si="11"/>
        <v>20.012500000000003</v>
      </c>
      <c r="O170" s="29">
        <f t="shared" si="12"/>
        <v>420.26249999999999</v>
      </c>
      <c r="P170" s="29">
        <f t="shared" si="13"/>
        <v>20.012499999999989</v>
      </c>
      <c r="Q170" s="29">
        <f t="shared" si="14"/>
        <v>20.012500000400248</v>
      </c>
      <c r="R170" s="15"/>
      <c r="S170" s="15"/>
      <c r="T170" s="15"/>
    </row>
    <row r="171" spans="1:20" ht="15.75">
      <c r="A171" s="15" t="s">
        <v>203</v>
      </c>
      <c r="B171" s="15" t="str">
        <f>VLOOKUP(LEFT('Supermarket Data from Wayne Ent'!B174,FIND(",",'Supermarket Data from Wayne Ent'!B174)-1),'SM Data Dictionary from Bruce'!$G$3:$H$5,2,FALSE)</f>
        <v>C</v>
      </c>
      <c r="C171" s="15">
        <f>IF('Supermarket Data from Wayne Ent'!C174=LOWER("normal"),0,1)</f>
        <v>0</v>
      </c>
      <c r="D171" s="15">
        <f>IF('Supermarket Data from Wayne Ent'!D174=LOWER("male"),0,IF('Supermarket Data from Wayne Ent'!D174=LOWER("female"),1,2))</f>
        <v>0</v>
      </c>
      <c r="E171" s="15" t="str">
        <f>'Supermarket Data from Wayne Ent'!E174</f>
        <v>Electronic accessories</v>
      </c>
      <c r="F171" s="15">
        <f>'Supermarket Data from Wayne Ent'!F174</f>
        <v>20.85</v>
      </c>
      <c r="G171" s="15">
        <f>'Supermarket Data from Wayne Ent'!G174</f>
        <v>8</v>
      </c>
      <c r="H171" s="7">
        <f>'Supermarket Data from Wayne Ent'!H174</f>
        <v>43527</v>
      </c>
      <c r="I171" s="4">
        <f>60*HOUR('Supermarket Data from Wayne Ent'!I174)+MINUTE('Supermarket Data from Wayne Ent'!I174)</f>
        <v>1157</v>
      </c>
      <c r="J171" s="4">
        <f t="shared" si="10"/>
        <v>2</v>
      </c>
      <c r="K171" s="15" t="str">
        <f>'Supermarket Data from Wayne Ent'!J174</f>
        <v>Cash</v>
      </c>
      <c r="L171" s="15">
        <f>'Supermarket Data from Wayne Ent'!K174</f>
        <v>166.8</v>
      </c>
      <c r="M171" s="15">
        <f>'Supermarket Data from Wayne Ent'!L174/100</f>
        <v>4.761904762E-2</v>
      </c>
      <c r="N171" s="29">
        <f t="shared" si="11"/>
        <v>8.3400000000000016</v>
      </c>
      <c r="O171" s="29">
        <f t="shared" si="12"/>
        <v>175.14000000000001</v>
      </c>
      <c r="P171" s="29">
        <f t="shared" si="13"/>
        <v>8.3400000000000034</v>
      </c>
      <c r="Q171" s="29">
        <f t="shared" si="14"/>
        <v>8.3400000001668015</v>
      </c>
      <c r="R171" s="15"/>
      <c r="S171" s="15"/>
      <c r="T171" s="15"/>
    </row>
    <row r="172" spans="1:20" ht="15.75">
      <c r="A172" s="15" t="s">
        <v>204</v>
      </c>
      <c r="B172" s="15" t="str">
        <f>VLOOKUP(LEFT('Supermarket Data from Wayne Ent'!B175,FIND(",",'Supermarket Data from Wayne Ent'!B175)-1),'SM Data Dictionary from Bruce'!$G$3:$H$5,2,FALSE)</f>
        <v>B</v>
      </c>
      <c r="C172" s="15">
        <f>IF('Supermarket Data from Wayne Ent'!C175=LOWER("normal"),0,1)</f>
        <v>1</v>
      </c>
      <c r="D172" s="15">
        <f>IF('Supermarket Data from Wayne Ent'!D175=LOWER("male"),0,IF('Supermarket Data from Wayne Ent'!D175=LOWER("female"),1,2))</f>
        <v>0</v>
      </c>
      <c r="E172" s="15" t="str">
        <f>'Supermarket Data from Wayne Ent'!E175</f>
        <v>Electronic accessories</v>
      </c>
      <c r="F172" s="15">
        <f>'Supermarket Data from Wayne Ent'!F175</f>
        <v>52.89</v>
      </c>
      <c r="G172" s="15">
        <f>'Supermarket Data from Wayne Ent'!G175</f>
        <v>6</v>
      </c>
      <c r="H172" s="7">
        <f>'Supermarket Data from Wayne Ent'!H175</f>
        <v>43484</v>
      </c>
      <c r="I172" s="4">
        <f>60*HOUR('Supermarket Data from Wayne Ent'!I175)+MINUTE('Supermarket Data from Wayne Ent'!I175)</f>
        <v>1054</v>
      </c>
      <c r="J172" s="4">
        <f t="shared" si="10"/>
        <v>2</v>
      </c>
      <c r="K172" s="15" t="str">
        <f>'Supermarket Data from Wayne Ent'!J175</f>
        <v>Credit card</v>
      </c>
      <c r="L172" s="15">
        <f>'Supermarket Data from Wayne Ent'!K175</f>
        <v>317.33999999999997</v>
      </c>
      <c r="M172" s="15">
        <f>'Supermarket Data from Wayne Ent'!L175/100</f>
        <v>4.761904762E-2</v>
      </c>
      <c r="N172" s="29">
        <f t="shared" si="11"/>
        <v>15.867000000000001</v>
      </c>
      <c r="O172" s="29">
        <f t="shared" si="12"/>
        <v>333.20700000000005</v>
      </c>
      <c r="P172" s="29">
        <f t="shared" si="13"/>
        <v>15.867000000000075</v>
      </c>
      <c r="Q172" s="29">
        <f t="shared" si="14"/>
        <v>15.867000000317342</v>
      </c>
      <c r="R172" s="15"/>
      <c r="S172" s="15"/>
      <c r="T172" s="15"/>
    </row>
    <row r="173" spans="1:20" ht="15.75">
      <c r="A173" s="15" t="s">
        <v>205</v>
      </c>
      <c r="B173" s="15" t="str">
        <f>VLOOKUP(LEFT('Supermarket Data from Wayne Ent'!B176,FIND(",",'Supermarket Data from Wayne Ent'!B176)-1),'SM Data Dictionary from Bruce'!$G$3:$H$5,2,FALSE)</f>
        <v>B</v>
      </c>
      <c r="C173" s="15">
        <f>IF('Supermarket Data from Wayne Ent'!C176=LOWER("normal"),0,1)</f>
        <v>0</v>
      </c>
      <c r="D173" s="15">
        <f>IF('Supermarket Data from Wayne Ent'!D176=LOWER("male"),0,IF('Supermarket Data from Wayne Ent'!D176=LOWER("female"),1,2))</f>
        <v>0</v>
      </c>
      <c r="E173" s="15" t="str">
        <f>'Supermarket Data from Wayne Ent'!E176</f>
        <v>Food and beverages</v>
      </c>
      <c r="F173" s="15">
        <f>'Supermarket Data from Wayne Ent'!F176</f>
        <v>19.79</v>
      </c>
      <c r="G173" s="15">
        <f>'Supermarket Data from Wayne Ent'!G176</f>
        <v>8</v>
      </c>
      <c r="H173" s="7">
        <f>'Supermarket Data from Wayne Ent'!H176</f>
        <v>43483</v>
      </c>
      <c r="I173" s="4">
        <f>60*HOUR('Supermarket Data from Wayne Ent'!I176)+MINUTE('Supermarket Data from Wayne Ent'!I176)</f>
        <v>724</v>
      </c>
      <c r="J173" s="4">
        <f t="shared" si="10"/>
        <v>1</v>
      </c>
      <c r="K173" s="15" t="str">
        <f>'Supermarket Data from Wayne Ent'!J176</f>
        <v>Ewallet</v>
      </c>
      <c r="L173" s="15">
        <f>'Supermarket Data from Wayne Ent'!K176</f>
        <v>158.32</v>
      </c>
      <c r="M173" s="15">
        <f>'Supermarket Data from Wayne Ent'!L176/100</f>
        <v>4.761904762E-2</v>
      </c>
      <c r="N173" s="29">
        <f t="shared" si="11"/>
        <v>7.9160000000000004</v>
      </c>
      <c r="O173" s="29">
        <f t="shared" si="12"/>
        <v>166.23599999999999</v>
      </c>
      <c r="P173" s="29">
        <f t="shared" si="13"/>
        <v>7.9159999999999968</v>
      </c>
      <c r="Q173" s="29">
        <f t="shared" si="14"/>
        <v>7.9160000001583199</v>
      </c>
      <c r="R173" s="15"/>
      <c r="S173" s="15"/>
      <c r="T173" s="15"/>
    </row>
    <row r="174" spans="1:20" ht="15.75">
      <c r="A174" s="15" t="s">
        <v>206</v>
      </c>
      <c r="B174" s="15" t="str">
        <f>VLOOKUP(LEFT('Supermarket Data from Wayne Ent'!B177,FIND(",",'Supermarket Data from Wayne Ent'!B177)-1),'SM Data Dictionary from Bruce'!$G$3:$H$5,2,FALSE)</f>
        <v>A</v>
      </c>
      <c r="C174" s="15">
        <f>IF('Supermarket Data from Wayne Ent'!C177=LOWER("normal"),0,1)</f>
        <v>1</v>
      </c>
      <c r="D174" s="15">
        <f>IF('Supermarket Data from Wayne Ent'!D177=LOWER("male"),0,IF('Supermarket Data from Wayne Ent'!D177=LOWER("female"),1,2))</f>
        <v>0</v>
      </c>
      <c r="E174" s="15" t="str">
        <f>'Supermarket Data from Wayne Ent'!E177</f>
        <v>Home and lifestyle</v>
      </c>
      <c r="F174" s="15">
        <f>'Supermarket Data from Wayne Ent'!F177</f>
        <v>33.840000000000003</v>
      </c>
      <c r="G174" s="15">
        <f>'Supermarket Data from Wayne Ent'!G177</f>
        <v>9</v>
      </c>
      <c r="H174" s="7">
        <f>'Supermarket Data from Wayne Ent'!H177</f>
        <v>43545</v>
      </c>
      <c r="I174" s="4">
        <f>60*HOUR('Supermarket Data from Wayne Ent'!I177)+MINUTE('Supermarket Data from Wayne Ent'!I177)</f>
        <v>981</v>
      </c>
      <c r="J174" s="4">
        <f t="shared" si="10"/>
        <v>2</v>
      </c>
      <c r="K174" s="15" t="str">
        <f>'Supermarket Data from Wayne Ent'!J177</f>
        <v>Ewallet</v>
      </c>
      <c r="L174" s="15">
        <f>'Supermarket Data from Wayne Ent'!K177</f>
        <v>304.56</v>
      </c>
      <c r="M174" s="15">
        <f>'Supermarket Data from Wayne Ent'!L177/100</f>
        <v>4.761904762E-2</v>
      </c>
      <c r="N174" s="29">
        <f t="shared" si="11"/>
        <v>15.228000000000002</v>
      </c>
      <c r="O174" s="29">
        <f t="shared" si="12"/>
        <v>319.78800000000007</v>
      </c>
      <c r="P174" s="29">
        <f t="shared" si="13"/>
        <v>15.228000000000065</v>
      </c>
      <c r="Q174" s="29">
        <f t="shared" si="14"/>
        <v>15.228000000304563</v>
      </c>
      <c r="R174" s="15"/>
      <c r="S174" s="15"/>
      <c r="T174" s="15"/>
    </row>
    <row r="175" spans="1:20" ht="15.75">
      <c r="A175" s="15" t="s">
        <v>207</v>
      </c>
      <c r="B175" s="15" t="str">
        <f>VLOOKUP(LEFT('Supermarket Data from Wayne Ent'!B178,FIND(",",'Supermarket Data from Wayne Ent'!B178)-1),'SM Data Dictionary from Bruce'!$G$3:$H$5,2,FALSE)</f>
        <v>A</v>
      </c>
      <c r="C175" s="15">
        <f>IF('Supermarket Data from Wayne Ent'!C178=LOWER("normal"),0,1)</f>
        <v>1</v>
      </c>
      <c r="D175" s="15">
        <f>IF('Supermarket Data from Wayne Ent'!D178=LOWER("male"),0,IF('Supermarket Data from Wayne Ent'!D178=LOWER("female"),1,2))</f>
        <v>0</v>
      </c>
      <c r="E175" s="15" t="str">
        <f>'Supermarket Data from Wayne Ent'!E178</f>
        <v>Food and beverages</v>
      </c>
      <c r="F175" s="15">
        <f>'Supermarket Data from Wayne Ent'!F178</f>
        <v>22.17</v>
      </c>
      <c r="G175" s="15">
        <f>'Supermarket Data from Wayne Ent'!G178</f>
        <v>8</v>
      </c>
      <c r="H175" s="7">
        <f>'Supermarket Data from Wayne Ent'!H178</f>
        <v>43527</v>
      </c>
      <c r="I175" s="4">
        <f>60*HOUR('Supermarket Data from Wayne Ent'!I178)+MINUTE('Supermarket Data from Wayne Ent'!I178)</f>
        <v>1021</v>
      </c>
      <c r="J175" s="4">
        <f t="shared" si="10"/>
        <v>2</v>
      </c>
      <c r="K175" s="15" t="str">
        <f>'Supermarket Data from Wayne Ent'!J178</f>
        <v>Credit card</v>
      </c>
      <c r="L175" s="15">
        <f>'Supermarket Data from Wayne Ent'!K178</f>
        <v>177.36</v>
      </c>
      <c r="M175" s="15">
        <f>'Supermarket Data from Wayne Ent'!L178/100</f>
        <v>4.761904762E-2</v>
      </c>
      <c r="N175" s="29">
        <f t="shared" si="11"/>
        <v>8.8680000000000003</v>
      </c>
      <c r="O175" s="29">
        <f t="shared" si="12"/>
        <v>186.22800000000001</v>
      </c>
      <c r="P175" s="29">
        <f t="shared" si="13"/>
        <v>8.867999999999995</v>
      </c>
      <c r="Q175" s="29">
        <f t="shared" si="14"/>
        <v>8.8680000001773607</v>
      </c>
      <c r="R175" s="15"/>
      <c r="S175" s="15"/>
      <c r="T175" s="15"/>
    </row>
    <row r="176" spans="1:20" ht="15.75">
      <c r="A176" s="15" t="s">
        <v>208</v>
      </c>
      <c r="B176" s="15" t="str">
        <f>VLOOKUP(LEFT('Supermarket Data from Wayne Ent'!B179,FIND(",",'Supermarket Data from Wayne Ent'!B179)-1),'SM Data Dictionary from Bruce'!$G$3:$H$5,2,FALSE)</f>
        <v>C</v>
      </c>
      <c r="C176" s="15">
        <f>IF('Supermarket Data from Wayne Ent'!C179=LOWER("normal"),0,1)</f>
        <v>0</v>
      </c>
      <c r="D176" s="15">
        <f>IF('Supermarket Data from Wayne Ent'!D179=LOWER("male"),0,IF('Supermarket Data from Wayne Ent'!D179=LOWER("female"),1,2))</f>
        <v>1</v>
      </c>
      <c r="E176" s="15" t="str">
        <f>'Supermarket Data from Wayne Ent'!E179</f>
        <v>Fashion accessories</v>
      </c>
      <c r="F176" s="15">
        <f>'Supermarket Data from Wayne Ent'!F179</f>
        <v>22.51</v>
      </c>
      <c r="G176" s="15">
        <f>'Supermarket Data from Wayne Ent'!G179</f>
        <v>7</v>
      </c>
      <c r="H176" s="7">
        <f>'Supermarket Data from Wayne Ent'!H179</f>
        <v>43509</v>
      </c>
      <c r="I176" s="4">
        <f>60*HOUR('Supermarket Data from Wayne Ent'!I179)+MINUTE('Supermarket Data from Wayne Ent'!I179)</f>
        <v>650</v>
      </c>
      <c r="J176" s="4">
        <f t="shared" si="10"/>
        <v>0</v>
      </c>
      <c r="K176" s="15" t="str">
        <f>'Supermarket Data from Wayne Ent'!J179</f>
        <v>Credit card</v>
      </c>
      <c r="L176" s="15">
        <f>'Supermarket Data from Wayne Ent'!K179</f>
        <v>157.57</v>
      </c>
      <c r="M176" s="15">
        <f>'Supermarket Data from Wayne Ent'!L179/100</f>
        <v>4.761904762E-2</v>
      </c>
      <c r="N176" s="29">
        <f t="shared" si="11"/>
        <v>7.8785000000000007</v>
      </c>
      <c r="O176" s="29">
        <f t="shared" si="12"/>
        <v>165.44850000000002</v>
      </c>
      <c r="P176" s="29">
        <f t="shared" si="13"/>
        <v>7.8785000000000309</v>
      </c>
      <c r="Q176" s="29">
        <f t="shared" si="14"/>
        <v>7.8785000001575716</v>
      </c>
      <c r="R176" s="15"/>
      <c r="S176" s="15"/>
      <c r="T176" s="15"/>
    </row>
    <row r="177" spans="1:20" ht="15.75">
      <c r="A177" s="15" t="s">
        <v>209</v>
      </c>
      <c r="B177" s="15" t="str">
        <f>VLOOKUP(LEFT('Supermarket Data from Wayne Ent'!B180,FIND(",",'Supermarket Data from Wayne Ent'!B180)-1),'SM Data Dictionary from Bruce'!$G$3:$H$5,2,FALSE)</f>
        <v>A</v>
      </c>
      <c r="C177" s="15">
        <f>IF('Supermarket Data from Wayne Ent'!C180=LOWER("normal"),0,1)</f>
        <v>0</v>
      </c>
      <c r="D177" s="15">
        <f>IF('Supermarket Data from Wayne Ent'!D180=LOWER("male"),0,IF('Supermarket Data from Wayne Ent'!D180=LOWER("female"),1,2))</f>
        <v>0</v>
      </c>
      <c r="E177" s="15" t="str">
        <f>'Supermarket Data from Wayne Ent'!E180</f>
        <v>Food and beverages</v>
      </c>
      <c r="F177" s="15">
        <f>'Supermarket Data from Wayne Ent'!F180</f>
        <v>73.88</v>
      </c>
      <c r="G177" s="15">
        <f>'Supermarket Data from Wayne Ent'!G180</f>
        <v>6</v>
      </c>
      <c r="H177" s="7">
        <f>'Supermarket Data from Wayne Ent'!H180</f>
        <v>43547</v>
      </c>
      <c r="I177" s="4">
        <f>60*HOUR('Supermarket Data from Wayne Ent'!I180)+MINUTE('Supermarket Data from Wayne Ent'!I180)</f>
        <v>1156</v>
      </c>
      <c r="J177" s="4">
        <f t="shared" si="10"/>
        <v>2</v>
      </c>
      <c r="K177" s="15" t="str">
        <f>'Supermarket Data from Wayne Ent'!J180</f>
        <v>Ewallet</v>
      </c>
      <c r="L177" s="15">
        <f>'Supermarket Data from Wayne Ent'!K180</f>
        <v>443.28</v>
      </c>
      <c r="M177" s="15">
        <f>'Supermarket Data from Wayne Ent'!L180/100</f>
        <v>4.761904762E-2</v>
      </c>
      <c r="N177" s="29">
        <f t="shared" si="11"/>
        <v>22.164000000000001</v>
      </c>
      <c r="O177" s="29">
        <f t="shared" si="12"/>
        <v>465.44399999999996</v>
      </c>
      <c r="P177" s="29">
        <f t="shared" si="13"/>
        <v>22.163999999999987</v>
      </c>
      <c r="Q177" s="29">
        <f t="shared" si="14"/>
        <v>22.164000000443277</v>
      </c>
      <c r="R177" s="15"/>
      <c r="S177" s="15"/>
      <c r="T177" s="15"/>
    </row>
    <row r="178" spans="1:20" ht="15.75">
      <c r="A178" s="15" t="s">
        <v>210</v>
      </c>
      <c r="B178" s="15" t="str">
        <f>VLOOKUP(LEFT('Supermarket Data from Wayne Ent'!B181,FIND(",",'Supermarket Data from Wayne Ent'!B181)-1),'SM Data Dictionary from Bruce'!$G$3:$H$5,2,FALSE)</f>
        <v>C</v>
      </c>
      <c r="C178" s="15">
        <f>IF('Supermarket Data from Wayne Ent'!C181=LOWER("normal"),0,1)</f>
        <v>1</v>
      </c>
      <c r="D178" s="15">
        <f>IF('Supermarket Data from Wayne Ent'!D181=LOWER("male"),0,IF('Supermarket Data from Wayne Ent'!D181=LOWER("female"),1,2))</f>
        <v>0</v>
      </c>
      <c r="E178" s="15" t="str">
        <f>'Supermarket Data from Wayne Ent'!E181</f>
        <v>Health and beauty</v>
      </c>
      <c r="F178" s="15">
        <f>'Supermarket Data from Wayne Ent'!F181</f>
        <v>86.8</v>
      </c>
      <c r="G178" s="15">
        <f>'Supermarket Data from Wayne Ent'!G181</f>
        <v>3</v>
      </c>
      <c r="H178" s="7">
        <f>'Supermarket Data from Wayne Ent'!H181</f>
        <v>43493</v>
      </c>
      <c r="I178" s="4">
        <f>60*HOUR('Supermarket Data from Wayne Ent'!I181)+MINUTE('Supermarket Data from Wayne Ent'!I181)</f>
        <v>1007</v>
      </c>
      <c r="J178" s="4">
        <f t="shared" si="10"/>
        <v>2</v>
      </c>
      <c r="K178" s="15" t="str">
        <f>'Supermarket Data from Wayne Ent'!J181</f>
        <v>Ewallet</v>
      </c>
      <c r="L178" s="15">
        <f>'Supermarket Data from Wayne Ent'!K181</f>
        <v>260.39999999999998</v>
      </c>
      <c r="M178" s="15">
        <f>'Supermarket Data from Wayne Ent'!L181/100</f>
        <v>4.761904762E-2</v>
      </c>
      <c r="N178" s="29">
        <f t="shared" si="11"/>
        <v>13.02</v>
      </c>
      <c r="O178" s="29">
        <f t="shared" si="12"/>
        <v>273.41999999999996</v>
      </c>
      <c r="P178" s="29">
        <f t="shared" si="13"/>
        <v>13.019999999999982</v>
      </c>
      <c r="Q178" s="29">
        <f t="shared" si="14"/>
        <v>13.020000000260397</v>
      </c>
      <c r="R178" s="15"/>
      <c r="S178" s="15"/>
      <c r="T178" s="15"/>
    </row>
    <row r="179" spans="1:20" ht="15.75">
      <c r="A179" s="15" t="s">
        <v>211</v>
      </c>
      <c r="B179" s="15" t="str">
        <f>VLOOKUP(LEFT('Supermarket Data from Wayne Ent'!B182,FIND(",",'Supermarket Data from Wayne Ent'!B182)-1),'SM Data Dictionary from Bruce'!$G$3:$H$5,2,FALSE)</f>
        <v>C</v>
      </c>
      <c r="C179" s="15">
        <f>IF('Supermarket Data from Wayne Ent'!C182=LOWER("normal"),0,1)</f>
        <v>0</v>
      </c>
      <c r="D179" s="15">
        <f>IF('Supermarket Data from Wayne Ent'!D182=LOWER("male"),0,IF('Supermarket Data from Wayne Ent'!D182=LOWER("female"),1,2))</f>
        <v>0</v>
      </c>
      <c r="E179" s="15" t="str">
        <f>'Supermarket Data from Wayne Ent'!E182</f>
        <v>Fashion accessories</v>
      </c>
      <c r="F179" s="15">
        <f>'Supermarket Data from Wayne Ent'!F182</f>
        <v>64.260000000000005</v>
      </c>
      <c r="G179" s="15">
        <f>'Supermarket Data from Wayne Ent'!G182</f>
        <v>7</v>
      </c>
      <c r="H179" s="7">
        <f>'Supermarket Data from Wayne Ent'!H182</f>
        <v>43505</v>
      </c>
      <c r="I179" s="4">
        <f>60*HOUR('Supermarket Data from Wayne Ent'!I182)+MINUTE('Supermarket Data from Wayne Ent'!I182)</f>
        <v>600</v>
      </c>
      <c r="J179" s="4">
        <f t="shared" si="10"/>
        <v>0</v>
      </c>
      <c r="K179" s="15" t="str">
        <f>'Supermarket Data from Wayne Ent'!J182</f>
        <v>Cash</v>
      </c>
      <c r="L179" s="15">
        <f>'Supermarket Data from Wayne Ent'!K182</f>
        <v>449.82</v>
      </c>
      <c r="M179" s="15">
        <f>'Supermarket Data from Wayne Ent'!L182/100</f>
        <v>4.761904762E-2</v>
      </c>
      <c r="N179" s="29">
        <f t="shared" si="11"/>
        <v>22.491000000000003</v>
      </c>
      <c r="O179" s="29">
        <f t="shared" si="12"/>
        <v>472.31100000000004</v>
      </c>
      <c r="P179" s="29">
        <f t="shared" si="13"/>
        <v>22.491000000000042</v>
      </c>
      <c r="Q179" s="29">
        <f t="shared" si="14"/>
        <v>22.491000000449823</v>
      </c>
      <c r="R179" s="15"/>
      <c r="S179" s="15"/>
      <c r="T179" s="15"/>
    </row>
    <row r="180" spans="1:20" ht="15.75">
      <c r="A180" s="15" t="s">
        <v>212</v>
      </c>
      <c r="B180" s="15" t="str">
        <f>VLOOKUP(LEFT('Supermarket Data from Wayne Ent'!B183,FIND(",",'Supermarket Data from Wayne Ent'!B183)-1),'SM Data Dictionary from Bruce'!$G$3:$H$5,2,FALSE)</f>
        <v>C</v>
      </c>
      <c r="C180" s="15">
        <f>IF('Supermarket Data from Wayne Ent'!C183=LOWER("normal"),0,1)</f>
        <v>1</v>
      </c>
      <c r="D180" s="15">
        <f>IF('Supermarket Data from Wayne Ent'!D183=LOWER("male"),0,IF('Supermarket Data from Wayne Ent'!D183=LOWER("female"),1,2))</f>
        <v>0</v>
      </c>
      <c r="E180" s="15" t="str">
        <f>'Supermarket Data from Wayne Ent'!E183</f>
        <v>Food and beverages</v>
      </c>
      <c r="F180" s="15">
        <f>'Supermarket Data from Wayne Ent'!F183</f>
        <v>38.47</v>
      </c>
      <c r="G180" s="15">
        <f>'Supermarket Data from Wayne Ent'!G183</f>
        <v>8</v>
      </c>
      <c r="H180" s="7">
        <f>'Supermarket Data from Wayne Ent'!H183</f>
        <v>43488</v>
      </c>
      <c r="I180" s="4">
        <f>60*HOUR('Supermarket Data from Wayne Ent'!I183)+MINUTE('Supermarket Data from Wayne Ent'!I183)</f>
        <v>711</v>
      </c>
      <c r="J180" s="4">
        <f t="shared" si="10"/>
        <v>1</v>
      </c>
      <c r="K180" s="15" t="str">
        <f>'Supermarket Data from Wayne Ent'!J183</f>
        <v>Cash</v>
      </c>
      <c r="L180" s="15">
        <f>'Supermarket Data from Wayne Ent'!K183</f>
        <v>307.76</v>
      </c>
      <c r="M180" s="15">
        <f>'Supermarket Data from Wayne Ent'!L183/100</f>
        <v>4.761904762E-2</v>
      </c>
      <c r="N180" s="29">
        <f t="shared" si="11"/>
        <v>15.388</v>
      </c>
      <c r="O180" s="29">
        <f t="shared" si="12"/>
        <v>323.14799999999997</v>
      </c>
      <c r="P180" s="29">
        <f t="shared" si="13"/>
        <v>15.387999999999977</v>
      </c>
      <c r="Q180" s="29">
        <f t="shared" si="14"/>
        <v>15.388000000307759</v>
      </c>
      <c r="R180" s="15"/>
      <c r="S180" s="15"/>
      <c r="T180" s="15"/>
    </row>
    <row r="181" spans="1:20" ht="15.75">
      <c r="A181" s="15" t="s">
        <v>213</v>
      </c>
      <c r="B181" s="15" t="str">
        <f>VLOOKUP(LEFT('Supermarket Data from Wayne Ent'!B184,FIND(",",'Supermarket Data from Wayne Ent'!B184)-1),'SM Data Dictionary from Bruce'!$G$3:$H$5,2,FALSE)</f>
        <v>A</v>
      </c>
      <c r="C181" s="15">
        <f>IF('Supermarket Data from Wayne Ent'!C184=LOWER("normal"),0,1)</f>
        <v>1</v>
      </c>
      <c r="D181" s="15">
        <f>IF('Supermarket Data from Wayne Ent'!D184=LOWER("male"),0,IF('Supermarket Data from Wayne Ent'!D184=LOWER("female"),1,2))</f>
        <v>0</v>
      </c>
      <c r="E181" s="15" t="str">
        <f>'Supermarket Data from Wayne Ent'!E184</f>
        <v>Sports and travel</v>
      </c>
      <c r="F181" s="15">
        <f>'Supermarket Data from Wayne Ent'!F184</f>
        <v>15.5</v>
      </c>
      <c r="G181" s="15">
        <f>'Supermarket Data from Wayne Ent'!G184</f>
        <v>10</v>
      </c>
      <c r="H181" s="7">
        <f>'Supermarket Data from Wayne Ent'!H184</f>
        <v>43547</v>
      </c>
      <c r="I181" s="4">
        <f>60*HOUR('Supermarket Data from Wayne Ent'!I184)+MINUTE('Supermarket Data from Wayne Ent'!I184)</f>
        <v>655</v>
      </c>
      <c r="J181" s="4">
        <f t="shared" si="10"/>
        <v>0</v>
      </c>
      <c r="K181" s="15" t="str">
        <f>'Supermarket Data from Wayne Ent'!J184</f>
        <v>Ewallet</v>
      </c>
      <c r="L181" s="15">
        <f>'Supermarket Data from Wayne Ent'!K184</f>
        <v>155</v>
      </c>
      <c r="M181" s="15">
        <f>'Supermarket Data from Wayne Ent'!L184/100</f>
        <v>4.761904762E-2</v>
      </c>
      <c r="N181" s="29">
        <f t="shared" si="11"/>
        <v>7.75</v>
      </c>
      <c r="O181" s="29">
        <f t="shared" si="12"/>
        <v>162.75</v>
      </c>
      <c r="P181" s="29">
        <f t="shared" si="13"/>
        <v>7.75</v>
      </c>
      <c r="Q181" s="29">
        <f t="shared" si="14"/>
        <v>7.7500000001550005</v>
      </c>
      <c r="R181" s="15"/>
      <c r="S181" s="15"/>
      <c r="T181" s="15"/>
    </row>
    <row r="182" spans="1:20" ht="15.75">
      <c r="A182" s="15" t="s">
        <v>214</v>
      </c>
      <c r="B182" s="15" t="str">
        <f>VLOOKUP(LEFT('Supermarket Data from Wayne Ent'!B185,FIND(",",'Supermarket Data from Wayne Ent'!B185)-1),'SM Data Dictionary from Bruce'!$G$3:$H$5,2,FALSE)</f>
        <v>C</v>
      </c>
      <c r="C182" s="15">
        <f>IF('Supermarket Data from Wayne Ent'!C185=LOWER("normal"),0,1)</f>
        <v>0</v>
      </c>
      <c r="D182" s="15">
        <f>IF('Supermarket Data from Wayne Ent'!D185=LOWER("male"),0,IF('Supermarket Data from Wayne Ent'!D185=LOWER("female"),1,2))</f>
        <v>0</v>
      </c>
      <c r="E182" s="15" t="str">
        <f>'Supermarket Data from Wayne Ent'!E185</f>
        <v>Health and beauty</v>
      </c>
      <c r="F182" s="15">
        <f>'Supermarket Data from Wayne Ent'!F185</f>
        <v>34.31</v>
      </c>
      <c r="G182" s="15">
        <f>'Supermarket Data from Wayne Ent'!G185</f>
        <v>8</v>
      </c>
      <c r="H182" s="7">
        <f>'Supermarket Data from Wayne Ent'!H185</f>
        <v>43490</v>
      </c>
      <c r="I182" s="4">
        <f>60*HOUR('Supermarket Data from Wayne Ent'!I185)+MINUTE('Supermarket Data from Wayne Ent'!I185)</f>
        <v>900</v>
      </c>
      <c r="J182" s="4">
        <f t="shared" si="10"/>
        <v>1</v>
      </c>
      <c r="K182" s="15" t="str">
        <f>'Supermarket Data from Wayne Ent'!J185</f>
        <v>Ewallet</v>
      </c>
      <c r="L182" s="15">
        <f>'Supermarket Data from Wayne Ent'!K185</f>
        <v>274.48</v>
      </c>
      <c r="M182" s="15">
        <f>'Supermarket Data from Wayne Ent'!L185/100</f>
        <v>4.761904762E-2</v>
      </c>
      <c r="N182" s="29">
        <f t="shared" si="11"/>
        <v>13.724000000000002</v>
      </c>
      <c r="O182" s="29">
        <f t="shared" si="12"/>
        <v>288.20400000000001</v>
      </c>
      <c r="P182" s="29">
        <f t="shared" si="13"/>
        <v>13.72399999999999</v>
      </c>
      <c r="Q182" s="29">
        <f t="shared" si="14"/>
        <v>13.724000000274481</v>
      </c>
      <c r="R182" s="15"/>
      <c r="S182" s="15"/>
      <c r="T182" s="15"/>
    </row>
    <row r="183" spans="1:20" ht="15.75">
      <c r="A183" s="15" t="s">
        <v>215</v>
      </c>
      <c r="B183" s="15" t="str">
        <f>VLOOKUP(LEFT('Supermarket Data from Wayne Ent'!B186,FIND(",",'Supermarket Data from Wayne Ent'!B186)-1),'SM Data Dictionary from Bruce'!$G$3:$H$5,2,FALSE)</f>
        <v>A</v>
      </c>
      <c r="C183" s="15">
        <f>IF('Supermarket Data from Wayne Ent'!C186=LOWER("normal"),0,1)</f>
        <v>0</v>
      </c>
      <c r="D183" s="15">
        <f>IF('Supermarket Data from Wayne Ent'!D186=LOWER("male"),0,IF('Supermarket Data from Wayne Ent'!D186=LOWER("female"),1,2))</f>
        <v>1</v>
      </c>
      <c r="E183" s="15" t="str">
        <f>'Supermarket Data from Wayne Ent'!E186</f>
        <v>Sports and travel</v>
      </c>
      <c r="F183" s="15">
        <f>'Supermarket Data from Wayne Ent'!F186</f>
        <v>12.34</v>
      </c>
      <c r="G183" s="15">
        <f>'Supermarket Data from Wayne Ent'!G186</f>
        <v>7</v>
      </c>
      <c r="H183" s="7">
        <f>'Supermarket Data from Wayne Ent'!H186</f>
        <v>43528</v>
      </c>
      <c r="I183" s="4">
        <f>60*HOUR('Supermarket Data from Wayne Ent'!I186)+MINUTE('Supermarket Data from Wayne Ent'!I186)</f>
        <v>679</v>
      </c>
      <c r="J183" s="4">
        <f t="shared" si="10"/>
        <v>1</v>
      </c>
      <c r="K183" s="15" t="str">
        <f>'Supermarket Data from Wayne Ent'!J186</f>
        <v>Credit card</v>
      </c>
      <c r="L183" s="15">
        <f>'Supermarket Data from Wayne Ent'!K186</f>
        <v>86.38</v>
      </c>
      <c r="M183" s="15">
        <f>'Supermarket Data from Wayne Ent'!L186/100</f>
        <v>4.761904762E-2</v>
      </c>
      <c r="N183" s="29">
        <f t="shared" si="11"/>
        <v>4.319</v>
      </c>
      <c r="O183" s="29">
        <f t="shared" si="12"/>
        <v>90.698999999999998</v>
      </c>
      <c r="P183" s="29">
        <f t="shared" si="13"/>
        <v>4.3190000000000026</v>
      </c>
      <c r="Q183" s="29">
        <f t="shared" si="14"/>
        <v>4.3190000000863797</v>
      </c>
      <c r="R183" s="15"/>
      <c r="S183" s="15"/>
      <c r="T183" s="15"/>
    </row>
    <row r="184" spans="1:20" ht="15.75">
      <c r="A184" s="15" t="s">
        <v>216</v>
      </c>
      <c r="B184" s="15" t="str">
        <f>VLOOKUP(LEFT('Supermarket Data from Wayne Ent'!B187,FIND(",",'Supermarket Data from Wayne Ent'!B187)-1),'SM Data Dictionary from Bruce'!$G$3:$H$5,2,FALSE)</f>
        <v>B</v>
      </c>
      <c r="C184" s="15">
        <f>IF('Supermarket Data from Wayne Ent'!C187=LOWER("normal"),0,1)</f>
        <v>1</v>
      </c>
      <c r="D184" s="15">
        <f>IF('Supermarket Data from Wayne Ent'!D187=LOWER("male"),0,IF('Supermarket Data from Wayne Ent'!D187=LOWER("female"),1,2))</f>
        <v>0</v>
      </c>
      <c r="E184" s="15" t="str">
        <f>'Supermarket Data from Wayne Ent'!E187</f>
        <v>Food and beverages</v>
      </c>
      <c r="F184" s="15">
        <f>'Supermarket Data from Wayne Ent'!F187</f>
        <v>18.079999999999998</v>
      </c>
      <c r="G184" s="15">
        <f>'Supermarket Data from Wayne Ent'!G187</f>
        <v>3</v>
      </c>
      <c r="H184" s="7">
        <f>'Supermarket Data from Wayne Ent'!H187</f>
        <v>43529</v>
      </c>
      <c r="I184" s="4">
        <f>60*HOUR('Supermarket Data from Wayne Ent'!I187)+MINUTE('Supermarket Data from Wayne Ent'!I187)</f>
        <v>1186</v>
      </c>
      <c r="J184" s="4">
        <f t="shared" si="10"/>
        <v>2</v>
      </c>
      <c r="K184" s="15" t="str">
        <f>'Supermarket Data from Wayne Ent'!J187</f>
        <v>Ewallet</v>
      </c>
      <c r="L184" s="15">
        <f>'Supermarket Data from Wayne Ent'!K187</f>
        <v>54.24</v>
      </c>
      <c r="M184" s="15">
        <f>'Supermarket Data from Wayne Ent'!L187/100</f>
        <v>4.761904762E-2</v>
      </c>
      <c r="N184" s="29">
        <f t="shared" si="11"/>
        <v>2.7119999999999997</v>
      </c>
      <c r="O184" s="29">
        <f t="shared" si="12"/>
        <v>56.951999999999998</v>
      </c>
      <c r="P184" s="29">
        <f t="shared" si="13"/>
        <v>2.7119999999999962</v>
      </c>
      <c r="Q184" s="29">
        <f t="shared" si="14"/>
        <v>2.7120000000542399</v>
      </c>
      <c r="R184" s="15"/>
      <c r="S184" s="15"/>
      <c r="T184" s="15"/>
    </row>
    <row r="185" spans="1:20" ht="15.75">
      <c r="A185" s="15" t="s">
        <v>217</v>
      </c>
      <c r="B185" s="15" t="str">
        <f>VLOOKUP(LEFT('Supermarket Data from Wayne Ent'!B188,FIND(",",'Supermarket Data from Wayne Ent'!B188)-1),'SM Data Dictionary from Bruce'!$G$3:$H$5,2,FALSE)</f>
        <v>B</v>
      </c>
      <c r="C185" s="15">
        <f>IF('Supermarket Data from Wayne Ent'!C188=LOWER("normal"),0,1)</f>
        <v>1</v>
      </c>
      <c r="D185" s="15">
        <f>IF('Supermarket Data from Wayne Ent'!D188=LOWER("male"),0,IF('Supermarket Data from Wayne Ent'!D188=LOWER("female"),1,2))</f>
        <v>1</v>
      </c>
      <c r="E185" s="15" t="str">
        <f>'Supermarket Data from Wayne Ent'!E188</f>
        <v>Home and lifestyle</v>
      </c>
      <c r="F185" s="15">
        <f>'Supermarket Data from Wayne Ent'!F188</f>
        <v>94.49</v>
      </c>
      <c r="G185" s="15">
        <f>'Supermarket Data from Wayne Ent'!G188</f>
        <v>8</v>
      </c>
      <c r="H185" s="7">
        <f>'Supermarket Data from Wayne Ent'!H188</f>
        <v>43527</v>
      </c>
      <c r="I185" s="4">
        <f>60*HOUR('Supermarket Data from Wayne Ent'!I188)+MINUTE('Supermarket Data from Wayne Ent'!I188)</f>
        <v>1140</v>
      </c>
      <c r="J185" s="4">
        <f t="shared" si="10"/>
        <v>2</v>
      </c>
      <c r="K185" s="15" t="str">
        <f>'Supermarket Data from Wayne Ent'!J188</f>
        <v>Ewallet</v>
      </c>
      <c r="L185" s="15">
        <f>'Supermarket Data from Wayne Ent'!K188</f>
        <v>755.92</v>
      </c>
      <c r="M185" s="15">
        <f>'Supermarket Data from Wayne Ent'!L188/100</f>
        <v>4.761904762E-2</v>
      </c>
      <c r="N185" s="29">
        <f t="shared" si="11"/>
        <v>37.795999999999999</v>
      </c>
      <c r="O185" s="29">
        <f t="shared" si="12"/>
        <v>793.71600000000001</v>
      </c>
      <c r="P185" s="29">
        <f t="shared" si="13"/>
        <v>37.796000000000049</v>
      </c>
      <c r="Q185" s="29">
        <f t="shared" si="14"/>
        <v>37.796000000755917</v>
      </c>
      <c r="R185" s="15"/>
      <c r="S185" s="15"/>
      <c r="T185" s="15"/>
    </row>
    <row r="186" spans="1:20" ht="15.75">
      <c r="A186" s="15" t="s">
        <v>218</v>
      </c>
      <c r="B186" s="15" t="str">
        <f>VLOOKUP(LEFT('Supermarket Data from Wayne Ent'!B189,FIND(",",'Supermarket Data from Wayne Ent'!B189)-1),'SM Data Dictionary from Bruce'!$G$3:$H$5,2,FALSE)</f>
        <v>B</v>
      </c>
      <c r="C186" s="15">
        <f>IF('Supermarket Data from Wayne Ent'!C189=LOWER("normal"),0,1)</f>
        <v>1</v>
      </c>
      <c r="D186" s="15">
        <f>IF('Supermarket Data from Wayne Ent'!D189=LOWER("male"),0,IF('Supermarket Data from Wayne Ent'!D189=LOWER("female"),1,2))</f>
        <v>0</v>
      </c>
      <c r="E186" s="15" t="str">
        <f>'Supermarket Data from Wayne Ent'!E189</f>
        <v>Home and lifestyle</v>
      </c>
      <c r="F186" s="15">
        <f>'Supermarket Data from Wayne Ent'!F189</f>
        <v>46.47</v>
      </c>
      <c r="G186" s="15">
        <f>'Supermarket Data from Wayne Ent'!G189</f>
        <v>4</v>
      </c>
      <c r="H186" s="7">
        <f>'Supermarket Data from Wayne Ent'!H189</f>
        <v>43504</v>
      </c>
      <c r="I186" s="4">
        <f>60*HOUR('Supermarket Data from Wayne Ent'!I189)+MINUTE('Supermarket Data from Wayne Ent'!I189)</f>
        <v>653</v>
      </c>
      <c r="J186" s="4">
        <f t="shared" si="10"/>
        <v>0</v>
      </c>
      <c r="K186" s="15" t="str">
        <f>'Supermarket Data from Wayne Ent'!J189</f>
        <v>Cash</v>
      </c>
      <c r="L186" s="15">
        <f>'Supermarket Data from Wayne Ent'!K189</f>
        <v>185.88</v>
      </c>
      <c r="M186" s="15">
        <f>'Supermarket Data from Wayne Ent'!L189/100</f>
        <v>4.761904762E-2</v>
      </c>
      <c r="N186" s="29">
        <f t="shared" si="11"/>
        <v>9.2940000000000005</v>
      </c>
      <c r="O186" s="29">
        <f t="shared" si="12"/>
        <v>195.17400000000001</v>
      </c>
      <c r="P186" s="29">
        <f t="shared" si="13"/>
        <v>9.2940000000000111</v>
      </c>
      <c r="Q186" s="29">
        <f t="shared" si="14"/>
        <v>9.2940000001858802</v>
      </c>
      <c r="R186" s="15"/>
      <c r="S186" s="15"/>
      <c r="T186" s="15"/>
    </row>
    <row r="187" spans="1:20" ht="15.75">
      <c r="A187" s="15" t="s">
        <v>219</v>
      </c>
      <c r="B187" s="15" t="str">
        <f>VLOOKUP(LEFT('Supermarket Data from Wayne Ent'!B190,FIND(",",'Supermarket Data from Wayne Ent'!B190)-1),'SM Data Dictionary from Bruce'!$G$3:$H$5,2,FALSE)</f>
        <v>A</v>
      </c>
      <c r="C187" s="15">
        <f>IF('Supermarket Data from Wayne Ent'!C190=LOWER("normal"),0,1)</f>
        <v>0</v>
      </c>
      <c r="D187" s="15">
        <f>IF('Supermarket Data from Wayne Ent'!D190=LOWER("male"),0,IF('Supermarket Data from Wayne Ent'!D190=LOWER("female"),1,2))</f>
        <v>0</v>
      </c>
      <c r="E187" s="15" t="str">
        <f>'Supermarket Data from Wayne Ent'!E190</f>
        <v>Home and lifestyle</v>
      </c>
      <c r="F187" s="15">
        <f>'Supermarket Data from Wayne Ent'!F190</f>
        <v>74.069999999999993</v>
      </c>
      <c r="G187" s="15">
        <f>'Supermarket Data from Wayne Ent'!G190</f>
        <v>1</v>
      </c>
      <c r="H187" s="7">
        <f>'Supermarket Data from Wayne Ent'!H190</f>
        <v>43506</v>
      </c>
      <c r="I187" s="4">
        <f>60*HOUR('Supermarket Data from Wayne Ent'!I190)+MINUTE('Supermarket Data from Wayne Ent'!I190)</f>
        <v>770</v>
      </c>
      <c r="J187" s="4">
        <f t="shared" si="10"/>
        <v>1</v>
      </c>
      <c r="K187" s="15" t="str">
        <f>'Supermarket Data from Wayne Ent'!J190</f>
        <v>Ewallet</v>
      </c>
      <c r="L187" s="15">
        <f>'Supermarket Data from Wayne Ent'!K190</f>
        <v>74.069999999999993</v>
      </c>
      <c r="M187" s="15">
        <f>'Supermarket Data from Wayne Ent'!L190/100</f>
        <v>4.761904762E-2</v>
      </c>
      <c r="N187" s="29">
        <f t="shared" si="11"/>
        <v>3.7035</v>
      </c>
      <c r="O187" s="29">
        <f t="shared" si="12"/>
        <v>77.773499999999999</v>
      </c>
      <c r="P187" s="29">
        <f t="shared" si="13"/>
        <v>3.7035000000000053</v>
      </c>
      <c r="Q187" s="29">
        <f t="shared" si="14"/>
        <v>3.7035000000740701</v>
      </c>
      <c r="R187" s="15"/>
      <c r="S187" s="15"/>
      <c r="T187" s="15"/>
    </row>
    <row r="188" spans="1:20" ht="15.75">
      <c r="A188" s="15" t="s">
        <v>220</v>
      </c>
      <c r="B188" s="15" t="str">
        <f>VLOOKUP(LEFT('Supermarket Data from Wayne Ent'!B191,FIND(",",'Supermarket Data from Wayne Ent'!B191)-1),'SM Data Dictionary from Bruce'!$G$3:$H$5,2,FALSE)</f>
        <v>C</v>
      </c>
      <c r="C188" s="15">
        <f>IF('Supermarket Data from Wayne Ent'!C191=LOWER("normal"),0,1)</f>
        <v>0</v>
      </c>
      <c r="D188" s="15">
        <f>IF('Supermarket Data from Wayne Ent'!D191=LOWER("male"),0,IF('Supermarket Data from Wayne Ent'!D191=LOWER("female"),1,2))</f>
        <v>1</v>
      </c>
      <c r="E188" s="15" t="str">
        <f>'Supermarket Data from Wayne Ent'!E191</f>
        <v>Home and lifestyle</v>
      </c>
      <c r="F188" s="15">
        <f>'Supermarket Data from Wayne Ent'!F191</f>
        <v>69.81</v>
      </c>
      <c r="G188" s="15">
        <f>'Supermarket Data from Wayne Ent'!G191</f>
        <v>4</v>
      </c>
      <c r="H188" s="7">
        <f>'Supermarket Data from Wayne Ent'!H191</f>
        <v>43493</v>
      </c>
      <c r="I188" s="4">
        <f>60*HOUR('Supermarket Data from Wayne Ent'!I191)+MINUTE('Supermarket Data from Wayne Ent'!I191)</f>
        <v>1250</v>
      </c>
      <c r="J188" s="4">
        <f t="shared" si="10"/>
        <v>2</v>
      </c>
      <c r="K188" s="15" t="str">
        <f>'Supermarket Data from Wayne Ent'!J191</f>
        <v>Credit card</v>
      </c>
      <c r="L188" s="15">
        <f>'Supermarket Data from Wayne Ent'!K191</f>
        <v>279.24</v>
      </c>
      <c r="M188" s="15">
        <f>'Supermarket Data from Wayne Ent'!L191/100</f>
        <v>4.761904762E-2</v>
      </c>
      <c r="N188" s="29">
        <f t="shared" si="11"/>
        <v>13.962000000000002</v>
      </c>
      <c r="O188" s="29">
        <f t="shared" si="12"/>
        <v>293.202</v>
      </c>
      <c r="P188" s="29">
        <f t="shared" si="13"/>
        <v>13.961999999999989</v>
      </c>
      <c r="Q188" s="29">
        <f t="shared" si="14"/>
        <v>13.962000000279239</v>
      </c>
      <c r="R188" s="15"/>
      <c r="S188" s="15"/>
      <c r="T188" s="15"/>
    </row>
    <row r="189" spans="1:20" ht="15.75">
      <c r="A189" s="15" t="s">
        <v>221</v>
      </c>
      <c r="B189" s="15" t="str">
        <f>VLOOKUP(LEFT('Supermarket Data from Wayne Ent'!B192,FIND(",",'Supermarket Data from Wayne Ent'!B192)-1),'SM Data Dictionary from Bruce'!$G$3:$H$5,2,FALSE)</f>
        <v>B</v>
      </c>
      <c r="C189" s="15">
        <f>IF('Supermarket Data from Wayne Ent'!C192=LOWER("normal"),0,1)</f>
        <v>0</v>
      </c>
      <c r="D189" s="15">
        <f>IF('Supermarket Data from Wayne Ent'!D192=LOWER("male"),0,IF('Supermarket Data from Wayne Ent'!D192=LOWER("female"),1,2))</f>
        <v>1</v>
      </c>
      <c r="E189" s="15" t="str">
        <f>'Supermarket Data from Wayne Ent'!E192</f>
        <v>Home and lifestyle</v>
      </c>
      <c r="F189" s="15">
        <f>'Supermarket Data from Wayne Ent'!F192</f>
        <v>77.040000000000006</v>
      </c>
      <c r="G189" s="15">
        <f>'Supermarket Data from Wayne Ent'!G192</f>
        <v>3</v>
      </c>
      <c r="H189" s="7">
        <f>'Supermarket Data from Wayne Ent'!H192</f>
        <v>43507</v>
      </c>
      <c r="I189" s="4">
        <f>60*HOUR('Supermarket Data from Wayne Ent'!I192)+MINUTE('Supermarket Data from Wayne Ent'!I192)</f>
        <v>639</v>
      </c>
      <c r="J189" s="4">
        <f t="shared" si="10"/>
        <v>0</v>
      </c>
      <c r="K189" s="15" t="str">
        <f>'Supermarket Data from Wayne Ent'!J192</f>
        <v>Credit card</v>
      </c>
      <c r="L189" s="15">
        <f>'Supermarket Data from Wayne Ent'!K192</f>
        <v>231.12</v>
      </c>
      <c r="M189" s="15">
        <f>'Supermarket Data from Wayne Ent'!L192/100</f>
        <v>4.761904762E-2</v>
      </c>
      <c r="N189" s="29">
        <f t="shared" si="11"/>
        <v>11.556000000000001</v>
      </c>
      <c r="O189" s="29">
        <f t="shared" si="12"/>
        <v>242.67600000000002</v>
      </c>
      <c r="P189" s="29">
        <f t="shared" si="13"/>
        <v>11.556000000000012</v>
      </c>
      <c r="Q189" s="29">
        <f t="shared" si="14"/>
        <v>11.556000000231121</v>
      </c>
      <c r="R189" s="15"/>
      <c r="S189" s="15"/>
      <c r="T189" s="15"/>
    </row>
    <row r="190" spans="1:20" ht="15.75">
      <c r="A190" s="15" t="s">
        <v>222</v>
      </c>
      <c r="B190" s="15" t="str">
        <f>VLOOKUP(LEFT('Supermarket Data from Wayne Ent'!B193,FIND(",",'Supermarket Data from Wayne Ent'!B193)-1),'SM Data Dictionary from Bruce'!$G$3:$H$5,2,FALSE)</f>
        <v>B</v>
      </c>
      <c r="C190" s="15">
        <f>IF('Supermarket Data from Wayne Ent'!C193=LOWER("normal"),0,1)</f>
        <v>0</v>
      </c>
      <c r="D190" s="15">
        <f>IF('Supermarket Data from Wayne Ent'!D193=LOWER("male"),0,IF('Supermarket Data from Wayne Ent'!D193=LOWER("female"),1,2))</f>
        <v>1</v>
      </c>
      <c r="E190" s="15" t="str">
        <f>'Supermarket Data from Wayne Ent'!E193</f>
        <v>Fashion accessories</v>
      </c>
      <c r="F190" s="15">
        <f>'Supermarket Data from Wayne Ent'!F193</f>
        <v>73.52</v>
      </c>
      <c r="G190" s="15">
        <f>'Supermarket Data from Wayne Ent'!G193</f>
        <v>2</v>
      </c>
      <c r="H190" s="7">
        <f>'Supermarket Data from Wayne Ent'!H193</f>
        <v>43480</v>
      </c>
      <c r="I190" s="4">
        <f>60*HOUR('Supermarket Data from Wayne Ent'!I193)+MINUTE('Supermarket Data from Wayne Ent'!I193)</f>
        <v>821</v>
      </c>
      <c r="J190" s="4">
        <f t="shared" si="10"/>
        <v>1</v>
      </c>
      <c r="K190" s="15" t="str">
        <f>'Supermarket Data from Wayne Ent'!J193</f>
        <v>Ewallet</v>
      </c>
      <c r="L190" s="15">
        <f>'Supermarket Data from Wayne Ent'!K193</f>
        <v>147.04</v>
      </c>
      <c r="M190" s="15">
        <f>'Supermarket Data from Wayne Ent'!L193/100</f>
        <v>4.761904762E-2</v>
      </c>
      <c r="N190" s="29">
        <f t="shared" si="11"/>
        <v>7.3520000000000003</v>
      </c>
      <c r="O190" s="29">
        <f t="shared" si="12"/>
        <v>154.392</v>
      </c>
      <c r="P190" s="29">
        <f t="shared" si="13"/>
        <v>7.3520000000000039</v>
      </c>
      <c r="Q190" s="29">
        <f t="shared" si="14"/>
        <v>7.35200000014704</v>
      </c>
      <c r="R190" s="15"/>
      <c r="S190" s="15"/>
      <c r="T190" s="15"/>
    </row>
    <row r="191" spans="1:20" ht="15.75">
      <c r="A191" s="15" t="s">
        <v>223</v>
      </c>
      <c r="B191" s="15" t="str">
        <f>VLOOKUP(LEFT('Supermarket Data from Wayne Ent'!B194,FIND(",",'Supermarket Data from Wayne Ent'!B194)-1),'SM Data Dictionary from Bruce'!$G$3:$H$5,2,FALSE)</f>
        <v>C</v>
      </c>
      <c r="C191" s="15">
        <f>IF('Supermarket Data from Wayne Ent'!C194=LOWER("normal"),0,1)</f>
        <v>0</v>
      </c>
      <c r="D191" s="15">
        <f>IF('Supermarket Data from Wayne Ent'!D194=LOWER("male"),0,IF('Supermarket Data from Wayne Ent'!D194=LOWER("female"),1,2))</f>
        <v>1</v>
      </c>
      <c r="E191" s="15" t="str">
        <f>'Supermarket Data from Wayne Ent'!E194</f>
        <v>Food and beverages</v>
      </c>
      <c r="F191" s="15">
        <f>'Supermarket Data from Wayne Ent'!F194</f>
        <v>87.8</v>
      </c>
      <c r="G191" s="15">
        <f>'Supermarket Data from Wayne Ent'!G194</f>
        <v>9</v>
      </c>
      <c r="H191" s="7">
        <f>'Supermarket Data from Wayne Ent'!H194</f>
        <v>43540</v>
      </c>
      <c r="I191" s="4">
        <f>60*HOUR('Supermarket Data from Wayne Ent'!I194)+MINUTE('Supermarket Data from Wayne Ent'!I194)</f>
        <v>1148</v>
      </c>
      <c r="J191" s="4">
        <f t="shared" si="10"/>
        <v>2</v>
      </c>
      <c r="K191" s="15" t="str">
        <f>'Supermarket Data from Wayne Ent'!J194</f>
        <v>Cash</v>
      </c>
      <c r="L191" s="15">
        <f>'Supermarket Data from Wayne Ent'!K194</f>
        <v>790.2</v>
      </c>
      <c r="M191" s="15">
        <f>'Supermarket Data from Wayne Ent'!L194/100</f>
        <v>4.761904762E-2</v>
      </c>
      <c r="N191" s="29">
        <f t="shared" si="11"/>
        <v>39.51</v>
      </c>
      <c r="O191" s="29">
        <f t="shared" si="12"/>
        <v>829.70999999999992</v>
      </c>
      <c r="P191" s="29">
        <f t="shared" si="13"/>
        <v>39.509999999999877</v>
      </c>
      <c r="Q191" s="29">
        <f t="shared" si="14"/>
        <v>39.5100000007902</v>
      </c>
      <c r="R191" s="15"/>
      <c r="S191" s="15"/>
      <c r="T191" s="15"/>
    </row>
    <row r="192" spans="1:20" ht="15.75">
      <c r="A192" s="15" t="s">
        <v>224</v>
      </c>
      <c r="B192" s="15" t="str">
        <f>VLOOKUP(LEFT('Supermarket Data from Wayne Ent'!B195,FIND(",",'Supermarket Data from Wayne Ent'!B195)-1),'SM Data Dictionary from Bruce'!$G$3:$H$5,2,FALSE)</f>
        <v>B</v>
      </c>
      <c r="C192" s="15">
        <f>IF('Supermarket Data from Wayne Ent'!C195=LOWER("normal"),0,1)</f>
        <v>0</v>
      </c>
      <c r="D192" s="15">
        <f>IF('Supermarket Data from Wayne Ent'!D195=LOWER("male"),0,IF('Supermarket Data from Wayne Ent'!D195=LOWER("female"),1,2))</f>
        <v>0</v>
      </c>
      <c r="E192" s="15" t="str">
        <f>'Supermarket Data from Wayne Ent'!E195</f>
        <v>Home and lifestyle</v>
      </c>
      <c r="F192" s="15">
        <f>'Supermarket Data from Wayne Ent'!F195</f>
        <v>25.55</v>
      </c>
      <c r="G192" s="15">
        <f>'Supermarket Data from Wayne Ent'!G195</f>
        <v>4</v>
      </c>
      <c r="H192" s="7">
        <f>'Supermarket Data from Wayne Ent'!H195</f>
        <v>43491</v>
      </c>
      <c r="I192" s="4">
        <f>60*HOUR('Supermarket Data from Wayne Ent'!I195)+MINUTE('Supermarket Data from Wayne Ent'!I195)</f>
        <v>1223</v>
      </c>
      <c r="J192" s="4">
        <f t="shared" ref="J192:J203" si="15">IF(AND(I192&gt;=420,I192&lt;=660),0,IF(AND(I192&gt;660,I192&lt;=900),1,2))</f>
        <v>2</v>
      </c>
      <c r="K192" s="15" t="str">
        <f>'Supermarket Data from Wayne Ent'!J195</f>
        <v>Ewallet</v>
      </c>
      <c r="L192" s="15">
        <f>'Supermarket Data from Wayne Ent'!K195</f>
        <v>102.2</v>
      </c>
      <c r="M192" s="15">
        <f>'Supermarket Data from Wayne Ent'!L195/100</f>
        <v>4.761904762E-2</v>
      </c>
      <c r="N192" s="29">
        <f t="shared" si="11"/>
        <v>5.1100000000000003</v>
      </c>
      <c r="O192" s="29">
        <f t="shared" si="12"/>
        <v>107.31</v>
      </c>
      <c r="P192" s="29">
        <f t="shared" si="13"/>
        <v>5.1099999999999994</v>
      </c>
      <c r="Q192" s="29">
        <f t="shared" si="14"/>
        <v>5.1100000001022003</v>
      </c>
      <c r="R192" s="15"/>
      <c r="S192" s="15"/>
      <c r="T192" s="15"/>
    </row>
    <row r="193" spans="1:20" ht="15.75">
      <c r="A193" s="15" t="s">
        <v>225</v>
      </c>
      <c r="B193" s="15" t="str">
        <f>VLOOKUP(LEFT('Supermarket Data from Wayne Ent'!B196,FIND(",",'Supermarket Data from Wayne Ent'!B196)-1),'SM Data Dictionary from Bruce'!$G$3:$H$5,2,FALSE)</f>
        <v>A</v>
      </c>
      <c r="C193" s="15">
        <f>IF('Supermarket Data from Wayne Ent'!C196=LOWER("normal"),0,1)</f>
        <v>0</v>
      </c>
      <c r="D193" s="15">
        <f>IF('Supermarket Data from Wayne Ent'!D196=LOWER("male"),0,IF('Supermarket Data from Wayne Ent'!D196=LOWER("female"),1,2))</f>
        <v>0</v>
      </c>
      <c r="E193" s="15" t="str">
        <f>'Supermarket Data from Wayne Ent'!E196</f>
        <v>Electronic accessories</v>
      </c>
      <c r="F193" s="15">
        <f>'Supermarket Data from Wayne Ent'!F196</f>
        <v>32.71</v>
      </c>
      <c r="G193" s="15">
        <f>'Supermarket Data from Wayne Ent'!G196</f>
        <v>5</v>
      </c>
      <c r="H193" s="7">
        <f>'Supermarket Data from Wayne Ent'!H196</f>
        <v>43543</v>
      </c>
      <c r="I193" s="4">
        <f>60*HOUR('Supermarket Data from Wayne Ent'!I196)+MINUTE('Supermarket Data from Wayne Ent'!I196)</f>
        <v>690</v>
      </c>
      <c r="J193" s="4">
        <f t="shared" si="15"/>
        <v>1</v>
      </c>
      <c r="K193" s="15" t="str">
        <f>'Supermarket Data from Wayne Ent'!J196</f>
        <v>Credit card</v>
      </c>
      <c r="L193" s="15">
        <f>'Supermarket Data from Wayne Ent'!K196</f>
        <v>163.55000000000001</v>
      </c>
      <c r="M193" s="15">
        <f>'Supermarket Data from Wayne Ent'!L196/100</f>
        <v>4.761904762E-2</v>
      </c>
      <c r="N193" s="29">
        <f t="shared" si="11"/>
        <v>8.1775000000000002</v>
      </c>
      <c r="O193" s="29">
        <f t="shared" si="12"/>
        <v>171.72750000000002</v>
      </c>
      <c r="P193" s="29">
        <f t="shared" si="13"/>
        <v>8.1775000000000091</v>
      </c>
      <c r="Q193" s="29">
        <f t="shared" si="14"/>
        <v>8.1775000001635512</v>
      </c>
      <c r="R193" s="15"/>
      <c r="S193" s="15"/>
      <c r="T193" s="15"/>
    </row>
    <row r="194" spans="1:20" ht="15.75">
      <c r="A194" s="15" t="s">
        <v>226</v>
      </c>
      <c r="B194" s="15" t="str">
        <f>VLOOKUP(LEFT('Supermarket Data from Wayne Ent'!B197,FIND(",",'Supermarket Data from Wayne Ent'!B197)-1),'SM Data Dictionary from Bruce'!$G$3:$H$5,2,FALSE)</f>
        <v>C</v>
      </c>
      <c r="C194" s="15">
        <f>IF('Supermarket Data from Wayne Ent'!C197=LOWER("normal"),0,1)</f>
        <v>1</v>
      </c>
      <c r="D194" s="15">
        <f>IF('Supermarket Data from Wayne Ent'!D197=LOWER("male"),0,IF('Supermarket Data from Wayne Ent'!D197=LOWER("female"),1,2))</f>
        <v>1</v>
      </c>
      <c r="E194" s="15" t="str">
        <f>'Supermarket Data from Wayne Ent'!E197</f>
        <v>Fashion accessories</v>
      </c>
      <c r="F194" s="15">
        <f>'Supermarket Data from Wayne Ent'!F197</f>
        <v>74.290000000000006</v>
      </c>
      <c r="G194" s="15">
        <f>'Supermarket Data from Wayne Ent'!G197</f>
        <v>1</v>
      </c>
      <c r="H194" s="7">
        <f>'Supermarket Data from Wayne Ent'!H197</f>
        <v>43478</v>
      </c>
      <c r="I194" s="4">
        <f>60*HOUR('Supermarket Data from Wayne Ent'!I197)+MINUTE('Supermarket Data from Wayne Ent'!I197)</f>
        <v>1170</v>
      </c>
      <c r="J194" s="4">
        <f t="shared" si="15"/>
        <v>2</v>
      </c>
      <c r="K194" s="15" t="str">
        <f>'Supermarket Data from Wayne Ent'!J197</f>
        <v>Cash</v>
      </c>
      <c r="L194" s="15">
        <f>'Supermarket Data from Wayne Ent'!K197</f>
        <v>74.290000000000006</v>
      </c>
      <c r="M194" s="15">
        <f>'Supermarket Data from Wayne Ent'!L197/100</f>
        <v>4.761904762E-2</v>
      </c>
      <c r="N194" s="29">
        <f t="shared" si="11"/>
        <v>3.7145000000000006</v>
      </c>
      <c r="O194" s="29">
        <f t="shared" si="12"/>
        <v>78.004500000000007</v>
      </c>
      <c r="P194" s="29">
        <f t="shared" si="13"/>
        <v>3.714500000000001</v>
      </c>
      <c r="Q194" s="29">
        <f t="shared" si="14"/>
        <v>3.7145000000742905</v>
      </c>
      <c r="R194" s="15"/>
      <c r="S194" s="15"/>
      <c r="T194" s="15"/>
    </row>
    <row r="195" spans="1:20" ht="15.75">
      <c r="A195" s="15" t="s">
        <v>227</v>
      </c>
      <c r="B195" s="15" t="str">
        <f>VLOOKUP(LEFT('Supermarket Data from Wayne Ent'!B198,FIND(",",'Supermarket Data from Wayne Ent'!B198)-1),'SM Data Dictionary from Bruce'!$G$3:$H$5,2,FALSE)</f>
        <v>C</v>
      </c>
      <c r="C195" s="15">
        <f>IF('Supermarket Data from Wayne Ent'!C198=LOWER("normal"),0,1)</f>
        <v>1</v>
      </c>
      <c r="D195" s="15">
        <f>IF('Supermarket Data from Wayne Ent'!D198=LOWER("male"),0,IF('Supermarket Data from Wayne Ent'!D198=LOWER("female"),1,2))</f>
        <v>0</v>
      </c>
      <c r="E195" s="15" t="str">
        <f>'Supermarket Data from Wayne Ent'!E198</f>
        <v>Health and beauty</v>
      </c>
      <c r="F195" s="15">
        <f>'Supermarket Data from Wayne Ent'!F198</f>
        <v>43.7</v>
      </c>
      <c r="G195" s="15">
        <f>'Supermarket Data from Wayne Ent'!G198</f>
        <v>2</v>
      </c>
      <c r="H195" s="7">
        <f>'Supermarket Data from Wayne Ent'!H198</f>
        <v>43550</v>
      </c>
      <c r="I195" s="4">
        <f>60*HOUR('Supermarket Data from Wayne Ent'!I198)+MINUTE('Supermarket Data from Wayne Ent'!I198)</f>
        <v>1083</v>
      </c>
      <c r="J195" s="4">
        <f t="shared" si="15"/>
        <v>2</v>
      </c>
      <c r="K195" s="15" t="str">
        <f>'Supermarket Data from Wayne Ent'!J198</f>
        <v>Cash</v>
      </c>
      <c r="L195" s="15">
        <f>'Supermarket Data from Wayne Ent'!K198</f>
        <v>87.4</v>
      </c>
      <c r="M195" s="15">
        <f>'Supermarket Data from Wayne Ent'!L198/100</f>
        <v>4.761904762E-2</v>
      </c>
      <c r="N195" s="29">
        <f t="shared" si="11"/>
        <v>4.37</v>
      </c>
      <c r="O195" s="29">
        <f t="shared" si="12"/>
        <v>91.77000000000001</v>
      </c>
      <c r="P195" s="29">
        <f t="shared" si="13"/>
        <v>4.3700000000000045</v>
      </c>
      <c r="Q195" s="29">
        <f t="shared" si="14"/>
        <v>4.3700000000874004</v>
      </c>
      <c r="R195" s="15"/>
      <c r="S195" s="15"/>
      <c r="T195" s="15"/>
    </row>
    <row r="196" spans="1:20" ht="15.75">
      <c r="A196" s="15" t="s">
        <v>228</v>
      </c>
      <c r="B196" s="15" t="str">
        <f>VLOOKUP(LEFT('Supermarket Data from Wayne Ent'!B199,FIND(",",'Supermarket Data from Wayne Ent'!B199)-1),'SM Data Dictionary from Bruce'!$G$3:$H$5,2,FALSE)</f>
        <v>A</v>
      </c>
      <c r="C196" s="15">
        <f>IF('Supermarket Data from Wayne Ent'!C199=LOWER("normal"),0,1)</f>
        <v>0</v>
      </c>
      <c r="D196" s="15">
        <f>IF('Supermarket Data from Wayne Ent'!D199=LOWER("male"),0,IF('Supermarket Data from Wayne Ent'!D199=LOWER("female"),1,2))</f>
        <v>1</v>
      </c>
      <c r="E196" s="15" t="str">
        <f>'Supermarket Data from Wayne Ent'!E199</f>
        <v>Home and lifestyle</v>
      </c>
      <c r="F196" s="15">
        <f>'Supermarket Data from Wayne Ent'!F199</f>
        <v>25.29</v>
      </c>
      <c r="G196" s="15">
        <f>'Supermarket Data from Wayne Ent'!G199</f>
        <v>1</v>
      </c>
      <c r="H196" s="7">
        <f>'Supermarket Data from Wayne Ent'!H199</f>
        <v>43547</v>
      </c>
      <c r="I196" s="4">
        <f>60*HOUR('Supermarket Data from Wayne Ent'!I199)+MINUTE('Supermarket Data from Wayne Ent'!I199)</f>
        <v>613</v>
      </c>
      <c r="J196" s="4">
        <f t="shared" si="15"/>
        <v>0</v>
      </c>
      <c r="K196" s="15" t="str">
        <f>'Supermarket Data from Wayne Ent'!J199</f>
        <v>Ewallet</v>
      </c>
      <c r="L196" s="15">
        <f>'Supermarket Data from Wayne Ent'!K199</f>
        <v>25.29</v>
      </c>
      <c r="M196" s="15">
        <f>'Supermarket Data from Wayne Ent'!L199/100</f>
        <v>4.761904762E-2</v>
      </c>
      <c r="N196" s="29">
        <f t="shared" ref="N196:N203" si="16">0.05*F196*G196</f>
        <v>1.2645</v>
      </c>
      <c r="O196" s="29">
        <f t="shared" ref="O196:O203" si="17">F196*G196+N196</f>
        <v>26.554499999999997</v>
      </c>
      <c r="P196" s="29">
        <f t="shared" ref="P196:P203" si="18">F196*G196+N196-L196</f>
        <v>1.2644999999999982</v>
      </c>
      <c r="Q196" s="29">
        <f t="shared" ref="Q196:Q203" si="19">M196*O196</f>
        <v>1.2645000000252899</v>
      </c>
      <c r="R196" s="15"/>
      <c r="S196" s="15"/>
      <c r="T196" s="15"/>
    </row>
    <row r="197" spans="1:20" ht="15.75">
      <c r="A197" s="15" t="s">
        <v>229</v>
      </c>
      <c r="B197" s="15" t="str">
        <f>VLOOKUP(LEFT('Supermarket Data from Wayne Ent'!B200,FIND(",",'Supermarket Data from Wayne Ent'!B200)-1),'SM Data Dictionary from Bruce'!$G$3:$H$5,2,FALSE)</f>
        <v>C</v>
      </c>
      <c r="C197" s="15">
        <f>IF('Supermarket Data from Wayne Ent'!C200=LOWER("normal"),0,1)</f>
        <v>0</v>
      </c>
      <c r="D197" s="15">
        <f>IF('Supermarket Data from Wayne Ent'!D200=LOWER("male"),0,IF('Supermarket Data from Wayne Ent'!D200=LOWER("female"),1,2))</f>
        <v>0</v>
      </c>
      <c r="E197" s="15" t="str">
        <f>'Supermarket Data from Wayne Ent'!E200</f>
        <v>Health and beauty</v>
      </c>
      <c r="F197" s="15">
        <f>'Supermarket Data from Wayne Ent'!F200</f>
        <v>41.5</v>
      </c>
      <c r="G197" s="15">
        <f>'Supermarket Data from Wayne Ent'!G200</f>
        <v>4</v>
      </c>
      <c r="H197" s="7">
        <f>'Supermarket Data from Wayne Ent'!H200</f>
        <v>43536</v>
      </c>
      <c r="I197" s="4">
        <f>60*HOUR('Supermarket Data from Wayne Ent'!I200)+MINUTE('Supermarket Data from Wayne Ent'!I200)</f>
        <v>1198</v>
      </c>
      <c r="J197" s="4">
        <f t="shared" si="15"/>
        <v>2</v>
      </c>
      <c r="K197" s="15" t="str">
        <f>'Supermarket Data from Wayne Ent'!J200</f>
        <v>Credit card</v>
      </c>
      <c r="L197" s="15">
        <f>'Supermarket Data from Wayne Ent'!K200</f>
        <v>166</v>
      </c>
      <c r="M197" s="15">
        <f>'Supermarket Data from Wayne Ent'!L200/100</f>
        <v>4.761904762E-2</v>
      </c>
      <c r="N197" s="29">
        <f t="shared" si="16"/>
        <v>8.3000000000000007</v>
      </c>
      <c r="O197" s="29">
        <f t="shared" si="17"/>
        <v>174.3</v>
      </c>
      <c r="P197" s="29">
        <f t="shared" si="18"/>
        <v>8.3000000000000114</v>
      </c>
      <c r="Q197" s="29">
        <f t="shared" si="19"/>
        <v>8.3000000001660013</v>
      </c>
      <c r="R197" s="15"/>
      <c r="S197" s="15"/>
      <c r="T197" s="15"/>
    </row>
    <row r="198" spans="1:20" ht="15.75">
      <c r="A198" s="15" t="s">
        <v>230</v>
      </c>
      <c r="B198" s="15" t="str">
        <f>VLOOKUP(LEFT('Supermarket Data from Wayne Ent'!B201,FIND(",",'Supermarket Data from Wayne Ent'!B201)-1),'SM Data Dictionary from Bruce'!$G$3:$H$5,2,FALSE)</f>
        <v>C</v>
      </c>
      <c r="C198" s="15">
        <f>IF('Supermarket Data from Wayne Ent'!C201=LOWER("normal"),0,1)</f>
        <v>1</v>
      </c>
      <c r="D198" s="15">
        <f>IF('Supermarket Data from Wayne Ent'!D201=LOWER("male"),0,IF('Supermarket Data from Wayne Ent'!D201=LOWER("female"),1,2))</f>
        <v>1</v>
      </c>
      <c r="E198" s="15" t="str">
        <f>'Supermarket Data from Wayne Ent'!E201</f>
        <v>Food and beverages</v>
      </c>
      <c r="F198" s="15">
        <f>'Supermarket Data from Wayne Ent'!F201</f>
        <v>71.39</v>
      </c>
      <c r="G198" s="15">
        <f>'Supermarket Data from Wayne Ent'!G201</f>
        <v>5</v>
      </c>
      <c r="H198" s="7">
        <f>'Supermarket Data from Wayne Ent'!H201</f>
        <v>43513</v>
      </c>
      <c r="I198" s="4">
        <f>60*HOUR('Supermarket Data from Wayne Ent'!I201)+MINUTE('Supermarket Data from Wayne Ent'!I201)</f>
        <v>1197</v>
      </c>
      <c r="J198" s="4">
        <f t="shared" si="15"/>
        <v>2</v>
      </c>
      <c r="K198" s="15" t="str">
        <f>'Supermarket Data from Wayne Ent'!J201</f>
        <v>Credit card</v>
      </c>
      <c r="L198" s="15">
        <f>'Supermarket Data from Wayne Ent'!K201</f>
        <v>356.95</v>
      </c>
      <c r="M198" s="15">
        <f>'Supermarket Data from Wayne Ent'!L201/100</f>
        <v>4.761904762E-2</v>
      </c>
      <c r="N198" s="29">
        <f t="shared" si="16"/>
        <v>17.8475</v>
      </c>
      <c r="O198" s="29">
        <f t="shared" si="17"/>
        <v>374.79750000000001</v>
      </c>
      <c r="P198" s="29">
        <f t="shared" si="18"/>
        <v>17.847500000000025</v>
      </c>
      <c r="Q198" s="29">
        <f t="shared" si="19"/>
        <v>17.847500000356952</v>
      </c>
      <c r="R198" s="15"/>
      <c r="S198" s="15"/>
      <c r="T198" s="15"/>
    </row>
    <row r="199" spans="1:20" ht="15.75">
      <c r="A199" s="15" t="s">
        <v>231</v>
      </c>
      <c r="B199" s="15" t="str">
        <f>VLOOKUP(LEFT('Supermarket Data from Wayne Ent'!B202,FIND(",",'Supermarket Data from Wayne Ent'!B202)-1),'SM Data Dictionary from Bruce'!$G$3:$H$5,2,FALSE)</f>
        <v>C</v>
      </c>
      <c r="C199" s="15">
        <f>IF('Supermarket Data from Wayne Ent'!C202=LOWER("normal"),0,1)</f>
        <v>1</v>
      </c>
      <c r="D199" s="15">
        <f>IF('Supermarket Data from Wayne Ent'!D202=LOWER("male"),0,IF('Supermarket Data from Wayne Ent'!D202=LOWER("female"),1,2))</f>
        <v>1</v>
      </c>
      <c r="E199" s="15" t="str">
        <f>'Supermarket Data from Wayne Ent'!E202</f>
        <v>Sports and travel</v>
      </c>
      <c r="F199" s="15">
        <f>'Supermarket Data from Wayne Ent'!F202</f>
        <v>19.149999999999999</v>
      </c>
      <c r="G199" s="15">
        <f>'Supermarket Data from Wayne Ent'!G202</f>
        <v>6</v>
      </c>
      <c r="H199" s="7">
        <f>'Supermarket Data from Wayne Ent'!H202</f>
        <v>43494</v>
      </c>
      <c r="I199" s="4">
        <f>60*HOUR('Supermarket Data from Wayne Ent'!I202)+MINUTE('Supermarket Data from Wayne Ent'!I202)</f>
        <v>601</v>
      </c>
      <c r="J199" s="4">
        <f t="shared" si="15"/>
        <v>0</v>
      </c>
      <c r="K199" s="15" t="str">
        <f>'Supermarket Data from Wayne Ent'!J202</f>
        <v>Credit card</v>
      </c>
      <c r="L199" s="15">
        <f>'Supermarket Data from Wayne Ent'!K202</f>
        <v>114.9</v>
      </c>
      <c r="M199" s="15">
        <f>'Supermarket Data from Wayne Ent'!L202/100</f>
        <v>4.761904762E-2</v>
      </c>
      <c r="N199" s="29">
        <f t="shared" si="16"/>
        <v>5.7450000000000001</v>
      </c>
      <c r="O199" s="29">
        <f t="shared" si="17"/>
        <v>120.645</v>
      </c>
      <c r="P199" s="29">
        <f t="shared" si="18"/>
        <v>5.7449999999999903</v>
      </c>
      <c r="Q199" s="29">
        <f t="shared" si="19"/>
        <v>5.7450000001149002</v>
      </c>
      <c r="R199" s="15"/>
      <c r="S199" s="15"/>
      <c r="T199" s="15"/>
    </row>
    <row r="200" spans="1:20" ht="15.75">
      <c r="A200" s="15" t="s">
        <v>232</v>
      </c>
      <c r="B200" s="15" t="str">
        <f>VLOOKUP(LEFT('Supermarket Data from Wayne Ent'!B203,FIND(",",'Supermarket Data from Wayne Ent'!B203)-1),'SM Data Dictionary from Bruce'!$G$3:$H$5,2,FALSE)</f>
        <v>B</v>
      </c>
      <c r="C200" s="15">
        <f>IF('Supermarket Data from Wayne Ent'!C203=LOWER("normal"),0,1)</f>
        <v>1</v>
      </c>
      <c r="D200" s="15">
        <f>IF('Supermarket Data from Wayne Ent'!D203=LOWER("male"),0,IF('Supermarket Data from Wayne Ent'!D203=LOWER("female"),1,2))</f>
        <v>1</v>
      </c>
      <c r="E200" s="15" t="str">
        <f>'Supermarket Data from Wayne Ent'!E203</f>
        <v>Electronic accessories</v>
      </c>
      <c r="F200" s="15">
        <f>'Supermarket Data from Wayne Ent'!F203</f>
        <v>57.49</v>
      </c>
      <c r="G200" s="15">
        <f>'Supermarket Data from Wayne Ent'!G203</f>
        <v>4</v>
      </c>
      <c r="H200" s="7">
        <f>'Supermarket Data from Wayne Ent'!H203</f>
        <v>43539</v>
      </c>
      <c r="I200" s="4">
        <f>60*HOUR('Supermarket Data from Wayne Ent'!I203)+MINUTE('Supermarket Data from Wayne Ent'!I203)</f>
        <v>717</v>
      </c>
      <c r="J200" s="4">
        <f t="shared" si="15"/>
        <v>1</v>
      </c>
      <c r="K200" s="15" t="str">
        <f>'Supermarket Data from Wayne Ent'!J203</f>
        <v>Cash</v>
      </c>
      <c r="L200" s="15">
        <f>'Supermarket Data from Wayne Ent'!K203</f>
        <v>229.96</v>
      </c>
      <c r="M200" s="15">
        <f>'Supermarket Data from Wayne Ent'!L203/100</f>
        <v>4.761904762E-2</v>
      </c>
      <c r="N200" s="29">
        <f t="shared" si="16"/>
        <v>11.498000000000001</v>
      </c>
      <c r="O200" s="29">
        <f t="shared" si="17"/>
        <v>241.458</v>
      </c>
      <c r="P200" s="29">
        <f t="shared" si="18"/>
        <v>11.49799999999999</v>
      </c>
      <c r="Q200" s="29">
        <f t="shared" si="19"/>
        <v>11.498000000229959</v>
      </c>
      <c r="R200" s="15"/>
      <c r="S200" s="15"/>
      <c r="T200" s="15"/>
    </row>
    <row r="201" spans="1:20" ht="15.75">
      <c r="A201" s="15" t="s">
        <v>233</v>
      </c>
      <c r="B201" s="15" t="str">
        <f>VLOOKUP(LEFT('Supermarket Data from Wayne Ent'!B204,FIND(",",'Supermarket Data from Wayne Ent'!B204)-1),'SM Data Dictionary from Bruce'!$G$3:$H$5,2,FALSE)</f>
        <v>C</v>
      </c>
      <c r="C201" s="15">
        <f>IF('Supermarket Data from Wayne Ent'!C204=LOWER("normal"),0,1)</f>
        <v>0</v>
      </c>
      <c r="D201" s="15">
        <f>IF('Supermarket Data from Wayne Ent'!D204=LOWER("male"),0,IF('Supermarket Data from Wayne Ent'!D204=LOWER("female"),1,2))</f>
        <v>0</v>
      </c>
      <c r="E201" s="15" t="str">
        <f>'Supermarket Data from Wayne Ent'!E204</f>
        <v>Electronic accessories</v>
      </c>
      <c r="F201" s="15">
        <f>'Supermarket Data from Wayne Ent'!F204</f>
        <v>61.41</v>
      </c>
      <c r="G201" s="15">
        <f>'Supermarket Data from Wayne Ent'!G204</f>
        <v>7</v>
      </c>
      <c r="H201" s="7">
        <f>'Supermarket Data from Wayne Ent'!H204</f>
        <v>43479</v>
      </c>
      <c r="I201" s="4">
        <f>60*HOUR('Supermarket Data from Wayne Ent'!I204)+MINUTE('Supermarket Data from Wayne Ent'!I204)</f>
        <v>602</v>
      </c>
      <c r="J201" s="4">
        <f t="shared" si="15"/>
        <v>0</v>
      </c>
      <c r="K201" s="15" t="str">
        <f>'Supermarket Data from Wayne Ent'!J204</f>
        <v>Cash</v>
      </c>
      <c r="L201" s="15">
        <f>'Supermarket Data from Wayne Ent'!K204</f>
        <v>429.87</v>
      </c>
      <c r="M201" s="15">
        <f>'Supermarket Data from Wayne Ent'!L204/100</f>
        <v>4.761904762E-2</v>
      </c>
      <c r="N201" s="29">
        <f t="shared" si="16"/>
        <v>21.493500000000001</v>
      </c>
      <c r="O201" s="29">
        <f t="shared" si="17"/>
        <v>451.36349999999999</v>
      </c>
      <c r="P201" s="29">
        <f t="shared" si="18"/>
        <v>21.493499999999983</v>
      </c>
      <c r="Q201" s="29">
        <f t="shared" si="19"/>
        <v>21.493500000429869</v>
      </c>
      <c r="R201" s="15"/>
      <c r="S201" s="15"/>
      <c r="T201" s="15"/>
    </row>
    <row r="202" spans="1:20" ht="15.75">
      <c r="A202" s="15" t="s">
        <v>234</v>
      </c>
      <c r="B202" s="15" t="str">
        <f>VLOOKUP(LEFT('Supermarket Data from Wayne Ent'!B205,FIND(",",'Supermarket Data from Wayne Ent'!B205)-1),'SM Data Dictionary from Bruce'!$G$3:$H$5,2,FALSE)</f>
        <v>B</v>
      </c>
      <c r="C202" s="15">
        <f>IF('Supermarket Data from Wayne Ent'!C205=LOWER("normal"),0,1)</f>
        <v>1</v>
      </c>
      <c r="D202" s="15">
        <f>IF('Supermarket Data from Wayne Ent'!D205=LOWER("male"),0,IF('Supermarket Data from Wayne Ent'!D205=LOWER("female"),1,2))</f>
        <v>0</v>
      </c>
      <c r="E202" s="15" t="str">
        <f>'Supermarket Data from Wayne Ent'!E205</f>
        <v>Health and beauty</v>
      </c>
      <c r="F202" s="15">
        <f>'Supermarket Data from Wayne Ent'!F205</f>
        <v>25.9</v>
      </c>
      <c r="G202" s="15">
        <f>'Supermarket Data from Wayne Ent'!G205</f>
        <v>10</v>
      </c>
      <c r="H202" s="7">
        <f>'Supermarket Data from Wayne Ent'!H205</f>
        <v>43502</v>
      </c>
      <c r="I202" s="4">
        <f>60*HOUR('Supermarket Data from Wayne Ent'!I205)+MINUTE('Supermarket Data from Wayne Ent'!I205)</f>
        <v>891</v>
      </c>
      <c r="J202" s="4">
        <f t="shared" si="15"/>
        <v>1</v>
      </c>
      <c r="K202" s="15" t="str">
        <f>'Supermarket Data from Wayne Ent'!J205</f>
        <v>Ewallet</v>
      </c>
      <c r="L202" s="15">
        <f>'Supermarket Data from Wayne Ent'!K205</f>
        <v>259</v>
      </c>
      <c r="M202" s="15">
        <f>'Supermarket Data from Wayne Ent'!L205/100</f>
        <v>4.761904762E-2</v>
      </c>
      <c r="N202" s="29">
        <f t="shared" si="16"/>
        <v>12.95</v>
      </c>
      <c r="O202" s="29">
        <f t="shared" si="17"/>
        <v>271.95</v>
      </c>
      <c r="P202" s="29">
        <f t="shared" si="18"/>
        <v>12.949999999999989</v>
      </c>
      <c r="Q202" s="29">
        <f t="shared" si="19"/>
        <v>12.950000000258999</v>
      </c>
      <c r="R202" s="15"/>
      <c r="S202" s="15"/>
      <c r="T202" s="15"/>
    </row>
    <row r="203" spans="1:20" ht="15.75">
      <c r="A203" s="15" t="s">
        <v>235</v>
      </c>
      <c r="B203" s="15" t="str">
        <f>VLOOKUP(LEFT('Supermarket Data from Wayne Ent'!B206,FIND(",",'Supermarket Data from Wayne Ent'!B206)-1),'SM Data Dictionary from Bruce'!$G$3:$H$5,2,FALSE)</f>
        <v>B</v>
      </c>
      <c r="C203" s="15">
        <f>IF('Supermarket Data from Wayne Ent'!C206=LOWER("normal"),0,1)</f>
        <v>1</v>
      </c>
      <c r="D203" s="15">
        <f>IF('Supermarket Data from Wayne Ent'!D206=LOWER("male"),0,IF('Supermarket Data from Wayne Ent'!D206=LOWER("female"),1,2))</f>
        <v>0</v>
      </c>
      <c r="E203" s="15" t="str">
        <f>'Supermarket Data from Wayne Ent'!E206</f>
        <v>Home and lifestyle</v>
      </c>
      <c r="F203" s="15">
        <f>'Supermarket Data from Wayne Ent'!F206</f>
        <v>17.77</v>
      </c>
      <c r="G203" s="15">
        <f>'Supermarket Data from Wayne Ent'!G206</f>
        <v>5</v>
      </c>
      <c r="H203" s="7">
        <f>'Supermarket Data from Wayne Ent'!H206</f>
        <v>43511</v>
      </c>
      <c r="I203" s="4">
        <f>60*HOUR('Supermarket Data from Wayne Ent'!I206)+MINUTE('Supermarket Data from Wayne Ent'!I206)</f>
        <v>762</v>
      </c>
      <c r="J203" s="4">
        <f t="shared" si="15"/>
        <v>1</v>
      </c>
      <c r="K203" s="15" t="str">
        <f>'Supermarket Data from Wayne Ent'!J206</f>
        <v>Credit card</v>
      </c>
      <c r="L203" s="15">
        <f>'Supermarket Data from Wayne Ent'!K206</f>
        <v>88.85</v>
      </c>
      <c r="M203" s="15">
        <f>'Supermarket Data from Wayne Ent'!L206/100</f>
        <v>4.761904762E-2</v>
      </c>
      <c r="N203" s="29">
        <f t="shared" si="16"/>
        <v>4.4425000000000008</v>
      </c>
      <c r="O203" s="29">
        <f t="shared" si="17"/>
        <v>93.29249999999999</v>
      </c>
      <c r="P203" s="29">
        <f t="shared" si="18"/>
        <v>4.4424999999999955</v>
      </c>
      <c r="Q203" s="29">
        <f t="shared" si="19"/>
        <v>4.4425000000888497</v>
      </c>
      <c r="R203" s="15"/>
      <c r="S203" s="15"/>
      <c r="T203" s="15"/>
    </row>
    <row r="204" spans="1:20" ht="15.75">
      <c r="I204" s="4"/>
      <c r="J204" s="4"/>
      <c r="N204" s="29"/>
      <c r="O204" s="29"/>
      <c r="P204" s="29"/>
      <c r="Q204" s="29"/>
    </row>
    <row r="205" spans="1:20" ht="15.75">
      <c r="I205" s="4"/>
      <c r="J205" s="4"/>
      <c r="N205" s="29"/>
      <c r="O205" s="29"/>
      <c r="P205" s="29"/>
      <c r="Q205" s="29"/>
    </row>
    <row r="206" spans="1:20" ht="15.75">
      <c r="I206" s="4"/>
      <c r="J206" s="4"/>
      <c r="N206" s="29"/>
      <c r="O206" s="29"/>
      <c r="P206" s="29"/>
      <c r="Q206" s="29"/>
    </row>
    <row r="207" spans="1:20" ht="15.75">
      <c r="I207" s="4"/>
      <c r="J207" s="4"/>
      <c r="N207" s="29"/>
      <c r="O207" s="29"/>
      <c r="P207" s="29"/>
      <c r="Q207" s="29"/>
    </row>
    <row r="208" spans="1:20" ht="15.75">
      <c r="I208" s="4"/>
      <c r="J208" s="4"/>
      <c r="N208" s="29"/>
      <c r="O208" s="29"/>
      <c r="P208" s="29"/>
      <c r="Q208" s="29"/>
    </row>
    <row r="209" spans="9:17" ht="15.75">
      <c r="I209" s="4"/>
      <c r="J209" s="4"/>
      <c r="N209" s="29"/>
      <c r="O209" s="29"/>
      <c r="P209" s="29"/>
      <c r="Q209" s="29"/>
    </row>
    <row r="210" spans="9:17" ht="15.75">
      <c r="I210" s="4"/>
      <c r="J210" s="4"/>
      <c r="N210" s="29"/>
      <c r="O210" s="29"/>
      <c r="P210" s="29"/>
      <c r="Q210" s="29"/>
    </row>
    <row r="211" spans="9:17" ht="15.75">
      <c r="I211" s="4"/>
      <c r="J211" s="4"/>
      <c r="N211" s="29"/>
      <c r="O211" s="29"/>
      <c r="P211" s="29"/>
      <c r="Q211" s="29"/>
    </row>
    <row r="212" spans="9:17" ht="15.75">
      <c r="I212" s="4"/>
      <c r="J212" s="4"/>
      <c r="N212" s="29"/>
      <c r="O212" s="29"/>
      <c r="P212" s="29"/>
      <c r="Q212" s="29"/>
    </row>
    <row r="213" spans="9:17" ht="15.75">
      <c r="I213" s="4"/>
      <c r="J213" s="4"/>
      <c r="N213" s="29"/>
      <c r="O213" s="29"/>
      <c r="P213" s="29"/>
      <c r="Q213" s="29"/>
    </row>
    <row r="214" spans="9:17" ht="15.75">
      <c r="I214" s="4"/>
      <c r="J214" s="4"/>
      <c r="N214" s="29"/>
      <c r="O214" s="29"/>
      <c r="P214" s="29"/>
      <c r="Q214" s="29"/>
    </row>
    <row r="215" spans="9:17" ht="15.75">
      <c r="I215" s="4"/>
      <c r="J215" s="4"/>
      <c r="N215" s="29"/>
      <c r="O215" s="29"/>
      <c r="P215" s="29"/>
      <c r="Q215" s="29"/>
    </row>
    <row r="216" spans="9:17" ht="15.75">
      <c r="I216" s="4"/>
      <c r="J216" s="4"/>
      <c r="N216" s="29"/>
      <c r="O216" s="29"/>
      <c r="P216" s="29"/>
      <c r="Q216" s="29"/>
    </row>
    <row r="217" spans="9:17" ht="15.75">
      <c r="I217" s="4"/>
      <c r="J217" s="4"/>
      <c r="N217" s="29"/>
      <c r="O217" s="29"/>
      <c r="P217" s="29"/>
      <c r="Q217" s="29"/>
    </row>
    <row r="218" spans="9:17" ht="15.75">
      <c r="I218" s="4"/>
      <c r="J218" s="4"/>
      <c r="N218" s="29"/>
      <c r="O218" s="29"/>
      <c r="P218" s="29"/>
      <c r="Q218" s="29"/>
    </row>
    <row r="219" spans="9:17" ht="15.75">
      <c r="I219" s="4"/>
      <c r="J219" s="4"/>
      <c r="N219" s="29"/>
      <c r="O219" s="29"/>
      <c r="P219" s="29"/>
      <c r="Q219" s="29"/>
    </row>
    <row r="220" spans="9:17" ht="15.75">
      <c r="I220" s="4"/>
      <c r="J220" s="4"/>
      <c r="N220" s="29"/>
      <c r="O220" s="29"/>
      <c r="P220" s="29"/>
      <c r="Q220" s="29"/>
    </row>
    <row r="221" spans="9:17" ht="15.75">
      <c r="I221" s="4"/>
      <c r="J221" s="4"/>
      <c r="N221" s="29"/>
      <c r="O221" s="29"/>
      <c r="P221" s="29"/>
      <c r="Q221" s="29"/>
    </row>
    <row r="222" spans="9:17" ht="15.75">
      <c r="I222" s="4"/>
      <c r="J222" s="4"/>
      <c r="N222" s="29"/>
      <c r="O222" s="29"/>
      <c r="P222" s="29"/>
      <c r="Q222" s="29"/>
    </row>
    <row r="223" spans="9:17" ht="15.75">
      <c r="I223" s="4"/>
      <c r="J223" s="4"/>
      <c r="N223" s="29"/>
      <c r="O223" s="29"/>
      <c r="P223" s="29"/>
      <c r="Q223" s="29"/>
    </row>
    <row r="224" spans="9:17" ht="15.75">
      <c r="I224" s="4"/>
      <c r="J224" s="4"/>
      <c r="N224" s="29"/>
      <c r="O224" s="29"/>
      <c r="P224" s="29"/>
      <c r="Q224" s="29"/>
    </row>
    <row r="225" spans="9:17" ht="15.75">
      <c r="I225" s="4"/>
      <c r="J225" s="4"/>
      <c r="N225" s="29"/>
      <c r="O225" s="29"/>
      <c r="P225" s="29"/>
      <c r="Q225" s="29"/>
    </row>
    <row r="226" spans="9:17" ht="15.75">
      <c r="I226" s="4"/>
      <c r="J226" s="4"/>
      <c r="N226" s="29"/>
      <c r="O226" s="29"/>
      <c r="P226" s="29"/>
      <c r="Q226" s="29"/>
    </row>
    <row r="227" spans="9:17" ht="15.75">
      <c r="I227" s="4"/>
      <c r="J227" s="4"/>
      <c r="N227" s="29"/>
      <c r="O227" s="29"/>
      <c r="P227" s="29"/>
      <c r="Q227" s="29"/>
    </row>
    <row r="228" spans="9:17" ht="15.75">
      <c r="I228" s="4"/>
      <c r="J228" s="4"/>
      <c r="N228" s="29"/>
      <c r="O228" s="29"/>
      <c r="P228" s="29"/>
      <c r="Q228" s="29"/>
    </row>
    <row r="229" spans="9:17" ht="15.75">
      <c r="I229" s="4"/>
      <c r="J229" s="4"/>
      <c r="N229" s="29"/>
      <c r="O229" s="29"/>
      <c r="P229" s="29"/>
      <c r="Q229" s="29"/>
    </row>
    <row r="230" spans="9:17" ht="15.75">
      <c r="I230" s="4"/>
      <c r="J230" s="4"/>
      <c r="N230" s="29"/>
      <c r="O230" s="29"/>
      <c r="P230" s="29"/>
      <c r="Q230" s="29"/>
    </row>
    <row r="231" spans="9:17" ht="15.75">
      <c r="I231" s="4"/>
      <c r="J231" s="4"/>
      <c r="N231" s="29"/>
      <c r="O231" s="29"/>
      <c r="P231" s="29"/>
      <c r="Q231" s="29"/>
    </row>
    <row r="232" spans="9:17" ht="15.75">
      <c r="I232" s="4"/>
      <c r="J232" s="4"/>
      <c r="N232" s="29"/>
      <c r="O232" s="29"/>
      <c r="P232" s="29"/>
      <c r="Q232" s="29"/>
    </row>
    <row r="233" spans="9:17" ht="15.75">
      <c r="I233" s="4"/>
      <c r="J233" s="4"/>
      <c r="N233" s="29"/>
      <c r="O233" s="29"/>
      <c r="P233" s="29"/>
      <c r="Q233" s="29"/>
    </row>
    <row r="234" spans="9:17" ht="15.75">
      <c r="I234" s="4"/>
      <c r="J234" s="4"/>
      <c r="N234" s="29"/>
      <c r="O234" s="29"/>
      <c r="P234" s="29"/>
      <c r="Q234" s="29"/>
    </row>
    <row r="235" spans="9:17" ht="15.75">
      <c r="I235" s="4"/>
      <c r="J235" s="4"/>
      <c r="N235" s="29"/>
      <c r="O235" s="29"/>
      <c r="P235" s="29"/>
      <c r="Q235" s="29"/>
    </row>
    <row r="236" spans="9:17" ht="15.75">
      <c r="I236" s="4"/>
      <c r="J236" s="4"/>
      <c r="N236" s="29"/>
      <c r="O236" s="29"/>
      <c r="P236" s="29"/>
      <c r="Q236" s="29"/>
    </row>
    <row r="237" spans="9:17" ht="15.75">
      <c r="I237" s="4"/>
      <c r="J237" s="4"/>
      <c r="N237" s="29"/>
      <c r="O237" s="29"/>
      <c r="P237" s="29"/>
      <c r="Q237" s="29"/>
    </row>
    <row r="238" spans="9:17" ht="15.75">
      <c r="I238" s="4"/>
      <c r="J238" s="4"/>
      <c r="N238" s="29"/>
      <c r="O238" s="29"/>
      <c r="P238" s="29"/>
      <c r="Q238" s="29"/>
    </row>
    <row r="239" spans="9:17" ht="15.75">
      <c r="I239" s="4"/>
      <c r="J239" s="4"/>
      <c r="N239" s="29"/>
      <c r="O239" s="29"/>
      <c r="P239" s="29"/>
      <c r="Q239" s="29"/>
    </row>
    <row r="240" spans="9:17" ht="15.75">
      <c r="I240" s="4"/>
      <c r="J240" s="4"/>
      <c r="N240" s="29"/>
      <c r="O240" s="29"/>
      <c r="P240" s="29"/>
      <c r="Q240" s="29"/>
    </row>
    <row r="241" spans="9:17" ht="15.75">
      <c r="I241" s="4"/>
      <c r="J241" s="4"/>
      <c r="N241" s="29"/>
      <c r="O241" s="29"/>
      <c r="P241" s="29"/>
      <c r="Q241" s="29"/>
    </row>
    <row r="242" spans="9:17" ht="15.75">
      <c r="I242" s="4"/>
      <c r="J242" s="4"/>
      <c r="N242" s="29"/>
      <c r="O242" s="29"/>
      <c r="P242" s="29"/>
      <c r="Q242" s="29"/>
    </row>
    <row r="243" spans="9:17" ht="15.75">
      <c r="I243" s="4"/>
      <c r="J243" s="4"/>
      <c r="N243" s="29"/>
      <c r="O243" s="29"/>
      <c r="P243" s="29"/>
      <c r="Q243" s="29"/>
    </row>
    <row r="244" spans="9:17" ht="15.75">
      <c r="I244" s="4"/>
      <c r="J244" s="4"/>
      <c r="N244" s="29"/>
      <c r="O244" s="29"/>
      <c r="P244" s="29"/>
      <c r="Q244" s="29"/>
    </row>
    <row r="245" spans="9:17" ht="15.75">
      <c r="I245" s="4"/>
      <c r="J245" s="4"/>
      <c r="N245" s="29"/>
      <c r="O245" s="29"/>
      <c r="P245" s="29"/>
      <c r="Q245" s="29"/>
    </row>
    <row r="246" spans="9:17" ht="15.75">
      <c r="I246" s="4"/>
      <c r="J246" s="4"/>
      <c r="N246" s="29"/>
      <c r="O246" s="29"/>
      <c r="P246" s="29"/>
      <c r="Q246" s="29"/>
    </row>
    <row r="247" spans="9:17" ht="15.75">
      <c r="I247" s="4"/>
      <c r="J247" s="4"/>
      <c r="N247" s="29"/>
      <c r="O247" s="29"/>
      <c r="P247" s="29"/>
      <c r="Q247" s="29"/>
    </row>
    <row r="248" spans="9:17" ht="15.75">
      <c r="I248" s="4"/>
      <c r="J248" s="4"/>
      <c r="N248" s="29"/>
      <c r="O248" s="29"/>
      <c r="P248" s="29"/>
      <c r="Q248" s="29"/>
    </row>
    <row r="249" spans="9:17" ht="15.75">
      <c r="I249" s="4"/>
      <c r="J249" s="4"/>
      <c r="N249" s="29"/>
      <c r="O249" s="29"/>
      <c r="P249" s="29"/>
      <c r="Q249" s="29"/>
    </row>
    <row r="250" spans="9:17" ht="15.75">
      <c r="I250" s="4"/>
      <c r="J250" s="4"/>
      <c r="N250" s="29"/>
      <c r="O250" s="29"/>
      <c r="P250" s="29"/>
      <c r="Q250" s="29"/>
    </row>
    <row r="251" spans="9:17" ht="15.75">
      <c r="I251" s="4"/>
      <c r="J251" s="4"/>
      <c r="N251" s="29"/>
      <c r="O251" s="29"/>
      <c r="P251" s="29"/>
      <c r="Q251" s="29"/>
    </row>
    <row r="252" spans="9:17" ht="15.75">
      <c r="I252" s="4"/>
      <c r="J252" s="4"/>
      <c r="N252" s="29"/>
      <c r="O252" s="29"/>
      <c r="P252" s="29"/>
      <c r="Q252" s="29"/>
    </row>
    <row r="253" spans="9:17" ht="15.75">
      <c r="I253" s="4"/>
      <c r="J253" s="4"/>
      <c r="N253" s="29"/>
      <c r="O253" s="29"/>
      <c r="P253" s="29"/>
      <c r="Q253" s="29"/>
    </row>
    <row r="254" spans="9:17" ht="15.75">
      <c r="I254" s="4"/>
      <c r="J254" s="4"/>
      <c r="N254" s="29"/>
      <c r="O254" s="29"/>
      <c r="P254" s="29"/>
      <c r="Q254" s="29"/>
    </row>
    <row r="255" spans="9:17" ht="15.75">
      <c r="I255" s="4"/>
      <c r="J255" s="4"/>
      <c r="N255" s="29"/>
      <c r="O255" s="29"/>
      <c r="P255" s="29"/>
      <c r="Q255" s="29"/>
    </row>
    <row r="256" spans="9:17" ht="15.75">
      <c r="I256" s="4"/>
      <c r="J256" s="4"/>
      <c r="N256" s="29"/>
      <c r="O256" s="29"/>
      <c r="P256" s="29"/>
      <c r="Q256" s="29"/>
    </row>
    <row r="257" spans="9:17" ht="15.75">
      <c r="I257" s="4"/>
      <c r="J257" s="4"/>
      <c r="N257" s="29"/>
      <c r="O257" s="29"/>
      <c r="P257" s="29"/>
      <c r="Q257" s="29"/>
    </row>
    <row r="258" spans="9:17" ht="15.75">
      <c r="I258" s="4"/>
      <c r="J258" s="4"/>
      <c r="N258" s="29"/>
      <c r="O258" s="29"/>
      <c r="P258" s="29"/>
      <c r="Q258" s="29"/>
    </row>
    <row r="259" spans="9:17" ht="15.75">
      <c r="I259" s="4"/>
      <c r="J259" s="4"/>
      <c r="N259" s="29"/>
      <c r="O259" s="29"/>
      <c r="P259" s="29"/>
      <c r="Q259" s="29"/>
    </row>
    <row r="260" spans="9:17" ht="15.75">
      <c r="I260" s="4"/>
      <c r="J260" s="4"/>
      <c r="N260" s="29"/>
      <c r="O260" s="29"/>
      <c r="P260" s="29"/>
      <c r="Q260" s="29"/>
    </row>
    <row r="261" spans="9:17" ht="15.75">
      <c r="I261" s="4"/>
      <c r="J261" s="4"/>
      <c r="N261" s="29"/>
      <c r="O261" s="29"/>
      <c r="P261" s="29"/>
      <c r="Q261" s="29"/>
    </row>
    <row r="262" spans="9:17" ht="15.75">
      <c r="I262" s="4"/>
      <c r="J262" s="4"/>
      <c r="N262" s="29"/>
      <c r="O262" s="29"/>
      <c r="P262" s="29"/>
      <c r="Q262" s="29"/>
    </row>
    <row r="263" spans="9:17" ht="15.75">
      <c r="I263" s="4"/>
      <c r="J263" s="4"/>
      <c r="N263" s="29"/>
      <c r="O263" s="29"/>
      <c r="P263" s="29"/>
      <c r="Q263" s="29"/>
    </row>
    <row r="264" spans="9:17" ht="15.75">
      <c r="I264" s="4"/>
      <c r="J264" s="4"/>
      <c r="N264" s="29"/>
      <c r="O264" s="29"/>
      <c r="P264" s="29"/>
      <c r="Q264" s="29"/>
    </row>
    <row r="265" spans="9:17" ht="15.75">
      <c r="I265" s="4"/>
      <c r="J265" s="4"/>
      <c r="N265" s="29"/>
      <c r="O265" s="29"/>
      <c r="P265" s="29"/>
      <c r="Q265" s="29"/>
    </row>
    <row r="266" spans="9:17" ht="15.75">
      <c r="I266" s="4"/>
      <c r="J266" s="4"/>
      <c r="N266" s="29"/>
      <c r="O266" s="29"/>
      <c r="P266" s="29"/>
      <c r="Q266" s="29"/>
    </row>
    <row r="267" spans="9:17" ht="15.75">
      <c r="I267" s="4"/>
      <c r="J267" s="4"/>
      <c r="N267" s="29"/>
      <c r="O267" s="29"/>
      <c r="P267" s="29"/>
      <c r="Q267" s="29"/>
    </row>
    <row r="268" spans="9:17" ht="15.75">
      <c r="I268" s="4"/>
      <c r="J268" s="4"/>
      <c r="N268" s="29"/>
      <c r="O268" s="29"/>
      <c r="P268" s="29"/>
      <c r="Q268" s="29"/>
    </row>
    <row r="269" spans="9:17" ht="15.75">
      <c r="I269" s="4"/>
      <c r="J269" s="4"/>
      <c r="N269" s="29"/>
      <c r="O269" s="29"/>
      <c r="P269" s="29"/>
      <c r="Q269" s="29"/>
    </row>
    <row r="270" spans="9:17" ht="15.75">
      <c r="I270" s="4"/>
      <c r="J270" s="4"/>
      <c r="N270" s="29"/>
      <c r="O270" s="29"/>
      <c r="P270" s="29"/>
      <c r="Q270" s="29"/>
    </row>
    <row r="271" spans="9:17" ht="15.75">
      <c r="I271" s="4"/>
      <c r="J271" s="4"/>
      <c r="N271" s="29"/>
      <c r="O271" s="29"/>
      <c r="P271" s="29"/>
      <c r="Q271" s="29"/>
    </row>
    <row r="272" spans="9:17" ht="15.75">
      <c r="I272" s="4"/>
      <c r="J272" s="4"/>
      <c r="N272" s="29"/>
      <c r="O272" s="29"/>
      <c r="P272" s="29"/>
      <c r="Q272" s="29"/>
    </row>
    <row r="273" spans="9:17" ht="15.75">
      <c r="I273" s="4"/>
      <c r="J273" s="4"/>
      <c r="N273" s="29"/>
      <c r="O273" s="29"/>
      <c r="P273" s="29"/>
      <c r="Q273" s="29"/>
    </row>
    <row r="274" spans="9:17" ht="15.75">
      <c r="I274" s="4"/>
      <c r="J274" s="4"/>
      <c r="N274" s="29"/>
      <c r="O274" s="29"/>
      <c r="P274" s="29"/>
      <c r="Q274" s="29"/>
    </row>
    <row r="275" spans="9:17" ht="15.75">
      <c r="I275" s="4"/>
      <c r="J275" s="4"/>
      <c r="N275" s="29"/>
      <c r="O275" s="29"/>
      <c r="P275" s="29"/>
      <c r="Q275" s="29"/>
    </row>
    <row r="276" spans="9:17" ht="15.75">
      <c r="I276" s="4"/>
      <c r="J276" s="4"/>
      <c r="N276" s="29"/>
      <c r="O276" s="29"/>
      <c r="P276" s="29"/>
      <c r="Q276" s="29"/>
    </row>
    <row r="277" spans="9:17" ht="15.75">
      <c r="I277" s="4"/>
      <c r="J277" s="4"/>
      <c r="N277" s="29"/>
      <c r="O277" s="29"/>
      <c r="P277" s="29"/>
      <c r="Q277" s="29"/>
    </row>
    <row r="278" spans="9:17" ht="15.75">
      <c r="I278" s="4"/>
      <c r="J278" s="4"/>
      <c r="N278" s="29"/>
      <c r="O278" s="29"/>
      <c r="P278" s="29"/>
      <c r="Q278" s="29"/>
    </row>
    <row r="279" spans="9:17" ht="15.75">
      <c r="I279" s="4"/>
      <c r="J279" s="4"/>
      <c r="N279" s="29"/>
      <c r="O279" s="29"/>
      <c r="P279" s="29"/>
      <c r="Q279" s="29"/>
    </row>
    <row r="280" spans="9:17" ht="15.75">
      <c r="I280" s="4"/>
      <c r="J280" s="4"/>
      <c r="N280" s="29"/>
      <c r="O280" s="29"/>
      <c r="P280" s="29"/>
      <c r="Q280" s="29"/>
    </row>
    <row r="281" spans="9:17" ht="15.75">
      <c r="I281" s="4"/>
      <c r="J281" s="4"/>
      <c r="N281" s="29"/>
      <c r="O281" s="29"/>
      <c r="P281" s="29"/>
      <c r="Q281" s="29"/>
    </row>
    <row r="282" spans="9:17" ht="15.75">
      <c r="I282" s="4"/>
      <c r="J282" s="4"/>
      <c r="N282" s="29"/>
      <c r="O282" s="29"/>
      <c r="P282" s="29"/>
      <c r="Q282" s="29"/>
    </row>
    <row r="283" spans="9:17" ht="15.75">
      <c r="I283" s="4"/>
      <c r="J283" s="4"/>
      <c r="N283" s="29"/>
      <c r="O283" s="29"/>
      <c r="P283" s="29"/>
      <c r="Q283" s="29"/>
    </row>
    <row r="284" spans="9:17" ht="15.75">
      <c r="I284" s="4"/>
      <c r="J284" s="4"/>
      <c r="N284" s="29"/>
      <c r="O284" s="29"/>
      <c r="P284" s="29"/>
      <c r="Q284" s="29"/>
    </row>
    <row r="285" spans="9:17" ht="15.75">
      <c r="I285" s="4"/>
      <c r="J285" s="4"/>
      <c r="N285" s="29"/>
      <c r="O285" s="29"/>
      <c r="P285" s="29"/>
      <c r="Q285" s="29"/>
    </row>
    <row r="286" spans="9:17" ht="15.75">
      <c r="I286" s="4"/>
      <c r="J286" s="4"/>
      <c r="N286" s="29"/>
      <c r="O286" s="29"/>
      <c r="P286" s="29"/>
      <c r="Q286" s="29"/>
    </row>
    <row r="287" spans="9:17" ht="15.75">
      <c r="I287" s="4"/>
      <c r="J287" s="4"/>
      <c r="N287" s="29"/>
      <c r="O287" s="29"/>
      <c r="P287" s="29"/>
      <c r="Q287" s="29"/>
    </row>
    <row r="288" spans="9:17" ht="15.75">
      <c r="I288" s="4"/>
      <c r="J288" s="4"/>
      <c r="N288" s="29"/>
      <c r="O288" s="29"/>
      <c r="P288" s="29"/>
      <c r="Q288" s="29"/>
    </row>
    <row r="289" spans="9:17" ht="15.75">
      <c r="I289" s="4"/>
      <c r="J289" s="4"/>
      <c r="N289" s="29"/>
      <c r="O289" s="29"/>
      <c r="P289" s="29"/>
      <c r="Q289" s="29"/>
    </row>
    <row r="290" spans="9:17" ht="15.75">
      <c r="I290" s="4"/>
      <c r="J290" s="4"/>
      <c r="N290" s="29"/>
      <c r="O290" s="29"/>
      <c r="P290" s="29"/>
      <c r="Q290" s="29"/>
    </row>
    <row r="291" spans="9:17" ht="15.75">
      <c r="I291" s="4"/>
      <c r="J291" s="4"/>
      <c r="N291" s="29"/>
      <c r="O291" s="29"/>
      <c r="P291" s="29"/>
      <c r="Q291" s="29"/>
    </row>
    <row r="292" spans="9:17" ht="15.75">
      <c r="I292" s="4"/>
      <c r="J292" s="4"/>
      <c r="N292" s="29"/>
      <c r="O292" s="29"/>
      <c r="P292" s="29"/>
      <c r="Q292" s="29"/>
    </row>
    <row r="293" spans="9:17" ht="15.75">
      <c r="I293" s="4"/>
      <c r="J293" s="4"/>
      <c r="N293" s="29"/>
      <c r="O293" s="29"/>
      <c r="P293" s="29"/>
      <c r="Q293" s="29"/>
    </row>
    <row r="294" spans="9:17" ht="15.75">
      <c r="I294" s="4"/>
      <c r="J294" s="4"/>
      <c r="N294" s="29"/>
      <c r="O294" s="29"/>
      <c r="P294" s="29"/>
      <c r="Q294" s="29"/>
    </row>
    <row r="295" spans="9:17" ht="15.75">
      <c r="I295" s="4"/>
      <c r="J295" s="4"/>
      <c r="N295" s="29"/>
      <c r="O295" s="29"/>
      <c r="P295" s="29"/>
      <c r="Q295" s="29"/>
    </row>
    <row r="296" spans="9:17" ht="15.75">
      <c r="I296" s="4"/>
      <c r="J296" s="4"/>
      <c r="N296" s="29"/>
      <c r="O296" s="29"/>
      <c r="P296" s="29"/>
      <c r="Q296" s="29"/>
    </row>
    <row r="297" spans="9:17" ht="15.75">
      <c r="I297" s="4"/>
      <c r="J297" s="4"/>
      <c r="N297" s="29"/>
      <c r="O297" s="29"/>
      <c r="P297" s="29"/>
      <c r="Q297" s="29"/>
    </row>
    <row r="298" spans="9:17" ht="15.75">
      <c r="I298" s="4"/>
      <c r="J298" s="4"/>
      <c r="N298" s="29"/>
      <c r="O298" s="29"/>
      <c r="P298" s="29"/>
      <c r="Q298" s="29"/>
    </row>
    <row r="299" spans="9:17" ht="15.75">
      <c r="I299" s="4"/>
      <c r="J299" s="4"/>
      <c r="N299" s="29"/>
      <c r="O299" s="29"/>
      <c r="P299" s="29"/>
      <c r="Q299" s="29"/>
    </row>
    <row r="300" spans="9:17" ht="15.75">
      <c r="I300" s="4"/>
      <c r="J300" s="4"/>
      <c r="N300" s="29"/>
      <c r="O300" s="29"/>
      <c r="P300" s="29"/>
      <c r="Q300" s="29"/>
    </row>
    <row r="301" spans="9:17" ht="15.75">
      <c r="I301" s="4"/>
      <c r="J301" s="4"/>
      <c r="N301" s="29"/>
      <c r="O301" s="29"/>
      <c r="P301" s="29"/>
      <c r="Q301" s="29"/>
    </row>
    <row r="302" spans="9:17" ht="15.75">
      <c r="I302" s="4"/>
      <c r="J302" s="4"/>
      <c r="N302" s="29"/>
      <c r="O302" s="29"/>
      <c r="P302" s="29"/>
      <c r="Q302" s="29"/>
    </row>
    <row r="303" spans="9:17" ht="15.75">
      <c r="I303" s="4"/>
      <c r="J303" s="4"/>
      <c r="N303" s="29"/>
      <c r="O303" s="29"/>
      <c r="P303" s="29"/>
      <c r="Q303" s="29"/>
    </row>
    <row r="304" spans="9:17" ht="15.75">
      <c r="I304" s="4"/>
      <c r="J304" s="4"/>
      <c r="N304" s="29"/>
      <c r="O304" s="29"/>
      <c r="P304" s="29"/>
      <c r="Q304" s="29"/>
    </row>
    <row r="305" spans="9:17" ht="15.75">
      <c r="I305" s="4"/>
      <c r="J305" s="4"/>
      <c r="N305" s="29"/>
      <c r="O305" s="29"/>
      <c r="P305" s="29"/>
      <c r="Q305" s="29"/>
    </row>
    <row r="306" spans="9:17" ht="15.75">
      <c r="I306" s="4"/>
      <c r="J306" s="4"/>
      <c r="N306" s="29"/>
      <c r="O306" s="29"/>
      <c r="P306" s="29"/>
      <c r="Q306" s="29"/>
    </row>
    <row r="307" spans="9:17" ht="15.75">
      <c r="I307" s="4"/>
      <c r="J307" s="4"/>
      <c r="N307" s="29"/>
      <c r="O307" s="29"/>
      <c r="P307" s="29"/>
      <c r="Q307" s="29"/>
    </row>
    <row r="308" spans="9:17" ht="15.75">
      <c r="I308" s="4"/>
      <c r="J308" s="4"/>
      <c r="N308" s="29"/>
      <c r="O308" s="29"/>
      <c r="P308" s="29"/>
      <c r="Q308" s="29"/>
    </row>
    <row r="309" spans="9:17" ht="15.75">
      <c r="I309" s="4"/>
      <c r="J309" s="4"/>
      <c r="N309" s="29"/>
      <c r="O309" s="29"/>
      <c r="P309" s="29"/>
      <c r="Q309" s="29"/>
    </row>
    <row r="310" spans="9:17" ht="15.75">
      <c r="I310" s="4"/>
      <c r="J310" s="4"/>
      <c r="N310" s="29"/>
      <c r="O310" s="29"/>
      <c r="P310" s="29"/>
      <c r="Q310" s="29"/>
    </row>
    <row r="311" spans="9:17" ht="15.75">
      <c r="I311" s="4"/>
      <c r="J311" s="4"/>
      <c r="N311" s="29"/>
      <c r="O311" s="29"/>
      <c r="P311" s="29"/>
      <c r="Q311" s="29"/>
    </row>
    <row r="312" spans="9:17" ht="15.75">
      <c r="I312" s="4"/>
      <c r="J312" s="4"/>
      <c r="N312" s="29"/>
      <c r="O312" s="29"/>
      <c r="P312" s="29"/>
      <c r="Q312" s="29"/>
    </row>
    <row r="313" spans="9:17" ht="15.75">
      <c r="I313" s="4"/>
      <c r="J313" s="4"/>
      <c r="N313" s="29"/>
      <c r="O313" s="29"/>
      <c r="P313" s="29"/>
      <c r="Q313" s="29"/>
    </row>
    <row r="314" spans="9:17" ht="15.75">
      <c r="I314" s="4"/>
      <c r="J314" s="4"/>
      <c r="N314" s="29"/>
      <c r="O314" s="29"/>
      <c r="P314" s="29"/>
      <c r="Q314" s="29"/>
    </row>
    <row r="315" spans="9:17" ht="15.75">
      <c r="I315" s="4"/>
      <c r="J315" s="4"/>
      <c r="N315" s="29"/>
      <c r="O315" s="29"/>
      <c r="P315" s="29"/>
      <c r="Q315" s="29"/>
    </row>
    <row r="316" spans="9:17" ht="15.75">
      <c r="I316" s="4"/>
      <c r="J316" s="4"/>
      <c r="N316" s="29"/>
      <c r="O316" s="29"/>
      <c r="P316" s="29"/>
      <c r="Q316" s="29"/>
    </row>
    <row r="317" spans="9:17" ht="15.75">
      <c r="I317" s="4"/>
      <c r="J317" s="4"/>
      <c r="N317" s="29"/>
      <c r="O317" s="29"/>
      <c r="P317" s="29"/>
      <c r="Q317" s="29"/>
    </row>
    <row r="318" spans="9:17" ht="15.75">
      <c r="I318" s="4"/>
      <c r="J318" s="4"/>
      <c r="N318" s="29"/>
      <c r="O318" s="29"/>
      <c r="P318" s="29"/>
      <c r="Q318" s="29"/>
    </row>
    <row r="319" spans="9:17" ht="15.75">
      <c r="I319" s="4"/>
      <c r="J319" s="4"/>
      <c r="N319" s="29"/>
      <c r="O319" s="29"/>
      <c r="P319" s="29"/>
      <c r="Q319" s="29"/>
    </row>
    <row r="320" spans="9:17" ht="15.75">
      <c r="I320" s="4"/>
      <c r="J320" s="4"/>
      <c r="N320" s="29"/>
      <c r="O320" s="29"/>
      <c r="P320" s="29"/>
      <c r="Q320" s="29"/>
    </row>
    <row r="321" spans="9:17" ht="15.75">
      <c r="I321" s="4"/>
      <c r="J321" s="4"/>
      <c r="N321" s="29"/>
      <c r="O321" s="29"/>
      <c r="P321" s="29"/>
      <c r="Q321" s="29"/>
    </row>
    <row r="322" spans="9:17" ht="15.75">
      <c r="I322" s="4"/>
      <c r="J322" s="4"/>
      <c r="N322" s="29"/>
      <c r="O322" s="29"/>
      <c r="P322" s="29"/>
      <c r="Q322" s="29"/>
    </row>
    <row r="323" spans="9:17" ht="15.75">
      <c r="I323" s="4"/>
      <c r="J323" s="4"/>
      <c r="N323" s="29"/>
      <c r="O323" s="29"/>
      <c r="P323" s="29"/>
      <c r="Q323" s="29"/>
    </row>
    <row r="324" spans="9:17" ht="15.75">
      <c r="I324" s="4"/>
      <c r="J324" s="4"/>
      <c r="N324" s="29"/>
      <c r="O324" s="29"/>
      <c r="P324" s="29"/>
      <c r="Q324" s="29"/>
    </row>
    <row r="325" spans="9:17" ht="15.75">
      <c r="I325" s="4"/>
      <c r="J325" s="4"/>
      <c r="N325" s="29"/>
      <c r="O325" s="29"/>
      <c r="P325" s="29"/>
      <c r="Q325" s="29"/>
    </row>
    <row r="326" spans="9:17" ht="15.75">
      <c r="I326" s="4"/>
      <c r="J326" s="4"/>
      <c r="N326" s="29"/>
      <c r="O326" s="29"/>
      <c r="P326" s="29"/>
      <c r="Q326" s="29"/>
    </row>
    <row r="327" spans="9:17" ht="15.75">
      <c r="I327" s="4"/>
      <c r="J327" s="4"/>
      <c r="N327" s="29"/>
      <c r="O327" s="29"/>
      <c r="P327" s="29"/>
      <c r="Q327" s="29"/>
    </row>
    <row r="328" spans="9:17" ht="15.75">
      <c r="I328" s="4"/>
      <c r="J328" s="4"/>
      <c r="N328" s="29"/>
      <c r="O328" s="29"/>
      <c r="P328" s="29"/>
      <c r="Q328" s="29"/>
    </row>
    <row r="329" spans="9:17" ht="15.75">
      <c r="I329" s="4"/>
      <c r="J329" s="4"/>
      <c r="N329" s="29"/>
      <c r="O329" s="29"/>
      <c r="P329" s="29"/>
      <c r="Q329" s="29"/>
    </row>
    <row r="330" spans="9:17" ht="15.75">
      <c r="I330" s="4"/>
      <c r="J330" s="4"/>
      <c r="N330" s="29"/>
      <c r="O330" s="29"/>
      <c r="P330" s="29"/>
      <c r="Q330" s="29"/>
    </row>
    <row r="331" spans="9:17" ht="15.75">
      <c r="I331" s="4"/>
      <c r="J331" s="4"/>
      <c r="N331" s="29"/>
      <c r="O331" s="29"/>
      <c r="P331" s="29"/>
      <c r="Q331" s="29"/>
    </row>
    <row r="332" spans="9:17" ht="15.75">
      <c r="I332" s="4"/>
      <c r="J332" s="4"/>
      <c r="N332" s="29"/>
      <c r="O332" s="29"/>
      <c r="P332" s="29"/>
      <c r="Q332" s="29"/>
    </row>
    <row r="333" spans="9:17" ht="15.75">
      <c r="I333" s="4"/>
      <c r="J333" s="4"/>
      <c r="N333" s="29"/>
      <c r="O333" s="29"/>
      <c r="P333" s="29"/>
      <c r="Q333" s="29"/>
    </row>
    <row r="334" spans="9:17" ht="15.75">
      <c r="I334" s="4"/>
      <c r="J334" s="4"/>
      <c r="N334" s="29"/>
      <c r="O334" s="29"/>
      <c r="P334" s="29"/>
      <c r="Q334" s="29"/>
    </row>
    <row r="335" spans="9:17" ht="15.75">
      <c r="I335" s="4"/>
      <c r="J335" s="4"/>
      <c r="N335" s="29"/>
      <c r="O335" s="29"/>
      <c r="P335" s="29"/>
      <c r="Q335" s="29"/>
    </row>
    <row r="336" spans="9:17" ht="15.75">
      <c r="I336" s="4"/>
      <c r="J336" s="4"/>
      <c r="N336" s="29"/>
      <c r="O336" s="29"/>
      <c r="P336" s="29"/>
      <c r="Q336" s="29"/>
    </row>
    <row r="337" spans="9:17" ht="15.75">
      <c r="I337" s="4"/>
      <c r="J337" s="4"/>
      <c r="N337" s="29"/>
      <c r="O337" s="29"/>
      <c r="P337" s="29"/>
      <c r="Q337" s="29"/>
    </row>
    <row r="338" spans="9:17" ht="15.75">
      <c r="I338" s="4"/>
      <c r="J338" s="4"/>
      <c r="N338" s="29"/>
      <c r="O338" s="29"/>
      <c r="P338" s="29"/>
      <c r="Q338" s="29"/>
    </row>
    <row r="339" spans="9:17" ht="15.75">
      <c r="I339" s="4"/>
      <c r="J339" s="4"/>
      <c r="N339" s="29"/>
      <c r="O339" s="29"/>
      <c r="P339" s="29"/>
      <c r="Q339" s="29"/>
    </row>
    <row r="340" spans="9:17" ht="15.75">
      <c r="I340" s="4"/>
      <c r="J340" s="4"/>
      <c r="N340" s="29"/>
      <c r="O340" s="29"/>
      <c r="P340" s="29"/>
      <c r="Q340" s="29"/>
    </row>
    <row r="341" spans="9:17" ht="15.75">
      <c r="I341" s="4"/>
      <c r="J341" s="4"/>
      <c r="N341" s="29"/>
      <c r="O341" s="29"/>
      <c r="P341" s="29"/>
      <c r="Q341" s="29"/>
    </row>
    <row r="342" spans="9:17" ht="15.75">
      <c r="I342" s="4"/>
      <c r="J342" s="4"/>
      <c r="N342" s="29"/>
      <c r="O342" s="29"/>
      <c r="P342" s="29"/>
      <c r="Q342" s="29"/>
    </row>
    <row r="343" spans="9:17" ht="15.75">
      <c r="I343" s="4"/>
      <c r="J343" s="4"/>
      <c r="N343" s="29"/>
      <c r="O343" s="29"/>
      <c r="P343" s="29"/>
      <c r="Q343" s="29"/>
    </row>
    <row r="344" spans="9:17" ht="15.75">
      <c r="I344" s="4"/>
      <c r="J344" s="4"/>
      <c r="N344" s="29"/>
      <c r="O344" s="29"/>
      <c r="P344" s="29"/>
      <c r="Q344" s="29"/>
    </row>
    <row r="345" spans="9:17" ht="15.75">
      <c r="I345" s="4"/>
      <c r="J345" s="4"/>
      <c r="N345" s="29"/>
      <c r="O345" s="29"/>
      <c r="P345" s="29"/>
      <c r="Q345" s="29"/>
    </row>
    <row r="346" spans="9:17" ht="15.75">
      <c r="I346" s="4"/>
      <c r="J346" s="4"/>
      <c r="N346" s="29"/>
      <c r="O346" s="29"/>
      <c r="P346" s="29"/>
      <c r="Q346" s="29"/>
    </row>
    <row r="347" spans="9:17" ht="15.75">
      <c r="I347" s="4"/>
      <c r="J347" s="4"/>
      <c r="N347" s="29"/>
      <c r="O347" s="29"/>
      <c r="P347" s="29"/>
      <c r="Q347" s="29"/>
    </row>
    <row r="348" spans="9:17" ht="15.75">
      <c r="I348" s="4"/>
      <c r="J348" s="4"/>
      <c r="N348" s="29"/>
      <c r="O348" s="29"/>
      <c r="P348" s="29"/>
      <c r="Q348" s="29"/>
    </row>
    <row r="349" spans="9:17" ht="15.75">
      <c r="I349" s="4"/>
      <c r="J349" s="4"/>
      <c r="N349" s="29"/>
      <c r="O349" s="29"/>
      <c r="P349" s="29"/>
      <c r="Q349" s="29"/>
    </row>
    <row r="350" spans="9:17" ht="15.75">
      <c r="I350" s="4"/>
      <c r="J350" s="4"/>
      <c r="N350" s="29"/>
      <c r="O350" s="29"/>
      <c r="P350" s="29"/>
      <c r="Q350" s="29"/>
    </row>
    <row r="351" spans="9:17" ht="15.75">
      <c r="I351" s="4"/>
      <c r="J351" s="4"/>
      <c r="N351" s="29"/>
      <c r="O351" s="29"/>
      <c r="P351" s="29"/>
      <c r="Q351" s="29"/>
    </row>
    <row r="352" spans="9:17" ht="15.75">
      <c r="I352" s="4"/>
      <c r="J352" s="4"/>
      <c r="N352" s="29"/>
      <c r="O352" s="29"/>
      <c r="P352" s="29"/>
      <c r="Q352" s="29"/>
    </row>
    <row r="353" spans="9:17" ht="15.75">
      <c r="I353" s="4"/>
      <c r="J353" s="4"/>
      <c r="N353" s="29"/>
      <c r="O353" s="29"/>
      <c r="P353" s="29"/>
      <c r="Q353" s="29"/>
    </row>
    <row r="354" spans="9:17" ht="15.75">
      <c r="I354" s="4"/>
      <c r="J354" s="4"/>
      <c r="N354" s="29"/>
      <c r="O354" s="29"/>
      <c r="P354" s="29"/>
      <c r="Q354" s="29"/>
    </row>
    <row r="355" spans="9:17" ht="15.75">
      <c r="I355" s="4"/>
      <c r="J355" s="4"/>
      <c r="N355" s="29"/>
      <c r="O355" s="29"/>
      <c r="P355" s="29"/>
      <c r="Q355" s="29"/>
    </row>
    <row r="356" spans="9:17" ht="15.75">
      <c r="I356" s="4"/>
      <c r="J356" s="4"/>
      <c r="N356" s="29"/>
      <c r="O356" s="29"/>
      <c r="P356" s="29"/>
      <c r="Q356" s="29"/>
    </row>
    <row r="357" spans="9:17" ht="15.75">
      <c r="I357" s="4"/>
      <c r="J357" s="4"/>
      <c r="N357" s="29"/>
      <c r="O357" s="29"/>
      <c r="P357" s="29"/>
      <c r="Q357" s="29"/>
    </row>
    <row r="358" spans="9:17" ht="15.75">
      <c r="I358" s="4"/>
      <c r="J358" s="4"/>
      <c r="N358" s="29"/>
      <c r="O358" s="29"/>
      <c r="P358" s="29"/>
      <c r="Q358" s="29"/>
    </row>
    <row r="359" spans="9:17" ht="15.75">
      <c r="I359" s="4"/>
      <c r="J359" s="4"/>
      <c r="N359" s="29"/>
      <c r="O359" s="29"/>
      <c r="P359" s="29"/>
      <c r="Q359" s="29"/>
    </row>
    <row r="360" spans="9:17" ht="15.75">
      <c r="I360" s="4"/>
      <c r="J360" s="4"/>
      <c r="N360" s="29"/>
      <c r="O360" s="29"/>
      <c r="P360" s="29"/>
      <c r="Q360" s="29"/>
    </row>
    <row r="361" spans="9:17" ht="15.75">
      <c r="I361" s="4"/>
      <c r="J361" s="4"/>
      <c r="N361" s="29"/>
      <c r="O361" s="29"/>
      <c r="P361" s="29"/>
      <c r="Q361" s="29"/>
    </row>
    <row r="362" spans="9:17" ht="15.75">
      <c r="I362" s="4"/>
      <c r="J362" s="4"/>
      <c r="N362" s="29"/>
      <c r="O362" s="29"/>
      <c r="P362" s="29"/>
      <c r="Q362" s="29"/>
    </row>
    <row r="363" spans="9:17" ht="15.75">
      <c r="I363" s="4"/>
      <c r="J363" s="4"/>
      <c r="N363" s="29"/>
      <c r="O363" s="29"/>
      <c r="P363" s="29"/>
      <c r="Q363" s="29"/>
    </row>
    <row r="364" spans="9:17" ht="15.75">
      <c r="I364" s="4"/>
      <c r="J364" s="4"/>
      <c r="N364" s="29"/>
      <c r="O364" s="29"/>
      <c r="P364" s="29"/>
      <c r="Q364" s="29"/>
    </row>
    <row r="365" spans="9:17" ht="15.75">
      <c r="I365" s="4"/>
      <c r="J365" s="4"/>
      <c r="N365" s="29"/>
      <c r="O365" s="29"/>
      <c r="P365" s="29"/>
      <c r="Q365" s="29"/>
    </row>
    <row r="366" spans="9:17" ht="15.75">
      <c r="I366" s="4"/>
      <c r="J366" s="4"/>
      <c r="N366" s="29"/>
      <c r="O366" s="29"/>
      <c r="P366" s="29"/>
      <c r="Q366" s="29"/>
    </row>
    <row r="367" spans="9:17" ht="15.75">
      <c r="I367" s="4"/>
      <c r="J367" s="4"/>
      <c r="N367" s="29"/>
      <c r="O367" s="29"/>
      <c r="P367" s="29"/>
      <c r="Q367" s="29"/>
    </row>
    <row r="368" spans="9:17" ht="15.75">
      <c r="I368" s="4"/>
      <c r="J368" s="4"/>
      <c r="N368" s="29"/>
      <c r="O368" s="29"/>
      <c r="P368" s="29"/>
      <c r="Q368" s="29"/>
    </row>
    <row r="369" spans="9:17" ht="15.75">
      <c r="I369" s="4"/>
      <c r="J369" s="4"/>
      <c r="N369" s="29"/>
      <c r="O369" s="29"/>
      <c r="P369" s="29"/>
      <c r="Q369" s="29"/>
    </row>
    <row r="370" spans="9:17" ht="15.75">
      <c r="I370" s="4"/>
      <c r="J370" s="4"/>
      <c r="N370" s="29"/>
      <c r="O370" s="29"/>
      <c r="P370" s="29"/>
      <c r="Q370" s="29"/>
    </row>
    <row r="371" spans="9:17" ht="15.75">
      <c r="I371" s="4"/>
      <c r="J371" s="4"/>
      <c r="N371" s="29"/>
      <c r="O371" s="29"/>
      <c r="P371" s="29"/>
      <c r="Q371" s="29"/>
    </row>
    <row r="372" spans="9:17" ht="15.75">
      <c r="I372" s="4"/>
      <c r="J372" s="4"/>
      <c r="N372" s="29"/>
      <c r="O372" s="29"/>
      <c r="P372" s="29"/>
      <c r="Q372" s="29"/>
    </row>
    <row r="373" spans="9:17" ht="15.75">
      <c r="I373" s="4"/>
      <c r="J373" s="4"/>
      <c r="N373" s="29"/>
      <c r="O373" s="29"/>
      <c r="P373" s="29"/>
      <c r="Q373" s="29"/>
    </row>
    <row r="374" spans="9:17" ht="15.75">
      <c r="I374" s="4"/>
      <c r="J374" s="4"/>
      <c r="N374" s="29"/>
      <c r="O374" s="29"/>
      <c r="P374" s="29"/>
      <c r="Q374" s="29"/>
    </row>
    <row r="375" spans="9:17" ht="15.75">
      <c r="I375" s="4"/>
      <c r="J375" s="4"/>
      <c r="N375" s="29"/>
      <c r="O375" s="29"/>
      <c r="P375" s="29"/>
      <c r="Q375" s="29"/>
    </row>
    <row r="376" spans="9:17" ht="15.75">
      <c r="I376" s="4"/>
      <c r="J376" s="4"/>
      <c r="N376" s="29"/>
      <c r="O376" s="29"/>
      <c r="P376" s="29"/>
      <c r="Q376" s="29"/>
    </row>
    <row r="377" spans="9:17" ht="15.75">
      <c r="I377" s="4"/>
      <c r="J377" s="4"/>
      <c r="N377" s="29"/>
      <c r="O377" s="29"/>
      <c r="P377" s="29"/>
      <c r="Q377" s="29"/>
    </row>
    <row r="378" spans="9:17" ht="15.75">
      <c r="I378" s="4"/>
      <c r="J378" s="4"/>
      <c r="N378" s="29"/>
      <c r="O378" s="29"/>
      <c r="P378" s="29"/>
      <c r="Q378" s="29"/>
    </row>
    <row r="379" spans="9:17" ht="15.75">
      <c r="I379" s="4"/>
      <c r="J379" s="4"/>
      <c r="N379" s="29"/>
      <c r="O379" s="29"/>
      <c r="P379" s="29"/>
      <c r="Q379" s="29"/>
    </row>
    <row r="380" spans="9:17" ht="15.75">
      <c r="I380" s="4"/>
      <c r="J380" s="4"/>
      <c r="N380" s="29"/>
      <c r="O380" s="29"/>
      <c r="P380" s="29"/>
      <c r="Q380" s="29"/>
    </row>
    <row r="381" spans="9:17" ht="15.75">
      <c r="I381" s="4"/>
      <c r="J381" s="4"/>
      <c r="N381" s="29"/>
      <c r="O381" s="29"/>
      <c r="P381" s="29"/>
      <c r="Q381" s="29"/>
    </row>
    <row r="382" spans="9:17" ht="15.75">
      <c r="I382" s="4"/>
      <c r="J382" s="4"/>
      <c r="N382" s="29"/>
      <c r="O382" s="29"/>
      <c r="P382" s="29"/>
      <c r="Q382" s="29"/>
    </row>
    <row r="383" spans="9:17" ht="15.75">
      <c r="I383" s="4"/>
      <c r="J383" s="4"/>
      <c r="N383" s="29"/>
      <c r="O383" s="29"/>
      <c r="P383" s="29"/>
      <c r="Q383" s="29"/>
    </row>
    <row r="384" spans="9:17" ht="15.75">
      <c r="I384" s="4"/>
      <c r="J384" s="4"/>
      <c r="N384" s="29"/>
      <c r="O384" s="29"/>
      <c r="P384" s="29"/>
      <c r="Q384" s="29"/>
    </row>
    <row r="385" spans="9:17" ht="15.75">
      <c r="I385" s="4"/>
      <c r="J385" s="4"/>
      <c r="N385" s="29"/>
      <c r="O385" s="29"/>
      <c r="P385" s="29"/>
      <c r="Q385" s="29"/>
    </row>
    <row r="386" spans="9:17" ht="15.75">
      <c r="I386" s="4"/>
      <c r="J386" s="4"/>
      <c r="N386" s="29"/>
      <c r="O386" s="29"/>
      <c r="P386" s="29"/>
      <c r="Q386" s="29"/>
    </row>
    <row r="387" spans="9:17" ht="15.75">
      <c r="I387" s="4"/>
      <c r="J387" s="4"/>
      <c r="N387" s="29"/>
      <c r="O387" s="29"/>
      <c r="P387" s="29"/>
      <c r="Q387" s="29"/>
    </row>
    <row r="388" spans="9:17" ht="15.75">
      <c r="I388" s="4"/>
      <c r="J388" s="4"/>
      <c r="N388" s="29"/>
      <c r="O388" s="29"/>
      <c r="P388" s="29"/>
      <c r="Q388" s="29"/>
    </row>
    <row r="389" spans="9:17" ht="15.75">
      <c r="I389" s="4"/>
      <c r="J389" s="4"/>
      <c r="N389" s="29"/>
      <c r="O389" s="29"/>
      <c r="P389" s="29"/>
      <c r="Q389" s="29"/>
    </row>
    <row r="390" spans="9:17" ht="15.75">
      <c r="I390" s="4"/>
      <c r="J390" s="4"/>
      <c r="N390" s="29"/>
      <c r="O390" s="29"/>
      <c r="P390" s="29"/>
      <c r="Q390" s="29"/>
    </row>
    <row r="391" spans="9:17" ht="15.75">
      <c r="I391" s="4"/>
      <c r="J391" s="4"/>
      <c r="N391" s="29"/>
      <c r="O391" s="29"/>
      <c r="P391" s="29"/>
      <c r="Q391" s="29"/>
    </row>
    <row r="392" spans="9:17" ht="15.75">
      <c r="I392" s="4"/>
      <c r="J392" s="4"/>
      <c r="N392" s="29"/>
      <c r="O392" s="29"/>
      <c r="P392" s="29"/>
      <c r="Q392" s="29"/>
    </row>
    <row r="393" spans="9:17" ht="15.75">
      <c r="I393" s="4"/>
      <c r="J393" s="4"/>
      <c r="N393" s="29"/>
      <c r="O393" s="29"/>
      <c r="P393" s="29"/>
      <c r="Q393" s="29"/>
    </row>
    <row r="394" spans="9:17" ht="15.75">
      <c r="I394" s="4"/>
      <c r="J394" s="4"/>
      <c r="N394" s="29"/>
      <c r="O394" s="29"/>
      <c r="P394" s="29"/>
      <c r="Q394" s="29"/>
    </row>
    <row r="395" spans="9:17" ht="15.75">
      <c r="I395" s="4"/>
      <c r="J395" s="4"/>
      <c r="N395" s="29"/>
      <c r="O395" s="29"/>
      <c r="P395" s="29"/>
      <c r="Q395" s="29"/>
    </row>
    <row r="396" spans="9:17" ht="15.75">
      <c r="I396" s="4"/>
      <c r="J396" s="4"/>
      <c r="N396" s="29"/>
      <c r="O396" s="29"/>
      <c r="P396" s="29"/>
      <c r="Q396" s="29"/>
    </row>
    <row r="397" spans="9:17" ht="15.75">
      <c r="I397" s="4"/>
      <c r="J397" s="4"/>
      <c r="N397" s="29"/>
      <c r="O397" s="29"/>
      <c r="P397" s="29"/>
      <c r="Q397" s="29"/>
    </row>
    <row r="398" spans="9:17" ht="15.75">
      <c r="I398" s="4"/>
      <c r="J398" s="4"/>
      <c r="N398" s="29"/>
      <c r="O398" s="29"/>
      <c r="P398" s="29"/>
      <c r="Q398" s="29"/>
    </row>
    <row r="399" spans="9:17" ht="15.75">
      <c r="I399" s="4"/>
      <c r="J399" s="4"/>
      <c r="N399" s="29"/>
      <c r="O399" s="29"/>
      <c r="P399" s="29"/>
      <c r="Q399" s="29"/>
    </row>
    <row r="400" spans="9:17" ht="15.75">
      <c r="I400" s="4"/>
      <c r="J400" s="4"/>
      <c r="N400" s="29"/>
      <c r="O400" s="29"/>
      <c r="P400" s="29"/>
      <c r="Q400" s="29"/>
    </row>
    <row r="401" spans="9:17" ht="15.75">
      <c r="I401" s="4"/>
      <c r="J401" s="4"/>
      <c r="N401" s="29"/>
      <c r="O401" s="29"/>
      <c r="P401" s="29"/>
      <c r="Q401" s="29"/>
    </row>
    <row r="402" spans="9:17" ht="15.75">
      <c r="I402" s="4"/>
      <c r="J402" s="4"/>
      <c r="N402" s="29"/>
      <c r="O402" s="29"/>
      <c r="P402" s="29"/>
      <c r="Q402" s="29"/>
    </row>
    <row r="403" spans="9:17" ht="15.75">
      <c r="I403" s="4"/>
      <c r="J403" s="4"/>
      <c r="N403" s="29"/>
      <c r="O403" s="29"/>
      <c r="P403" s="29"/>
      <c r="Q403" s="29"/>
    </row>
    <row r="404" spans="9:17" ht="15.75">
      <c r="I404" s="4"/>
      <c r="J404" s="4"/>
      <c r="N404" s="29"/>
      <c r="O404" s="29"/>
      <c r="P404" s="29"/>
      <c r="Q404" s="29"/>
    </row>
    <row r="405" spans="9:17" ht="15.75">
      <c r="I405" s="4"/>
      <c r="J405" s="4"/>
      <c r="N405" s="29"/>
      <c r="O405" s="29"/>
      <c r="P405" s="29"/>
      <c r="Q405" s="29"/>
    </row>
    <row r="406" spans="9:17" ht="15.75">
      <c r="I406" s="4"/>
      <c r="J406" s="4"/>
      <c r="N406" s="29"/>
      <c r="O406" s="29"/>
      <c r="P406" s="29"/>
      <c r="Q406" s="29"/>
    </row>
    <row r="407" spans="9:17" ht="15.75">
      <c r="I407" s="4"/>
      <c r="J407" s="4"/>
      <c r="N407" s="29"/>
      <c r="O407" s="29"/>
      <c r="P407" s="29"/>
      <c r="Q407" s="29"/>
    </row>
    <row r="408" spans="9:17" ht="15.75">
      <c r="I408" s="4"/>
      <c r="J408" s="4"/>
      <c r="N408" s="29"/>
      <c r="O408" s="29"/>
      <c r="P408" s="29"/>
      <c r="Q408" s="29"/>
    </row>
    <row r="409" spans="9:17" ht="15.75">
      <c r="I409" s="4"/>
      <c r="J409" s="4"/>
      <c r="N409" s="29"/>
      <c r="O409" s="29"/>
      <c r="P409" s="29"/>
      <c r="Q409" s="29"/>
    </row>
    <row r="410" spans="9:17" ht="15.75">
      <c r="I410" s="4"/>
      <c r="J410" s="4"/>
      <c r="N410" s="29"/>
      <c r="O410" s="29"/>
      <c r="P410" s="29"/>
      <c r="Q410" s="29"/>
    </row>
    <row r="411" spans="9:17" ht="15.75">
      <c r="I411" s="4"/>
      <c r="J411" s="4"/>
      <c r="N411" s="29"/>
      <c r="O411" s="29"/>
      <c r="P411" s="29"/>
      <c r="Q411" s="29"/>
    </row>
    <row r="412" spans="9:17" ht="15.75">
      <c r="I412" s="4"/>
      <c r="J412" s="4"/>
      <c r="N412" s="29"/>
      <c r="O412" s="29"/>
      <c r="P412" s="29"/>
      <c r="Q412" s="29"/>
    </row>
    <row r="413" spans="9:17" ht="15.75">
      <c r="I413" s="4"/>
      <c r="J413" s="4"/>
      <c r="N413" s="29"/>
      <c r="O413" s="29"/>
      <c r="P413" s="29"/>
      <c r="Q413" s="29"/>
    </row>
    <row r="414" spans="9:17" ht="15.75">
      <c r="I414" s="4"/>
      <c r="J414" s="4"/>
      <c r="N414" s="29"/>
      <c r="O414" s="29"/>
      <c r="P414" s="29"/>
      <c r="Q414" s="29"/>
    </row>
    <row r="415" spans="9:17" ht="15.75">
      <c r="I415" s="4"/>
      <c r="J415" s="4"/>
      <c r="N415" s="29"/>
      <c r="O415" s="29"/>
      <c r="P415" s="29"/>
      <c r="Q415" s="29"/>
    </row>
    <row r="416" spans="9:17" ht="15.75">
      <c r="I416" s="4"/>
      <c r="J416" s="4"/>
      <c r="N416" s="29"/>
      <c r="O416" s="29"/>
      <c r="P416" s="29"/>
      <c r="Q416" s="29"/>
    </row>
    <row r="417" spans="9:17" ht="15.75">
      <c r="I417" s="4"/>
      <c r="J417" s="4"/>
      <c r="N417" s="29"/>
      <c r="O417" s="29"/>
      <c r="P417" s="29"/>
      <c r="Q417" s="29"/>
    </row>
    <row r="418" spans="9:17" ht="15.75">
      <c r="I418" s="4"/>
      <c r="J418" s="4"/>
      <c r="N418" s="29"/>
      <c r="O418" s="29"/>
      <c r="P418" s="29"/>
      <c r="Q418" s="29"/>
    </row>
    <row r="419" spans="9:17" ht="15.75">
      <c r="I419" s="4"/>
      <c r="J419" s="4"/>
      <c r="N419" s="29"/>
      <c r="O419" s="29"/>
      <c r="P419" s="29"/>
      <c r="Q419" s="29"/>
    </row>
    <row r="420" spans="9:17" ht="15.75">
      <c r="I420" s="4"/>
      <c r="J420" s="4"/>
      <c r="N420" s="29"/>
      <c r="O420" s="29"/>
      <c r="P420" s="29"/>
      <c r="Q420" s="29"/>
    </row>
    <row r="421" spans="9:17" ht="15.75">
      <c r="I421" s="4"/>
      <c r="J421" s="4"/>
      <c r="N421" s="29"/>
      <c r="O421" s="29"/>
      <c r="P421" s="29"/>
      <c r="Q421" s="29"/>
    </row>
    <row r="422" spans="9:17" ht="15.75">
      <c r="I422" s="4"/>
      <c r="J422" s="4"/>
      <c r="N422" s="29"/>
      <c r="O422" s="29"/>
      <c r="P422" s="29"/>
      <c r="Q422" s="29"/>
    </row>
    <row r="423" spans="9:17" ht="15.75">
      <c r="I423" s="4"/>
      <c r="J423" s="4"/>
      <c r="N423" s="29"/>
      <c r="O423" s="29"/>
      <c r="P423" s="29"/>
      <c r="Q423" s="29"/>
    </row>
    <row r="424" spans="9:17" ht="15.75">
      <c r="I424" s="4"/>
      <c r="J424" s="4"/>
      <c r="N424" s="29"/>
      <c r="O424" s="29"/>
      <c r="P424" s="29"/>
      <c r="Q424" s="29"/>
    </row>
    <row r="425" spans="9:17" ht="15.75">
      <c r="I425" s="4"/>
      <c r="J425" s="4"/>
      <c r="N425" s="29"/>
      <c r="O425" s="29"/>
      <c r="P425" s="29"/>
      <c r="Q425" s="29"/>
    </row>
    <row r="426" spans="9:17" ht="15.75">
      <c r="I426" s="4"/>
      <c r="J426" s="4"/>
      <c r="N426" s="29"/>
      <c r="O426" s="29"/>
      <c r="P426" s="29"/>
      <c r="Q426" s="29"/>
    </row>
    <row r="427" spans="9:17" ht="15.75">
      <c r="I427" s="4"/>
      <c r="J427" s="4"/>
      <c r="N427" s="29"/>
      <c r="O427" s="29"/>
      <c r="P427" s="29"/>
      <c r="Q427" s="29"/>
    </row>
    <row r="428" spans="9:17" ht="15.75">
      <c r="I428" s="4"/>
      <c r="J428" s="4"/>
      <c r="N428" s="29"/>
      <c r="O428" s="29"/>
      <c r="P428" s="29"/>
      <c r="Q428" s="29"/>
    </row>
    <row r="429" spans="9:17" ht="15.75">
      <c r="I429" s="4"/>
      <c r="J429" s="4"/>
      <c r="N429" s="29"/>
      <c r="O429" s="29"/>
      <c r="P429" s="29"/>
      <c r="Q429" s="29"/>
    </row>
    <row r="430" spans="9:17" ht="15.75">
      <c r="I430" s="4"/>
      <c r="J430" s="4"/>
      <c r="N430" s="29"/>
      <c r="O430" s="29"/>
      <c r="P430" s="29"/>
      <c r="Q430" s="29"/>
    </row>
    <row r="431" spans="9:17" ht="15.75">
      <c r="I431" s="4"/>
      <c r="J431" s="4"/>
      <c r="N431" s="29"/>
      <c r="O431" s="29"/>
      <c r="P431" s="29"/>
      <c r="Q431" s="29"/>
    </row>
    <row r="432" spans="9:17" ht="15.75">
      <c r="I432" s="4"/>
      <c r="J432" s="4"/>
      <c r="N432" s="29"/>
      <c r="O432" s="29"/>
      <c r="P432" s="29"/>
      <c r="Q432" s="29"/>
    </row>
    <row r="433" spans="9:17" ht="15.75">
      <c r="I433" s="4"/>
      <c r="J433" s="4"/>
      <c r="N433" s="29"/>
      <c r="O433" s="29"/>
      <c r="P433" s="29"/>
      <c r="Q433" s="29"/>
    </row>
    <row r="434" spans="9:17" ht="15.75">
      <c r="I434" s="4"/>
      <c r="J434" s="4"/>
      <c r="N434" s="29"/>
      <c r="O434" s="29"/>
      <c r="P434" s="29"/>
      <c r="Q434" s="29"/>
    </row>
    <row r="435" spans="9:17" ht="15.75">
      <c r="I435" s="4"/>
      <c r="J435" s="4"/>
      <c r="N435" s="29"/>
      <c r="O435" s="29"/>
      <c r="P435" s="29"/>
      <c r="Q435" s="29"/>
    </row>
    <row r="436" spans="9:17" ht="15.75">
      <c r="I436" s="4"/>
      <c r="J436" s="4"/>
      <c r="N436" s="29"/>
      <c r="O436" s="29"/>
      <c r="P436" s="29"/>
      <c r="Q436" s="29"/>
    </row>
    <row r="437" spans="9:17" ht="15.75">
      <c r="I437" s="4"/>
      <c r="J437" s="4"/>
      <c r="N437" s="29"/>
      <c r="O437" s="29"/>
      <c r="P437" s="29"/>
      <c r="Q437" s="29"/>
    </row>
    <row r="438" spans="9:17" ht="15.75">
      <c r="I438" s="4"/>
      <c r="J438" s="4"/>
      <c r="N438" s="29"/>
      <c r="O438" s="29"/>
      <c r="P438" s="29"/>
      <c r="Q438" s="29"/>
    </row>
    <row r="439" spans="9:17" ht="15.75">
      <c r="I439" s="4"/>
      <c r="J439" s="4"/>
      <c r="N439" s="29"/>
      <c r="O439" s="29"/>
      <c r="P439" s="29"/>
      <c r="Q439" s="29"/>
    </row>
    <row r="440" spans="9:17" ht="15.75">
      <c r="I440" s="4"/>
      <c r="J440" s="4"/>
      <c r="N440" s="29"/>
      <c r="O440" s="29"/>
      <c r="P440" s="29"/>
      <c r="Q440" s="29"/>
    </row>
    <row r="441" spans="9:17" ht="15.75">
      <c r="I441" s="4"/>
      <c r="J441" s="4"/>
      <c r="N441" s="29"/>
      <c r="O441" s="29"/>
      <c r="P441" s="29"/>
      <c r="Q441" s="29"/>
    </row>
    <row r="442" spans="9:17" ht="15.75">
      <c r="I442" s="4"/>
      <c r="J442" s="4"/>
      <c r="N442" s="29"/>
      <c r="O442" s="29"/>
      <c r="P442" s="29"/>
      <c r="Q442" s="29"/>
    </row>
    <row r="443" spans="9:17" ht="15.75">
      <c r="I443" s="4"/>
      <c r="J443" s="4"/>
      <c r="N443" s="29"/>
      <c r="O443" s="29"/>
      <c r="P443" s="29"/>
      <c r="Q443" s="29"/>
    </row>
    <row r="444" spans="9:17" ht="15.75">
      <c r="I444" s="4"/>
      <c r="J444" s="4"/>
      <c r="N444" s="29"/>
      <c r="O444" s="29"/>
      <c r="P444" s="29"/>
      <c r="Q444" s="29"/>
    </row>
    <row r="445" spans="9:17" ht="15.75">
      <c r="I445" s="4"/>
      <c r="J445" s="4"/>
      <c r="N445" s="29"/>
      <c r="O445" s="29"/>
      <c r="P445" s="29"/>
      <c r="Q445" s="29"/>
    </row>
    <row r="446" spans="9:17" ht="15.75">
      <c r="I446" s="4"/>
      <c r="J446" s="4"/>
      <c r="N446" s="29"/>
      <c r="O446" s="29"/>
      <c r="P446" s="29"/>
      <c r="Q446" s="29"/>
    </row>
    <row r="447" spans="9:17" ht="15.75">
      <c r="I447" s="4"/>
      <c r="J447" s="4"/>
      <c r="N447" s="29"/>
      <c r="O447" s="29"/>
      <c r="P447" s="29"/>
      <c r="Q447" s="29"/>
    </row>
    <row r="448" spans="9:17" ht="15.75">
      <c r="I448" s="4"/>
      <c r="J448" s="4"/>
      <c r="N448" s="29"/>
      <c r="O448" s="29"/>
      <c r="P448" s="29"/>
      <c r="Q448" s="29"/>
    </row>
    <row r="449" spans="9:17" ht="15.75">
      <c r="I449" s="4"/>
      <c r="J449" s="4"/>
      <c r="N449" s="29"/>
      <c r="O449" s="29"/>
      <c r="P449" s="29"/>
      <c r="Q449" s="29"/>
    </row>
    <row r="450" spans="9:17" ht="15.75">
      <c r="I450" s="4"/>
      <c r="J450" s="4"/>
      <c r="N450" s="29"/>
      <c r="O450" s="29"/>
      <c r="P450" s="29"/>
      <c r="Q450" s="29"/>
    </row>
    <row r="451" spans="9:17" ht="15.75">
      <c r="I451" s="4"/>
      <c r="J451" s="4"/>
      <c r="N451" s="29"/>
      <c r="O451" s="29"/>
      <c r="P451" s="29"/>
      <c r="Q451" s="29"/>
    </row>
    <row r="452" spans="9:17" ht="15.75">
      <c r="I452" s="4"/>
      <c r="J452" s="4"/>
      <c r="N452" s="29"/>
      <c r="O452" s="29"/>
      <c r="P452" s="29"/>
      <c r="Q452" s="29"/>
    </row>
    <row r="453" spans="9:17" ht="15.75">
      <c r="I453" s="4"/>
      <c r="J453" s="4"/>
      <c r="N453" s="29"/>
      <c r="O453" s="29"/>
      <c r="P453" s="29"/>
      <c r="Q453" s="29"/>
    </row>
    <row r="454" spans="9:17" ht="15.75">
      <c r="I454" s="4"/>
      <c r="J454" s="4"/>
      <c r="N454" s="29"/>
      <c r="O454" s="29"/>
      <c r="P454" s="29"/>
      <c r="Q454" s="29"/>
    </row>
    <row r="455" spans="9:17" ht="15.75">
      <c r="I455" s="4"/>
      <c r="J455" s="4"/>
      <c r="N455" s="29"/>
      <c r="O455" s="29"/>
      <c r="P455" s="29"/>
      <c r="Q455" s="29"/>
    </row>
    <row r="456" spans="9:17" ht="15.75">
      <c r="I456" s="4"/>
      <c r="J456" s="4"/>
      <c r="N456" s="29"/>
      <c r="O456" s="29"/>
      <c r="P456" s="29"/>
      <c r="Q456" s="29"/>
    </row>
    <row r="457" spans="9:17" ht="15.75">
      <c r="I457" s="4"/>
      <c r="J457" s="4"/>
      <c r="N457" s="29"/>
      <c r="O457" s="29"/>
      <c r="P457" s="29"/>
      <c r="Q457" s="29"/>
    </row>
    <row r="458" spans="9:17" ht="15.75">
      <c r="I458" s="4"/>
      <c r="J458" s="4"/>
      <c r="N458" s="29"/>
      <c r="O458" s="29"/>
      <c r="P458" s="29"/>
      <c r="Q458" s="29"/>
    </row>
    <row r="459" spans="9:17" ht="15.75">
      <c r="I459" s="4"/>
      <c r="J459" s="4"/>
      <c r="N459" s="29"/>
      <c r="O459" s="29"/>
      <c r="P459" s="29"/>
      <c r="Q459" s="29"/>
    </row>
    <row r="460" spans="9:17" ht="15.75">
      <c r="I460" s="4"/>
      <c r="J460" s="4"/>
      <c r="N460" s="29"/>
      <c r="O460" s="29"/>
      <c r="P460" s="29"/>
      <c r="Q460" s="29"/>
    </row>
    <row r="461" spans="9:17" ht="15.75">
      <c r="I461" s="4"/>
      <c r="J461" s="4"/>
      <c r="N461" s="29"/>
      <c r="O461" s="29"/>
      <c r="P461" s="29"/>
      <c r="Q461" s="29"/>
    </row>
    <row r="462" spans="9:17" ht="15.75">
      <c r="I462" s="4"/>
      <c r="J462" s="4"/>
      <c r="N462" s="29"/>
      <c r="O462" s="29"/>
      <c r="P462" s="29"/>
      <c r="Q462" s="29"/>
    </row>
    <row r="463" spans="9:17" ht="15.75">
      <c r="I463" s="4"/>
      <c r="J463" s="4"/>
      <c r="N463" s="29"/>
      <c r="O463" s="29"/>
      <c r="P463" s="29"/>
      <c r="Q463" s="29"/>
    </row>
    <row r="464" spans="9:17" ht="15.75">
      <c r="I464" s="4"/>
      <c r="J464" s="4"/>
      <c r="N464" s="29"/>
      <c r="O464" s="29"/>
      <c r="P464" s="29"/>
      <c r="Q464" s="29"/>
    </row>
    <row r="465" spans="9:17" ht="15.75">
      <c r="I465" s="4"/>
      <c r="J465" s="4"/>
      <c r="N465" s="29"/>
      <c r="O465" s="29"/>
      <c r="P465" s="29"/>
      <c r="Q465" s="29"/>
    </row>
    <row r="466" spans="9:17" ht="15.75">
      <c r="I466" s="4"/>
      <c r="J466" s="4"/>
      <c r="N466" s="29"/>
      <c r="O466" s="29"/>
      <c r="P466" s="29"/>
      <c r="Q466" s="29"/>
    </row>
    <row r="467" spans="9:17" ht="15.75">
      <c r="I467" s="4"/>
      <c r="J467" s="4"/>
      <c r="N467" s="29"/>
      <c r="O467" s="29"/>
      <c r="P467" s="29"/>
      <c r="Q467" s="29"/>
    </row>
    <row r="468" spans="9:17" ht="15.75">
      <c r="I468" s="4"/>
      <c r="J468" s="4"/>
      <c r="N468" s="29"/>
      <c r="O468" s="29"/>
      <c r="P468" s="29"/>
      <c r="Q468" s="29"/>
    </row>
    <row r="469" spans="9:17" ht="15.75">
      <c r="I469" s="4"/>
      <c r="J469" s="4"/>
      <c r="N469" s="29"/>
      <c r="O469" s="29"/>
      <c r="P469" s="29"/>
      <c r="Q469" s="29"/>
    </row>
    <row r="470" spans="9:17" ht="15.75">
      <c r="I470" s="4"/>
      <c r="J470" s="4"/>
      <c r="N470" s="29"/>
      <c r="O470" s="29"/>
      <c r="P470" s="29"/>
      <c r="Q470" s="29"/>
    </row>
    <row r="471" spans="9:17" ht="15.75">
      <c r="I471" s="4"/>
      <c r="J471" s="4"/>
      <c r="N471" s="29"/>
      <c r="O471" s="29"/>
      <c r="P471" s="29"/>
      <c r="Q471" s="29"/>
    </row>
    <row r="472" spans="9:17" ht="15.75">
      <c r="I472" s="4"/>
      <c r="J472" s="4"/>
      <c r="N472" s="29"/>
      <c r="O472" s="29"/>
      <c r="P472" s="29"/>
      <c r="Q472" s="29"/>
    </row>
    <row r="473" spans="9:17" ht="15.75">
      <c r="I473" s="4"/>
      <c r="J473" s="4"/>
      <c r="N473" s="29"/>
      <c r="O473" s="29"/>
      <c r="P473" s="29"/>
      <c r="Q473" s="29"/>
    </row>
    <row r="474" spans="9:17" ht="15.75">
      <c r="I474" s="4"/>
      <c r="J474" s="4"/>
      <c r="N474" s="29"/>
      <c r="O474" s="29"/>
      <c r="P474" s="29"/>
      <c r="Q474" s="29"/>
    </row>
    <row r="475" spans="9:17" ht="15.75">
      <c r="I475" s="4"/>
      <c r="J475" s="4"/>
      <c r="N475" s="29"/>
      <c r="O475" s="29"/>
      <c r="P475" s="29"/>
      <c r="Q475" s="29"/>
    </row>
    <row r="476" spans="9:17" ht="15.75">
      <c r="I476" s="4"/>
      <c r="J476" s="4"/>
      <c r="N476" s="29"/>
      <c r="O476" s="29"/>
      <c r="P476" s="29"/>
      <c r="Q476" s="29"/>
    </row>
    <row r="477" spans="9:17" ht="15.75">
      <c r="I477" s="4"/>
      <c r="J477" s="4"/>
      <c r="N477" s="29"/>
      <c r="O477" s="29"/>
      <c r="P477" s="29"/>
      <c r="Q477" s="29"/>
    </row>
    <row r="478" spans="9:17" ht="15.75">
      <c r="I478" s="4"/>
      <c r="J478" s="4"/>
      <c r="N478" s="29"/>
      <c r="O478" s="29"/>
      <c r="P478" s="29"/>
      <c r="Q478" s="29"/>
    </row>
    <row r="479" spans="9:17" ht="15.75">
      <c r="I479" s="4"/>
      <c r="J479" s="4"/>
      <c r="N479" s="29"/>
      <c r="O479" s="29"/>
      <c r="P479" s="29"/>
      <c r="Q479" s="29"/>
    </row>
    <row r="480" spans="9:17" ht="15.75">
      <c r="I480" s="4"/>
      <c r="J480" s="4"/>
      <c r="N480" s="29"/>
      <c r="O480" s="29"/>
      <c r="P480" s="29"/>
      <c r="Q480" s="29"/>
    </row>
    <row r="481" spans="9:17" ht="15.75">
      <c r="I481" s="4"/>
      <c r="J481" s="4"/>
      <c r="N481" s="29"/>
      <c r="O481" s="29"/>
      <c r="P481" s="29"/>
      <c r="Q481" s="29"/>
    </row>
    <row r="482" spans="9:17" ht="15.75">
      <c r="I482" s="4"/>
      <c r="J482" s="4"/>
      <c r="N482" s="29"/>
      <c r="O482" s="29"/>
      <c r="P482" s="29"/>
      <c r="Q482" s="29"/>
    </row>
    <row r="483" spans="9:17" ht="15.75">
      <c r="I483" s="4"/>
      <c r="J483" s="4"/>
      <c r="N483" s="29"/>
      <c r="O483" s="29"/>
      <c r="P483" s="29"/>
      <c r="Q483" s="29"/>
    </row>
    <row r="484" spans="9:17" ht="15.75">
      <c r="I484" s="4"/>
      <c r="J484" s="4"/>
      <c r="N484" s="29"/>
      <c r="O484" s="29"/>
      <c r="P484" s="29"/>
      <c r="Q484" s="29"/>
    </row>
    <row r="485" spans="9:17" ht="15.75">
      <c r="I485" s="4"/>
      <c r="J485" s="4"/>
      <c r="N485" s="29"/>
      <c r="O485" s="29"/>
      <c r="P485" s="29"/>
      <c r="Q485" s="29"/>
    </row>
    <row r="486" spans="9:17" ht="15.75">
      <c r="I486" s="4"/>
      <c r="J486" s="4"/>
      <c r="N486" s="29"/>
      <c r="O486" s="29"/>
      <c r="P486" s="29"/>
      <c r="Q486" s="29"/>
    </row>
    <row r="487" spans="9:17" ht="15.75">
      <c r="I487" s="4"/>
      <c r="J487" s="4"/>
      <c r="N487" s="29"/>
      <c r="O487" s="29"/>
      <c r="P487" s="29"/>
      <c r="Q487" s="29"/>
    </row>
    <row r="488" spans="9:17" ht="15.75">
      <c r="I488" s="4"/>
      <c r="J488" s="4"/>
      <c r="N488" s="29"/>
      <c r="O488" s="29"/>
      <c r="P488" s="29"/>
      <c r="Q488" s="29"/>
    </row>
    <row r="489" spans="9:17" ht="15.75">
      <c r="I489" s="4"/>
      <c r="J489" s="4"/>
      <c r="N489" s="29"/>
      <c r="O489" s="29"/>
      <c r="P489" s="29"/>
      <c r="Q489" s="29"/>
    </row>
    <row r="490" spans="9:17" ht="15.75">
      <c r="I490" s="4"/>
      <c r="J490" s="4"/>
      <c r="N490" s="29"/>
      <c r="O490" s="29"/>
      <c r="P490" s="29"/>
      <c r="Q490" s="29"/>
    </row>
    <row r="491" spans="9:17" ht="15.75">
      <c r="I491" s="4"/>
      <c r="J491" s="4"/>
      <c r="N491" s="29"/>
      <c r="O491" s="29"/>
      <c r="P491" s="29"/>
      <c r="Q491" s="29"/>
    </row>
    <row r="492" spans="9:17" ht="15.75">
      <c r="I492" s="4"/>
      <c r="J492" s="4"/>
      <c r="N492" s="29"/>
      <c r="O492" s="29"/>
      <c r="P492" s="29"/>
      <c r="Q492" s="29"/>
    </row>
    <row r="493" spans="9:17" ht="15.75">
      <c r="I493" s="4"/>
      <c r="J493" s="4"/>
      <c r="N493" s="29"/>
      <c r="O493" s="29"/>
      <c r="P493" s="29"/>
      <c r="Q493" s="29"/>
    </row>
    <row r="494" spans="9:17" ht="15.75">
      <c r="I494" s="4"/>
      <c r="J494" s="4"/>
      <c r="N494" s="29"/>
      <c r="O494" s="29"/>
      <c r="P494" s="29"/>
      <c r="Q494" s="29"/>
    </row>
    <row r="495" spans="9:17" ht="15.75">
      <c r="I495" s="4"/>
      <c r="J495" s="4"/>
      <c r="N495" s="29"/>
      <c r="O495" s="29"/>
      <c r="P495" s="29"/>
      <c r="Q495" s="29"/>
    </row>
    <row r="496" spans="9:17" ht="15.75">
      <c r="I496" s="4"/>
      <c r="J496" s="4"/>
      <c r="N496" s="29"/>
      <c r="O496" s="29"/>
      <c r="P496" s="29"/>
      <c r="Q496" s="29"/>
    </row>
    <row r="497" spans="9:17" ht="15.75">
      <c r="I497" s="4"/>
      <c r="J497" s="4"/>
      <c r="N497" s="29"/>
      <c r="O497" s="29"/>
      <c r="P497" s="29"/>
      <c r="Q497" s="29"/>
    </row>
    <row r="498" spans="9:17" ht="15.75">
      <c r="I498" s="4"/>
      <c r="J498" s="4"/>
      <c r="N498" s="29"/>
      <c r="O498" s="29"/>
      <c r="P498" s="29"/>
      <c r="Q498" s="29"/>
    </row>
    <row r="499" spans="9:17" ht="15.75">
      <c r="I499" s="4"/>
      <c r="J499" s="4"/>
      <c r="N499" s="29"/>
      <c r="O499" s="29"/>
      <c r="P499" s="29"/>
      <c r="Q499" s="29"/>
    </row>
    <row r="500" spans="9:17" ht="15.75">
      <c r="I500" s="4"/>
      <c r="J500" s="4"/>
      <c r="N500" s="29"/>
      <c r="O500" s="29"/>
      <c r="P500" s="29"/>
      <c r="Q500" s="29"/>
    </row>
    <row r="501" spans="9:17" ht="15.75">
      <c r="I501" s="4"/>
      <c r="J501" s="4"/>
      <c r="N501" s="29"/>
      <c r="O501" s="29"/>
      <c r="P501" s="29"/>
      <c r="Q501" s="29"/>
    </row>
    <row r="502" spans="9:17" ht="15.75">
      <c r="I502" s="4"/>
      <c r="J502" s="4"/>
      <c r="N502" s="29"/>
      <c r="O502" s="29"/>
      <c r="P502" s="29"/>
      <c r="Q502" s="29"/>
    </row>
    <row r="503" spans="9:17" ht="15.75">
      <c r="I503" s="4"/>
      <c r="J503" s="4"/>
      <c r="N503" s="29"/>
      <c r="O503" s="29"/>
      <c r="P503" s="29"/>
      <c r="Q503" s="29"/>
    </row>
    <row r="504" spans="9:17" ht="15.75">
      <c r="I504" s="4"/>
      <c r="J504" s="4"/>
      <c r="N504" s="29"/>
      <c r="O504" s="29"/>
      <c r="P504" s="29"/>
      <c r="Q504" s="29"/>
    </row>
    <row r="505" spans="9:17" ht="15.75">
      <c r="I505" s="4"/>
      <c r="J505" s="4"/>
      <c r="N505" s="29"/>
      <c r="O505" s="29"/>
      <c r="P505" s="29"/>
      <c r="Q505" s="29"/>
    </row>
    <row r="506" spans="9:17" ht="15.75">
      <c r="I506" s="4"/>
      <c r="J506" s="4"/>
      <c r="N506" s="29"/>
      <c r="O506" s="29"/>
      <c r="P506" s="29"/>
      <c r="Q506" s="29"/>
    </row>
    <row r="507" spans="9:17" ht="15.75">
      <c r="I507" s="4"/>
      <c r="J507" s="4"/>
      <c r="N507" s="29"/>
      <c r="O507" s="29"/>
      <c r="P507" s="29"/>
      <c r="Q507" s="29"/>
    </row>
    <row r="508" spans="9:17" ht="15.75">
      <c r="I508" s="4"/>
      <c r="J508" s="4"/>
      <c r="N508" s="29"/>
      <c r="O508" s="29"/>
      <c r="P508" s="29"/>
      <c r="Q508" s="29"/>
    </row>
    <row r="509" spans="9:17" ht="15.75">
      <c r="I509" s="4"/>
      <c r="J509" s="4"/>
      <c r="N509" s="29"/>
      <c r="O509" s="29"/>
      <c r="P509" s="29"/>
      <c r="Q509" s="29"/>
    </row>
    <row r="510" spans="9:17" ht="15.75">
      <c r="I510" s="4"/>
      <c r="J510" s="4"/>
      <c r="N510" s="29"/>
      <c r="O510" s="29"/>
      <c r="P510" s="29"/>
      <c r="Q510" s="29"/>
    </row>
    <row r="511" spans="9:17" ht="15.75">
      <c r="I511" s="4"/>
      <c r="J511" s="4"/>
      <c r="N511" s="29"/>
      <c r="O511" s="29"/>
      <c r="P511" s="29"/>
      <c r="Q511" s="29"/>
    </row>
    <row r="512" spans="9:17" ht="15.75">
      <c r="I512" s="4"/>
      <c r="J512" s="4"/>
      <c r="N512" s="29"/>
      <c r="O512" s="29"/>
      <c r="P512" s="29"/>
      <c r="Q512" s="29"/>
    </row>
    <row r="513" spans="9:17" ht="15.75">
      <c r="I513" s="4"/>
      <c r="J513" s="4"/>
      <c r="N513" s="29"/>
      <c r="O513" s="29"/>
      <c r="P513" s="29"/>
      <c r="Q513" s="29"/>
    </row>
    <row r="514" spans="9:17" ht="15.75">
      <c r="I514" s="4"/>
      <c r="J514" s="4"/>
      <c r="N514" s="29"/>
      <c r="O514" s="29"/>
      <c r="P514" s="29"/>
      <c r="Q514" s="29"/>
    </row>
    <row r="515" spans="9:17" ht="15.75">
      <c r="I515" s="4"/>
      <c r="J515" s="4"/>
      <c r="N515" s="29"/>
      <c r="O515" s="29"/>
      <c r="P515" s="29"/>
      <c r="Q515" s="29"/>
    </row>
    <row r="516" spans="9:17" ht="15.75">
      <c r="I516" s="4"/>
      <c r="J516" s="4"/>
      <c r="N516" s="29"/>
      <c r="O516" s="29"/>
      <c r="P516" s="29"/>
      <c r="Q516" s="29"/>
    </row>
    <row r="517" spans="9:17" ht="15.75">
      <c r="I517" s="4"/>
      <c r="J517" s="4"/>
      <c r="N517" s="29"/>
      <c r="O517" s="29"/>
      <c r="P517" s="29"/>
      <c r="Q517" s="29"/>
    </row>
    <row r="518" spans="9:17" ht="15.75">
      <c r="I518" s="4"/>
      <c r="J518" s="4"/>
      <c r="N518" s="29"/>
      <c r="O518" s="29"/>
      <c r="P518" s="29"/>
      <c r="Q518" s="29"/>
    </row>
    <row r="519" spans="9:17" ht="15.75">
      <c r="I519" s="4"/>
      <c r="J519" s="4"/>
      <c r="N519" s="29"/>
      <c r="O519" s="29"/>
      <c r="P519" s="29"/>
      <c r="Q519" s="29"/>
    </row>
    <row r="520" spans="9:17" ht="15.75">
      <c r="I520" s="4"/>
      <c r="J520" s="4"/>
      <c r="N520" s="29"/>
      <c r="O520" s="29"/>
      <c r="P520" s="29"/>
      <c r="Q520" s="29"/>
    </row>
    <row r="521" spans="9:17" ht="15.75">
      <c r="I521" s="4"/>
      <c r="J521" s="4"/>
      <c r="N521" s="29"/>
      <c r="O521" s="29"/>
      <c r="P521" s="29"/>
      <c r="Q521" s="29"/>
    </row>
    <row r="522" spans="9:17" ht="15.75">
      <c r="I522" s="4"/>
      <c r="J522" s="4"/>
      <c r="N522" s="29"/>
      <c r="O522" s="29"/>
      <c r="P522" s="29"/>
      <c r="Q522" s="29"/>
    </row>
    <row r="523" spans="9:17" ht="15.75">
      <c r="I523" s="4"/>
      <c r="J523" s="4"/>
      <c r="N523" s="29"/>
      <c r="O523" s="29"/>
      <c r="P523" s="29"/>
      <c r="Q523" s="29"/>
    </row>
    <row r="524" spans="9:17" ht="15.75">
      <c r="I524" s="4"/>
      <c r="J524" s="4"/>
      <c r="N524" s="29"/>
      <c r="O524" s="29"/>
      <c r="P524" s="29"/>
      <c r="Q524" s="29"/>
    </row>
    <row r="525" spans="9:17" ht="15.75">
      <c r="I525" s="4"/>
      <c r="J525" s="4"/>
      <c r="N525" s="29"/>
      <c r="O525" s="29"/>
      <c r="P525" s="29"/>
      <c r="Q525" s="29"/>
    </row>
    <row r="526" spans="9:17" ht="15.75">
      <c r="I526" s="4"/>
      <c r="J526" s="4"/>
      <c r="N526" s="29"/>
      <c r="O526" s="29"/>
      <c r="P526" s="29"/>
      <c r="Q526" s="29"/>
    </row>
    <row r="527" spans="9:17" ht="15.75">
      <c r="I527" s="4"/>
      <c r="J527" s="4"/>
      <c r="N527" s="29"/>
      <c r="O527" s="29"/>
      <c r="P527" s="29"/>
      <c r="Q527" s="29"/>
    </row>
    <row r="528" spans="9:17" ht="15.75">
      <c r="I528" s="4"/>
      <c r="J528" s="4"/>
      <c r="N528" s="29"/>
      <c r="O528" s="29"/>
      <c r="P528" s="29"/>
      <c r="Q528" s="29"/>
    </row>
    <row r="529" spans="9:17" ht="15.75">
      <c r="I529" s="4"/>
      <c r="J529" s="4"/>
      <c r="N529" s="29"/>
      <c r="O529" s="29"/>
      <c r="P529" s="29"/>
      <c r="Q529" s="29"/>
    </row>
    <row r="530" spans="9:17" ht="15.75">
      <c r="I530" s="4"/>
      <c r="J530" s="4"/>
      <c r="N530" s="29"/>
      <c r="O530" s="29"/>
      <c r="P530" s="29"/>
      <c r="Q530" s="29"/>
    </row>
    <row r="531" spans="9:17" ht="15.75">
      <c r="I531" s="4"/>
      <c r="J531" s="4"/>
      <c r="N531" s="29"/>
      <c r="O531" s="29"/>
      <c r="P531" s="29"/>
      <c r="Q531" s="29"/>
    </row>
    <row r="532" spans="9:17" ht="15.75">
      <c r="I532" s="4"/>
      <c r="J532" s="4"/>
      <c r="N532" s="29"/>
      <c r="O532" s="29"/>
      <c r="P532" s="29"/>
      <c r="Q532" s="29"/>
    </row>
    <row r="533" spans="9:17" ht="15.75">
      <c r="I533" s="4"/>
      <c r="J533" s="4"/>
      <c r="N533" s="29"/>
      <c r="O533" s="29"/>
      <c r="P533" s="29"/>
      <c r="Q533" s="29"/>
    </row>
    <row r="534" spans="9:17" ht="15.75">
      <c r="I534" s="4"/>
      <c r="J534" s="4"/>
      <c r="N534" s="29"/>
      <c r="O534" s="29"/>
      <c r="P534" s="29"/>
      <c r="Q534" s="29"/>
    </row>
    <row r="535" spans="9:17" ht="15.75">
      <c r="I535" s="4"/>
      <c r="J535" s="4"/>
      <c r="N535" s="29"/>
      <c r="O535" s="29"/>
      <c r="P535" s="29"/>
      <c r="Q535" s="29"/>
    </row>
    <row r="536" spans="9:17" ht="15.75">
      <c r="I536" s="4"/>
      <c r="J536" s="4"/>
      <c r="N536" s="29"/>
      <c r="O536" s="29"/>
      <c r="P536" s="29"/>
      <c r="Q536" s="29"/>
    </row>
    <row r="537" spans="9:17" ht="15.75">
      <c r="I537" s="4"/>
      <c r="J537" s="4"/>
      <c r="N537" s="29"/>
      <c r="O537" s="29"/>
      <c r="P537" s="29"/>
      <c r="Q537" s="29"/>
    </row>
    <row r="538" spans="9:17" ht="15.75">
      <c r="I538" s="4"/>
      <c r="J538" s="4"/>
      <c r="N538" s="29"/>
      <c r="O538" s="29"/>
      <c r="P538" s="29"/>
      <c r="Q538" s="29"/>
    </row>
    <row r="539" spans="9:17" ht="15.75">
      <c r="I539" s="4"/>
      <c r="J539" s="4"/>
      <c r="N539" s="29"/>
      <c r="O539" s="29"/>
      <c r="P539" s="29"/>
      <c r="Q539" s="29"/>
    </row>
    <row r="540" spans="9:17" ht="15.75">
      <c r="I540" s="4"/>
      <c r="J540" s="4"/>
      <c r="N540" s="29"/>
      <c r="O540" s="29"/>
      <c r="P540" s="29"/>
      <c r="Q540" s="29"/>
    </row>
    <row r="541" spans="9:17" ht="15.75">
      <c r="I541" s="4"/>
      <c r="J541" s="4"/>
      <c r="N541" s="29"/>
      <c r="O541" s="29"/>
      <c r="P541" s="29"/>
      <c r="Q541" s="29"/>
    </row>
    <row r="542" spans="9:17" ht="15.75">
      <c r="I542" s="4"/>
      <c r="J542" s="4"/>
      <c r="N542" s="29"/>
      <c r="O542" s="29"/>
      <c r="P542" s="29"/>
      <c r="Q542" s="29"/>
    </row>
    <row r="543" spans="9:17" ht="15.75">
      <c r="I543" s="4"/>
      <c r="J543" s="4"/>
      <c r="N543" s="29"/>
      <c r="O543" s="29"/>
      <c r="P543" s="29"/>
      <c r="Q543" s="29"/>
    </row>
    <row r="544" spans="9:17" ht="15.75">
      <c r="I544" s="4"/>
      <c r="J544" s="4"/>
      <c r="N544" s="29"/>
      <c r="O544" s="29"/>
      <c r="P544" s="29"/>
      <c r="Q544" s="29"/>
    </row>
    <row r="545" spans="9:17" ht="15.75">
      <c r="I545" s="4"/>
      <c r="J545" s="4"/>
      <c r="N545" s="29"/>
      <c r="O545" s="29"/>
      <c r="P545" s="29"/>
      <c r="Q545" s="29"/>
    </row>
    <row r="546" spans="9:17" ht="15.75">
      <c r="I546" s="4"/>
      <c r="J546" s="4"/>
      <c r="N546" s="29"/>
      <c r="O546" s="29"/>
      <c r="P546" s="29"/>
      <c r="Q546" s="29"/>
    </row>
    <row r="547" spans="9:17" ht="15.75">
      <c r="I547" s="4"/>
      <c r="J547" s="4"/>
      <c r="N547" s="29"/>
      <c r="O547" s="29"/>
      <c r="P547" s="29"/>
      <c r="Q547" s="29"/>
    </row>
    <row r="548" spans="9:17" ht="15.75">
      <c r="I548" s="4"/>
      <c r="J548" s="4"/>
      <c r="N548" s="29"/>
      <c r="O548" s="29"/>
      <c r="P548" s="29"/>
      <c r="Q548" s="29"/>
    </row>
    <row r="549" spans="9:17" ht="15.75">
      <c r="I549" s="4"/>
      <c r="J549" s="4"/>
      <c r="N549" s="29"/>
      <c r="O549" s="29"/>
      <c r="P549" s="29"/>
      <c r="Q549" s="29"/>
    </row>
    <row r="550" spans="9:17" ht="15.75">
      <c r="I550" s="4"/>
      <c r="J550" s="4"/>
      <c r="N550" s="29"/>
      <c r="O550" s="29"/>
      <c r="P550" s="29"/>
      <c r="Q550" s="29"/>
    </row>
    <row r="551" spans="9:17" ht="15.75">
      <c r="I551" s="4"/>
      <c r="J551" s="4"/>
      <c r="N551" s="29"/>
      <c r="O551" s="29"/>
      <c r="P551" s="29"/>
      <c r="Q551" s="29"/>
    </row>
    <row r="552" spans="9:17" ht="15.75">
      <c r="I552" s="4"/>
      <c r="J552" s="4"/>
      <c r="N552" s="29"/>
      <c r="O552" s="29"/>
      <c r="P552" s="29"/>
      <c r="Q552" s="29"/>
    </row>
    <row r="553" spans="9:17" ht="15.75">
      <c r="I553" s="4"/>
      <c r="J553" s="4"/>
      <c r="N553" s="29"/>
      <c r="O553" s="29"/>
      <c r="P553" s="29"/>
      <c r="Q553" s="29"/>
    </row>
    <row r="554" spans="9:17" ht="15.75">
      <c r="I554" s="4"/>
      <c r="J554" s="4"/>
      <c r="N554" s="29"/>
      <c r="O554" s="29"/>
      <c r="P554" s="29"/>
      <c r="Q554" s="29"/>
    </row>
    <row r="555" spans="9:17" ht="15.75">
      <c r="I555" s="4"/>
      <c r="J555" s="4"/>
      <c r="N555" s="29"/>
      <c r="O555" s="29"/>
      <c r="P555" s="29"/>
      <c r="Q555" s="29"/>
    </row>
    <row r="556" spans="9:17" ht="15.75">
      <c r="I556" s="4"/>
      <c r="J556" s="4"/>
      <c r="N556" s="29"/>
      <c r="O556" s="29"/>
      <c r="P556" s="29"/>
      <c r="Q556" s="29"/>
    </row>
    <row r="557" spans="9:17" ht="15.75">
      <c r="I557" s="4"/>
      <c r="J557" s="4"/>
      <c r="N557" s="29"/>
      <c r="O557" s="29"/>
      <c r="P557" s="29"/>
      <c r="Q557" s="29"/>
    </row>
    <row r="558" spans="9:17" ht="15.75">
      <c r="I558" s="4"/>
      <c r="J558" s="4"/>
      <c r="N558" s="29"/>
      <c r="O558" s="29"/>
      <c r="P558" s="29"/>
      <c r="Q558" s="29"/>
    </row>
    <row r="559" spans="9:17" ht="15.75">
      <c r="I559" s="4"/>
      <c r="J559" s="4"/>
      <c r="N559" s="29"/>
      <c r="O559" s="29"/>
      <c r="P559" s="29"/>
      <c r="Q559" s="29"/>
    </row>
    <row r="560" spans="9:17" ht="15.75">
      <c r="I560" s="4"/>
      <c r="J560" s="4"/>
      <c r="N560" s="29"/>
      <c r="O560" s="29"/>
      <c r="P560" s="29"/>
      <c r="Q560" s="29"/>
    </row>
    <row r="561" spans="9:17" ht="15.75">
      <c r="I561" s="4"/>
      <c r="J561" s="4"/>
      <c r="N561" s="29"/>
      <c r="O561" s="29"/>
      <c r="P561" s="29"/>
      <c r="Q561" s="29"/>
    </row>
    <row r="562" spans="9:17" ht="15.75">
      <c r="I562" s="4"/>
      <c r="J562" s="4"/>
      <c r="N562" s="29"/>
      <c r="O562" s="29"/>
      <c r="P562" s="29"/>
      <c r="Q562" s="29"/>
    </row>
    <row r="563" spans="9:17" ht="15.75">
      <c r="I563" s="4"/>
      <c r="J563" s="4"/>
      <c r="N563" s="29"/>
      <c r="O563" s="29"/>
      <c r="P563" s="29"/>
      <c r="Q563" s="29"/>
    </row>
    <row r="564" spans="9:17" ht="15.75">
      <c r="I564" s="4"/>
      <c r="J564" s="4"/>
      <c r="N564" s="29"/>
      <c r="O564" s="29"/>
      <c r="P564" s="29"/>
      <c r="Q564" s="29"/>
    </row>
    <row r="565" spans="9:17" ht="15.75">
      <c r="I565" s="4"/>
      <c r="J565" s="4"/>
      <c r="N565" s="29"/>
      <c r="O565" s="29"/>
      <c r="P565" s="29"/>
      <c r="Q565" s="29"/>
    </row>
    <row r="566" spans="9:17" ht="15.75">
      <c r="I566" s="4"/>
      <c r="J566" s="4"/>
      <c r="N566" s="29"/>
      <c r="O566" s="29"/>
      <c r="P566" s="29"/>
      <c r="Q566" s="29"/>
    </row>
    <row r="567" spans="9:17" ht="15.75">
      <c r="I567" s="4"/>
      <c r="J567" s="4"/>
      <c r="N567" s="29"/>
      <c r="O567" s="29"/>
      <c r="P567" s="29"/>
      <c r="Q567" s="29"/>
    </row>
    <row r="568" spans="9:17" ht="15.75">
      <c r="I568" s="4"/>
      <c r="J568" s="4"/>
      <c r="N568" s="29"/>
      <c r="O568" s="29"/>
      <c r="P568" s="29"/>
      <c r="Q568" s="29"/>
    </row>
    <row r="569" spans="9:17" ht="15.75">
      <c r="I569" s="4"/>
      <c r="J569" s="4"/>
      <c r="N569" s="29"/>
      <c r="O569" s="29"/>
      <c r="P569" s="29"/>
      <c r="Q569" s="29"/>
    </row>
    <row r="570" spans="9:17" ht="15.75">
      <c r="I570" s="4"/>
      <c r="J570" s="4"/>
      <c r="N570" s="29"/>
      <c r="O570" s="29"/>
      <c r="P570" s="29"/>
      <c r="Q570" s="29"/>
    </row>
    <row r="571" spans="9:17" ht="15.75">
      <c r="I571" s="4"/>
      <c r="J571" s="4"/>
      <c r="N571" s="29"/>
      <c r="O571" s="29"/>
      <c r="P571" s="29"/>
      <c r="Q571" s="29"/>
    </row>
    <row r="572" spans="9:17" ht="15.75">
      <c r="I572" s="4"/>
      <c r="J572" s="4"/>
      <c r="N572" s="29"/>
      <c r="O572" s="29"/>
      <c r="P572" s="29"/>
      <c r="Q572" s="29"/>
    </row>
    <row r="573" spans="9:17" ht="15.75">
      <c r="I573" s="4"/>
      <c r="J573" s="4"/>
      <c r="N573" s="29"/>
      <c r="O573" s="29"/>
      <c r="P573" s="29"/>
      <c r="Q573" s="29"/>
    </row>
    <row r="574" spans="9:17" ht="15.75">
      <c r="I574" s="4"/>
      <c r="J574" s="4"/>
      <c r="N574" s="29"/>
      <c r="O574" s="29"/>
      <c r="P574" s="29"/>
      <c r="Q574" s="29"/>
    </row>
    <row r="575" spans="9:17" ht="15.75">
      <c r="I575" s="4"/>
      <c r="J575" s="4"/>
      <c r="N575" s="29"/>
      <c r="O575" s="29"/>
      <c r="P575" s="29"/>
      <c r="Q575" s="29"/>
    </row>
    <row r="576" spans="9:17" ht="15.75">
      <c r="I576" s="4"/>
      <c r="J576" s="4"/>
      <c r="N576" s="29"/>
      <c r="O576" s="29"/>
      <c r="P576" s="29"/>
      <c r="Q576" s="29"/>
    </row>
    <row r="577" spans="9:17" ht="15.75">
      <c r="I577" s="4"/>
      <c r="J577" s="4"/>
      <c r="N577" s="29"/>
      <c r="O577" s="29"/>
      <c r="P577" s="29"/>
      <c r="Q577" s="29"/>
    </row>
    <row r="578" spans="9:17" ht="15.75">
      <c r="I578" s="4"/>
      <c r="J578" s="4"/>
      <c r="N578" s="29"/>
      <c r="O578" s="29"/>
      <c r="P578" s="29"/>
      <c r="Q578" s="29"/>
    </row>
    <row r="579" spans="9:17" ht="15.75">
      <c r="I579" s="4"/>
      <c r="J579" s="4"/>
      <c r="N579" s="29"/>
      <c r="O579" s="29"/>
      <c r="P579" s="29"/>
      <c r="Q579" s="29"/>
    </row>
    <row r="580" spans="9:17" ht="15.75">
      <c r="I580" s="4"/>
      <c r="J580" s="4"/>
      <c r="N580" s="29"/>
      <c r="O580" s="29"/>
      <c r="P580" s="29"/>
      <c r="Q580" s="29"/>
    </row>
    <row r="581" spans="9:17" ht="15.75">
      <c r="I581" s="4"/>
      <c r="J581" s="4"/>
      <c r="N581" s="29"/>
      <c r="O581" s="29"/>
      <c r="P581" s="29"/>
      <c r="Q581" s="29"/>
    </row>
    <row r="582" spans="9:17" ht="15.75">
      <c r="I582" s="4"/>
      <c r="J582" s="4"/>
      <c r="N582" s="29"/>
      <c r="O582" s="29"/>
      <c r="P582" s="29"/>
      <c r="Q582" s="29"/>
    </row>
    <row r="583" spans="9:17" ht="15.75">
      <c r="I583" s="4"/>
      <c r="J583" s="4"/>
      <c r="N583" s="29"/>
      <c r="O583" s="29"/>
      <c r="P583" s="29"/>
      <c r="Q583" s="29"/>
    </row>
    <row r="584" spans="9:17" ht="15.75">
      <c r="I584" s="4"/>
      <c r="J584" s="4"/>
      <c r="N584" s="29"/>
      <c r="O584" s="29"/>
      <c r="P584" s="29"/>
      <c r="Q584" s="29"/>
    </row>
    <row r="585" spans="9:17" ht="15.75">
      <c r="I585" s="4"/>
      <c r="J585" s="4"/>
      <c r="N585" s="29"/>
      <c r="O585" s="29"/>
      <c r="P585" s="29"/>
      <c r="Q585" s="29"/>
    </row>
    <row r="586" spans="9:17" ht="15.75">
      <c r="I586" s="4"/>
      <c r="J586" s="4"/>
      <c r="N586" s="29"/>
      <c r="O586" s="29"/>
      <c r="P586" s="29"/>
      <c r="Q586" s="29"/>
    </row>
    <row r="587" spans="9:17" ht="15.75">
      <c r="I587" s="4"/>
      <c r="J587" s="4"/>
      <c r="N587" s="29"/>
      <c r="O587" s="29"/>
      <c r="P587" s="29"/>
      <c r="Q587" s="29"/>
    </row>
    <row r="588" spans="9:17" ht="15.75">
      <c r="I588" s="4"/>
      <c r="J588" s="4"/>
      <c r="N588" s="29"/>
      <c r="O588" s="29"/>
      <c r="P588" s="29"/>
      <c r="Q588" s="29"/>
    </row>
    <row r="589" spans="9:17" ht="15.75">
      <c r="I589" s="4"/>
      <c r="J589" s="4"/>
      <c r="N589" s="29"/>
      <c r="O589" s="29"/>
      <c r="P589" s="29"/>
      <c r="Q589" s="29"/>
    </row>
    <row r="590" spans="9:17" ht="15.75">
      <c r="I590" s="4"/>
      <c r="J590" s="4"/>
      <c r="N590" s="29"/>
      <c r="O590" s="29"/>
      <c r="P590" s="29"/>
      <c r="Q590" s="29"/>
    </row>
    <row r="591" spans="9:17" ht="15.75">
      <c r="I591" s="4"/>
      <c r="J591" s="4"/>
      <c r="N591" s="29"/>
      <c r="O591" s="29"/>
      <c r="P591" s="29"/>
      <c r="Q591" s="29"/>
    </row>
    <row r="592" spans="9:17" ht="15.75">
      <c r="I592" s="4"/>
      <c r="J592" s="4"/>
      <c r="N592" s="29"/>
      <c r="O592" s="29"/>
      <c r="P592" s="29"/>
      <c r="Q592" s="29"/>
    </row>
    <row r="593" spans="9:17" ht="15.75">
      <c r="I593" s="4"/>
      <c r="J593" s="4"/>
      <c r="N593" s="29"/>
      <c r="O593" s="29"/>
      <c r="P593" s="29"/>
      <c r="Q593" s="29"/>
    </row>
    <row r="594" spans="9:17" ht="15.75">
      <c r="I594" s="4"/>
      <c r="J594" s="4"/>
      <c r="N594" s="29"/>
      <c r="O594" s="29"/>
      <c r="P594" s="29"/>
      <c r="Q594" s="29"/>
    </row>
    <row r="595" spans="9:17" ht="15.75">
      <c r="I595" s="4"/>
      <c r="J595" s="4"/>
      <c r="N595" s="29"/>
      <c r="O595" s="29"/>
      <c r="P595" s="29"/>
      <c r="Q595" s="29"/>
    </row>
    <row r="596" spans="9:17" ht="15.75">
      <c r="I596" s="4"/>
      <c r="J596" s="4"/>
      <c r="N596" s="29"/>
      <c r="O596" s="29"/>
      <c r="P596" s="29"/>
      <c r="Q596" s="29"/>
    </row>
    <row r="597" spans="9:17" ht="15.75">
      <c r="I597" s="4"/>
      <c r="J597" s="4"/>
      <c r="N597" s="29"/>
      <c r="O597" s="29"/>
      <c r="P597" s="29"/>
      <c r="Q597" s="29"/>
    </row>
    <row r="598" spans="9:17" ht="15.75">
      <c r="I598" s="4"/>
      <c r="J598" s="4"/>
      <c r="N598" s="29"/>
      <c r="O598" s="29"/>
      <c r="P598" s="29"/>
      <c r="Q598" s="29"/>
    </row>
    <row r="599" spans="9:17" ht="15.75">
      <c r="I599" s="4"/>
      <c r="J599" s="4"/>
      <c r="N599" s="29"/>
      <c r="O599" s="29"/>
      <c r="P599" s="29"/>
      <c r="Q599" s="29"/>
    </row>
    <row r="600" spans="9:17" ht="15.75">
      <c r="I600" s="4"/>
      <c r="J600" s="4"/>
      <c r="N600" s="29"/>
      <c r="O600" s="29"/>
      <c r="P600" s="29"/>
      <c r="Q600" s="29"/>
    </row>
    <row r="601" spans="9:17" ht="15.75">
      <c r="I601" s="4"/>
      <c r="J601" s="4"/>
      <c r="N601" s="29"/>
      <c r="O601" s="29"/>
      <c r="P601" s="29"/>
      <c r="Q601" s="29"/>
    </row>
    <row r="602" spans="9:17" ht="15.75">
      <c r="I602" s="4"/>
      <c r="J602" s="4"/>
      <c r="N602" s="29"/>
      <c r="O602" s="29"/>
      <c r="P602" s="29"/>
      <c r="Q602" s="29"/>
    </row>
    <row r="603" spans="9:17" ht="15.75">
      <c r="I603" s="4"/>
      <c r="J603" s="4"/>
      <c r="N603" s="29"/>
      <c r="O603" s="29"/>
      <c r="P603" s="29"/>
      <c r="Q603" s="29"/>
    </row>
    <row r="604" spans="9:17" ht="15.75">
      <c r="I604" s="4"/>
      <c r="J604" s="4"/>
      <c r="N604" s="29"/>
      <c r="O604" s="29"/>
      <c r="P604" s="29"/>
      <c r="Q604" s="29"/>
    </row>
    <row r="605" spans="9:17" ht="15.75">
      <c r="I605" s="4"/>
      <c r="J605" s="4"/>
      <c r="N605" s="29"/>
      <c r="O605" s="29"/>
      <c r="P605" s="29"/>
      <c r="Q605" s="29"/>
    </row>
    <row r="606" spans="9:17" ht="15.75">
      <c r="I606" s="4"/>
      <c r="J606" s="4"/>
      <c r="N606" s="29"/>
      <c r="O606" s="29"/>
      <c r="P606" s="29"/>
      <c r="Q606" s="29"/>
    </row>
    <row r="607" spans="9:17" ht="15.75">
      <c r="I607" s="4"/>
      <c r="J607" s="4"/>
      <c r="N607" s="29"/>
      <c r="O607" s="29"/>
      <c r="P607" s="29"/>
      <c r="Q607" s="29"/>
    </row>
    <row r="608" spans="9:17" ht="15.75">
      <c r="I608" s="4"/>
      <c r="J608" s="4"/>
      <c r="N608" s="29"/>
      <c r="O608" s="29"/>
      <c r="P608" s="29"/>
      <c r="Q608" s="29"/>
    </row>
    <row r="609" spans="9:17" ht="15.75">
      <c r="I609" s="4"/>
      <c r="J609" s="4"/>
      <c r="N609" s="29"/>
      <c r="O609" s="29"/>
      <c r="P609" s="29"/>
      <c r="Q609" s="29"/>
    </row>
    <row r="610" spans="9:17" ht="15.75">
      <c r="I610" s="4"/>
      <c r="J610" s="4"/>
      <c r="N610" s="29"/>
      <c r="O610" s="29"/>
      <c r="P610" s="29"/>
      <c r="Q610" s="29"/>
    </row>
    <row r="611" spans="9:17" ht="15.75">
      <c r="I611" s="4"/>
      <c r="J611" s="4"/>
      <c r="N611" s="29"/>
      <c r="O611" s="29"/>
      <c r="P611" s="29"/>
      <c r="Q611" s="29"/>
    </row>
    <row r="612" spans="9:17" ht="15.75">
      <c r="I612" s="4"/>
      <c r="J612" s="4"/>
      <c r="N612" s="29"/>
      <c r="O612" s="29"/>
      <c r="P612" s="29"/>
      <c r="Q612" s="29"/>
    </row>
    <row r="613" spans="9:17" ht="15.75">
      <c r="I613" s="4"/>
      <c r="J613" s="4"/>
      <c r="N613" s="29"/>
      <c r="O613" s="29"/>
      <c r="P613" s="29"/>
      <c r="Q613" s="29"/>
    </row>
    <row r="614" spans="9:17" ht="15.75">
      <c r="I614" s="4"/>
      <c r="J614" s="4"/>
      <c r="N614" s="29"/>
      <c r="O614" s="29"/>
      <c r="P614" s="29"/>
      <c r="Q614" s="29"/>
    </row>
    <row r="615" spans="9:17" ht="15.75">
      <c r="I615" s="4"/>
      <c r="J615" s="4"/>
      <c r="N615" s="29"/>
      <c r="O615" s="29"/>
      <c r="P615" s="29"/>
      <c r="Q615" s="29"/>
    </row>
    <row r="616" spans="9:17" ht="15.75">
      <c r="I616" s="4"/>
      <c r="J616" s="4"/>
      <c r="N616" s="29"/>
      <c r="O616" s="29"/>
      <c r="P616" s="29"/>
      <c r="Q616" s="29"/>
    </row>
    <row r="617" spans="9:17" ht="15.75">
      <c r="I617" s="4"/>
      <c r="J617" s="4"/>
      <c r="N617" s="29"/>
      <c r="O617" s="29"/>
      <c r="P617" s="29"/>
      <c r="Q617" s="29"/>
    </row>
    <row r="618" spans="9:17" ht="15.75">
      <c r="I618" s="4"/>
      <c r="J618" s="4"/>
      <c r="N618" s="29"/>
      <c r="O618" s="29"/>
      <c r="P618" s="29"/>
      <c r="Q618" s="29"/>
    </row>
    <row r="619" spans="9:17" ht="15.75">
      <c r="I619" s="4"/>
      <c r="J619" s="4"/>
      <c r="N619" s="29"/>
      <c r="O619" s="29"/>
      <c r="P619" s="29"/>
      <c r="Q619" s="29"/>
    </row>
    <row r="620" spans="9:17" ht="15.75">
      <c r="I620" s="4"/>
      <c r="J620" s="4"/>
      <c r="N620" s="29"/>
      <c r="O620" s="29"/>
      <c r="P620" s="29"/>
      <c r="Q620" s="29"/>
    </row>
    <row r="621" spans="9:17" ht="15.75">
      <c r="I621" s="4"/>
      <c r="J621" s="4"/>
      <c r="N621" s="29"/>
      <c r="O621" s="29"/>
      <c r="P621" s="29"/>
      <c r="Q621" s="29"/>
    </row>
    <row r="622" spans="9:17" ht="15.75">
      <c r="I622" s="4"/>
      <c r="J622" s="4"/>
      <c r="N622" s="29"/>
      <c r="O622" s="29"/>
      <c r="P622" s="29"/>
      <c r="Q622" s="29"/>
    </row>
    <row r="623" spans="9:17" ht="15.75">
      <c r="I623" s="4"/>
      <c r="J623" s="4"/>
      <c r="N623" s="29"/>
      <c r="O623" s="29"/>
      <c r="P623" s="29"/>
      <c r="Q623" s="29"/>
    </row>
    <row r="624" spans="9:17" ht="15.75">
      <c r="I624" s="4"/>
      <c r="J624" s="4"/>
      <c r="N624" s="29"/>
      <c r="O624" s="29"/>
      <c r="P624" s="29"/>
      <c r="Q624" s="29"/>
    </row>
    <row r="625" spans="9:17" ht="15.75">
      <c r="I625" s="4"/>
      <c r="J625" s="4"/>
      <c r="N625" s="29"/>
      <c r="O625" s="29"/>
      <c r="P625" s="29"/>
      <c r="Q625" s="29"/>
    </row>
    <row r="626" spans="9:17" ht="15.75">
      <c r="I626" s="4"/>
      <c r="J626" s="4"/>
      <c r="N626" s="29"/>
      <c r="O626" s="29"/>
      <c r="P626" s="29"/>
      <c r="Q626" s="29"/>
    </row>
    <row r="627" spans="9:17" ht="15.75">
      <c r="I627" s="4"/>
      <c r="J627" s="4"/>
      <c r="N627" s="29"/>
      <c r="O627" s="29"/>
      <c r="P627" s="29"/>
      <c r="Q627" s="29"/>
    </row>
    <row r="628" spans="9:17" ht="15.75">
      <c r="I628" s="4"/>
      <c r="J628" s="4"/>
      <c r="N628" s="29"/>
      <c r="O628" s="29"/>
      <c r="P628" s="29"/>
      <c r="Q628" s="29"/>
    </row>
    <row r="629" spans="9:17" ht="15.75">
      <c r="I629" s="4"/>
      <c r="J629" s="4"/>
      <c r="N629" s="29"/>
      <c r="O629" s="29"/>
      <c r="P629" s="29"/>
      <c r="Q629" s="29"/>
    </row>
    <row r="630" spans="9:17" ht="15.75">
      <c r="I630" s="4"/>
      <c r="J630" s="4"/>
      <c r="N630" s="29"/>
      <c r="O630" s="29"/>
      <c r="P630" s="29"/>
      <c r="Q630" s="29"/>
    </row>
    <row r="631" spans="9:17" ht="15.75">
      <c r="I631" s="4"/>
      <c r="J631" s="4"/>
      <c r="N631" s="29"/>
      <c r="O631" s="29"/>
      <c r="P631" s="29"/>
      <c r="Q631" s="29"/>
    </row>
    <row r="632" spans="9:17" ht="15.75">
      <c r="I632" s="4"/>
      <c r="J632" s="4"/>
      <c r="N632" s="29"/>
      <c r="O632" s="29"/>
      <c r="P632" s="29"/>
      <c r="Q632" s="29"/>
    </row>
    <row r="633" spans="9:17" ht="15.75">
      <c r="I633" s="4"/>
      <c r="J633" s="4"/>
      <c r="N633" s="29"/>
      <c r="O633" s="29"/>
      <c r="P633" s="29"/>
      <c r="Q633" s="29"/>
    </row>
    <row r="634" spans="9:17" ht="15.75">
      <c r="I634" s="4"/>
      <c r="J634" s="4"/>
      <c r="N634" s="29"/>
      <c r="O634" s="29"/>
      <c r="P634" s="29"/>
      <c r="Q634" s="29"/>
    </row>
    <row r="635" spans="9:17" ht="15.75">
      <c r="I635" s="4"/>
      <c r="J635" s="4"/>
      <c r="N635" s="29"/>
      <c r="O635" s="29"/>
      <c r="P635" s="29"/>
      <c r="Q635" s="29"/>
    </row>
    <row r="636" spans="9:17" ht="15.75">
      <c r="I636" s="4"/>
      <c r="J636" s="4"/>
      <c r="N636" s="29"/>
      <c r="O636" s="29"/>
      <c r="P636" s="29"/>
      <c r="Q636" s="29"/>
    </row>
    <row r="637" spans="9:17" ht="15.75">
      <c r="I637" s="4"/>
      <c r="J637" s="4"/>
      <c r="N637" s="29"/>
      <c r="O637" s="29"/>
      <c r="P637" s="29"/>
      <c r="Q637" s="29"/>
    </row>
    <row r="638" spans="9:17" ht="15.75">
      <c r="I638" s="4"/>
      <c r="J638" s="4"/>
      <c r="N638" s="29"/>
      <c r="O638" s="29"/>
      <c r="P638" s="29"/>
      <c r="Q638" s="29"/>
    </row>
    <row r="639" spans="9:17" ht="15.75">
      <c r="I639" s="4"/>
      <c r="J639" s="4"/>
      <c r="N639" s="29"/>
      <c r="O639" s="29"/>
      <c r="P639" s="29"/>
      <c r="Q639" s="29"/>
    </row>
    <row r="640" spans="9:17" ht="15.75">
      <c r="I640" s="4"/>
      <c r="J640" s="4"/>
      <c r="N640" s="29"/>
      <c r="O640" s="29"/>
      <c r="P640" s="29"/>
      <c r="Q640" s="29"/>
    </row>
    <row r="641" spans="9:17" ht="15.75">
      <c r="I641" s="4"/>
      <c r="J641" s="4"/>
      <c r="N641" s="29"/>
      <c r="O641" s="29"/>
      <c r="P641" s="29"/>
      <c r="Q641" s="29"/>
    </row>
    <row r="642" spans="9:17" ht="15.75">
      <c r="I642" s="4"/>
      <c r="J642" s="4"/>
      <c r="N642" s="29"/>
      <c r="O642" s="29"/>
      <c r="P642" s="29"/>
      <c r="Q642" s="29"/>
    </row>
    <row r="643" spans="9:17" ht="15.75">
      <c r="I643" s="4"/>
      <c r="J643" s="4"/>
      <c r="N643" s="29"/>
      <c r="O643" s="29"/>
      <c r="P643" s="29"/>
      <c r="Q643" s="29"/>
    </row>
    <row r="644" spans="9:17" ht="15.75">
      <c r="I644" s="4"/>
      <c r="J644" s="4"/>
      <c r="N644" s="29"/>
      <c r="O644" s="29"/>
      <c r="P644" s="29"/>
      <c r="Q644" s="29"/>
    </row>
    <row r="645" spans="9:17" ht="15.75">
      <c r="I645" s="4"/>
      <c r="J645" s="4"/>
      <c r="N645" s="29"/>
      <c r="O645" s="29"/>
      <c r="P645" s="29"/>
      <c r="Q645" s="29"/>
    </row>
    <row r="646" spans="9:17" ht="15.75">
      <c r="I646" s="4"/>
      <c r="J646" s="4"/>
      <c r="N646" s="29"/>
      <c r="O646" s="29"/>
      <c r="P646" s="29"/>
      <c r="Q646" s="29"/>
    </row>
    <row r="647" spans="9:17" ht="15.75">
      <c r="I647" s="4"/>
      <c r="J647" s="4"/>
      <c r="N647" s="29"/>
      <c r="O647" s="29"/>
      <c r="P647" s="29"/>
      <c r="Q647" s="29"/>
    </row>
    <row r="648" spans="9:17" ht="15.75">
      <c r="I648" s="4"/>
      <c r="J648" s="4"/>
      <c r="N648" s="29"/>
      <c r="O648" s="29"/>
      <c r="P648" s="29"/>
      <c r="Q648" s="29"/>
    </row>
    <row r="649" spans="9:17" ht="15.75">
      <c r="I649" s="4"/>
      <c r="J649" s="4"/>
      <c r="N649" s="29"/>
      <c r="O649" s="29"/>
      <c r="P649" s="29"/>
      <c r="Q649" s="29"/>
    </row>
    <row r="650" spans="9:17" ht="15.75">
      <c r="I650" s="4"/>
      <c r="J650" s="4"/>
      <c r="N650" s="29"/>
      <c r="O650" s="29"/>
      <c r="P650" s="29"/>
      <c r="Q650" s="29"/>
    </row>
    <row r="651" spans="9:17" ht="15.75">
      <c r="I651" s="4"/>
      <c r="J651" s="4"/>
      <c r="N651" s="29"/>
      <c r="O651" s="29"/>
      <c r="P651" s="29"/>
      <c r="Q651" s="29"/>
    </row>
    <row r="652" spans="9:17" ht="15.75">
      <c r="I652" s="4"/>
      <c r="J652" s="4"/>
      <c r="N652" s="29"/>
      <c r="O652" s="29"/>
      <c r="P652" s="29"/>
      <c r="Q652" s="29"/>
    </row>
    <row r="653" spans="9:17" ht="15.75">
      <c r="I653" s="4"/>
      <c r="J653" s="4"/>
      <c r="N653" s="29"/>
      <c r="O653" s="29"/>
      <c r="P653" s="29"/>
      <c r="Q653" s="29"/>
    </row>
    <row r="654" spans="9:17" ht="15.75">
      <c r="I654" s="4"/>
      <c r="J654" s="4"/>
      <c r="N654" s="29"/>
      <c r="O654" s="29"/>
      <c r="P654" s="29"/>
      <c r="Q654" s="29"/>
    </row>
    <row r="655" spans="9:17" ht="15.75">
      <c r="I655" s="4"/>
      <c r="J655" s="4"/>
      <c r="N655" s="29"/>
      <c r="O655" s="29"/>
      <c r="P655" s="29"/>
      <c r="Q655" s="29"/>
    </row>
    <row r="656" spans="9:17" ht="15.75">
      <c r="I656" s="4"/>
      <c r="J656" s="4"/>
      <c r="N656" s="29"/>
      <c r="O656" s="29"/>
      <c r="P656" s="29"/>
      <c r="Q656" s="29"/>
    </row>
    <row r="657" spans="9:17" ht="15.75">
      <c r="I657" s="4"/>
      <c r="J657" s="4"/>
      <c r="N657" s="29"/>
      <c r="O657" s="29"/>
      <c r="P657" s="29"/>
      <c r="Q657" s="29"/>
    </row>
    <row r="658" spans="9:17" ht="15.75">
      <c r="I658" s="4"/>
      <c r="J658" s="4"/>
      <c r="N658" s="29"/>
      <c r="O658" s="29"/>
      <c r="P658" s="29"/>
      <c r="Q658" s="29"/>
    </row>
    <row r="659" spans="9:17" ht="15.75">
      <c r="I659" s="4"/>
      <c r="J659" s="4"/>
      <c r="N659" s="29"/>
      <c r="O659" s="29"/>
      <c r="P659" s="29"/>
      <c r="Q659" s="29"/>
    </row>
    <row r="660" spans="9:17" ht="15.75">
      <c r="I660" s="4"/>
      <c r="J660" s="4"/>
      <c r="N660" s="29"/>
      <c r="O660" s="29"/>
      <c r="P660" s="29"/>
      <c r="Q660" s="29"/>
    </row>
    <row r="661" spans="9:17" ht="15.75">
      <c r="I661" s="4"/>
      <c r="J661" s="4"/>
      <c r="N661" s="29"/>
      <c r="O661" s="29"/>
      <c r="P661" s="29"/>
      <c r="Q661" s="29"/>
    </row>
    <row r="662" spans="9:17" ht="15.75">
      <c r="I662" s="4"/>
      <c r="J662" s="4"/>
      <c r="N662" s="29"/>
      <c r="O662" s="29"/>
      <c r="P662" s="29"/>
      <c r="Q662" s="29"/>
    </row>
    <row r="663" spans="9:17" ht="15.75">
      <c r="I663" s="4"/>
      <c r="J663" s="4"/>
      <c r="N663" s="29"/>
      <c r="O663" s="29"/>
      <c r="P663" s="29"/>
      <c r="Q663" s="29"/>
    </row>
    <row r="664" spans="9:17" ht="15.75">
      <c r="I664" s="4"/>
      <c r="J664" s="4"/>
      <c r="N664" s="29"/>
      <c r="O664" s="29"/>
      <c r="P664" s="29"/>
      <c r="Q664" s="29"/>
    </row>
    <row r="665" spans="9:17" ht="15.75">
      <c r="I665" s="4"/>
      <c r="J665" s="4"/>
      <c r="N665" s="29"/>
      <c r="O665" s="29"/>
      <c r="P665" s="29"/>
      <c r="Q665" s="29"/>
    </row>
    <row r="666" spans="9:17" ht="15.75">
      <c r="I666" s="4"/>
      <c r="J666" s="4"/>
      <c r="N666" s="29"/>
      <c r="O666" s="29"/>
      <c r="P666" s="29"/>
      <c r="Q666" s="29"/>
    </row>
    <row r="667" spans="9:17" ht="15.75">
      <c r="I667" s="4"/>
      <c r="J667" s="4"/>
      <c r="N667" s="29"/>
      <c r="O667" s="29"/>
      <c r="P667" s="29"/>
      <c r="Q667" s="29"/>
    </row>
    <row r="668" spans="9:17" ht="15.75">
      <c r="I668" s="4"/>
      <c r="J668" s="4"/>
      <c r="N668" s="29"/>
      <c r="O668" s="29"/>
      <c r="P668" s="29"/>
      <c r="Q668" s="29"/>
    </row>
    <row r="669" spans="9:17" ht="15.75">
      <c r="I669" s="4"/>
      <c r="J669" s="4"/>
      <c r="N669" s="29"/>
      <c r="O669" s="29"/>
      <c r="P669" s="29"/>
      <c r="Q669" s="29"/>
    </row>
    <row r="670" spans="9:17" ht="15.75">
      <c r="I670" s="4"/>
      <c r="J670" s="4"/>
      <c r="N670" s="29"/>
      <c r="O670" s="29"/>
      <c r="P670" s="29"/>
      <c r="Q670" s="29"/>
    </row>
    <row r="671" spans="9:17" ht="15.75">
      <c r="I671" s="4"/>
      <c r="J671" s="4"/>
      <c r="N671" s="29"/>
      <c r="O671" s="29"/>
      <c r="P671" s="29"/>
      <c r="Q671" s="29"/>
    </row>
    <row r="672" spans="9:17" ht="15.75">
      <c r="I672" s="4"/>
      <c r="J672" s="4"/>
      <c r="N672" s="29"/>
      <c r="O672" s="29"/>
      <c r="P672" s="29"/>
      <c r="Q672" s="29"/>
    </row>
    <row r="673" spans="9:17" ht="15.75">
      <c r="I673" s="4"/>
      <c r="J673" s="4"/>
      <c r="N673" s="29"/>
      <c r="O673" s="29"/>
      <c r="P673" s="29"/>
      <c r="Q673" s="29"/>
    </row>
    <row r="674" spans="9:17" ht="15.75">
      <c r="I674" s="4"/>
      <c r="J674" s="4"/>
      <c r="N674" s="29"/>
      <c r="O674" s="29"/>
      <c r="P674" s="29"/>
      <c r="Q674" s="29"/>
    </row>
    <row r="675" spans="9:17" ht="15.75">
      <c r="I675" s="4"/>
      <c r="J675" s="4"/>
      <c r="N675" s="29"/>
      <c r="O675" s="29"/>
      <c r="P675" s="29"/>
      <c r="Q675" s="29"/>
    </row>
    <row r="676" spans="9:17" ht="15.75">
      <c r="I676" s="4"/>
      <c r="J676" s="4"/>
      <c r="N676" s="29"/>
      <c r="O676" s="29"/>
      <c r="P676" s="29"/>
      <c r="Q676" s="29"/>
    </row>
    <row r="677" spans="9:17" ht="15.75">
      <c r="I677" s="4"/>
      <c r="J677" s="4"/>
      <c r="N677" s="29"/>
      <c r="O677" s="29"/>
      <c r="P677" s="29"/>
      <c r="Q677" s="29"/>
    </row>
    <row r="678" spans="9:17" ht="15.75">
      <c r="I678" s="4"/>
      <c r="J678" s="4"/>
      <c r="N678" s="29"/>
      <c r="O678" s="29"/>
      <c r="P678" s="29"/>
      <c r="Q678" s="29"/>
    </row>
    <row r="679" spans="9:17" ht="15.75">
      <c r="I679" s="4"/>
      <c r="J679" s="4"/>
      <c r="N679" s="29"/>
      <c r="O679" s="29"/>
      <c r="P679" s="29"/>
      <c r="Q679" s="29"/>
    </row>
    <row r="680" spans="9:17" ht="15.75">
      <c r="I680" s="4"/>
      <c r="J680" s="4"/>
      <c r="N680" s="29"/>
      <c r="O680" s="29"/>
      <c r="P680" s="29"/>
      <c r="Q680" s="29"/>
    </row>
    <row r="681" spans="9:17" ht="15.75">
      <c r="I681" s="4"/>
      <c r="J681" s="4"/>
      <c r="N681" s="29"/>
      <c r="O681" s="29"/>
      <c r="P681" s="29"/>
      <c r="Q681" s="29"/>
    </row>
    <row r="682" spans="9:17" ht="15.75">
      <c r="I682" s="4"/>
      <c r="J682" s="4"/>
      <c r="N682" s="29"/>
      <c r="O682" s="29"/>
      <c r="P682" s="29"/>
      <c r="Q682" s="29"/>
    </row>
    <row r="683" spans="9:17" ht="15.75">
      <c r="I683" s="4"/>
      <c r="J683" s="4"/>
      <c r="N683" s="29"/>
      <c r="O683" s="29"/>
      <c r="P683" s="29"/>
      <c r="Q683" s="29"/>
    </row>
    <row r="684" spans="9:17" ht="15.75">
      <c r="I684" s="4"/>
      <c r="J684" s="4"/>
      <c r="N684" s="29"/>
      <c r="O684" s="29"/>
      <c r="P684" s="29"/>
      <c r="Q684" s="29"/>
    </row>
    <row r="685" spans="9:17" ht="15.75">
      <c r="I685" s="4"/>
      <c r="J685" s="4"/>
      <c r="N685" s="29"/>
      <c r="O685" s="29"/>
      <c r="P685" s="29"/>
      <c r="Q685" s="29"/>
    </row>
    <row r="686" spans="9:17" ht="15.75">
      <c r="I686" s="4"/>
      <c r="J686" s="4"/>
      <c r="N686" s="29"/>
      <c r="O686" s="29"/>
      <c r="P686" s="29"/>
      <c r="Q686" s="29"/>
    </row>
    <row r="687" spans="9:17" ht="15.75">
      <c r="I687" s="4"/>
      <c r="J687" s="4"/>
      <c r="N687" s="29"/>
      <c r="O687" s="29"/>
      <c r="P687" s="29"/>
      <c r="Q687" s="29"/>
    </row>
    <row r="688" spans="9:17" ht="15.75">
      <c r="I688" s="4"/>
      <c r="J688" s="4"/>
      <c r="N688" s="29"/>
      <c r="O688" s="29"/>
      <c r="P688" s="29"/>
      <c r="Q688" s="29"/>
    </row>
    <row r="689" spans="9:17" ht="15.75">
      <c r="I689" s="4"/>
      <c r="J689" s="4"/>
      <c r="N689" s="29"/>
      <c r="O689" s="29"/>
      <c r="P689" s="29"/>
      <c r="Q689" s="29"/>
    </row>
    <row r="690" spans="9:17" ht="15.75">
      <c r="I690" s="4"/>
      <c r="J690" s="4"/>
      <c r="N690" s="29"/>
      <c r="O690" s="29"/>
      <c r="P690" s="29"/>
      <c r="Q690" s="29"/>
    </row>
    <row r="691" spans="9:17" ht="15.75">
      <c r="I691" s="4"/>
      <c r="J691" s="4"/>
      <c r="N691" s="29"/>
      <c r="O691" s="29"/>
      <c r="P691" s="29"/>
      <c r="Q691" s="29"/>
    </row>
    <row r="692" spans="9:17" ht="15.75">
      <c r="I692" s="4"/>
      <c r="J692" s="4"/>
      <c r="N692" s="29"/>
      <c r="O692" s="29"/>
      <c r="P692" s="29"/>
      <c r="Q692" s="29"/>
    </row>
    <row r="693" spans="9:17" ht="15.75">
      <c r="I693" s="4"/>
      <c r="J693" s="4"/>
      <c r="N693" s="29"/>
      <c r="O693" s="29"/>
      <c r="P693" s="29"/>
      <c r="Q693" s="29"/>
    </row>
    <row r="694" spans="9:17" ht="15.75">
      <c r="I694" s="4"/>
      <c r="J694" s="4"/>
      <c r="N694" s="29"/>
      <c r="O694" s="29"/>
      <c r="P694" s="29"/>
      <c r="Q694" s="29"/>
    </row>
    <row r="695" spans="9:17" ht="15.75">
      <c r="I695" s="4"/>
      <c r="J695" s="4"/>
      <c r="N695" s="29"/>
      <c r="O695" s="29"/>
      <c r="P695" s="29"/>
      <c r="Q695" s="29"/>
    </row>
    <row r="696" spans="9:17" ht="15.75">
      <c r="I696" s="4"/>
      <c r="J696" s="4"/>
      <c r="N696" s="29"/>
      <c r="O696" s="29"/>
      <c r="P696" s="29"/>
      <c r="Q696" s="29"/>
    </row>
    <row r="697" spans="9:17" ht="15.75">
      <c r="I697" s="4"/>
      <c r="J697" s="4"/>
      <c r="N697" s="29"/>
      <c r="O697" s="29"/>
      <c r="P697" s="29"/>
      <c r="Q697" s="29"/>
    </row>
    <row r="698" spans="9:17" ht="15.75">
      <c r="I698" s="4"/>
      <c r="J698" s="4"/>
      <c r="N698" s="29"/>
      <c r="O698" s="29"/>
      <c r="P698" s="29"/>
      <c r="Q698" s="29"/>
    </row>
    <row r="699" spans="9:17" ht="15.75">
      <c r="I699" s="4"/>
      <c r="J699" s="4"/>
      <c r="N699" s="29"/>
      <c r="O699" s="29"/>
      <c r="P699" s="29"/>
      <c r="Q699" s="29"/>
    </row>
    <row r="700" spans="9:17" ht="15.75">
      <c r="I700" s="4"/>
      <c r="J700" s="4"/>
      <c r="N700" s="29"/>
      <c r="O700" s="29"/>
      <c r="P700" s="29"/>
      <c r="Q700" s="29"/>
    </row>
    <row r="701" spans="9:17" ht="15.75">
      <c r="I701" s="4"/>
      <c r="J701" s="4"/>
      <c r="N701" s="29"/>
      <c r="O701" s="29"/>
      <c r="P701" s="29"/>
      <c r="Q701" s="29"/>
    </row>
    <row r="702" spans="9:17" ht="15.75">
      <c r="I702" s="4"/>
      <c r="J702" s="4"/>
      <c r="N702" s="29"/>
      <c r="O702" s="29"/>
      <c r="P702" s="29"/>
      <c r="Q702" s="29"/>
    </row>
    <row r="703" spans="9:17" ht="15.75">
      <c r="I703" s="4"/>
      <c r="J703" s="4"/>
      <c r="N703" s="29"/>
      <c r="O703" s="29"/>
      <c r="P703" s="29"/>
      <c r="Q703" s="29"/>
    </row>
    <row r="704" spans="9:17" ht="15.75">
      <c r="I704" s="4"/>
      <c r="J704" s="4"/>
      <c r="N704" s="29"/>
      <c r="O704" s="29"/>
      <c r="P704" s="29"/>
      <c r="Q704" s="29"/>
    </row>
    <row r="705" spans="9:17" ht="15.75">
      <c r="I705" s="4"/>
      <c r="J705" s="4"/>
      <c r="N705" s="29"/>
      <c r="O705" s="29"/>
      <c r="P705" s="29"/>
      <c r="Q705" s="29"/>
    </row>
    <row r="706" spans="9:17" ht="15.75">
      <c r="I706" s="4"/>
      <c r="J706" s="4"/>
      <c r="N706" s="29"/>
      <c r="O706" s="29"/>
      <c r="P706" s="29"/>
      <c r="Q706" s="29"/>
    </row>
    <row r="707" spans="9:17" ht="15.75">
      <c r="I707" s="4"/>
      <c r="J707" s="4"/>
      <c r="N707" s="29"/>
      <c r="O707" s="29"/>
      <c r="P707" s="29"/>
      <c r="Q707" s="29"/>
    </row>
    <row r="708" spans="9:17" ht="15.75">
      <c r="I708" s="4"/>
      <c r="J708" s="4"/>
      <c r="N708" s="29"/>
      <c r="O708" s="29"/>
      <c r="P708" s="29"/>
      <c r="Q708" s="29"/>
    </row>
    <row r="709" spans="9:17" ht="15.75">
      <c r="I709" s="4"/>
      <c r="J709" s="4"/>
      <c r="N709" s="29"/>
      <c r="O709" s="29"/>
      <c r="P709" s="29"/>
      <c r="Q709" s="29"/>
    </row>
    <row r="710" spans="9:17" ht="15.75">
      <c r="I710" s="4"/>
      <c r="J710" s="4"/>
      <c r="N710" s="29"/>
      <c r="O710" s="29"/>
      <c r="P710" s="29"/>
      <c r="Q710" s="29"/>
    </row>
    <row r="711" spans="9:17" ht="15.75">
      <c r="I711" s="4"/>
      <c r="J711" s="4"/>
      <c r="N711" s="29"/>
      <c r="O711" s="29"/>
      <c r="P711" s="29"/>
      <c r="Q711" s="29"/>
    </row>
    <row r="712" spans="9:17" ht="15.75">
      <c r="I712" s="4"/>
      <c r="J712" s="4"/>
      <c r="N712" s="29"/>
      <c r="O712" s="29"/>
      <c r="P712" s="29"/>
      <c r="Q712" s="29"/>
    </row>
    <row r="713" spans="9:17" ht="15.75">
      <c r="I713" s="4"/>
      <c r="J713" s="4"/>
      <c r="N713" s="29"/>
      <c r="O713" s="29"/>
      <c r="P713" s="29"/>
      <c r="Q713" s="29"/>
    </row>
    <row r="714" spans="9:17" ht="15.75">
      <c r="I714" s="4"/>
      <c r="J714" s="4"/>
      <c r="N714" s="29"/>
      <c r="O714" s="29"/>
      <c r="P714" s="29"/>
      <c r="Q714" s="29"/>
    </row>
    <row r="715" spans="9:17" ht="15.75">
      <c r="I715" s="4"/>
      <c r="J715" s="4"/>
      <c r="N715" s="29"/>
      <c r="O715" s="29"/>
      <c r="P715" s="29"/>
      <c r="Q715" s="29"/>
    </row>
    <row r="716" spans="9:17" ht="15.75">
      <c r="I716" s="4"/>
      <c r="J716" s="4"/>
      <c r="N716" s="29"/>
      <c r="O716" s="29"/>
      <c r="P716" s="29"/>
      <c r="Q716" s="29"/>
    </row>
    <row r="717" spans="9:17" ht="15.75">
      <c r="I717" s="4"/>
      <c r="J717" s="4"/>
      <c r="N717" s="29"/>
      <c r="O717" s="29"/>
      <c r="P717" s="29"/>
      <c r="Q717" s="29"/>
    </row>
    <row r="718" spans="9:17" ht="15.75">
      <c r="I718" s="4"/>
      <c r="J718" s="4"/>
      <c r="N718" s="29"/>
      <c r="O718" s="29"/>
      <c r="P718" s="29"/>
      <c r="Q718" s="29"/>
    </row>
    <row r="719" spans="9:17" ht="15.75">
      <c r="I719" s="4"/>
      <c r="J719" s="4"/>
      <c r="N719" s="29"/>
      <c r="O719" s="29"/>
      <c r="P719" s="29"/>
      <c r="Q719" s="29"/>
    </row>
    <row r="720" spans="9:17" ht="15.75">
      <c r="I720" s="4"/>
      <c r="J720" s="4"/>
      <c r="N720" s="29"/>
      <c r="O720" s="29"/>
      <c r="P720" s="29"/>
      <c r="Q720" s="29"/>
    </row>
    <row r="721" spans="9:17" ht="15.75">
      <c r="I721" s="4"/>
      <c r="J721" s="4"/>
      <c r="N721" s="29"/>
      <c r="O721" s="29"/>
      <c r="P721" s="29"/>
      <c r="Q721" s="29"/>
    </row>
    <row r="722" spans="9:17" ht="15.75">
      <c r="I722" s="4"/>
      <c r="J722" s="4"/>
      <c r="N722" s="29"/>
      <c r="O722" s="29"/>
      <c r="P722" s="29"/>
      <c r="Q722" s="29"/>
    </row>
    <row r="723" spans="9:17" ht="15.75">
      <c r="I723" s="4"/>
      <c r="J723" s="4"/>
      <c r="N723" s="29"/>
      <c r="O723" s="29"/>
      <c r="P723" s="29"/>
      <c r="Q723" s="29"/>
    </row>
    <row r="724" spans="9:17" ht="15.75">
      <c r="I724" s="4"/>
      <c r="J724" s="4"/>
      <c r="N724" s="29"/>
      <c r="O724" s="29"/>
      <c r="P724" s="29"/>
      <c r="Q724" s="29"/>
    </row>
    <row r="725" spans="9:17" ht="15.75">
      <c r="I725" s="4"/>
      <c r="J725" s="4"/>
      <c r="N725" s="29"/>
      <c r="O725" s="29"/>
      <c r="P725" s="29"/>
      <c r="Q725" s="29"/>
    </row>
    <row r="726" spans="9:17" ht="15.75">
      <c r="I726" s="4"/>
      <c r="J726" s="4"/>
      <c r="N726" s="29"/>
      <c r="O726" s="29"/>
      <c r="P726" s="29"/>
      <c r="Q726" s="29"/>
    </row>
    <row r="727" spans="9:17" ht="15.75">
      <c r="I727" s="4"/>
      <c r="J727" s="4"/>
      <c r="N727" s="29"/>
      <c r="O727" s="29"/>
      <c r="P727" s="29"/>
      <c r="Q727" s="29"/>
    </row>
    <row r="728" spans="9:17" ht="15.75">
      <c r="I728" s="4"/>
      <c r="J728" s="4"/>
      <c r="N728" s="29"/>
      <c r="O728" s="29"/>
      <c r="P728" s="29"/>
      <c r="Q728" s="29"/>
    </row>
    <row r="729" spans="9:17" ht="15.75">
      <c r="I729" s="4"/>
      <c r="J729" s="4"/>
      <c r="N729" s="29"/>
      <c r="O729" s="29"/>
      <c r="P729" s="29"/>
      <c r="Q729" s="29"/>
    </row>
    <row r="730" spans="9:17" ht="15.75">
      <c r="I730" s="4"/>
      <c r="J730" s="4"/>
      <c r="N730" s="29"/>
      <c r="O730" s="29"/>
      <c r="P730" s="29"/>
      <c r="Q730" s="29"/>
    </row>
    <row r="731" spans="9:17" ht="15.75">
      <c r="I731" s="4"/>
      <c r="J731" s="4"/>
      <c r="N731" s="29"/>
      <c r="O731" s="29"/>
      <c r="P731" s="29"/>
      <c r="Q731" s="29"/>
    </row>
    <row r="732" spans="9:17" ht="15.75">
      <c r="I732" s="4"/>
      <c r="J732" s="4"/>
      <c r="N732" s="29"/>
      <c r="O732" s="29"/>
      <c r="P732" s="29"/>
      <c r="Q732" s="29"/>
    </row>
    <row r="733" spans="9:17" ht="15.75">
      <c r="I733" s="4"/>
      <c r="J733" s="4"/>
      <c r="N733" s="29"/>
      <c r="O733" s="29"/>
      <c r="P733" s="29"/>
      <c r="Q733" s="29"/>
    </row>
    <row r="734" spans="9:17" ht="15.75">
      <c r="I734" s="4"/>
      <c r="J734" s="4"/>
      <c r="N734" s="29"/>
      <c r="O734" s="29"/>
      <c r="P734" s="29"/>
      <c r="Q734" s="29"/>
    </row>
    <row r="735" spans="9:17" ht="15.75">
      <c r="I735" s="4"/>
      <c r="J735" s="4"/>
      <c r="N735" s="29"/>
      <c r="O735" s="29"/>
      <c r="P735" s="29"/>
      <c r="Q735" s="29"/>
    </row>
    <row r="736" spans="9:17" ht="15.75">
      <c r="I736" s="4"/>
      <c r="J736" s="4"/>
      <c r="N736" s="29"/>
      <c r="O736" s="29"/>
      <c r="P736" s="29"/>
      <c r="Q736" s="29"/>
    </row>
    <row r="737" spans="9:17" ht="15.75">
      <c r="I737" s="4"/>
      <c r="J737" s="4"/>
      <c r="N737" s="29"/>
      <c r="O737" s="29"/>
      <c r="P737" s="29"/>
      <c r="Q737" s="29"/>
    </row>
    <row r="738" spans="9:17" ht="15.75">
      <c r="I738" s="4"/>
      <c r="J738" s="4"/>
      <c r="N738" s="29"/>
      <c r="O738" s="29"/>
      <c r="P738" s="29"/>
      <c r="Q738" s="29"/>
    </row>
    <row r="739" spans="9:17" ht="15.75">
      <c r="I739" s="4"/>
      <c r="J739" s="4"/>
      <c r="N739" s="29"/>
      <c r="O739" s="29"/>
      <c r="P739" s="29"/>
      <c r="Q739" s="29"/>
    </row>
    <row r="740" spans="9:17" ht="15.75">
      <c r="I740" s="4"/>
      <c r="J740" s="4"/>
      <c r="N740" s="29"/>
      <c r="O740" s="29"/>
      <c r="P740" s="29"/>
      <c r="Q740" s="29"/>
    </row>
    <row r="741" spans="9:17" ht="15.75">
      <c r="I741" s="4"/>
      <c r="J741" s="4"/>
      <c r="N741" s="29"/>
      <c r="O741" s="29"/>
      <c r="P741" s="29"/>
      <c r="Q741" s="29"/>
    </row>
    <row r="742" spans="9:17" ht="15.75">
      <c r="I742" s="4"/>
      <c r="J742" s="4"/>
      <c r="N742" s="29"/>
      <c r="O742" s="29"/>
      <c r="P742" s="29"/>
      <c r="Q742" s="29"/>
    </row>
    <row r="743" spans="9:17" ht="15.75">
      <c r="I743" s="4"/>
      <c r="J743" s="4"/>
      <c r="N743" s="29"/>
      <c r="O743" s="29"/>
      <c r="P743" s="29"/>
      <c r="Q743" s="29"/>
    </row>
    <row r="744" spans="9:17" ht="15.75">
      <c r="I744" s="4"/>
      <c r="J744" s="4"/>
      <c r="N744" s="29"/>
      <c r="O744" s="29"/>
      <c r="P744" s="29"/>
      <c r="Q744" s="29"/>
    </row>
    <row r="745" spans="9:17" ht="15.75">
      <c r="I745" s="4"/>
      <c r="J745" s="4"/>
      <c r="N745" s="29"/>
      <c r="O745" s="29"/>
      <c r="P745" s="29"/>
      <c r="Q745" s="29"/>
    </row>
    <row r="746" spans="9:17" ht="15.75">
      <c r="I746" s="4"/>
      <c r="J746" s="4"/>
      <c r="N746" s="29"/>
      <c r="O746" s="29"/>
      <c r="P746" s="29"/>
      <c r="Q746" s="29"/>
    </row>
    <row r="747" spans="9:17" ht="15.75">
      <c r="I747" s="4"/>
      <c r="J747" s="4"/>
      <c r="N747" s="29"/>
      <c r="O747" s="29"/>
      <c r="P747" s="29"/>
      <c r="Q747" s="29"/>
    </row>
    <row r="748" spans="9:17" ht="15.75">
      <c r="I748" s="4"/>
      <c r="J748" s="4"/>
      <c r="N748" s="29"/>
      <c r="O748" s="29"/>
      <c r="P748" s="29"/>
      <c r="Q748" s="29"/>
    </row>
    <row r="749" spans="9:17" ht="15.75">
      <c r="I749" s="4"/>
      <c r="J749" s="4"/>
      <c r="N749" s="29"/>
      <c r="O749" s="29"/>
      <c r="P749" s="29"/>
      <c r="Q749" s="29"/>
    </row>
    <row r="750" spans="9:17" ht="15.75">
      <c r="I750" s="4"/>
      <c r="J750" s="4"/>
      <c r="N750" s="29"/>
      <c r="O750" s="29"/>
      <c r="P750" s="29"/>
      <c r="Q750" s="29"/>
    </row>
    <row r="751" spans="9:17" ht="15.75">
      <c r="I751" s="4"/>
      <c r="J751" s="4"/>
      <c r="N751" s="29"/>
      <c r="O751" s="29"/>
      <c r="P751" s="29"/>
      <c r="Q751" s="29"/>
    </row>
    <row r="752" spans="9:17" ht="15.75">
      <c r="I752" s="4"/>
      <c r="J752" s="4"/>
      <c r="N752" s="29"/>
      <c r="O752" s="29"/>
      <c r="P752" s="29"/>
      <c r="Q752" s="29"/>
    </row>
    <row r="753" spans="9:17" ht="15.75">
      <c r="I753" s="4"/>
      <c r="J753" s="4"/>
      <c r="N753" s="29"/>
      <c r="O753" s="29"/>
      <c r="P753" s="29"/>
      <c r="Q753" s="29"/>
    </row>
    <row r="754" spans="9:17" ht="15.75">
      <c r="I754" s="4"/>
      <c r="J754" s="4"/>
      <c r="N754" s="29"/>
      <c r="O754" s="29"/>
      <c r="P754" s="29"/>
      <c r="Q754" s="29"/>
    </row>
    <row r="755" spans="9:17" ht="15.75">
      <c r="I755" s="4"/>
      <c r="J755" s="4"/>
      <c r="N755" s="29"/>
      <c r="O755" s="29"/>
      <c r="P755" s="29"/>
      <c r="Q755" s="29"/>
    </row>
    <row r="756" spans="9:17" ht="15.75">
      <c r="I756" s="4"/>
      <c r="J756" s="4"/>
      <c r="N756" s="29"/>
      <c r="O756" s="29"/>
      <c r="P756" s="29"/>
      <c r="Q756" s="29"/>
    </row>
    <row r="757" spans="9:17" ht="15.75">
      <c r="I757" s="4"/>
      <c r="J757" s="4"/>
      <c r="N757" s="29"/>
      <c r="O757" s="29"/>
      <c r="P757" s="29"/>
      <c r="Q757" s="29"/>
    </row>
    <row r="758" spans="9:17" ht="15.75">
      <c r="I758" s="4"/>
      <c r="J758" s="4"/>
      <c r="N758" s="29"/>
      <c r="O758" s="29"/>
      <c r="P758" s="29"/>
      <c r="Q758" s="29"/>
    </row>
    <row r="759" spans="9:17" ht="15.75">
      <c r="I759" s="4"/>
      <c r="J759" s="4"/>
      <c r="N759" s="29"/>
      <c r="O759" s="29"/>
      <c r="P759" s="29"/>
      <c r="Q759" s="29"/>
    </row>
    <row r="760" spans="9:17" ht="15.75">
      <c r="I760" s="4"/>
      <c r="J760" s="4"/>
      <c r="N760" s="29"/>
      <c r="O760" s="29"/>
      <c r="P760" s="29"/>
      <c r="Q760" s="29"/>
    </row>
    <row r="761" spans="9:17" ht="15.75">
      <c r="I761" s="4"/>
      <c r="J761" s="4"/>
      <c r="N761" s="29"/>
      <c r="O761" s="29"/>
      <c r="P761" s="29"/>
      <c r="Q761" s="29"/>
    </row>
    <row r="762" spans="9:17" ht="15.75">
      <c r="I762" s="4"/>
      <c r="J762" s="4"/>
      <c r="N762" s="29"/>
      <c r="O762" s="29"/>
      <c r="P762" s="29"/>
      <c r="Q762" s="29"/>
    </row>
    <row r="763" spans="9:17" ht="15.75">
      <c r="I763" s="4"/>
      <c r="J763" s="4"/>
      <c r="N763" s="29"/>
      <c r="O763" s="29"/>
      <c r="P763" s="29"/>
      <c r="Q763" s="29"/>
    </row>
    <row r="764" spans="9:17" ht="15.75">
      <c r="I764" s="4"/>
      <c r="J764" s="4"/>
      <c r="N764" s="29"/>
      <c r="O764" s="29"/>
      <c r="P764" s="29"/>
      <c r="Q764" s="29"/>
    </row>
    <row r="765" spans="9:17" ht="15.75">
      <c r="I765" s="4"/>
      <c r="J765" s="4"/>
      <c r="N765" s="29"/>
      <c r="O765" s="29"/>
      <c r="P765" s="29"/>
      <c r="Q765" s="29"/>
    </row>
    <row r="766" spans="9:17" ht="15.75">
      <c r="I766" s="4"/>
      <c r="J766" s="4"/>
      <c r="N766" s="29"/>
      <c r="O766" s="29"/>
      <c r="P766" s="29"/>
      <c r="Q766" s="29"/>
    </row>
    <row r="767" spans="9:17" ht="15.75">
      <c r="I767" s="4"/>
      <c r="J767" s="4"/>
      <c r="N767" s="29"/>
      <c r="O767" s="29"/>
      <c r="P767" s="29"/>
      <c r="Q767" s="29"/>
    </row>
    <row r="768" spans="9:17" ht="15.75">
      <c r="I768" s="4"/>
      <c r="J768" s="4"/>
      <c r="N768" s="29"/>
      <c r="O768" s="29"/>
      <c r="P768" s="29"/>
      <c r="Q768" s="29"/>
    </row>
    <row r="769" spans="9:17" ht="15.75">
      <c r="I769" s="4"/>
      <c r="J769" s="4"/>
      <c r="N769" s="29"/>
      <c r="O769" s="29"/>
      <c r="P769" s="29"/>
      <c r="Q769" s="29"/>
    </row>
    <row r="770" spans="9:17" ht="15.75">
      <c r="I770" s="4"/>
      <c r="J770" s="4"/>
      <c r="N770" s="29"/>
      <c r="O770" s="29"/>
      <c r="P770" s="29"/>
      <c r="Q770" s="29"/>
    </row>
    <row r="771" spans="9:17" ht="15.75">
      <c r="I771" s="4"/>
      <c r="J771" s="4"/>
      <c r="N771" s="29"/>
      <c r="O771" s="29"/>
      <c r="P771" s="29"/>
      <c r="Q771" s="29"/>
    </row>
    <row r="772" spans="9:17" ht="15.75">
      <c r="I772" s="4"/>
      <c r="J772" s="4"/>
      <c r="N772" s="29"/>
      <c r="O772" s="29"/>
      <c r="P772" s="29"/>
      <c r="Q772" s="29"/>
    </row>
    <row r="773" spans="9:17" ht="15.75">
      <c r="I773" s="4"/>
      <c r="J773" s="4"/>
      <c r="N773" s="29"/>
      <c r="O773" s="29"/>
      <c r="P773" s="29"/>
      <c r="Q773" s="29"/>
    </row>
    <row r="774" spans="9:17" ht="15.75">
      <c r="I774" s="4"/>
      <c r="J774" s="4"/>
      <c r="N774" s="29"/>
      <c r="O774" s="29"/>
      <c r="P774" s="29"/>
      <c r="Q774" s="29"/>
    </row>
    <row r="775" spans="9:17" ht="15.75">
      <c r="I775" s="4"/>
      <c r="J775" s="4"/>
      <c r="N775" s="29"/>
      <c r="O775" s="29"/>
      <c r="P775" s="29"/>
      <c r="Q775" s="29"/>
    </row>
    <row r="776" spans="9:17" ht="15.75">
      <c r="I776" s="4"/>
      <c r="J776" s="4"/>
      <c r="N776" s="29"/>
      <c r="O776" s="29"/>
      <c r="P776" s="29"/>
      <c r="Q776" s="29"/>
    </row>
    <row r="777" spans="9:17" ht="15.75">
      <c r="I777" s="4"/>
      <c r="J777" s="4"/>
      <c r="N777" s="29"/>
      <c r="O777" s="29"/>
      <c r="P777" s="29"/>
      <c r="Q777" s="29"/>
    </row>
    <row r="778" spans="9:17" ht="15.75">
      <c r="I778" s="4"/>
      <c r="J778" s="4"/>
      <c r="N778" s="29"/>
      <c r="O778" s="29"/>
      <c r="P778" s="29"/>
      <c r="Q778" s="29"/>
    </row>
    <row r="779" spans="9:17" ht="15.75">
      <c r="I779" s="4"/>
      <c r="J779" s="4"/>
      <c r="N779" s="29"/>
      <c r="O779" s="29"/>
      <c r="P779" s="29"/>
      <c r="Q779" s="29"/>
    </row>
    <row r="780" spans="9:17" ht="15.75">
      <c r="I780" s="4"/>
      <c r="J780" s="4"/>
      <c r="N780" s="29"/>
      <c r="O780" s="29"/>
      <c r="P780" s="29"/>
      <c r="Q780" s="29"/>
    </row>
    <row r="781" spans="9:17" ht="15.75">
      <c r="I781" s="4"/>
      <c r="J781" s="4"/>
      <c r="N781" s="29"/>
      <c r="O781" s="29"/>
      <c r="P781" s="29"/>
      <c r="Q781" s="29"/>
    </row>
    <row r="782" spans="9:17" ht="15.75">
      <c r="I782" s="4"/>
      <c r="J782" s="4"/>
      <c r="N782" s="29"/>
      <c r="O782" s="29"/>
      <c r="P782" s="29"/>
      <c r="Q782" s="29"/>
    </row>
    <row r="783" spans="9:17" ht="15.75">
      <c r="I783" s="4"/>
      <c r="J783" s="4"/>
      <c r="N783" s="29"/>
      <c r="O783" s="29"/>
      <c r="P783" s="29"/>
      <c r="Q783" s="29"/>
    </row>
    <row r="784" spans="9:17" ht="15.75">
      <c r="I784" s="4"/>
      <c r="J784" s="4"/>
      <c r="N784" s="29"/>
      <c r="O784" s="29"/>
      <c r="P784" s="29"/>
      <c r="Q784" s="29"/>
    </row>
    <row r="785" spans="9:17" ht="15.75">
      <c r="I785" s="4"/>
      <c r="J785" s="4"/>
      <c r="N785" s="29"/>
      <c r="O785" s="29"/>
      <c r="P785" s="29"/>
      <c r="Q785" s="29"/>
    </row>
    <row r="786" spans="9:17" ht="15.75">
      <c r="I786" s="4"/>
      <c r="J786" s="4"/>
      <c r="N786" s="29"/>
      <c r="O786" s="29"/>
      <c r="P786" s="29"/>
      <c r="Q786" s="29"/>
    </row>
    <row r="787" spans="9:17" ht="15.75">
      <c r="I787" s="4"/>
      <c r="J787" s="4"/>
      <c r="N787" s="29"/>
      <c r="O787" s="29"/>
      <c r="P787" s="29"/>
      <c r="Q787" s="29"/>
    </row>
    <row r="788" spans="9:17" ht="15.75">
      <c r="I788" s="4"/>
      <c r="J788" s="4"/>
      <c r="N788" s="29"/>
      <c r="O788" s="29"/>
      <c r="P788" s="29"/>
      <c r="Q788" s="29"/>
    </row>
    <row r="789" spans="9:17" ht="15.75">
      <c r="I789" s="4"/>
      <c r="J789" s="4"/>
      <c r="N789" s="29"/>
      <c r="O789" s="29"/>
      <c r="P789" s="29"/>
      <c r="Q789" s="29"/>
    </row>
    <row r="790" spans="9:17" ht="15.75">
      <c r="I790" s="4"/>
      <c r="J790" s="4"/>
      <c r="N790" s="29"/>
      <c r="O790" s="29"/>
      <c r="P790" s="29"/>
      <c r="Q790" s="29"/>
    </row>
    <row r="791" spans="9:17" ht="15.75">
      <c r="I791" s="4"/>
      <c r="J791" s="4"/>
      <c r="N791" s="29"/>
      <c r="O791" s="29"/>
      <c r="P791" s="29"/>
      <c r="Q791" s="29"/>
    </row>
    <row r="792" spans="9:17" ht="15.75">
      <c r="I792" s="4"/>
      <c r="J792" s="4"/>
      <c r="N792" s="29"/>
      <c r="O792" s="29"/>
      <c r="P792" s="29"/>
      <c r="Q792" s="29"/>
    </row>
    <row r="793" spans="9:17" ht="15.75">
      <c r="I793" s="4"/>
      <c r="J793" s="4"/>
      <c r="N793" s="29"/>
      <c r="O793" s="29"/>
      <c r="P793" s="29"/>
      <c r="Q793" s="29"/>
    </row>
    <row r="794" spans="9:17" ht="15.75">
      <c r="I794" s="4"/>
      <c r="J794" s="4"/>
      <c r="N794" s="29"/>
      <c r="O794" s="29"/>
      <c r="P794" s="29"/>
      <c r="Q794" s="29"/>
    </row>
    <row r="795" spans="9:17" ht="15.75">
      <c r="I795" s="4"/>
      <c r="J795" s="4"/>
      <c r="N795" s="29"/>
      <c r="O795" s="29"/>
      <c r="P795" s="29"/>
      <c r="Q795" s="29"/>
    </row>
    <row r="796" spans="9:17" ht="15.75">
      <c r="I796" s="4"/>
      <c r="J796" s="4"/>
      <c r="N796" s="29"/>
      <c r="O796" s="29"/>
      <c r="P796" s="29"/>
      <c r="Q796" s="29"/>
    </row>
    <row r="797" spans="9:17" ht="15.75">
      <c r="I797" s="4"/>
      <c r="J797" s="4"/>
      <c r="N797" s="29"/>
      <c r="O797" s="29"/>
      <c r="P797" s="29"/>
      <c r="Q797" s="29"/>
    </row>
    <row r="798" spans="9:17" ht="15.75">
      <c r="I798" s="4"/>
      <c r="J798" s="4"/>
      <c r="N798" s="29"/>
      <c r="O798" s="29"/>
      <c r="P798" s="29"/>
      <c r="Q798" s="29"/>
    </row>
    <row r="799" spans="9:17" ht="15.75">
      <c r="I799" s="4"/>
      <c r="J799" s="4"/>
      <c r="N799" s="29"/>
      <c r="O799" s="29"/>
      <c r="P799" s="29"/>
      <c r="Q799" s="29"/>
    </row>
    <row r="800" spans="9:17" ht="15.75">
      <c r="I800" s="4"/>
      <c r="J800" s="4"/>
      <c r="N800" s="29"/>
      <c r="O800" s="29"/>
      <c r="P800" s="29"/>
      <c r="Q800" s="29"/>
    </row>
    <row r="801" spans="9:17" ht="15.75">
      <c r="I801" s="4"/>
      <c r="J801" s="4"/>
      <c r="N801" s="29"/>
      <c r="O801" s="29"/>
      <c r="P801" s="29"/>
      <c r="Q801" s="29"/>
    </row>
    <row r="802" spans="9:17" ht="15.75">
      <c r="I802" s="4"/>
      <c r="J802" s="4"/>
      <c r="N802" s="29"/>
      <c r="O802" s="29"/>
      <c r="P802" s="29"/>
      <c r="Q802" s="29"/>
    </row>
    <row r="803" spans="9:17" ht="15.75">
      <c r="I803" s="4"/>
      <c r="J803" s="4"/>
      <c r="N803" s="29"/>
      <c r="O803" s="29"/>
      <c r="P803" s="29"/>
      <c r="Q803" s="29"/>
    </row>
    <row r="804" spans="9:17" ht="15.75">
      <c r="I804" s="4"/>
      <c r="J804" s="4"/>
      <c r="N804" s="29"/>
      <c r="O804" s="29"/>
      <c r="P804" s="29"/>
      <c r="Q804" s="29"/>
    </row>
    <row r="805" spans="9:17" ht="15.75">
      <c r="I805" s="4"/>
      <c r="J805" s="4"/>
      <c r="N805" s="29"/>
      <c r="O805" s="29"/>
      <c r="P805" s="29"/>
      <c r="Q805" s="29"/>
    </row>
    <row r="806" spans="9:17" ht="15.75">
      <c r="I806" s="4"/>
      <c r="J806" s="4"/>
      <c r="N806" s="29"/>
      <c r="O806" s="29"/>
      <c r="P806" s="29"/>
      <c r="Q806" s="29"/>
    </row>
    <row r="807" spans="9:17" ht="15.75">
      <c r="I807" s="4"/>
      <c r="J807" s="4"/>
      <c r="N807" s="29"/>
      <c r="O807" s="29"/>
      <c r="P807" s="29"/>
      <c r="Q807" s="29"/>
    </row>
    <row r="808" spans="9:17" ht="15.75">
      <c r="I808" s="4"/>
      <c r="J808" s="4"/>
      <c r="N808" s="29"/>
      <c r="O808" s="29"/>
      <c r="P808" s="29"/>
      <c r="Q808" s="29"/>
    </row>
    <row r="809" spans="9:17" ht="15.75">
      <c r="I809" s="4"/>
      <c r="J809" s="4"/>
      <c r="N809" s="29"/>
      <c r="O809" s="29"/>
      <c r="P809" s="29"/>
      <c r="Q809" s="29"/>
    </row>
    <row r="810" spans="9:17" ht="15.75">
      <c r="I810" s="4"/>
      <c r="J810" s="4"/>
      <c r="N810" s="29"/>
      <c r="O810" s="29"/>
      <c r="P810" s="29"/>
      <c r="Q810" s="29"/>
    </row>
    <row r="811" spans="9:17" ht="15.75">
      <c r="I811" s="4"/>
      <c r="J811" s="4"/>
      <c r="N811" s="29"/>
      <c r="O811" s="29"/>
      <c r="P811" s="29"/>
      <c r="Q811" s="29"/>
    </row>
    <row r="812" spans="9:17" ht="15.75">
      <c r="I812" s="4"/>
      <c r="J812" s="4"/>
      <c r="N812" s="29"/>
      <c r="O812" s="29"/>
      <c r="P812" s="29"/>
      <c r="Q812" s="29"/>
    </row>
    <row r="813" spans="9:17" ht="15.75">
      <c r="I813" s="4"/>
      <c r="J813" s="4"/>
      <c r="N813" s="29"/>
      <c r="O813" s="29"/>
      <c r="P813" s="29"/>
      <c r="Q813" s="29"/>
    </row>
    <row r="814" spans="9:17" ht="15.75">
      <c r="I814" s="4"/>
      <c r="J814" s="4"/>
      <c r="N814" s="29"/>
      <c r="O814" s="29"/>
      <c r="P814" s="29"/>
      <c r="Q814" s="29"/>
    </row>
    <row r="815" spans="9:17" ht="15.75">
      <c r="I815" s="4"/>
      <c r="J815" s="4"/>
      <c r="N815" s="29"/>
      <c r="O815" s="29"/>
      <c r="P815" s="29"/>
      <c r="Q815" s="29"/>
    </row>
    <row r="816" spans="9:17" ht="15.75">
      <c r="I816" s="4"/>
      <c r="J816" s="4"/>
      <c r="N816" s="29"/>
      <c r="O816" s="29"/>
      <c r="P816" s="29"/>
      <c r="Q816" s="29"/>
    </row>
    <row r="817" spans="9:17" ht="15.75">
      <c r="I817" s="4"/>
      <c r="J817" s="4"/>
      <c r="N817" s="29"/>
      <c r="O817" s="29"/>
      <c r="P817" s="29"/>
      <c r="Q817" s="29"/>
    </row>
    <row r="818" spans="9:17" ht="15.75">
      <c r="I818" s="4"/>
      <c r="J818" s="4"/>
      <c r="N818" s="29"/>
      <c r="O818" s="29"/>
      <c r="P818" s="29"/>
      <c r="Q818" s="29"/>
    </row>
    <row r="819" spans="9:17" ht="15.75">
      <c r="I819" s="4"/>
      <c r="J819" s="4"/>
      <c r="N819" s="29"/>
      <c r="O819" s="29"/>
      <c r="P819" s="29"/>
      <c r="Q819" s="29"/>
    </row>
    <row r="820" spans="9:17" ht="15.75">
      <c r="I820" s="4"/>
      <c r="J820" s="4"/>
      <c r="N820" s="29"/>
      <c r="O820" s="29"/>
      <c r="P820" s="29"/>
      <c r="Q820" s="29"/>
    </row>
    <row r="821" spans="9:17" ht="15.75">
      <c r="I821" s="4"/>
      <c r="J821" s="4"/>
      <c r="N821" s="29"/>
      <c r="O821" s="29"/>
      <c r="P821" s="29"/>
      <c r="Q821" s="29"/>
    </row>
    <row r="822" spans="9:17" ht="15.75">
      <c r="I822" s="4"/>
      <c r="J822" s="4"/>
      <c r="N822" s="29"/>
      <c r="O822" s="29"/>
      <c r="P822" s="29"/>
      <c r="Q822" s="29"/>
    </row>
    <row r="823" spans="9:17" ht="15.75">
      <c r="I823" s="4"/>
      <c r="J823" s="4"/>
      <c r="N823" s="29"/>
      <c r="O823" s="29"/>
      <c r="P823" s="29"/>
      <c r="Q823" s="29"/>
    </row>
    <row r="824" spans="9:17" ht="15.75">
      <c r="I824" s="4"/>
      <c r="J824" s="4"/>
      <c r="N824" s="29"/>
      <c r="O824" s="29"/>
      <c r="P824" s="29"/>
      <c r="Q824" s="29"/>
    </row>
    <row r="825" spans="9:17" ht="15.75">
      <c r="I825" s="4"/>
      <c r="J825" s="4"/>
      <c r="N825" s="29"/>
      <c r="O825" s="29"/>
      <c r="P825" s="29"/>
      <c r="Q825" s="29"/>
    </row>
    <row r="826" spans="9:17" ht="15.75">
      <c r="I826" s="4"/>
      <c r="J826" s="4"/>
      <c r="N826" s="29"/>
      <c r="O826" s="29"/>
      <c r="P826" s="29"/>
      <c r="Q826" s="29"/>
    </row>
    <row r="827" spans="9:17" ht="15.75">
      <c r="I827" s="4"/>
      <c r="J827" s="4"/>
      <c r="N827" s="29"/>
      <c r="O827" s="29"/>
      <c r="P827" s="29"/>
      <c r="Q827" s="29"/>
    </row>
    <row r="828" spans="9:17" ht="15.75">
      <c r="I828" s="4"/>
      <c r="J828" s="4"/>
      <c r="N828" s="29"/>
      <c r="O828" s="29"/>
      <c r="P828" s="29"/>
      <c r="Q828" s="29"/>
    </row>
    <row r="829" spans="9:17" ht="15.75">
      <c r="I829" s="4"/>
      <c r="J829" s="4"/>
      <c r="N829" s="29"/>
      <c r="O829" s="29"/>
      <c r="P829" s="29"/>
      <c r="Q829" s="29"/>
    </row>
    <row r="830" spans="9:17" ht="15.75">
      <c r="I830" s="4"/>
      <c r="J830" s="4"/>
      <c r="N830" s="29"/>
      <c r="O830" s="29"/>
      <c r="P830" s="29"/>
      <c r="Q830" s="29"/>
    </row>
    <row r="831" spans="9:17" ht="15.75">
      <c r="I831" s="4"/>
      <c r="J831" s="4"/>
      <c r="N831" s="29"/>
      <c r="O831" s="29"/>
      <c r="P831" s="29"/>
      <c r="Q831" s="29"/>
    </row>
    <row r="832" spans="9:17" ht="15.75">
      <c r="I832" s="4"/>
      <c r="J832" s="4"/>
      <c r="N832" s="29"/>
      <c r="O832" s="29"/>
      <c r="P832" s="29"/>
      <c r="Q832" s="29"/>
    </row>
    <row r="833" spans="9:17" ht="15.75">
      <c r="I833" s="4"/>
      <c r="J833" s="4"/>
      <c r="N833" s="29"/>
      <c r="O833" s="29"/>
      <c r="P833" s="29"/>
      <c r="Q833" s="29"/>
    </row>
    <row r="834" spans="9:17" ht="15.75">
      <c r="I834" s="4"/>
      <c r="J834" s="4"/>
      <c r="N834" s="29"/>
      <c r="O834" s="29"/>
      <c r="P834" s="29"/>
      <c r="Q834" s="29"/>
    </row>
    <row r="835" spans="9:17" ht="15.75">
      <c r="I835" s="4"/>
      <c r="J835" s="4"/>
      <c r="N835" s="29"/>
      <c r="O835" s="29"/>
      <c r="P835" s="29"/>
      <c r="Q835" s="29"/>
    </row>
    <row r="836" spans="9:17" ht="15.75">
      <c r="I836" s="4"/>
      <c r="J836" s="4"/>
      <c r="N836" s="29"/>
      <c r="O836" s="29"/>
      <c r="P836" s="29"/>
      <c r="Q836" s="29"/>
    </row>
    <row r="837" spans="9:17" ht="15.75">
      <c r="I837" s="4"/>
      <c r="J837" s="4"/>
      <c r="N837" s="29"/>
      <c r="O837" s="29"/>
      <c r="P837" s="29"/>
      <c r="Q837" s="29"/>
    </row>
    <row r="838" spans="9:17" ht="15.75">
      <c r="I838" s="4"/>
      <c r="J838" s="4"/>
      <c r="N838" s="29"/>
      <c r="O838" s="29"/>
      <c r="P838" s="29"/>
      <c r="Q838" s="29"/>
    </row>
    <row r="839" spans="9:17" ht="15.75">
      <c r="I839" s="4"/>
      <c r="J839" s="4"/>
      <c r="N839" s="29"/>
      <c r="O839" s="29"/>
      <c r="P839" s="29"/>
      <c r="Q839" s="29"/>
    </row>
    <row r="840" spans="9:17" ht="15.75">
      <c r="I840" s="4"/>
      <c r="J840" s="4"/>
      <c r="N840" s="29"/>
      <c r="O840" s="29"/>
      <c r="P840" s="29"/>
      <c r="Q840" s="29"/>
    </row>
    <row r="841" spans="9:17" ht="15.75">
      <c r="I841" s="4"/>
      <c r="J841" s="4"/>
      <c r="N841" s="29"/>
      <c r="O841" s="29"/>
      <c r="P841" s="29"/>
      <c r="Q841" s="29"/>
    </row>
    <row r="842" spans="9:17" ht="15.75">
      <c r="I842" s="4"/>
      <c r="J842" s="4"/>
      <c r="N842" s="29"/>
      <c r="O842" s="29"/>
      <c r="P842" s="29"/>
      <c r="Q842" s="29"/>
    </row>
    <row r="843" spans="9:17" ht="15.75">
      <c r="I843" s="4"/>
      <c r="J843" s="4"/>
      <c r="N843" s="29"/>
      <c r="O843" s="29"/>
      <c r="P843" s="29"/>
      <c r="Q843" s="29"/>
    </row>
    <row r="844" spans="9:17" ht="15.75">
      <c r="I844" s="4"/>
      <c r="J844" s="4"/>
      <c r="N844" s="29"/>
      <c r="O844" s="29"/>
      <c r="P844" s="29"/>
      <c r="Q844" s="29"/>
    </row>
    <row r="845" spans="9:17" ht="15.75">
      <c r="I845" s="4"/>
      <c r="J845" s="4"/>
      <c r="N845" s="29"/>
      <c r="O845" s="29"/>
      <c r="P845" s="29"/>
      <c r="Q845" s="29"/>
    </row>
    <row r="846" spans="9:17" ht="15.75">
      <c r="I846" s="4"/>
      <c r="J846" s="4"/>
      <c r="N846" s="29"/>
      <c r="O846" s="29"/>
      <c r="P846" s="29"/>
      <c r="Q846" s="29"/>
    </row>
    <row r="847" spans="9:17" ht="15.75">
      <c r="I847" s="4"/>
      <c r="J847" s="4"/>
      <c r="N847" s="29"/>
      <c r="O847" s="29"/>
      <c r="P847" s="29"/>
      <c r="Q847" s="29"/>
    </row>
    <row r="848" spans="9:17" ht="15.75">
      <c r="I848" s="4"/>
      <c r="J848" s="4"/>
      <c r="N848" s="29"/>
      <c r="O848" s="29"/>
      <c r="P848" s="29"/>
      <c r="Q848" s="29"/>
    </row>
    <row r="849" spans="9:17" ht="15.75">
      <c r="I849" s="4"/>
      <c r="J849" s="4"/>
      <c r="N849" s="29"/>
      <c r="O849" s="29"/>
      <c r="P849" s="29"/>
      <c r="Q849" s="29"/>
    </row>
    <row r="850" spans="9:17" ht="15.75">
      <c r="I850" s="4"/>
      <c r="J850" s="4"/>
      <c r="N850" s="29"/>
      <c r="O850" s="29"/>
      <c r="P850" s="29"/>
      <c r="Q850" s="29"/>
    </row>
    <row r="851" spans="9:17" ht="15.75">
      <c r="I851" s="4"/>
      <c r="J851" s="4"/>
      <c r="N851" s="29"/>
      <c r="O851" s="29"/>
      <c r="P851" s="29"/>
      <c r="Q851" s="29"/>
    </row>
    <row r="852" spans="9:17" ht="15.75">
      <c r="I852" s="4"/>
      <c r="J852" s="4"/>
      <c r="N852" s="29"/>
      <c r="O852" s="29"/>
      <c r="P852" s="29"/>
      <c r="Q852" s="29"/>
    </row>
    <row r="853" spans="9:17" ht="15.75">
      <c r="I853" s="4"/>
      <c r="J853" s="4"/>
      <c r="N853" s="29"/>
      <c r="O853" s="29"/>
      <c r="P853" s="29"/>
      <c r="Q853" s="29"/>
    </row>
    <row r="854" spans="9:17" ht="15.75">
      <c r="I854" s="4"/>
      <c r="J854" s="4"/>
      <c r="N854" s="29"/>
      <c r="O854" s="29"/>
      <c r="P854" s="29"/>
      <c r="Q854" s="29"/>
    </row>
    <row r="855" spans="9:17" ht="15.75">
      <c r="I855" s="4"/>
      <c r="J855" s="4"/>
      <c r="N855" s="29"/>
      <c r="O855" s="29"/>
      <c r="P855" s="29"/>
      <c r="Q855" s="29"/>
    </row>
    <row r="856" spans="9:17" ht="15.75">
      <c r="I856" s="4"/>
      <c r="J856" s="4"/>
      <c r="N856" s="29"/>
      <c r="O856" s="29"/>
      <c r="P856" s="29"/>
      <c r="Q856" s="29"/>
    </row>
    <row r="857" spans="9:17" ht="15.75">
      <c r="I857" s="4"/>
      <c r="J857" s="4"/>
      <c r="N857" s="29"/>
      <c r="O857" s="29"/>
      <c r="P857" s="29"/>
      <c r="Q857" s="29"/>
    </row>
    <row r="858" spans="9:17" ht="15.75">
      <c r="I858" s="4"/>
      <c r="J858" s="4"/>
      <c r="N858" s="29"/>
      <c r="O858" s="29"/>
      <c r="P858" s="29"/>
      <c r="Q858" s="29"/>
    </row>
    <row r="859" spans="9:17" ht="15.75">
      <c r="I859" s="4"/>
      <c r="J859" s="4"/>
      <c r="N859" s="29"/>
      <c r="O859" s="29"/>
      <c r="P859" s="29"/>
      <c r="Q859" s="29"/>
    </row>
    <row r="860" spans="9:17" ht="15.75">
      <c r="I860" s="4"/>
      <c r="J860" s="4"/>
      <c r="N860" s="29"/>
      <c r="O860" s="29"/>
      <c r="P860" s="29"/>
      <c r="Q860" s="29"/>
    </row>
    <row r="861" spans="9:17" ht="15.75">
      <c r="I861" s="4"/>
      <c r="J861" s="4"/>
      <c r="N861" s="29"/>
      <c r="O861" s="29"/>
      <c r="P861" s="29"/>
      <c r="Q861" s="29"/>
    </row>
    <row r="862" spans="9:17" ht="15.75">
      <c r="I862" s="4"/>
      <c r="J862" s="4"/>
      <c r="N862" s="29"/>
      <c r="O862" s="29"/>
      <c r="P862" s="29"/>
      <c r="Q862" s="29"/>
    </row>
    <row r="863" spans="9:17" ht="15.75">
      <c r="I863" s="4"/>
      <c r="J863" s="4"/>
      <c r="N863" s="29"/>
      <c r="O863" s="29"/>
      <c r="P863" s="29"/>
      <c r="Q863" s="29"/>
    </row>
    <row r="864" spans="9:17" ht="15.75">
      <c r="I864" s="4"/>
      <c r="J864" s="4"/>
      <c r="N864" s="29"/>
      <c r="O864" s="29"/>
      <c r="P864" s="29"/>
      <c r="Q864" s="29"/>
    </row>
    <row r="865" spans="9:17" ht="15.75">
      <c r="I865" s="4"/>
      <c r="J865" s="4"/>
      <c r="N865" s="29"/>
      <c r="O865" s="29"/>
      <c r="P865" s="29"/>
      <c r="Q865" s="29"/>
    </row>
    <row r="866" spans="9:17" ht="15.75">
      <c r="I866" s="4"/>
      <c r="J866" s="4"/>
      <c r="N866" s="29"/>
      <c r="O866" s="29"/>
      <c r="P866" s="29"/>
      <c r="Q866" s="29"/>
    </row>
    <row r="867" spans="9:17" ht="15.75">
      <c r="I867" s="4"/>
      <c r="J867" s="4"/>
      <c r="N867" s="29"/>
      <c r="O867" s="29"/>
      <c r="P867" s="29"/>
      <c r="Q867" s="29"/>
    </row>
    <row r="868" spans="9:17" ht="15.75">
      <c r="I868" s="4"/>
      <c r="J868" s="4"/>
      <c r="N868" s="29"/>
      <c r="O868" s="29"/>
      <c r="P868" s="29"/>
      <c r="Q868" s="29"/>
    </row>
    <row r="869" spans="9:17" ht="15.75">
      <c r="I869" s="4"/>
      <c r="J869" s="4"/>
      <c r="N869" s="29"/>
      <c r="O869" s="29"/>
      <c r="P869" s="29"/>
      <c r="Q869" s="29"/>
    </row>
    <row r="870" spans="9:17" ht="15.75">
      <c r="I870" s="4"/>
      <c r="J870" s="4"/>
      <c r="N870" s="29"/>
      <c r="O870" s="29"/>
      <c r="P870" s="29"/>
      <c r="Q870" s="29"/>
    </row>
    <row r="871" spans="9:17" ht="15.75">
      <c r="I871" s="4"/>
      <c r="J871" s="4"/>
      <c r="N871" s="29"/>
      <c r="O871" s="29"/>
      <c r="P871" s="29"/>
      <c r="Q871" s="29"/>
    </row>
    <row r="872" spans="9:17" ht="15.75">
      <c r="I872" s="4"/>
      <c r="J872" s="4"/>
      <c r="N872" s="29"/>
      <c r="O872" s="29"/>
      <c r="P872" s="29"/>
      <c r="Q872" s="29"/>
    </row>
    <row r="873" spans="9:17" ht="15.75">
      <c r="I873" s="4"/>
      <c r="J873" s="4"/>
      <c r="N873" s="29"/>
      <c r="O873" s="29"/>
      <c r="P873" s="29"/>
      <c r="Q873" s="29"/>
    </row>
    <row r="874" spans="9:17" ht="15.75">
      <c r="I874" s="4"/>
      <c r="J874" s="4"/>
      <c r="N874" s="29"/>
      <c r="O874" s="29"/>
      <c r="P874" s="29"/>
      <c r="Q874" s="29"/>
    </row>
    <row r="875" spans="9:17" ht="15.75">
      <c r="I875" s="4"/>
      <c r="J875" s="4"/>
      <c r="N875" s="29"/>
      <c r="O875" s="29"/>
      <c r="P875" s="29"/>
      <c r="Q875" s="29"/>
    </row>
    <row r="876" spans="9:17" ht="15.75">
      <c r="I876" s="4"/>
      <c r="J876" s="4"/>
      <c r="N876" s="29"/>
      <c r="O876" s="29"/>
      <c r="P876" s="29"/>
      <c r="Q876" s="29"/>
    </row>
    <row r="877" spans="9:17" ht="15.75">
      <c r="I877" s="4"/>
      <c r="J877" s="4"/>
      <c r="N877" s="29"/>
      <c r="O877" s="29"/>
      <c r="P877" s="29"/>
      <c r="Q877" s="29"/>
    </row>
    <row r="878" spans="9:17" ht="15.75">
      <c r="I878" s="4"/>
      <c r="J878" s="4"/>
      <c r="N878" s="29"/>
      <c r="O878" s="29"/>
      <c r="P878" s="29"/>
      <c r="Q878" s="29"/>
    </row>
    <row r="879" spans="9:17" ht="15.75">
      <c r="I879" s="4"/>
      <c r="J879" s="4"/>
      <c r="N879" s="29"/>
      <c r="O879" s="29"/>
      <c r="P879" s="29"/>
      <c r="Q879" s="29"/>
    </row>
    <row r="880" spans="9:17" ht="15.75">
      <c r="I880" s="4"/>
      <c r="J880" s="4"/>
      <c r="N880" s="29"/>
      <c r="O880" s="29"/>
      <c r="P880" s="29"/>
      <c r="Q880" s="29"/>
    </row>
    <row r="881" spans="9:17" ht="15.75">
      <c r="I881" s="4"/>
      <c r="J881" s="4"/>
      <c r="N881" s="29"/>
      <c r="O881" s="29"/>
      <c r="P881" s="29"/>
      <c r="Q881" s="29"/>
    </row>
    <row r="882" spans="9:17" ht="15.75">
      <c r="I882" s="4"/>
      <c r="J882" s="4"/>
      <c r="N882" s="29"/>
      <c r="O882" s="29"/>
      <c r="P882" s="29"/>
      <c r="Q882" s="29"/>
    </row>
    <row r="883" spans="9:17" ht="15.75">
      <c r="I883" s="4"/>
      <c r="J883" s="4"/>
      <c r="N883" s="29"/>
      <c r="O883" s="29"/>
      <c r="P883" s="29"/>
      <c r="Q883" s="29"/>
    </row>
    <row r="884" spans="9:17" ht="15.75">
      <c r="I884" s="4"/>
      <c r="J884" s="4"/>
      <c r="N884" s="29"/>
      <c r="O884" s="29"/>
      <c r="P884" s="29"/>
      <c r="Q884" s="29"/>
    </row>
    <row r="885" spans="9:17" ht="15.75">
      <c r="I885" s="4"/>
      <c r="J885" s="4"/>
      <c r="N885" s="29"/>
      <c r="O885" s="29"/>
      <c r="P885" s="29"/>
      <c r="Q885" s="29"/>
    </row>
    <row r="886" spans="9:17" ht="15.75">
      <c r="I886" s="4"/>
      <c r="J886" s="4"/>
      <c r="N886" s="29"/>
      <c r="O886" s="29"/>
      <c r="P886" s="29"/>
      <c r="Q886" s="29"/>
    </row>
    <row r="887" spans="9:17" ht="15.75">
      <c r="I887" s="4"/>
      <c r="J887" s="4"/>
      <c r="N887" s="29"/>
      <c r="O887" s="29"/>
      <c r="P887" s="29"/>
      <c r="Q887" s="29"/>
    </row>
    <row r="888" spans="9:17" ht="15.75">
      <c r="I888" s="4"/>
      <c r="J888" s="4"/>
      <c r="N888" s="29"/>
      <c r="O888" s="29"/>
      <c r="P888" s="29"/>
      <c r="Q888" s="29"/>
    </row>
    <row r="889" spans="9:17" ht="15.75">
      <c r="I889" s="4"/>
      <c r="J889" s="4"/>
      <c r="N889" s="29"/>
      <c r="O889" s="29"/>
      <c r="P889" s="29"/>
      <c r="Q889" s="29"/>
    </row>
    <row r="890" spans="9:17" ht="15.75">
      <c r="I890" s="4"/>
      <c r="J890" s="4"/>
      <c r="N890" s="29"/>
      <c r="O890" s="29"/>
      <c r="P890" s="29"/>
      <c r="Q890" s="29"/>
    </row>
    <row r="891" spans="9:17" ht="15.75">
      <c r="I891" s="4"/>
      <c r="J891" s="4"/>
      <c r="N891" s="29"/>
      <c r="O891" s="29"/>
      <c r="P891" s="29"/>
      <c r="Q891" s="29"/>
    </row>
    <row r="892" spans="9:17" ht="15.75">
      <c r="I892" s="4"/>
      <c r="J892" s="4"/>
      <c r="N892" s="29"/>
      <c r="O892" s="29"/>
      <c r="P892" s="29"/>
      <c r="Q892" s="29"/>
    </row>
    <row r="893" spans="9:17" ht="15.75">
      <c r="I893" s="4"/>
      <c r="J893" s="4"/>
      <c r="N893" s="29"/>
      <c r="O893" s="29"/>
      <c r="P893" s="29"/>
      <c r="Q893" s="29"/>
    </row>
    <row r="894" spans="9:17" ht="15.75">
      <c r="I894" s="4"/>
      <c r="J894" s="4"/>
      <c r="N894" s="29"/>
      <c r="O894" s="29"/>
      <c r="P894" s="29"/>
      <c r="Q894" s="29"/>
    </row>
    <row r="895" spans="9:17" ht="15.75">
      <c r="I895" s="4"/>
      <c r="J895" s="4"/>
      <c r="N895" s="29"/>
      <c r="O895" s="29"/>
      <c r="P895" s="29"/>
      <c r="Q895" s="29"/>
    </row>
    <row r="896" spans="9:17" ht="15.75">
      <c r="I896" s="4"/>
      <c r="J896" s="4"/>
      <c r="N896" s="29"/>
      <c r="O896" s="29"/>
      <c r="P896" s="29"/>
      <c r="Q896" s="29"/>
    </row>
    <row r="897" spans="9:17" ht="15.75">
      <c r="I897" s="4"/>
      <c r="J897" s="4"/>
      <c r="N897" s="29"/>
      <c r="O897" s="29"/>
      <c r="P897" s="29"/>
      <c r="Q897" s="29"/>
    </row>
    <row r="898" spans="9:17" ht="15.75">
      <c r="I898" s="4"/>
      <c r="J898" s="4"/>
      <c r="N898" s="29"/>
      <c r="O898" s="29"/>
      <c r="P898" s="29"/>
      <c r="Q898" s="29"/>
    </row>
    <row r="899" spans="9:17" ht="15.75">
      <c r="I899" s="4"/>
      <c r="J899" s="4"/>
      <c r="N899" s="29"/>
      <c r="O899" s="29"/>
      <c r="P899" s="29"/>
      <c r="Q899" s="29"/>
    </row>
    <row r="900" spans="9:17" ht="15.75">
      <c r="I900" s="4"/>
      <c r="J900" s="4"/>
      <c r="N900" s="29"/>
      <c r="O900" s="29"/>
      <c r="P900" s="29"/>
      <c r="Q900" s="29"/>
    </row>
    <row r="901" spans="9:17" ht="15.75">
      <c r="I901" s="4"/>
      <c r="J901" s="4"/>
      <c r="N901" s="29"/>
      <c r="O901" s="29"/>
      <c r="P901" s="29"/>
      <c r="Q901" s="29"/>
    </row>
    <row r="902" spans="9:17" ht="15.75">
      <c r="I902" s="4"/>
      <c r="J902" s="4"/>
      <c r="N902" s="29"/>
      <c r="O902" s="29"/>
      <c r="P902" s="29"/>
      <c r="Q902" s="29"/>
    </row>
    <row r="903" spans="9:17" ht="15.75">
      <c r="I903" s="4"/>
      <c r="J903" s="4"/>
      <c r="N903" s="29"/>
      <c r="O903" s="29"/>
      <c r="P903" s="29"/>
      <c r="Q903" s="29"/>
    </row>
    <row r="904" spans="9:17" ht="15.75">
      <c r="I904" s="4"/>
      <c r="J904" s="4"/>
      <c r="N904" s="29"/>
      <c r="O904" s="29"/>
      <c r="P904" s="29"/>
      <c r="Q904" s="29"/>
    </row>
    <row r="905" spans="9:17" ht="15.75">
      <c r="I905" s="4"/>
      <c r="J905" s="4"/>
      <c r="N905" s="29"/>
      <c r="O905" s="29"/>
      <c r="P905" s="29"/>
      <c r="Q905" s="29"/>
    </row>
    <row r="906" spans="9:17" ht="15.75">
      <c r="I906" s="4"/>
      <c r="J906" s="4"/>
      <c r="N906" s="29"/>
      <c r="O906" s="29"/>
      <c r="P906" s="29"/>
      <c r="Q906" s="29"/>
    </row>
    <row r="907" spans="9:17" ht="15.75">
      <c r="I907" s="4"/>
      <c r="J907" s="4"/>
      <c r="N907" s="29"/>
      <c r="O907" s="29"/>
      <c r="P907" s="29"/>
      <c r="Q907" s="29"/>
    </row>
    <row r="908" spans="9:17" ht="15.75">
      <c r="I908" s="4"/>
      <c r="J908" s="4"/>
      <c r="N908" s="29"/>
      <c r="O908" s="29"/>
      <c r="P908" s="29"/>
      <c r="Q908" s="29"/>
    </row>
    <row r="909" spans="9:17" ht="15.75">
      <c r="I909" s="4"/>
      <c r="J909" s="4"/>
      <c r="N909" s="29"/>
      <c r="O909" s="29"/>
      <c r="P909" s="29"/>
      <c r="Q909" s="29"/>
    </row>
    <row r="910" spans="9:17" ht="15.75">
      <c r="I910" s="4"/>
      <c r="J910" s="4"/>
      <c r="N910" s="29"/>
      <c r="O910" s="29"/>
      <c r="P910" s="29"/>
      <c r="Q910" s="29"/>
    </row>
    <row r="911" spans="9:17" ht="15.75">
      <c r="I911" s="4"/>
      <c r="J911" s="4"/>
      <c r="N911" s="29"/>
      <c r="O911" s="29"/>
      <c r="P911" s="29"/>
      <c r="Q911" s="29"/>
    </row>
    <row r="912" spans="9:17" ht="15.75">
      <c r="I912" s="4"/>
      <c r="J912" s="4"/>
      <c r="N912" s="29"/>
      <c r="O912" s="29"/>
      <c r="P912" s="29"/>
      <c r="Q912" s="29"/>
    </row>
    <row r="913" spans="9:17" ht="15.75">
      <c r="I913" s="4"/>
      <c r="J913" s="4"/>
      <c r="N913" s="29"/>
      <c r="O913" s="29"/>
      <c r="P913" s="29"/>
      <c r="Q913" s="29"/>
    </row>
    <row r="914" spans="9:17" ht="15.75">
      <c r="I914" s="4"/>
      <c r="J914" s="4"/>
      <c r="N914" s="29"/>
      <c r="O914" s="29"/>
      <c r="P914" s="29"/>
      <c r="Q914" s="29"/>
    </row>
    <row r="915" spans="9:17" ht="15.75">
      <c r="I915" s="4"/>
      <c r="J915" s="4"/>
      <c r="N915" s="29"/>
      <c r="O915" s="29"/>
      <c r="P915" s="29"/>
      <c r="Q915" s="29"/>
    </row>
    <row r="916" spans="9:17" ht="15.75">
      <c r="I916" s="4"/>
      <c r="J916" s="4"/>
      <c r="N916" s="29"/>
      <c r="O916" s="29"/>
      <c r="P916" s="29"/>
      <c r="Q916" s="29"/>
    </row>
    <row r="917" spans="9:17" ht="15.75">
      <c r="I917" s="4"/>
      <c r="J917" s="4"/>
      <c r="N917" s="29"/>
      <c r="O917" s="29"/>
      <c r="P917" s="29"/>
      <c r="Q917" s="29"/>
    </row>
    <row r="918" spans="9:17" ht="15.75">
      <c r="I918" s="4"/>
      <c r="J918" s="4"/>
      <c r="N918" s="29"/>
      <c r="O918" s="29"/>
      <c r="P918" s="29"/>
      <c r="Q918" s="29"/>
    </row>
    <row r="919" spans="9:17" ht="15.75">
      <c r="I919" s="4"/>
      <c r="J919" s="4"/>
      <c r="N919" s="29"/>
      <c r="O919" s="29"/>
      <c r="P919" s="29"/>
      <c r="Q919" s="29"/>
    </row>
    <row r="920" spans="9:17" ht="15.75">
      <c r="I920" s="4"/>
      <c r="J920" s="4"/>
      <c r="N920" s="29"/>
      <c r="O920" s="29"/>
      <c r="P920" s="29"/>
      <c r="Q920" s="29"/>
    </row>
    <row r="921" spans="9:17" ht="15.75">
      <c r="I921" s="4"/>
      <c r="J921" s="4"/>
      <c r="N921" s="29"/>
      <c r="O921" s="29"/>
      <c r="P921" s="29"/>
      <c r="Q921" s="29"/>
    </row>
    <row r="922" spans="9:17" ht="15.75">
      <c r="I922" s="4"/>
      <c r="J922" s="4"/>
      <c r="N922" s="29"/>
      <c r="O922" s="29"/>
      <c r="P922" s="29"/>
      <c r="Q922" s="29"/>
    </row>
    <row r="923" spans="9:17" ht="15.75">
      <c r="I923" s="4"/>
      <c r="J923" s="4"/>
      <c r="N923" s="29"/>
      <c r="O923" s="29"/>
      <c r="P923" s="29"/>
      <c r="Q923" s="29"/>
    </row>
    <row r="924" spans="9:17" ht="15.75">
      <c r="I924" s="4"/>
      <c r="J924" s="4"/>
      <c r="N924" s="29"/>
      <c r="O924" s="29"/>
      <c r="P924" s="29"/>
      <c r="Q924" s="29"/>
    </row>
    <row r="925" spans="9:17" ht="15.75">
      <c r="I925" s="4"/>
      <c r="J925" s="4"/>
      <c r="N925" s="29"/>
      <c r="O925" s="29"/>
      <c r="P925" s="29"/>
      <c r="Q925" s="29"/>
    </row>
    <row r="926" spans="9:17" ht="15.75">
      <c r="I926" s="4"/>
      <c r="J926" s="4"/>
      <c r="N926" s="29"/>
      <c r="O926" s="29"/>
      <c r="P926" s="29"/>
      <c r="Q926" s="29"/>
    </row>
    <row r="927" spans="9:17" ht="15.75">
      <c r="I927" s="4"/>
      <c r="J927" s="4"/>
      <c r="N927" s="29"/>
      <c r="O927" s="29"/>
      <c r="P927" s="29"/>
      <c r="Q927" s="29"/>
    </row>
    <row r="928" spans="9:17" ht="15.75">
      <c r="I928" s="4"/>
      <c r="J928" s="4"/>
      <c r="N928" s="29"/>
      <c r="O928" s="29"/>
      <c r="P928" s="29"/>
      <c r="Q928" s="29"/>
    </row>
    <row r="929" spans="9:17" ht="15.75">
      <c r="I929" s="4"/>
      <c r="J929" s="4"/>
      <c r="N929" s="29"/>
      <c r="O929" s="29"/>
      <c r="P929" s="29"/>
      <c r="Q929" s="29"/>
    </row>
    <row r="930" spans="9:17" ht="15.75">
      <c r="I930" s="4"/>
      <c r="J930" s="4"/>
      <c r="N930" s="29"/>
      <c r="O930" s="29"/>
      <c r="P930" s="29"/>
      <c r="Q930" s="29"/>
    </row>
    <row r="931" spans="9:17" ht="15.75">
      <c r="I931" s="4"/>
      <c r="J931" s="4"/>
      <c r="N931" s="29"/>
      <c r="O931" s="29"/>
      <c r="P931" s="29"/>
      <c r="Q931" s="29"/>
    </row>
    <row r="932" spans="9:17" ht="15.75">
      <c r="I932" s="4"/>
      <c r="J932" s="4"/>
      <c r="N932" s="29"/>
      <c r="O932" s="29"/>
      <c r="P932" s="29"/>
      <c r="Q932" s="29"/>
    </row>
    <row r="933" spans="9:17" ht="15.75">
      <c r="I933" s="4"/>
      <c r="J933" s="4"/>
      <c r="N933" s="29"/>
      <c r="O933" s="29"/>
      <c r="P933" s="29"/>
      <c r="Q933" s="29"/>
    </row>
    <row r="934" spans="9:17" ht="15.75">
      <c r="I934" s="4"/>
      <c r="J934" s="4"/>
      <c r="N934" s="29"/>
      <c r="O934" s="29"/>
      <c r="P934" s="29"/>
      <c r="Q934" s="29"/>
    </row>
    <row r="935" spans="9:17" ht="15.75">
      <c r="I935" s="4"/>
      <c r="J935" s="4"/>
      <c r="N935" s="29"/>
      <c r="O935" s="29"/>
      <c r="P935" s="29"/>
      <c r="Q935" s="29"/>
    </row>
    <row r="936" spans="9:17" ht="15.75">
      <c r="I936" s="4"/>
      <c r="J936" s="4"/>
      <c r="N936" s="29"/>
      <c r="O936" s="29"/>
      <c r="P936" s="29"/>
      <c r="Q936" s="29"/>
    </row>
    <row r="937" spans="9:17" ht="15.75">
      <c r="I937" s="4"/>
      <c r="J937" s="4"/>
      <c r="N937" s="29"/>
      <c r="O937" s="29"/>
      <c r="P937" s="29"/>
      <c r="Q937" s="29"/>
    </row>
    <row r="938" spans="9:17" ht="15.75">
      <c r="I938" s="4"/>
      <c r="J938" s="4"/>
      <c r="N938" s="29"/>
      <c r="O938" s="29"/>
      <c r="P938" s="29"/>
      <c r="Q938" s="29"/>
    </row>
    <row r="939" spans="9:17" ht="15.75">
      <c r="I939" s="4"/>
      <c r="J939" s="4"/>
      <c r="N939" s="29"/>
      <c r="O939" s="29"/>
      <c r="P939" s="29"/>
      <c r="Q939" s="29"/>
    </row>
    <row r="940" spans="9:17" ht="15.75">
      <c r="I940" s="4"/>
      <c r="J940" s="4"/>
      <c r="N940" s="29"/>
      <c r="O940" s="29"/>
      <c r="P940" s="29"/>
      <c r="Q940" s="29"/>
    </row>
    <row r="941" spans="9:17" ht="15.75">
      <c r="I941" s="4"/>
      <c r="J941" s="4"/>
      <c r="N941" s="29"/>
      <c r="O941" s="29"/>
      <c r="P941" s="29"/>
      <c r="Q941" s="29"/>
    </row>
    <row r="942" spans="9:17" ht="15.75">
      <c r="I942" s="4"/>
      <c r="J942" s="4"/>
      <c r="N942" s="29"/>
      <c r="O942" s="29"/>
      <c r="P942" s="29"/>
      <c r="Q942" s="29"/>
    </row>
    <row r="943" spans="9:17" ht="15.75">
      <c r="I943" s="4"/>
      <c r="J943" s="4"/>
      <c r="N943" s="29"/>
      <c r="O943" s="29"/>
      <c r="P943" s="29"/>
      <c r="Q943" s="29"/>
    </row>
    <row r="944" spans="9:17" ht="15.75">
      <c r="I944" s="4"/>
      <c r="J944" s="4"/>
      <c r="N944" s="29"/>
      <c r="O944" s="29"/>
      <c r="P944" s="29"/>
      <c r="Q944" s="29"/>
    </row>
    <row r="945" spans="9:17" ht="15.75">
      <c r="I945" s="4"/>
      <c r="J945" s="4"/>
      <c r="N945" s="29"/>
      <c r="O945" s="29"/>
      <c r="P945" s="29"/>
      <c r="Q945" s="29"/>
    </row>
    <row r="946" spans="9:17" ht="15.75">
      <c r="I946" s="4"/>
      <c r="J946" s="4"/>
      <c r="N946" s="29"/>
      <c r="O946" s="29"/>
      <c r="P946" s="29"/>
      <c r="Q946" s="29"/>
    </row>
    <row r="947" spans="9:17" ht="15.75">
      <c r="I947" s="4"/>
      <c r="J947" s="4"/>
      <c r="N947" s="29"/>
      <c r="O947" s="29"/>
      <c r="P947" s="29"/>
      <c r="Q947" s="29"/>
    </row>
    <row r="948" spans="9:17" ht="15.75">
      <c r="I948" s="4"/>
      <c r="J948" s="4"/>
      <c r="N948" s="29"/>
      <c r="O948" s="29"/>
      <c r="P948" s="29"/>
      <c r="Q948" s="29"/>
    </row>
    <row r="949" spans="9:17" ht="15.75">
      <c r="I949" s="4"/>
      <c r="J949" s="4"/>
      <c r="N949" s="29"/>
      <c r="O949" s="29"/>
      <c r="P949" s="29"/>
      <c r="Q949" s="29"/>
    </row>
    <row r="950" spans="9:17" ht="15.75">
      <c r="I950" s="4"/>
      <c r="J950" s="4"/>
      <c r="N950" s="29"/>
      <c r="O950" s="29"/>
      <c r="P950" s="29"/>
      <c r="Q950" s="29"/>
    </row>
    <row r="951" spans="9:17" ht="15.75">
      <c r="I951" s="4"/>
      <c r="J951" s="4"/>
      <c r="N951" s="29"/>
      <c r="O951" s="29"/>
      <c r="P951" s="29"/>
      <c r="Q951" s="29"/>
    </row>
    <row r="952" spans="9:17" ht="15.75">
      <c r="I952" s="4"/>
      <c r="J952" s="4"/>
      <c r="N952" s="29"/>
      <c r="O952" s="29"/>
      <c r="P952" s="29"/>
      <c r="Q952" s="29"/>
    </row>
    <row r="953" spans="9:17" ht="15.75">
      <c r="I953" s="4"/>
      <c r="J953" s="4"/>
      <c r="N953" s="29"/>
      <c r="O953" s="29"/>
      <c r="P953" s="29"/>
      <c r="Q953" s="29"/>
    </row>
    <row r="954" spans="9:17" ht="15.75">
      <c r="I954" s="4"/>
      <c r="J954" s="4"/>
      <c r="N954" s="29"/>
      <c r="O954" s="29"/>
      <c r="P954" s="29"/>
      <c r="Q954" s="29"/>
    </row>
    <row r="955" spans="9:17" ht="15.75">
      <c r="I955" s="4"/>
      <c r="J955" s="4"/>
      <c r="N955" s="29"/>
      <c r="O955" s="29"/>
      <c r="P955" s="29"/>
      <c r="Q955" s="29"/>
    </row>
    <row r="956" spans="9:17" ht="15.75">
      <c r="I956" s="4"/>
      <c r="J956" s="4"/>
      <c r="N956" s="29"/>
      <c r="O956" s="29"/>
      <c r="P956" s="29"/>
      <c r="Q956" s="29"/>
    </row>
    <row r="957" spans="9:17" ht="15.75">
      <c r="I957" s="4"/>
      <c r="J957" s="4"/>
      <c r="N957" s="29"/>
      <c r="O957" s="29"/>
      <c r="P957" s="29"/>
      <c r="Q957" s="29"/>
    </row>
    <row r="958" spans="9:17" ht="15.75">
      <c r="I958" s="4"/>
      <c r="J958" s="4"/>
      <c r="N958" s="29"/>
      <c r="O958" s="29"/>
      <c r="P958" s="29"/>
      <c r="Q958" s="29"/>
    </row>
    <row r="959" spans="9:17" ht="15.75">
      <c r="I959" s="4"/>
      <c r="J959" s="4"/>
      <c r="N959" s="29"/>
      <c r="O959" s="29"/>
      <c r="P959" s="29"/>
      <c r="Q959" s="29"/>
    </row>
    <row r="960" spans="9:17" ht="15.75">
      <c r="I960" s="4"/>
      <c r="J960" s="4"/>
      <c r="N960" s="29"/>
      <c r="O960" s="29"/>
      <c r="P960" s="29"/>
      <c r="Q960" s="29"/>
    </row>
    <row r="961" spans="9:17" ht="15.75">
      <c r="I961" s="4"/>
      <c r="J961" s="4"/>
      <c r="N961" s="29"/>
      <c r="O961" s="29"/>
      <c r="P961" s="29"/>
      <c r="Q961" s="29"/>
    </row>
    <row r="962" spans="9:17" ht="15.75">
      <c r="I962" s="4"/>
      <c r="J962" s="4"/>
      <c r="N962" s="29"/>
      <c r="O962" s="29"/>
      <c r="P962" s="29"/>
      <c r="Q962" s="29"/>
    </row>
    <row r="963" spans="9:17" ht="15.75">
      <c r="I963" s="4"/>
      <c r="J963" s="4"/>
      <c r="N963" s="29"/>
      <c r="O963" s="29"/>
      <c r="P963" s="29"/>
      <c r="Q963" s="29"/>
    </row>
    <row r="964" spans="9:17" ht="15.75">
      <c r="I964" s="4"/>
      <c r="J964" s="4"/>
      <c r="N964" s="29"/>
      <c r="O964" s="29"/>
      <c r="P964" s="29"/>
      <c r="Q964" s="29"/>
    </row>
    <row r="965" spans="9:17" ht="15.75">
      <c r="I965" s="4"/>
      <c r="J965" s="4"/>
      <c r="N965" s="29"/>
      <c r="O965" s="29"/>
      <c r="P965" s="29"/>
      <c r="Q965" s="29"/>
    </row>
    <row r="966" spans="9:17" ht="15.75">
      <c r="I966" s="4"/>
      <c r="J966" s="4"/>
      <c r="N966" s="29"/>
      <c r="O966" s="29"/>
      <c r="P966" s="29"/>
      <c r="Q966" s="29"/>
    </row>
    <row r="967" spans="9:17" ht="15.75">
      <c r="I967" s="4"/>
      <c r="J967" s="4"/>
      <c r="N967" s="29"/>
      <c r="O967" s="29"/>
      <c r="P967" s="29"/>
      <c r="Q967" s="29"/>
    </row>
    <row r="968" spans="9:17" ht="15.75">
      <c r="I968" s="4"/>
      <c r="J968" s="4"/>
      <c r="N968" s="29"/>
      <c r="O968" s="29"/>
      <c r="P968" s="29"/>
      <c r="Q968" s="29"/>
    </row>
    <row r="969" spans="9:17" ht="15.75">
      <c r="I969" s="4"/>
      <c r="J969" s="4"/>
      <c r="N969" s="29"/>
      <c r="O969" s="29"/>
      <c r="P969" s="29"/>
      <c r="Q969" s="29"/>
    </row>
    <row r="970" spans="9:17" ht="15.75">
      <c r="I970" s="4"/>
      <c r="J970" s="4"/>
      <c r="N970" s="29"/>
      <c r="O970" s="29"/>
      <c r="P970" s="29"/>
      <c r="Q970" s="29"/>
    </row>
    <row r="971" spans="9:17" ht="15.75">
      <c r="I971" s="4"/>
      <c r="J971" s="4"/>
      <c r="N971" s="29"/>
      <c r="O971" s="29"/>
      <c r="P971" s="29"/>
      <c r="Q971" s="29"/>
    </row>
    <row r="972" spans="9:17" ht="15.75">
      <c r="I972" s="4"/>
      <c r="J972" s="4"/>
      <c r="N972" s="29"/>
      <c r="O972" s="29"/>
      <c r="P972" s="29"/>
      <c r="Q972" s="29"/>
    </row>
    <row r="973" spans="9:17" ht="15.75">
      <c r="I973" s="4"/>
      <c r="J973" s="4"/>
      <c r="N973" s="29"/>
      <c r="O973" s="29"/>
      <c r="P973" s="29"/>
      <c r="Q973" s="29"/>
    </row>
    <row r="974" spans="9:17" ht="15.75">
      <c r="I974" s="4"/>
      <c r="J974" s="4"/>
      <c r="N974" s="29"/>
      <c r="O974" s="29"/>
      <c r="P974" s="29"/>
      <c r="Q974" s="29"/>
    </row>
    <row r="975" spans="9:17" ht="15.75">
      <c r="I975" s="4"/>
      <c r="J975" s="4"/>
      <c r="N975" s="29"/>
      <c r="O975" s="29"/>
      <c r="P975" s="29"/>
      <c r="Q975" s="29"/>
    </row>
    <row r="976" spans="9:17" ht="15.75">
      <c r="I976" s="4"/>
      <c r="J976" s="4"/>
      <c r="N976" s="29"/>
      <c r="O976" s="29"/>
      <c r="P976" s="29"/>
      <c r="Q976" s="29"/>
    </row>
    <row r="977" spans="9:17" ht="15.75">
      <c r="I977" s="4"/>
      <c r="J977" s="4"/>
      <c r="N977" s="29"/>
      <c r="O977" s="29"/>
      <c r="P977" s="29"/>
      <c r="Q977" s="29"/>
    </row>
    <row r="978" spans="9:17" ht="15.75">
      <c r="I978" s="4"/>
      <c r="J978" s="4"/>
      <c r="N978" s="29"/>
      <c r="O978" s="29"/>
      <c r="P978" s="29"/>
      <c r="Q978" s="29"/>
    </row>
    <row r="979" spans="9:17" ht="15.75">
      <c r="I979" s="4"/>
      <c r="J979" s="4"/>
      <c r="N979" s="29"/>
      <c r="O979" s="29"/>
      <c r="P979" s="29"/>
      <c r="Q979" s="29"/>
    </row>
    <row r="980" spans="9:17" ht="15.75">
      <c r="I980" s="4"/>
      <c r="J980" s="4"/>
      <c r="N980" s="29"/>
      <c r="O980" s="29"/>
      <c r="P980" s="29"/>
      <c r="Q980" s="29"/>
    </row>
    <row r="981" spans="9:17" ht="15.75">
      <c r="I981" s="4"/>
      <c r="J981" s="4"/>
      <c r="N981" s="29"/>
      <c r="O981" s="29"/>
      <c r="P981" s="29"/>
      <c r="Q981" s="29"/>
    </row>
    <row r="982" spans="9:17" ht="15.75">
      <c r="I982" s="4"/>
      <c r="J982" s="4"/>
      <c r="N982" s="29"/>
      <c r="O982" s="29"/>
      <c r="P982" s="29"/>
      <c r="Q982" s="29"/>
    </row>
    <row r="983" spans="9:17" ht="15.75">
      <c r="I983" s="4"/>
      <c r="J983" s="4"/>
      <c r="N983" s="29"/>
      <c r="O983" s="29"/>
      <c r="P983" s="29"/>
      <c r="Q983" s="29"/>
    </row>
    <row r="984" spans="9:17" ht="15.75">
      <c r="I984" s="4"/>
      <c r="J984" s="4"/>
      <c r="N984" s="29"/>
      <c r="O984" s="29"/>
      <c r="P984" s="29"/>
      <c r="Q984" s="29"/>
    </row>
    <row r="985" spans="9:17" ht="15.75">
      <c r="I985" s="4"/>
      <c r="J985" s="4"/>
      <c r="N985" s="29"/>
      <c r="O985" s="29"/>
      <c r="P985" s="29"/>
      <c r="Q985" s="29"/>
    </row>
    <row r="986" spans="9:17" ht="15.75">
      <c r="I986" s="4"/>
      <c r="J986" s="4"/>
      <c r="N986" s="29"/>
      <c r="O986" s="29"/>
      <c r="P986" s="29"/>
      <c r="Q986" s="29"/>
    </row>
    <row r="987" spans="9:17" ht="15.75">
      <c r="I987" s="4"/>
      <c r="J987" s="4"/>
      <c r="N987" s="29"/>
      <c r="O987" s="29"/>
      <c r="P987" s="29"/>
      <c r="Q987" s="29"/>
    </row>
    <row r="988" spans="9:17" ht="15.75">
      <c r="I988" s="4"/>
      <c r="J988" s="4"/>
      <c r="N988" s="29"/>
      <c r="O988" s="29"/>
      <c r="P988" s="29"/>
      <c r="Q988" s="29"/>
    </row>
    <row r="989" spans="9:17" ht="15.75">
      <c r="I989" s="4"/>
      <c r="J989" s="4"/>
      <c r="N989" s="29"/>
      <c r="O989" s="29"/>
      <c r="P989" s="29"/>
      <c r="Q989" s="29"/>
    </row>
    <row r="990" spans="9:17" ht="15.75">
      <c r="I990" s="4"/>
      <c r="J990" s="4"/>
      <c r="N990" s="29"/>
      <c r="O990" s="29"/>
      <c r="P990" s="29"/>
      <c r="Q990" s="29"/>
    </row>
    <row r="991" spans="9:17" ht="15.75">
      <c r="I991" s="4"/>
      <c r="J991" s="4"/>
      <c r="N991" s="29"/>
      <c r="O991" s="29"/>
      <c r="P991" s="29"/>
      <c r="Q991" s="29"/>
    </row>
    <row r="992" spans="9:17" ht="15.75">
      <c r="I992" s="4"/>
      <c r="J992" s="4"/>
      <c r="N992" s="29"/>
      <c r="O992" s="29"/>
      <c r="P992" s="29"/>
      <c r="Q992" s="29"/>
    </row>
    <row r="993" spans="9:17" ht="15.75">
      <c r="I993" s="4"/>
      <c r="J993" s="4"/>
      <c r="N993" s="29"/>
      <c r="O993" s="29"/>
      <c r="P993" s="29"/>
      <c r="Q993" s="29"/>
    </row>
    <row r="994" spans="9:17" ht="15.75">
      <c r="I994" s="4"/>
      <c r="J994" s="4"/>
      <c r="N994" s="29"/>
      <c r="O994" s="29"/>
      <c r="P994" s="29"/>
      <c r="Q994" s="29"/>
    </row>
    <row r="995" spans="9:17" ht="15.75">
      <c r="I995" s="4"/>
      <c r="J995" s="4"/>
      <c r="N995" s="29"/>
      <c r="O995" s="29"/>
      <c r="P995" s="29"/>
      <c r="Q995" s="29"/>
    </row>
    <row r="996" spans="9:17" ht="15.75">
      <c r="I996" s="4"/>
      <c r="J996" s="4"/>
      <c r="N996" s="29"/>
      <c r="O996" s="29"/>
      <c r="P996" s="29"/>
      <c r="Q996" s="29"/>
    </row>
    <row r="997" spans="9:17" ht="15.75">
      <c r="I997" s="4"/>
      <c r="J997" s="4"/>
      <c r="N997" s="29"/>
      <c r="O997" s="29"/>
      <c r="P997" s="29"/>
      <c r="Q997" s="29"/>
    </row>
  </sheetData>
  <autoFilter ref="A2:M997" xr:uid="{5FF42222-6B10-4F97-958A-D4A1DF5D3BB2}"/>
  <mergeCells count="1">
    <mergeCell ref="N1:P1"/>
  </mergeCell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21" sqref="M21"/>
    </sheetView>
  </sheetViews>
  <sheetFormatPr defaultColWidth="12.625" defaultRowHeight="15" customHeight="1"/>
  <cols>
    <col min="1" max="1" width="11.125" customWidth="1"/>
    <col min="2" max="2" width="25.75" customWidth="1"/>
    <col min="3" max="4" width="10.875" customWidth="1"/>
    <col min="5" max="5" width="17.875" bestFit="1" customWidth="1"/>
    <col min="6" max="11" width="10.875" customWidth="1"/>
    <col min="12" max="12" width="20" bestFit="1" customWidth="1"/>
    <col min="13" max="14" width="10.875" customWidth="1"/>
    <col min="15" max="15" width="17.875" bestFit="1" customWidth="1"/>
    <col min="16" max="19" width="18.75" bestFit="1" customWidth="1"/>
    <col min="20" max="20" width="11.375" bestFit="1" customWidth="1"/>
    <col min="21" max="26" width="10.875" customWidth="1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16" t="s">
        <v>1076</v>
      </c>
      <c r="U1" s="2"/>
      <c r="V1" s="2"/>
      <c r="W1" s="2"/>
      <c r="X1" s="2"/>
      <c r="Y1" s="2"/>
      <c r="Z1" s="2"/>
    </row>
    <row r="2" spans="1:26" ht="15.75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>
        <v>74.69</v>
      </c>
      <c r="G2" s="15">
        <v>7</v>
      </c>
      <c r="H2" s="7">
        <v>43470</v>
      </c>
      <c r="I2" s="8">
        <v>0.54722222222222217</v>
      </c>
      <c r="J2" s="15" t="s">
        <v>18</v>
      </c>
      <c r="K2" s="15">
        <v>522.83000000000004</v>
      </c>
      <c r="L2" s="15">
        <v>4.7619047620000003</v>
      </c>
      <c r="M2" s="15">
        <v>9.1</v>
      </c>
      <c r="O2" s="17" t="s">
        <v>36</v>
      </c>
    </row>
    <row r="3" spans="1:26" ht="15.75">
      <c r="A3" s="15" t="s">
        <v>19</v>
      </c>
      <c r="B3" s="15" t="s">
        <v>20</v>
      </c>
      <c r="C3" s="15" t="s">
        <v>21</v>
      </c>
      <c r="D3" s="15" t="s">
        <v>16</v>
      </c>
      <c r="E3" s="15" t="s">
        <v>22</v>
      </c>
      <c r="F3" s="15">
        <v>15.28</v>
      </c>
      <c r="G3" s="15">
        <v>5</v>
      </c>
      <c r="H3" s="7">
        <v>43532</v>
      </c>
      <c r="I3" s="8">
        <v>0.4368055555555555</v>
      </c>
      <c r="J3" s="15" t="s">
        <v>23</v>
      </c>
      <c r="K3" s="15">
        <v>76.400000000000006</v>
      </c>
      <c r="L3" s="15">
        <v>4.7619047620000003</v>
      </c>
      <c r="M3" s="15">
        <v>9.6</v>
      </c>
      <c r="O3" s="17" t="s">
        <v>135</v>
      </c>
    </row>
    <row r="4" spans="1:26" ht="15.75">
      <c r="A4" s="15" t="s">
        <v>24</v>
      </c>
      <c r="B4" s="15" t="s">
        <v>14</v>
      </c>
      <c r="C4" s="15" t="s">
        <v>21</v>
      </c>
      <c r="D4" s="15" t="s">
        <v>25</v>
      </c>
      <c r="E4" s="15" t="s">
        <v>26</v>
      </c>
      <c r="F4" s="15">
        <v>46.33</v>
      </c>
      <c r="G4" s="15">
        <v>7</v>
      </c>
      <c r="H4" s="7">
        <v>43527</v>
      </c>
      <c r="I4" s="8">
        <v>0.55763888888888891</v>
      </c>
      <c r="J4" s="15" t="s">
        <v>27</v>
      </c>
      <c r="K4" s="15">
        <v>324.31</v>
      </c>
      <c r="L4" s="15">
        <v>4.7619047620000003</v>
      </c>
      <c r="M4" s="15">
        <v>7.4</v>
      </c>
      <c r="O4" s="17" t="s">
        <v>20</v>
      </c>
    </row>
    <row r="5" spans="1:26" ht="15.75">
      <c r="A5" s="15" t="s">
        <v>28</v>
      </c>
      <c r="B5" s="15" t="s">
        <v>14</v>
      </c>
      <c r="C5" s="15" t="s">
        <v>15</v>
      </c>
      <c r="D5" s="15" t="s">
        <v>25</v>
      </c>
      <c r="E5" s="15" t="s">
        <v>17</v>
      </c>
      <c r="F5" s="15">
        <v>58.22</v>
      </c>
      <c r="G5" s="15">
        <v>8</v>
      </c>
      <c r="H5" s="7">
        <v>43492</v>
      </c>
      <c r="I5" s="8">
        <v>0.85625000000000007</v>
      </c>
      <c r="J5" s="15" t="s">
        <v>18</v>
      </c>
      <c r="K5" s="15">
        <v>465.76</v>
      </c>
      <c r="L5" s="15">
        <v>4.7619047620000003</v>
      </c>
      <c r="M5" s="15">
        <v>8.4</v>
      </c>
      <c r="O5" s="17" t="s">
        <v>14</v>
      </c>
    </row>
    <row r="6" spans="1:26" ht="15.75">
      <c r="A6" s="15" t="s">
        <v>29</v>
      </c>
      <c r="B6" s="15" t="s">
        <v>14</v>
      </c>
      <c r="C6" s="15" t="s">
        <v>21</v>
      </c>
      <c r="D6" s="15" t="s">
        <v>25</v>
      </c>
      <c r="E6" s="15" t="s">
        <v>30</v>
      </c>
      <c r="F6" s="15">
        <v>86.31</v>
      </c>
      <c r="G6" s="15">
        <v>7</v>
      </c>
      <c r="H6" s="7">
        <v>43504</v>
      </c>
      <c r="I6" s="8">
        <v>0.44236111111111115</v>
      </c>
      <c r="J6" s="15" t="s">
        <v>18</v>
      </c>
      <c r="K6" s="15">
        <v>604.16999999999996</v>
      </c>
      <c r="L6" s="15">
        <v>4.7619047620000003</v>
      </c>
      <c r="M6" s="15">
        <v>5.3</v>
      </c>
      <c r="O6" s="17" t="s">
        <v>1077</v>
      </c>
    </row>
    <row r="7" spans="1:26" ht="15.75">
      <c r="A7" s="15" t="s">
        <v>31</v>
      </c>
      <c r="B7" s="15" t="s">
        <v>20</v>
      </c>
      <c r="C7" s="15" t="s">
        <v>21</v>
      </c>
      <c r="D7" s="15" t="s">
        <v>25</v>
      </c>
      <c r="E7" s="15" t="s">
        <v>22</v>
      </c>
      <c r="F7" s="15">
        <v>85.39</v>
      </c>
      <c r="G7" s="15">
        <v>7</v>
      </c>
      <c r="H7" s="7">
        <v>43549</v>
      </c>
      <c r="I7" s="8">
        <v>0.77083333333333337</v>
      </c>
      <c r="J7" s="15" t="s">
        <v>18</v>
      </c>
      <c r="K7" s="15">
        <v>597.73</v>
      </c>
      <c r="L7" s="15">
        <v>4.7619047620000003</v>
      </c>
      <c r="M7" s="15">
        <v>4.0999999999999996</v>
      </c>
      <c r="O7" s="17" t="s">
        <v>1078</v>
      </c>
    </row>
    <row r="8" spans="1:26" ht="15.75">
      <c r="A8" s="15" t="s">
        <v>32</v>
      </c>
      <c r="B8" s="15" t="s">
        <v>14</v>
      </c>
      <c r="C8" s="15" t="s">
        <v>15</v>
      </c>
      <c r="D8" s="15" t="s">
        <v>16</v>
      </c>
      <c r="E8" s="15" t="s">
        <v>22</v>
      </c>
      <c r="F8" s="15">
        <v>68.84</v>
      </c>
      <c r="G8" s="15">
        <v>6</v>
      </c>
      <c r="H8" s="7">
        <v>43521</v>
      </c>
      <c r="I8" s="8">
        <v>0.60833333333333328</v>
      </c>
      <c r="J8" s="15" t="s">
        <v>18</v>
      </c>
      <c r="K8" s="15">
        <v>413.04</v>
      </c>
      <c r="L8" s="15">
        <v>4.7619047620000003</v>
      </c>
      <c r="M8" s="15">
        <v>5.8</v>
      </c>
    </row>
    <row r="9" spans="1:26" ht="15.75">
      <c r="A9" s="15" t="s">
        <v>33</v>
      </c>
      <c r="B9" s="15" t="s">
        <v>20</v>
      </c>
      <c r="C9" s="15" t="s">
        <v>21</v>
      </c>
      <c r="D9" s="15" t="s">
        <v>16</v>
      </c>
      <c r="E9" s="15" t="s">
        <v>26</v>
      </c>
      <c r="F9" s="15">
        <v>73.56</v>
      </c>
      <c r="G9" s="15">
        <v>10</v>
      </c>
      <c r="H9" s="7">
        <v>43520</v>
      </c>
      <c r="I9" s="8">
        <v>0.48472222222222222</v>
      </c>
      <c r="J9" s="15" t="s">
        <v>18</v>
      </c>
      <c r="K9" s="15">
        <v>735.6</v>
      </c>
      <c r="L9" s="15">
        <v>4.7619047620000003</v>
      </c>
      <c r="M9" s="15">
        <v>8</v>
      </c>
    </row>
    <row r="10" spans="1:26" ht="15.75">
      <c r="A10" s="15" t="s">
        <v>34</v>
      </c>
      <c r="B10" s="15" t="s">
        <v>14</v>
      </c>
      <c r="C10" s="15" t="s">
        <v>15</v>
      </c>
      <c r="D10" s="15" t="s">
        <v>16</v>
      </c>
      <c r="E10" s="15" t="s">
        <v>17</v>
      </c>
      <c r="F10" s="15">
        <v>36.26</v>
      </c>
      <c r="G10" s="15">
        <v>2</v>
      </c>
      <c r="H10" s="7">
        <v>43475</v>
      </c>
      <c r="I10" s="8">
        <v>0.71875</v>
      </c>
      <c r="J10" s="15" t="s">
        <v>27</v>
      </c>
      <c r="K10" s="15">
        <v>72.52</v>
      </c>
      <c r="L10" s="15">
        <v>4.7619047620000003</v>
      </c>
      <c r="M10" s="15">
        <v>7.2</v>
      </c>
    </row>
    <row r="11" spans="1:26" ht="15.75">
      <c r="A11" s="15" t="s">
        <v>35</v>
      </c>
      <c r="B11" s="15" t="s">
        <v>36</v>
      </c>
      <c r="C11" s="15" t="s">
        <v>15</v>
      </c>
      <c r="D11" s="15" t="s">
        <v>16</v>
      </c>
      <c r="E11" s="15" t="s">
        <v>37</v>
      </c>
      <c r="F11" s="15">
        <v>54.84</v>
      </c>
      <c r="G11" s="15">
        <v>3</v>
      </c>
      <c r="H11" s="7">
        <v>43516</v>
      </c>
      <c r="I11" s="8">
        <v>0.56041666666666667</v>
      </c>
      <c r="J11" s="15" t="s">
        <v>27</v>
      </c>
      <c r="K11" s="15">
        <v>164.52</v>
      </c>
      <c r="L11" s="15">
        <v>4.7619047620000003</v>
      </c>
      <c r="M11" s="15">
        <v>5.9</v>
      </c>
    </row>
    <row r="12" spans="1:26" ht="15.75">
      <c r="A12" s="15" t="s">
        <v>38</v>
      </c>
      <c r="B12" s="15" t="s">
        <v>36</v>
      </c>
      <c r="C12" s="15" t="s">
        <v>15</v>
      </c>
      <c r="D12" s="15" t="s">
        <v>16</v>
      </c>
      <c r="E12" s="15" t="s">
        <v>39</v>
      </c>
      <c r="F12" s="15">
        <v>14.48</v>
      </c>
      <c r="G12" s="15">
        <v>4</v>
      </c>
      <c r="H12" s="7">
        <v>43502</v>
      </c>
      <c r="I12" s="8">
        <v>0.75486111111111109</v>
      </c>
      <c r="J12" s="15" t="s">
        <v>18</v>
      </c>
      <c r="K12" s="15">
        <v>57.92</v>
      </c>
      <c r="L12" s="15">
        <v>4.7619047620000003</v>
      </c>
      <c r="M12" s="15">
        <v>4.5</v>
      </c>
    </row>
    <row r="13" spans="1:26" ht="15.75">
      <c r="A13" s="15" t="s">
        <v>40</v>
      </c>
      <c r="B13" s="15" t="s">
        <v>36</v>
      </c>
      <c r="C13" s="15" t="s">
        <v>15</v>
      </c>
      <c r="D13" s="15" t="s">
        <v>25</v>
      </c>
      <c r="E13" s="15" t="s">
        <v>22</v>
      </c>
      <c r="F13" s="15">
        <v>25.51</v>
      </c>
      <c r="G13" s="15">
        <v>4</v>
      </c>
      <c r="H13" s="7">
        <v>43533</v>
      </c>
      <c r="I13" s="8">
        <v>0.7104166666666667</v>
      </c>
      <c r="J13" s="15" t="s">
        <v>23</v>
      </c>
      <c r="K13" s="15">
        <v>102.04</v>
      </c>
      <c r="L13" s="15">
        <v>4.7619047620000003</v>
      </c>
      <c r="M13" s="15">
        <v>6.8</v>
      </c>
    </row>
    <row r="14" spans="1:26" ht="15.75">
      <c r="A14" s="15" t="s">
        <v>41</v>
      </c>
      <c r="B14" s="15" t="s">
        <v>14</v>
      </c>
      <c r="C14" s="15" t="s">
        <v>21</v>
      </c>
      <c r="D14" s="15" t="s">
        <v>16</v>
      </c>
      <c r="E14" s="15" t="s">
        <v>22</v>
      </c>
      <c r="F14" s="15">
        <v>46.95</v>
      </c>
      <c r="G14" s="15">
        <v>5</v>
      </c>
      <c r="H14" s="7">
        <v>43508</v>
      </c>
      <c r="I14" s="8">
        <v>0.43402777777777773</v>
      </c>
      <c r="J14" s="15" t="s">
        <v>18</v>
      </c>
      <c r="K14" s="15">
        <v>234.75</v>
      </c>
      <c r="L14" s="15">
        <v>4.7619047620000003</v>
      </c>
      <c r="M14" s="15">
        <v>7.1</v>
      </c>
    </row>
    <row r="15" spans="1:26" ht="15.75">
      <c r="A15" s="15" t="s">
        <v>42</v>
      </c>
      <c r="B15" s="15" t="s">
        <v>14</v>
      </c>
      <c r="C15" s="15" t="s">
        <v>21</v>
      </c>
      <c r="D15" s="15" t="s">
        <v>25</v>
      </c>
      <c r="E15" s="15" t="s">
        <v>37</v>
      </c>
      <c r="F15" s="15">
        <v>-43.19</v>
      </c>
      <c r="G15" s="15">
        <v>10</v>
      </c>
      <c r="H15" s="7">
        <v>43503</v>
      </c>
      <c r="I15" s="8">
        <v>0.70000000000000007</v>
      </c>
      <c r="J15" s="15" t="s">
        <v>18</v>
      </c>
      <c r="K15" s="15">
        <v>431.9</v>
      </c>
      <c r="L15" s="15">
        <v>4.7619047620000003</v>
      </c>
      <c r="M15" s="15">
        <v>8.1999999999999993</v>
      </c>
    </row>
    <row r="16" spans="1:26" ht="15.75">
      <c r="A16" s="15" t="s">
        <v>43</v>
      </c>
      <c r="B16" s="15" t="s">
        <v>14</v>
      </c>
      <c r="C16" s="15" t="s">
        <v>21</v>
      </c>
      <c r="D16" s="15" t="s">
        <v>16</v>
      </c>
      <c r="E16" s="15" t="s">
        <v>17</v>
      </c>
      <c r="F16" s="15">
        <v>71.38</v>
      </c>
      <c r="G16" s="15">
        <v>10</v>
      </c>
      <c r="H16" s="7">
        <v>43553</v>
      </c>
      <c r="I16" s="8">
        <v>0.80625000000000002</v>
      </c>
      <c r="J16" s="15" t="s">
        <v>23</v>
      </c>
      <c r="K16" s="15">
        <v>713.8</v>
      </c>
      <c r="L16" s="15">
        <v>4.7619047620000003</v>
      </c>
      <c r="M16" s="15">
        <v>5.7</v>
      </c>
    </row>
    <row r="17" spans="1:13" ht="15.75">
      <c r="A17" s="15" t="s">
        <v>44</v>
      </c>
      <c r="B17" s="15" t="s">
        <v>36</v>
      </c>
      <c r="C17" s="15" t="s">
        <v>15</v>
      </c>
      <c r="D17" s="15" t="s">
        <v>16</v>
      </c>
      <c r="E17" s="15" t="s">
        <v>30</v>
      </c>
      <c r="F17" s="15">
        <v>93.72</v>
      </c>
      <c r="G17" s="15">
        <v>6</v>
      </c>
      <c r="H17" s="7">
        <v>43480</v>
      </c>
      <c r="I17" s="8">
        <v>0.67986111111111114</v>
      </c>
      <c r="J17" s="15" t="s">
        <v>23</v>
      </c>
      <c r="K17" s="15">
        <v>562.32000000000005</v>
      </c>
      <c r="L17" s="15">
        <v>4.7619047620000003</v>
      </c>
      <c r="M17" s="15">
        <v>4.5</v>
      </c>
    </row>
    <row r="18" spans="1:13" ht="15.75">
      <c r="A18" s="15" t="s">
        <v>45</v>
      </c>
      <c r="B18" s="15" t="s">
        <v>14</v>
      </c>
      <c r="C18" s="15" t="s">
        <v>15</v>
      </c>
      <c r="D18" s="15" t="s">
        <v>16</v>
      </c>
      <c r="E18" s="15" t="s">
        <v>17</v>
      </c>
      <c r="F18" s="15">
        <v>68.930000000000007</v>
      </c>
      <c r="G18" s="15">
        <v>7</v>
      </c>
      <c r="H18" s="7">
        <v>43535</v>
      </c>
      <c r="I18" s="8">
        <v>0.4604166666666667</v>
      </c>
      <c r="J18" s="15" t="s">
        <v>27</v>
      </c>
      <c r="K18" s="15">
        <v>482.51</v>
      </c>
      <c r="L18" s="15">
        <v>4.7619047620000003</v>
      </c>
      <c r="M18" s="15">
        <v>4.5999999999999996</v>
      </c>
    </row>
    <row r="19" spans="1:13" ht="15.75">
      <c r="A19" s="15" t="s">
        <v>46</v>
      </c>
      <c r="B19" s="15" t="s">
        <v>14</v>
      </c>
      <c r="C19" s="15" t="s">
        <v>21</v>
      </c>
      <c r="D19" s="15" t="s">
        <v>25</v>
      </c>
      <c r="E19" s="15" t="s">
        <v>30</v>
      </c>
      <c r="F19" s="15">
        <v>72.61</v>
      </c>
      <c r="G19" s="15">
        <v>6</v>
      </c>
      <c r="H19" s="7">
        <v>43466</v>
      </c>
      <c r="I19" s="8">
        <v>0.44375000000000003</v>
      </c>
      <c r="J19" s="15" t="s">
        <v>27</v>
      </c>
      <c r="K19" s="15">
        <v>435.66</v>
      </c>
      <c r="L19" s="15">
        <v>4.7619047620000003</v>
      </c>
      <c r="M19" s="15">
        <v>6.9</v>
      </c>
    </row>
    <row r="20" spans="1:13" ht="15.75">
      <c r="A20" s="15" t="s">
        <v>47</v>
      </c>
      <c r="B20" s="15" t="s">
        <v>14</v>
      </c>
      <c r="C20" s="15" t="s">
        <v>21</v>
      </c>
      <c r="D20" s="15" t="s">
        <v>25</v>
      </c>
      <c r="E20" s="15" t="s">
        <v>37</v>
      </c>
      <c r="F20" s="15">
        <v>54.67</v>
      </c>
      <c r="G20" s="15">
        <v>3</v>
      </c>
      <c r="H20" s="7">
        <v>43486</v>
      </c>
      <c r="I20" s="8">
        <v>0.75</v>
      </c>
      <c r="J20" s="15" t="s">
        <v>27</v>
      </c>
      <c r="K20" s="15">
        <v>164.01</v>
      </c>
      <c r="L20" s="15">
        <v>4.7619047620000003</v>
      </c>
      <c r="M20" s="15">
        <v>8.6</v>
      </c>
    </row>
    <row r="21" spans="1:13" ht="15.75">
      <c r="A21" s="15" t="s">
        <v>48</v>
      </c>
      <c r="B21" s="15" t="s">
        <v>36</v>
      </c>
      <c r="C21" s="15" t="s">
        <v>21</v>
      </c>
      <c r="D21" s="15" t="s">
        <v>16</v>
      </c>
      <c r="E21" s="15" t="s">
        <v>26</v>
      </c>
      <c r="F21" s="15">
        <v>40.299999999999997</v>
      </c>
      <c r="G21" s="15">
        <v>2</v>
      </c>
      <c r="H21" s="7">
        <v>43535</v>
      </c>
      <c r="I21" s="8">
        <v>0.64583333333333337</v>
      </c>
      <c r="J21" s="15" t="s">
        <v>18</v>
      </c>
      <c r="K21" s="15">
        <v>80.599999999999994</v>
      </c>
      <c r="L21" s="15">
        <v>4.7619047620000003</v>
      </c>
      <c r="M21" s="15">
        <v>4.4000000000000004</v>
      </c>
    </row>
    <row r="22" spans="1:13" ht="15.75">
      <c r="A22" s="15" t="s">
        <v>49</v>
      </c>
      <c r="B22" s="15" t="s">
        <v>20</v>
      </c>
      <c r="C22" s="15" t="s">
        <v>15</v>
      </c>
      <c r="D22" s="15" t="s">
        <v>25</v>
      </c>
      <c r="E22" s="15" t="s">
        <v>22</v>
      </c>
      <c r="F22" s="15">
        <v>86.04</v>
      </c>
      <c r="G22" s="15">
        <v>5</v>
      </c>
      <c r="H22" s="7">
        <v>43521</v>
      </c>
      <c r="I22" s="8">
        <v>0.47500000000000003</v>
      </c>
      <c r="J22" s="15" t="s">
        <v>18</v>
      </c>
      <c r="K22" s="15">
        <v>430.2</v>
      </c>
      <c r="L22" s="15">
        <v>4.7619047620000003</v>
      </c>
      <c r="M22" s="15">
        <v>4.8</v>
      </c>
    </row>
    <row r="23" spans="1:13" ht="15.75">
      <c r="A23" s="15" t="s">
        <v>50</v>
      </c>
      <c r="B23" s="15" t="s">
        <v>36</v>
      </c>
      <c r="C23" s="15" t="s">
        <v>21</v>
      </c>
      <c r="D23" s="15" t="s">
        <v>25</v>
      </c>
      <c r="E23" s="15" t="s">
        <v>17</v>
      </c>
      <c r="F23" s="15">
        <v>87.98</v>
      </c>
      <c r="G23" s="15">
        <v>3</v>
      </c>
      <c r="H23" s="7">
        <v>43529</v>
      </c>
      <c r="I23" s="8">
        <v>0.44444444444444442</v>
      </c>
      <c r="J23" s="15" t="s">
        <v>18</v>
      </c>
      <c r="K23" s="15">
        <v>263.94</v>
      </c>
      <c r="L23" s="15">
        <v>4.7619047620000003</v>
      </c>
      <c r="M23" s="15">
        <v>5.0999999999999996</v>
      </c>
    </row>
    <row r="24" spans="1:13" ht="15.75">
      <c r="A24" s="15" t="s">
        <v>51</v>
      </c>
      <c r="B24" s="15" t="s">
        <v>36</v>
      </c>
      <c r="C24" s="15" t="s">
        <v>21</v>
      </c>
      <c r="D24" s="15" t="s">
        <v>25</v>
      </c>
      <c r="E24" s="15" t="s">
        <v>26</v>
      </c>
      <c r="F24" s="15">
        <v>33.200000000000003</v>
      </c>
      <c r="G24" s="15">
        <v>2</v>
      </c>
      <c r="H24" s="7">
        <v>43539</v>
      </c>
      <c r="I24" s="8">
        <v>0.51388888888888895</v>
      </c>
      <c r="J24" s="15" t="s">
        <v>27</v>
      </c>
      <c r="K24" s="15">
        <v>66.400000000000006</v>
      </c>
      <c r="L24" s="15">
        <v>4.7619047620000003</v>
      </c>
      <c r="M24" s="15">
        <v>4.4000000000000004</v>
      </c>
    </row>
    <row r="25" spans="1:13" ht="15.75">
      <c r="A25" s="15" t="s">
        <v>52</v>
      </c>
      <c r="B25" s="15" t="s">
        <v>14</v>
      </c>
      <c r="C25" s="15" t="s">
        <v>21</v>
      </c>
      <c r="D25" s="15" t="s">
        <v>25</v>
      </c>
      <c r="E25" s="15" t="s">
        <v>22</v>
      </c>
      <c r="F25" s="15">
        <v>34.56</v>
      </c>
      <c r="G25" s="15">
        <v>5</v>
      </c>
      <c r="H25" s="7">
        <v>43513</v>
      </c>
      <c r="I25" s="8">
        <v>0.46875</v>
      </c>
      <c r="J25" s="15" t="s">
        <v>18</v>
      </c>
      <c r="K25" s="15">
        <v>172.8</v>
      </c>
      <c r="L25" s="15">
        <v>4.7619047620000003</v>
      </c>
      <c r="M25" s="15">
        <v>9.9</v>
      </c>
    </row>
    <row r="26" spans="1:13" ht="15.75">
      <c r="A26" s="15" t="s">
        <v>53</v>
      </c>
      <c r="B26" s="15" t="s">
        <v>14</v>
      </c>
      <c r="C26" s="15" t="s">
        <v>15</v>
      </c>
      <c r="D26" s="15" t="s">
        <v>25</v>
      </c>
      <c r="E26" s="15" t="s">
        <v>30</v>
      </c>
      <c r="F26" s="15">
        <v>88.63</v>
      </c>
      <c r="G26" s="15">
        <v>3</v>
      </c>
      <c r="H26" s="7">
        <v>43526</v>
      </c>
      <c r="I26" s="8">
        <v>0.73333333333333339</v>
      </c>
      <c r="J26" s="15" t="s">
        <v>18</v>
      </c>
      <c r="K26" s="15">
        <v>265.89</v>
      </c>
      <c r="L26" s="15">
        <v>4.7619047620000003</v>
      </c>
      <c r="M26" s="15">
        <v>6</v>
      </c>
    </row>
    <row r="27" spans="1:13" ht="15.75">
      <c r="A27" s="15" t="s">
        <v>54</v>
      </c>
      <c r="B27" s="15" t="s">
        <v>14</v>
      </c>
      <c r="C27" s="15" t="s">
        <v>15</v>
      </c>
      <c r="D27" s="15" t="s">
        <v>16</v>
      </c>
      <c r="E27" s="15" t="s">
        <v>26</v>
      </c>
      <c r="F27" s="15">
        <v>52.59</v>
      </c>
      <c r="G27" s="15">
        <v>8</v>
      </c>
      <c r="H27" s="7">
        <v>43546</v>
      </c>
      <c r="I27" s="8">
        <v>0.80555555555555547</v>
      </c>
      <c r="J27" s="15" t="s">
        <v>27</v>
      </c>
      <c r="K27" s="15">
        <v>420.72</v>
      </c>
      <c r="L27" s="15">
        <v>4.7619047620000003</v>
      </c>
      <c r="M27" s="15">
        <v>8.5</v>
      </c>
    </row>
    <row r="28" spans="1:13" ht="15.75">
      <c r="A28" s="15" t="s">
        <v>55</v>
      </c>
      <c r="B28" s="15" t="s">
        <v>36</v>
      </c>
      <c r="C28" s="15" t="s">
        <v>21</v>
      </c>
      <c r="D28" s="15" t="s">
        <v>25</v>
      </c>
      <c r="E28" s="15" t="s">
        <v>39</v>
      </c>
      <c r="F28" s="15">
        <v>33.520000000000003</v>
      </c>
      <c r="G28" s="15">
        <v>1</v>
      </c>
      <c r="H28" s="7">
        <v>43504</v>
      </c>
      <c r="I28" s="8">
        <v>0.64652777777777781</v>
      </c>
      <c r="J28" s="15" t="s">
        <v>23</v>
      </c>
      <c r="K28" s="15">
        <v>33.520000000000003</v>
      </c>
      <c r="L28" s="15">
        <v>4.7619047620000003</v>
      </c>
      <c r="M28" s="15">
        <v>6.7</v>
      </c>
    </row>
    <row r="29" spans="1:13" ht="15.75">
      <c r="A29" s="15" t="s">
        <v>56</v>
      </c>
      <c r="B29" s="15" t="s">
        <v>14</v>
      </c>
      <c r="C29" s="15" t="s">
        <v>21</v>
      </c>
      <c r="D29" s="15" t="s">
        <v>16</v>
      </c>
      <c r="E29" s="15" t="s">
        <v>39</v>
      </c>
      <c r="F29" s="15">
        <v>87.67</v>
      </c>
      <c r="G29" s="15">
        <v>2</v>
      </c>
      <c r="H29" s="7">
        <v>43534</v>
      </c>
      <c r="I29" s="8">
        <v>0.51180555555555551</v>
      </c>
      <c r="J29" s="15" t="s">
        <v>27</v>
      </c>
      <c r="K29" s="15">
        <v>175.34</v>
      </c>
      <c r="L29" s="15">
        <v>4.7619047620000003</v>
      </c>
      <c r="M29" s="15">
        <v>7.7</v>
      </c>
    </row>
    <row r="30" spans="1:13" ht="15.75">
      <c r="A30" s="15" t="s">
        <v>57</v>
      </c>
      <c r="B30" s="15" t="s">
        <v>36</v>
      </c>
      <c r="C30" s="15" t="s">
        <v>21</v>
      </c>
      <c r="D30" s="15" t="s">
        <v>16</v>
      </c>
      <c r="E30" s="15" t="s">
        <v>37</v>
      </c>
      <c r="F30" s="15">
        <v>88.36</v>
      </c>
      <c r="G30" s="15">
        <v>5</v>
      </c>
      <c r="H30" s="7">
        <v>43490</v>
      </c>
      <c r="I30" s="8">
        <v>0.82500000000000007</v>
      </c>
      <c r="J30" s="15" t="s">
        <v>23</v>
      </c>
      <c r="K30" s="15">
        <v>441.8</v>
      </c>
      <c r="L30" s="15">
        <v>4.7619047620000003</v>
      </c>
      <c r="M30" s="15">
        <v>9.6</v>
      </c>
    </row>
    <row r="31" spans="1:13" ht="15.75">
      <c r="A31" s="15" t="s">
        <v>58</v>
      </c>
      <c r="B31" s="15" t="s">
        <v>14</v>
      </c>
      <c r="C31" s="15" t="s">
        <v>21</v>
      </c>
      <c r="D31" s="15" t="s">
        <v>25</v>
      </c>
      <c r="E31" s="15" t="s">
        <v>17</v>
      </c>
      <c r="F31" s="15">
        <v>24.89</v>
      </c>
      <c r="G31" s="15">
        <v>9</v>
      </c>
      <c r="H31" s="7">
        <v>43539</v>
      </c>
      <c r="I31" s="8">
        <v>0.65</v>
      </c>
      <c r="J31" s="15" t="s">
        <v>23</v>
      </c>
      <c r="K31" s="15">
        <v>224.01</v>
      </c>
      <c r="L31" s="15">
        <v>4.7619047620000003</v>
      </c>
      <c r="M31" s="15">
        <v>7.4</v>
      </c>
    </row>
    <row r="32" spans="1:13" ht="15.75">
      <c r="A32" s="15" t="s">
        <v>59</v>
      </c>
      <c r="B32" s="15" t="s">
        <v>36</v>
      </c>
      <c r="C32" s="15" t="s">
        <v>21</v>
      </c>
      <c r="D32" s="15" t="s">
        <v>25</v>
      </c>
      <c r="E32" s="15" t="s">
        <v>39</v>
      </c>
      <c r="F32" s="15">
        <v>94.13</v>
      </c>
      <c r="G32" s="15">
        <v>5</v>
      </c>
      <c r="H32" s="7">
        <v>43521</v>
      </c>
      <c r="I32" s="8">
        <v>0.81874999999999998</v>
      </c>
      <c r="J32" s="15" t="s">
        <v>27</v>
      </c>
      <c r="K32" s="15">
        <v>470.65</v>
      </c>
      <c r="L32" s="15">
        <v>4.7619047620000003</v>
      </c>
      <c r="M32" s="15">
        <v>4.8</v>
      </c>
    </row>
    <row r="33" spans="1:13" ht="15.75">
      <c r="A33" s="15" t="s">
        <v>60</v>
      </c>
      <c r="B33" s="15" t="s">
        <v>36</v>
      </c>
      <c r="C33" s="15" t="s">
        <v>15</v>
      </c>
      <c r="D33" s="15" t="s">
        <v>25</v>
      </c>
      <c r="E33" s="15" t="s">
        <v>30</v>
      </c>
      <c r="F33" s="15">
        <v>78.069999999999993</v>
      </c>
      <c r="G33" s="15">
        <v>9</v>
      </c>
      <c r="H33" s="7">
        <v>43493</v>
      </c>
      <c r="I33" s="8">
        <v>0.52986111111111112</v>
      </c>
      <c r="J33" s="15" t="s">
        <v>23</v>
      </c>
      <c r="K33" s="15">
        <v>702.63</v>
      </c>
      <c r="L33" s="15">
        <v>4.7619047620000003</v>
      </c>
      <c r="M33" s="15">
        <v>4.5</v>
      </c>
    </row>
    <row r="34" spans="1:13" ht="15.75">
      <c r="A34" s="15" t="s">
        <v>61</v>
      </c>
      <c r="B34" s="15" t="s">
        <v>36</v>
      </c>
      <c r="C34" s="15" t="s">
        <v>21</v>
      </c>
      <c r="D34" s="15" t="s">
        <v>25</v>
      </c>
      <c r="E34" s="15" t="s">
        <v>30</v>
      </c>
      <c r="F34" s="15">
        <v>83.78</v>
      </c>
      <c r="G34" s="15">
        <v>8</v>
      </c>
      <c r="H34" s="7">
        <v>43475</v>
      </c>
      <c r="I34" s="8">
        <v>0.61736111111111114</v>
      </c>
      <c r="J34" s="15" t="s">
        <v>23</v>
      </c>
      <c r="K34" s="15">
        <v>670.24</v>
      </c>
      <c r="L34" s="15">
        <v>4.7619047620000003</v>
      </c>
      <c r="M34" s="15">
        <v>5.0999999999999996</v>
      </c>
    </row>
    <row r="35" spans="1:13" ht="15.75">
      <c r="A35" s="15" t="s">
        <v>62</v>
      </c>
      <c r="B35" s="15" t="s">
        <v>14</v>
      </c>
      <c r="C35" s="15" t="s">
        <v>21</v>
      </c>
      <c r="D35" s="15" t="s">
        <v>25</v>
      </c>
      <c r="E35" s="15" t="s">
        <v>17</v>
      </c>
      <c r="F35" s="15">
        <v>96.58</v>
      </c>
      <c r="G35" s="15">
        <v>2</v>
      </c>
      <c r="H35" s="7">
        <v>43539</v>
      </c>
      <c r="I35" s="8">
        <v>0.42499999999999999</v>
      </c>
      <c r="J35" s="15" t="s">
        <v>27</v>
      </c>
      <c r="K35" s="15">
        <v>193.16</v>
      </c>
      <c r="L35" s="15">
        <v>4.7619047620000003</v>
      </c>
      <c r="M35" s="15">
        <v>5.0999999999999996</v>
      </c>
    </row>
    <row r="36" spans="1:13" ht="15.75">
      <c r="A36" s="15" t="s">
        <v>63</v>
      </c>
      <c r="B36" s="15" t="s">
        <v>20</v>
      </c>
      <c r="C36" s="15" t="s">
        <v>15</v>
      </c>
      <c r="D36" s="15" t="s">
        <v>16</v>
      </c>
      <c r="E36" s="15" t="s">
        <v>37</v>
      </c>
      <c r="F36" s="15">
        <v>99.42</v>
      </c>
      <c r="G36" s="15">
        <v>4</v>
      </c>
      <c r="H36" s="7">
        <v>43502</v>
      </c>
      <c r="I36" s="8">
        <v>0.4458333333333333</v>
      </c>
      <c r="J36" s="15" t="s">
        <v>18</v>
      </c>
      <c r="K36" s="15">
        <v>397.68</v>
      </c>
      <c r="L36" s="15">
        <v>4.7619047620000003</v>
      </c>
      <c r="M36" s="15">
        <v>7.5</v>
      </c>
    </row>
    <row r="37" spans="1:13" ht="15.75">
      <c r="A37" s="15" t="s">
        <v>64</v>
      </c>
      <c r="B37" s="15" t="s">
        <v>20</v>
      </c>
      <c r="C37" s="15" t="s">
        <v>15</v>
      </c>
      <c r="D37" s="15" t="s">
        <v>16</v>
      </c>
      <c r="E37" s="15" t="s">
        <v>30</v>
      </c>
      <c r="F37" s="15">
        <v>68.12</v>
      </c>
      <c r="G37" s="15">
        <v>1</v>
      </c>
      <c r="H37" s="7">
        <v>43472</v>
      </c>
      <c r="I37" s="8">
        <v>0.51944444444444449</v>
      </c>
      <c r="J37" s="15" t="s">
        <v>18</v>
      </c>
      <c r="K37" s="15">
        <v>68.12</v>
      </c>
      <c r="L37" s="15">
        <v>4.7619047620000003</v>
      </c>
      <c r="M37" s="15">
        <v>6.8</v>
      </c>
    </row>
    <row r="38" spans="1:13" ht="15.75">
      <c r="A38" s="15" t="s">
        <v>65</v>
      </c>
      <c r="B38" s="15" t="s">
        <v>14</v>
      </c>
      <c r="C38" s="15" t="s">
        <v>15</v>
      </c>
      <c r="D38" s="15" t="s">
        <v>25</v>
      </c>
      <c r="E38" s="15" t="s">
        <v>30</v>
      </c>
      <c r="F38" s="15">
        <v>62.62</v>
      </c>
      <c r="G38" s="15">
        <v>5</v>
      </c>
      <c r="H38" s="7">
        <v>43534</v>
      </c>
      <c r="I38" s="8">
        <v>0.80208333333333337</v>
      </c>
      <c r="J38" s="15" t="s">
        <v>18</v>
      </c>
      <c r="K38" s="15">
        <v>313.10000000000002</v>
      </c>
      <c r="L38" s="15">
        <v>4.7619047620000003</v>
      </c>
      <c r="M38" s="15">
        <v>7</v>
      </c>
    </row>
    <row r="39" spans="1:13" ht="15.75">
      <c r="A39" s="15" t="s">
        <v>66</v>
      </c>
      <c r="B39" s="15" t="s">
        <v>14</v>
      </c>
      <c r="C39" s="15" t="s">
        <v>21</v>
      </c>
      <c r="D39" s="15" t="s">
        <v>16</v>
      </c>
      <c r="E39" s="15" t="s">
        <v>22</v>
      </c>
      <c r="F39" s="15">
        <v>60.88</v>
      </c>
      <c r="G39" s="15">
        <v>9</v>
      </c>
      <c r="H39" s="7">
        <v>43480</v>
      </c>
      <c r="I39" s="8">
        <v>0.72013888888888899</v>
      </c>
      <c r="J39" s="15" t="s">
        <v>18</v>
      </c>
      <c r="K39" s="15">
        <v>547.91999999999996</v>
      </c>
      <c r="L39" s="15">
        <v>4.7619047620000003</v>
      </c>
      <c r="M39" s="15">
        <v>4.7</v>
      </c>
    </row>
    <row r="40" spans="1:13" ht="15.75">
      <c r="A40" s="15" t="s">
        <v>67</v>
      </c>
      <c r="B40" s="15" t="s">
        <v>20</v>
      </c>
      <c r="C40" s="15" t="s">
        <v>21</v>
      </c>
      <c r="D40" s="15" t="s">
        <v>16</v>
      </c>
      <c r="E40" s="15" t="s">
        <v>17</v>
      </c>
      <c r="F40" s="15">
        <v>54.92</v>
      </c>
      <c r="G40" s="15">
        <v>8</v>
      </c>
      <c r="H40" s="7">
        <v>43547</v>
      </c>
      <c r="I40" s="8">
        <v>0.55833333333333335</v>
      </c>
      <c r="J40" s="15" t="s">
        <v>18</v>
      </c>
      <c r="K40" s="15">
        <v>439.36</v>
      </c>
      <c r="L40" s="15">
        <v>4.7619047620000003</v>
      </c>
      <c r="M40" s="15">
        <v>7.6</v>
      </c>
    </row>
    <row r="41" spans="1:13" ht="15.75">
      <c r="A41" s="15" t="s">
        <v>68</v>
      </c>
      <c r="B41" s="15" t="s">
        <v>36</v>
      </c>
      <c r="C41" s="15" t="s">
        <v>15</v>
      </c>
      <c r="D41" s="15" t="s">
        <v>25</v>
      </c>
      <c r="E41" s="15" t="s">
        <v>26</v>
      </c>
      <c r="F41" s="15">
        <v>30.12</v>
      </c>
      <c r="G41" s="15">
        <v>8</v>
      </c>
      <c r="H41" s="7">
        <v>43527</v>
      </c>
      <c r="I41" s="8">
        <v>0.54236111111111118</v>
      </c>
      <c r="J41" s="15" t="s">
        <v>23</v>
      </c>
      <c r="K41" s="15">
        <v>240.96</v>
      </c>
      <c r="L41" s="15">
        <v>4.7619047620000003</v>
      </c>
      <c r="M41" s="15">
        <v>7.7</v>
      </c>
    </row>
    <row r="42" spans="1:13" ht="15.75">
      <c r="A42" s="15" t="s">
        <v>69</v>
      </c>
      <c r="B42" s="15" t="s">
        <v>36</v>
      </c>
      <c r="C42" s="15" t="s">
        <v>15</v>
      </c>
      <c r="D42" s="15" t="s">
        <v>16</v>
      </c>
      <c r="E42" s="15" t="s">
        <v>26</v>
      </c>
      <c r="F42" s="15">
        <v>86.72</v>
      </c>
      <c r="G42" s="15">
        <v>1</v>
      </c>
      <c r="H42" s="7">
        <v>43482</v>
      </c>
      <c r="I42" s="8">
        <v>0.78125</v>
      </c>
      <c r="J42" s="15" t="s">
        <v>18</v>
      </c>
      <c r="K42" s="15">
        <v>86.72</v>
      </c>
      <c r="L42" s="15">
        <v>4.7619047620000003</v>
      </c>
      <c r="M42" s="15">
        <v>7.9</v>
      </c>
    </row>
    <row r="43" spans="1:13" ht="15.75">
      <c r="A43" s="15" t="s">
        <v>70</v>
      </c>
      <c r="B43" s="15" t="s">
        <v>20</v>
      </c>
      <c r="C43" s="15" t="s">
        <v>15</v>
      </c>
      <c r="D43" s="15" t="s">
        <v>25</v>
      </c>
      <c r="E43" s="15" t="s">
        <v>26</v>
      </c>
      <c r="F43" s="15">
        <v>56.11</v>
      </c>
      <c r="G43" s="15">
        <v>2</v>
      </c>
      <c r="H43" s="7">
        <v>43498</v>
      </c>
      <c r="I43" s="8">
        <v>0.42430555555555555</v>
      </c>
      <c r="J43" s="15" t="s">
        <v>23</v>
      </c>
      <c r="K43" s="15">
        <v>112.22</v>
      </c>
      <c r="L43" s="15">
        <v>4.7619047620000003</v>
      </c>
      <c r="M43" s="15">
        <v>6.3</v>
      </c>
    </row>
    <row r="44" spans="1:13" ht="15.75">
      <c r="A44" s="15" t="s">
        <v>71</v>
      </c>
      <c r="B44" s="15" t="s">
        <v>36</v>
      </c>
      <c r="C44" s="15" t="s">
        <v>15</v>
      </c>
      <c r="D44" s="15" t="s">
        <v>16</v>
      </c>
      <c r="E44" s="15" t="s">
        <v>30</v>
      </c>
      <c r="F44" s="15">
        <v>69.12</v>
      </c>
      <c r="G44" s="15">
        <v>6</v>
      </c>
      <c r="H44" s="7">
        <v>43504</v>
      </c>
      <c r="I44" s="8">
        <v>0.54375000000000007</v>
      </c>
      <c r="J44" s="15" t="s">
        <v>23</v>
      </c>
      <c r="K44" s="15">
        <v>414.72</v>
      </c>
      <c r="L44" s="15">
        <v>4.7619047620000003</v>
      </c>
      <c r="M44" s="15">
        <v>5.6</v>
      </c>
    </row>
    <row r="45" spans="1:13" ht="15.75">
      <c r="A45" s="15" t="s">
        <v>72</v>
      </c>
      <c r="B45" s="15" t="s">
        <v>20</v>
      </c>
      <c r="C45" s="15" t="s">
        <v>15</v>
      </c>
      <c r="D45" s="15" t="s">
        <v>16</v>
      </c>
      <c r="E45" s="15" t="s">
        <v>37</v>
      </c>
      <c r="F45" s="15">
        <v>98.7</v>
      </c>
      <c r="G45" s="15">
        <v>8</v>
      </c>
      <c r="H45" s="7">
        <v>43528</v>
      </c>
      <c r="I45" s="8">
        <v>0.86041666666666661</v>
      </c>
      <c r="J45" s="15" t="s">
        <v>23</v>
      </c>
      <c r="K45" s="15">
        <v>789.6</v>
      </c>
      <c r="L45" s="15">
        <v>4.7619047620000003</v>
      </c>
      <c r="M45" s="15">
        <v>7.6</v>
      </c>
    </row>
    <row r="46" spans="1:13" ht="15.75">
      <c r="A46" s="15" t="s">
        <v>73</v>
      </c>
      <c r="B46" s="15" t="s">
        <v>20</v>
      </c>
      <c r="C46" s="15" t="s">
        <v>15</v>
      </c>
      <c r="D46" s="15" t="s">
        <v>25</v>
      </c>
      <c r="E46" s="15" t="s">
        <v>17</v>
      </c>
      <c r="F46" s="15">
        <v>15.37</v>
      </c>
      <c r="G46" s="15">
        <v>2</v>
      </c>
      <c r="H46" s="7">
        <v>43540</v>
      </c>
      <c r="I46" s="8">
        <v>0.82430555555555562</v>
      </c>
      <c r="J46" s="15" t="s">
        <v>23</v>
      </c>
      <c r="K46" s="15">
        <v>30.74</v>
      </c>
      <c r="L46" s="15">
        <v>4.7619047620000003</v>
      </c>
      <c r="M46" s="15">
        <v>7.2</v>
      </c>
    </row>
    <row r="47" spans="1:13" ht="15.75">
      <c r="A47" s="15" t="s">
        <v>74</v>
      </c>
      <c r="B47" s="15" t="s">
        <v>36</v>
      </c>
      <c r="C47" s="15" t="s">
        <v>15</v>
      </c>
      <c r="D47" s="15" t="s">
        <v>16</v>
      </c>
      <c r="E47" s="15" t="s">
        <v>22</v>
      </c>
      <c r="F47" s="15">
        <v>93.96</v>
      </c>
      <c r="G47" s="15">
        <v>4</v>
      </c>
      <c r="H47" s="7">
        <v>43533</v>
      </c>
      <c r="I47" s="8">
        <v>0.75</v>
      </c>
      <c r="J47" s="15" t="s">
        <v>23</v>
      </c>
      <c r="K47" s="15">
        <v>375.84</v>
      </c>
      <c r="L47" s="15">
        <v>4.7619047620000003</v>
      </c>
      <c r="M47" s="15">
        <v>9.5</v>
      </c>
    </row>
    <row r="48" spans="1:13" ht="15.75">
      <c r="A48" s="15" t="s">
        <v>75</v>
      </c>
      <c r="B48" s="15" t="s">
        <v>36</v>
      </c>
      <c r="C48" s="15" t="s">
        <v>15</v>
      </c>
      <c r="D48" s="15" t="s">
        <v>25</v>
      </c>
      <c r="E48" s="15" t="s">
        <v>17</v>
      </c>
      <c r="F48" s="15">
        <v>56.69</v>
      </c>
      <c r="G48" s="15">
        <v>9</v>
      </c>
      <c r="H48" s="7">
        <v>43523</v>
      </c>
      <c r="I48" s="8">
        <v>0.72499999999999998</v>
      </c>
      <c r="J48" s="15" t="s">
        <v>27</v>
      </c>
      <c r="K48" s="15">
        <v>510.21</v>
      </c>
      <c r="L48" s="15">
        <v>4.7619047620000003</v>
      </c>
      <c r="M48" s="15">
        <v>8.4</v>
      </c>
    </row>
    <row r="49" spans="1:13" ht="15.75">
      <c r="A49" s="15" t="s">
        <v>76</v>
      </c>
      <c r="B49" s="15" t="s">
        <v>36</v>
      </c>
      <c r="C49" s="15" t="s">
        <v>15</v>
      </c>
      <c r="D49" s="15" t="s">
        <v>16</v>
      </c>
      <c r="E49" s="15" t="s">
        <v>37</v>
      </c>
      <c r="F49" s="15">
        <v>20.010000000000002</v>
      </c>
      <c r="G49" s="15">
        <v>9</v>
      </c>
      <c r="H49" s="7">
        <v>43502</v>
      </c>
      <c r="I49" s="8">
        <v>0.65763888888888888</v>
      </c>
      <c r="J49" s="15" t="s">
        <v>18</v>
      </c>
      <c r="K49" s="15">
        <v>180.09</v>
      </c>
      <c r="L49" s="15">
        <v>4.7619047620000003</v>
      </c>
      <c r="M49" s="15">
        <v>4.0999999999999996</v>
      </c>
    </row>
    <row r="50" spans="1:13" ht="15.75">
      <c r="A50" s="15" t="s">
        <v>77</v>
      </c>
      <c r="B50" s="15" t="s">
        <v>36</v>
      </c>
      <c r="C50" s="15" t="s">
        <v>15</v>
      </c>
      <c r="D50" s="15" t="s">
        <v>25</v>
      </c>
      <c r="E50" s="15" t="s">
        <v>22</v>
      </c>
      <c r="F50" s="15">
        <v>18.93</v>
      </c>
      <c r="G50" s="15">
        <v>6</v>
      </c>
      <c r="H50" s="7">
        <v>43506</v>
      </c>
      <c r="I50" s="8">
        <v>0.53125</v>
      </c>
      <c r="J50" s="15" t="s">
        <v>27</v>
      </c>
      <c r="K50" s="15">
        <v>113.58</v>
      </c>
      <c r="L50" s="15">
        <v>4.7619047620000003</v>
      </c>
      <c r="M50" s="15">
        <v>8.1</v>
      </c>
    </row>
    <row r="51" spans="1:13" ht="15.75">
      <c r="A51" s="15" t="s">
        <v>78</v>
      </c>
      <c r="B51" s="15" t="s">
        <v>20</v>
      </c>
      <c r="C51" s="15" t="s">
        <v>15</v>
      </c>
      <c r="D51" s="15" t="s">
        <v>16</v>
      </c>
      <c r="E51" s="15" t="s">
        <v>39</v>
      </c>
      <c r="F51" s="15">
        <v>82.63</v>
      </c>
      <c r="G51" s="15">
        <v>10</v>
      </c>
      <c r="H51" s="7">
        <v>43543</v>
      </c>
      <c r="I51" s="8">
        <v>0.71388888888888891</v>
      </c>
      <c r="J51" s="15" t="s">
        <v>18</v>
      </c>
      <c r="K51" s="15">
        <v>826.3</v>
      </c>
      <c r="L51" s="15">
        <v>4.7619047620000003</v>
      </c>
      <c r="M51" s="15">
        <v>7.9</v>
      </c>
    </row>
    <row r="52" spans="1:13" ht="15.75">
      <c r="A52" s="15" t="s">
        <v>79</v>
      </c>
      <c r="B52" s="15" t="s">
        <v>20</v>
      </c>
      <c r="C52" s="15" t="s">
        <v>15</v>
      </c>
      <c r="D52" s="15" t="s">
        <v>25</v>
      </c>
      <c r="E52" s="15" t="s">
        <v>37</v>
      </c>
      <c r="F52" s="15">
        <v>91.4</v>
      </c>
      <c r="G52" s="15">
        <v>7</v>
      </c>
      <c r="H52" s="7">
        <v>43499</v>
      </c>
      <c r="I52" s="8">
        <v>0.42986111111111108</v>
      </c>
      <c r="J52" s="15" t="s">
        <v>23</v>
      </c>
      <c r="K52" s="15">
        <v>639.79999999999995</v>
      </c>
      <c r="L52" s="15">
        <v>4.7619047620000003</v>
      </c>
      <c r="M52" s="15">
        <v>9.5</v>
      </c>
    </row>
    <row r="53" spans="1:13" ht="15.75">
      <c r="A53" s="15" t="s">
        <v>80</v>
      </c>
      <c r="B53" s="15" t="s">
        <v>14</v>
      </c>
      <c r="C53" s="15" t="s">
        <v>15</v>
      </c>
      <c r="D53" s="15" t="s">
        <v>16</v>
      </c>
      <c r="E53" s="15" t="s">
        <v>37</v>
      </c>
      <c r="F53" s="15">
        <v>44.59</v>
      </c>
      <c r="G53" s="15">
        <v>5</v>
      </c>
      <c r="H53" s="7">
        <v>43506</v>
      </c>
      <c r="I53" s="8">
        <v>0.63194444444444442</v>
      </c>
      <c r="J53" s="15" t="s">
        <v>23</v>
      </c>
      <c r="K53" s="15">
        <v>222.95</v>
      </c>
      <c r="L53" s="15">
        <v>4.7619047620000003</v>
      </c>
      <c r="M53" s="15">
        <v>8.5</v>
      </c>
    </row>
    <row r="54" spans="1:13" ht="15.75">
      <c r="A54" s="15" t="s">
        <v>81</v>
      </c>
      <c r="B54" s="15" t="s">
        <v>36</v>
      </c>
      <c r="C54" s="15" t="s">
        <v>15</v>
      </c>
      <c r="D54" s="15" t="s">
        <v>16</v>
      </c>
      <c r="E54" s="15" t="s">
        <v>39</v>
      </c>
      <c r="F54" s="15">
        <v>17.87</v>
      </c>
      <c r="G54" s="15">
        <v>4</v>
      </c>
      <c r="H54" s="7">
        <v>43546</v>
      </c>
      <c r="I54" s="8">
        <v>0.61249999999999993</v>
      </c>
      <c r="J54" s="15" t="s">
        <v>18</v>
      </c>
      <c r="K54" s="15">
        <v>71.48</v>
      </c>
      <c r="L54" s="15">
        <v>4.7619047620000003</v>
      </c>
      <c r="M54" s="15">
        <v>6.5</v>
      </c>
    </row>
    <row r="55" spans="1:13" ht="15.75">
      <c r="A55" s="15" t="s">
        <v>82</v>
      </c>
      <c r="B55" s="15" t="s">
        <v>20</v>
      </c>
      <c r="C55" s="15" t="s">
        <v>15</v>
      </c>
      <c r="D55" s="15" t="s">
        <v>25</v>
      </c>
      <c r="E55" s="15" t="s">
        <v>39</v>
      </c>
      <c r="F55" s="15">
        <v>15.43</v>
      </c>
      <c r="G55" s="15">
        <v>1</v>
      </c>
      <c r="H55" s="7"/>
      <c r="I55" s="8">
        <v>0.65694444444444444</v>
      </c>
      <c r="J55" s="15" t="s">
        <v>27</v>
      </c>
      <c r="K55" s="15">
        <v>15.43</v>
      </c>
      <c r="L55" s="15">
        <v>4.7619047620000003</v>
      </c>
      <c r="M55" s="15">
        <v>6.1</v>
      </c>
    </row>
    <row r="56" spans="1:13" ht="15.75">
      <c r="A56" s="15" t="s">
        <v>83</v>
      </c>
      <c r="B56" s="15" t="s">
        <v>36</v>
      </c>
      <c r="C56" s="15" t="s">
        <v>21</v>
      </c>
      <c r="D56" s="15" t="s">
        <v>25</v>
      </c>
      <c r="E56" s="15" t="s">
        <v>26</v>
      </c>
      <c r="F56" s="15">
        <v>16.16</v>
      </c>
      <c r="G56" s="15">
        <v>2</v>
      </c>
      <c r="H56" s="7">
        <v>43531</v>
      </c>
      <c r="I56" s="8">
        <v>0.49236111111111108</v>
      </c>
      <c r="J56" s="15" t="s">
        <v>18</v>
      </c>
      <c r="K56" s="15">
        <v>32.32</v>
      </c>
      <c r="L56" s="15">
        <v>4.7619047620000003</v>
      </c>
      <c r="M56" s="15">
        <v>6.5</v>
      </c>
    </row>
    <row r="57" spans="1:13" ht="15.75">
      <c r="A57" s="15" t="s">
        <v>84</v>
      </c>
      <c r="B57" s="15" t="s">
        <v>20</v>
      </c>
      <c r="C57" s="15" t="s">
        <v>21</v>
      </c>
      <c r="D57" s="15" t="s">
        <v>16</v>
      </c>
      <c r="E57" s="15" t="s">
        <v>22</v>
      </c>
      <c r="F57" s="15">
        <v>85.98</v>
      </c>
      <c r="G57" s="15">
        <v>8</v>
      </c>
      <c r="H57" s="7">
        <v>43524</v>
      </c>
      <c r="I57" s="8">
        <v>0.79236111111111107</v>
      </c>
      <c r="J57" s="15" t="s">
        <v>23</v>
      </c>
      <c r="K57" s="15">
        <v>687.84</v>
      </c>
      <c r="L57" s="15">
        <v>4.7619047620000003</v>
      </c>
      <c r="M57" s="15">
        <v>8.1999999999999993</v>
      </c>
    </row>
    <row r="58" spans="1:13" ht="15.75">
      <c r="A58" s="15" t="s">
        <v>85</v>
      </c>
      <c r="B58" s="15" t="s">
        <v>14</v>
      </c>
      <c r="C58" s="15" t="s">
        <v>15</v>
      </c>
      <c r="D58" s="15" t="s">
        <v>25</v>
      </c>
      <c r="E58" s="15" t="s">
        <v>26</v>
      </c>
      <c r="F58" s="15">
        <v>44.34</v>
      </c>
      <c r="G58" s="15">
        <v>2</v>
      </c>
      <c r="H58" s="7">
        <v>43551</v>
      </c>
      <c r="I58" s="8">
        <v>0.47638888888888892</v>
      </c>
      <c r="J58" s="15" t="s">
        <v>23</v>
      </c>
      <c r="K58" s="15">
        <v>88.68</v>
      </c>
      <c r="L58" s="15">
        <v>4.7619047620000003</v>
      </c>
      <c r="M58" s="15">
        <v>5.8</v>
      </c>
    </row>
    <row r="59" spans="1:13" ht="15.75">
      <c r="A59" s="15" t="s">
        <v>86</v>
      </c>
      <c r="B59" s="15" t="s">
        <v>14</v>
      </c>
      <c r="C59" s="15" t="s">
        <v>21</v>
      </c>
      <c r="D59" s="15" t="s">
        <v>25</v>
      </c>
      <c r="E59" s="15" t="s">
        <v>17</v>
      </c>
      <c r="F59" s="15">
        <v>89.6</v>
      </c>
      <c r="G59" s="15">
        <v>8</v>
      </c>
      <c r="H59" s="7">
        <v>43503</v>
      </c>
      <c r="I59" s="8">
        <v>0.4777777777777778</v>
      </c>
      <c r="J59" s="15" t="s">
        <v>18</v>
      </c>
      <c r="K59" s="15">
        <v>716.8</v>
      </c>
      <c r="L59" s="15">
        <v>4.7619047620000003</v>
      </c>
      <c r="M59" s="15">
        <v>6.6</v>
      </c>
    </row>
    <row r="60" spans="1:13" ht="15.75">
      <c r="A60" s="15" t="s">
        <v>87</v>
      </c>
      <c r="B60" s="15" t="s">
        <v>14</v>
      </c>
      <c r="C60" s="15" t="s">
        <v>15</v>
      </c>
      <c r="D60" s="15" t="s">
        <v>16</v>
      </c>
      <c r="E60" s="15" t="s">
        <v>26</v>
      </c>
      <c r="F60" s="15">
        <v>72.349999999999994</v>
      </c>
      <c r="G60" s="15">
        <v>10</v>
      </c>
      <c r="H60" s="7">
        <v>43485</v>
      </c>
      <c r="I60" s="8">
        <v>0.66319444444444442</v>
      </c>
      <c r="J60" s="15" t="s">
        <v>23</v>
      </c>
      <c r="K60" s="15">
        <v>723.5</v>
      </c>
      <c r="L60" s="15">
        <v>4.7619047620000003</v>
      </c>
      <c r="M60" s="15">
        <v>5.4</v>
      </c>
    </row>
    <row r="61" spans="1:13" ht="15.75">
      <c r="A61" s="15" t="s">
        <v>88</v>
      </c>
      <c r="B61" s="15" t="s">
        <v>20</v>
      </c>
      <c r="C61" s="15" t="s">
        <v>21</v>
      </c>
      <c r="D61" s="15" t="s">
        <v>25</v>
      </c>
      <c r="E61" s="15" t="s">
        <v>22</v>
      </c>
      <c r="F61" s="15">
        <v>30.61</v>
      </c>
      <c r="G61" s="15">
        <v>6</v>
      </c>
      <c r="H61" s="7">
        <v>43536</v>
      </c>
      <c r="I61" s="8">
        <v>0.85833333333333339</v>
      </c>
      <c r="J61" s="15" t="s">
        <v>23</v>
      </c>
      <c r="K61" s="15">
        <v>183.66</v>
      </c>
      <c r="L61" s="15">
        <v>4.7619047620000003</v>
      </c>
      <c r="M61" s="15">
        <v>9.3000000000000007</v>
      </c>
    </row>
    <row r="62" spans="1:13" ht="15.75">
      <c r="A62" s="15" t="s">
        <v>89</v>
      </c>
      <c r="B62" s="15" t="s">
        <v>20</v>
      </c>
      <c r="C62" s="15" t="s">
        <v>15</v>
      </c>
      <c r="D62" s="15" t="s">
        <v>16</v>
      </c>
      <c r="E62" s="15" t="s">
        <v>30</v>
      </c>
      <c r="F62" s="15">
        <v>24.74</v>
      </c>
      <c r="G62" s="15">
        <v>3</v>
      </c>
      <c r="H62" s="7">
        <v>43511</v>
      </c>
      <c r="I62" s="8">
        <v>0.74097222222222225</v>
      </c>
      <c r="J62" s="15" t="s">
        <v>27</v>
      </c>
      <c r="K62" s="15">
        <v>74.22</v>
      </c>
      <c r="L62" s="15">
        <v>4.7619047620000003</v>
      </c>
      <c r="M62" s="15">
        <v>10</v>
      </c>
    </row>
    <row r="63" spans="1:13" ht="15.75">
      <c r="A63" s="15" t="s">
        <v>90</v>
      </c>
      <c r="B63" s="15" t="s">
        <v>20</v>
      </c>
      <c r="C63" s="15" t="s">
        <v>21</v>
      </c>
      <c r="D63" s="15" t="s">
        <v>25</v>
      </c>
      <c r="E63" s="15" t="s">
        <v>26</v>
      </c>
      <c r="F63" s="15">
        <v>55.73</v>
      </c>
      <c r="G63" s="15">
        <v>6</v>
      </c>
      <c r="H63" s="7">
        <v>43520</v>
      </c>
      <c r="I63" s="8">
        <v>0.4548611111111111</v>
      </c>
      <c r="J63" s="15" t="s">
        <v>18</v>
      </c>
      <c r="K63" s="15">
        <v>334.38</v>
      </c>
      <c r="L63" s="15">
        <v>4.7619047620000003</v>
      </c>
      <c r="M63" s="15">
        <v>7</v>
      </c>
    </row>
    <row r="64" spans="1:13" ht="15.75">
      <c r="A64" s="15" t="s">
        <v>91</v>
      </c>
      <c r="B64" s="15" t="s">
        <v>36</v>
      </c>
      <c r="C64" s="15" t="s">
        <v>15</v>
      </c>
      <c r="D64" s="15" t="s">
        <v>16</v>
      </c>
      <c r="E64" s="15" t="s">
        <v>30</v>
      </c>
      <c r="F64" s="15">
        <v>55.07</v>
      </c>
      <c r="G64" s="15">
        <v>9</v>
      </c>
      <c r="H64" s="7">
        <v>43499</v>
      </c>
      <c r="I64" s="8">
        <v>0.56944444444444442</v>
      </c>
      <c r="J64" s="15" t="s">
        <v>18</v>
      </c>
      <c r="K64" s="15">
        <v>-9999</v>
      </c>
      <c r="L64" s="15">
        <v>4.7619047620000003</v>
      </c>
      <c r="M64" s="15">
        <v>10</v>
      </c>
    </row>
    <row r="65" spans="1:13" ht="15.75">
      <c r="A65" s="15" t="s">
        <v>92</v>
      </c>
      <c r="B65" s="15" t="s">
        <v>14</v>
      </c>
      <c r="C65" s="15" t="s">
        <v>15</v>
      </c>
      <c r="D65" s="15" t="s">
        <v>25</v>
      </c>
      <c r="E65" s="15" t="s">
        <v>30</v>
      </c>
      <c r="F65" s="15">
        <v>15.81</v>
      </c>
      <c r="G65" s="15">
        <v>10</v>
      </c>
      <c r="H65" s="7">
        <v>43530</v>
      </c>
      <c r="I65" s="8">
        <v>0.51874999999999993</v>
      </c>
      <c r="J65" s="15" t="s">
        <v>27</v>
      </c>
      <c r="K65" s="15">
        <v>158.1</v>
      </c>
      <c r="L65" s="15">
        <v>4.7619047620000003</v>
      </c>
      <c r="M65" s="15">
        <v>8.6</v>
      </c>
    </row>
    <row r="66" spans="1:13" ht="15.75">
      <c r="A66" s="15" t="s">
        <v>93</v>
      </c>
      <c r="B66" s="15" t="s">
        <v>36</v>
      </c>
      <c r="C66" s="15" t="s">
        <v>15</v>
      </c>
      <c r="D66" s="15" t="s">
        <v>25</v>
      </c>
      <c r="E66" s="15" t="s">
        <v>17</v>
      </c>
      <c r="F66" s="15">
        <v>75.739999999999995</v>
      </c>
      <c r="G66" s="15">
        <v>4</v>
      </c>
      <c r="H66" s="7">
        <v>43510</v>
      </c>
      <c r="I66" s="8">
        <v>0.60763888888888895</v>
      </c>
      <c r="J66" s="15" t="s">
        <v>23</v>
      </c>
      <c r="K66" s="15">
        <v>302.95999999999998</v>
      </c>
      <c r="L66" s="15">
        <v>4.7619047620000003</v>
      </c>
      <c r="M66" s="15">
        <v>7.6</v>
      </c>
    </row>
    <row r="67" spans="1:13" ht="15.75">
      <c r="A67" s="15" t="s">
        <v>94</v>
      </c>
      <c r="B67" s="15" t="s">
        <v>14</v>
      </c>
      <c r="C67" s="15" t="s">
        <v>15</v>
      </c>
      <c r="D67" s="15" t="s">
        <v>25</v>
      </c>
      <c r="E67" s="15" t="s">
        <v>17</v>
      </c>
      <c r="F67" s="15">
        <v>15.87</v>
      </c>
      <c r="G67" s="15">
        <v>10</v>
      </c>
      <c r="H67" s="7">
        <v>43537</v>
      </c>
      <c r="I67" s="8">
        <v>0.69444444444444453</v>
      </c>
      <c r="J67" s="15" t="s">
        <v>23</v>
      </c>
      <c r="K67" s="15">
        <v>158.69999999999999</v>
      </c>
      <c r="L67" s="15">
        <v>4.7619047620000003</v>
      </c>
      <c r="M67" s="15">
        <v>5.8</v>
      </c>
    </row>
    <row r="68" spans="1:13" ht="15.75">
      <c r="A68" s="15" t="s">
        <v>95</v>
      </c>
      <c r="B68" s="15" t="s">
        <v>20</v>
      </c>
      <c r="C68" s="15" t="s">
        <v>21</v>
      </c>
      <c r="D68" s="15" t="s">
        <v>16</v>
      </c>
      <c r="E68" s="15" t="s">
        <v>17</v>
      </c>
      <c r="F68" s="15">
        <v>33.47</v>
      </c>
      <c r="G68" s="15">
        <v>2</v>
      </c>
      <c r="H68" s="7">
        <v>43506</v>
      </c>
      <c r="I68" s="8">
        <v>0.65486111111111112</v>
      </c>
      <c r="J68" s="15" t="s">
        <v>18</v>
      </c>
      <c r="K68" s="15">
        <v>66.94</v>
      </c>
      <c r="L68" s="15">
        <v>4.7619047620000003</v>
      </c>
      <c r="M68" s="15">
        <v>6.7</v>
      </c>
    </row>
    <row r="69" spans="1:13" ht="15.75">
      <c r="A69" s="15" t="s">
        <v>96</v>
      </c>
      <c r="B69" s="15" t="s">
        <v>36</v>
      </c>
      <c r="C69" s="15" t="s">
        <v>15</v>
      </c>
      <c r="D69" s="15" t="s">
        <v>16</v>
      </c>
      <c r="E69" s="15" t="s">
        <v>39</v>
      </c>
      <c r="F69" s="15">
        <v>97.61</v>
      </c>
      <c r="G69" s="15">
        <v>6</v>
      </c>
      <c r="H69" s="7">
        <v>43472</v>
      </c>
      <c r="I69" s="8">
        <v>0.62569444444444444</v>
      </c>
      <c r="J69" s="15" t="s">
        <v>18</v>
      </c>
      <c r="K69" s="15">
        <v>585.66</v>
      </c>
      <c r="L69" s="15">
        <v>4.7619047620000003</v>
      </c>
      <c r="M69" s="15">
        <v>9.9</v>
      </c>
    </row>
    <row r="70" spans="1:13" ht="15.75">
      <c r="A70" s="15" t="s">
        <v>97</v>
      </c>
      <c r="B70" s="15" t="s">
        <v>14</v>
      </c>
      <c r="C70" s="15" t="s">
        <v>21</v>
      </c>
      <c r="D70" s="15" t="s">
        <v>25</v>
      </c>
      <c r="E70" s="15" t="s">
        <v>30</v>
      </c>
      <c r="F70" s="15">
        <v>78.77</v>
      </c>
      <c r="G70" s="15">
        <v>10</v>
      </c>
      <c r="H70" s="7">
        <v>43489</v>
      </c>
      <c r="I70" s="8">
        <v>0.41944444444444445</v>
      </c>
      <c r="J70" s="15" t="s">
        <v>23</v>
      </c>
      <c r="K70" s="15">
        <v>787.7</v>
      </c>
      <c r="L70" s="15">
        <v>4.7619047620000003</v>
      </c>
      <c r="M70" s="15">
        <v>6.4</v>
      </c>
    </row>
    <row r="71" spans="1:13" ht="15.75">
      <c r="A71" s="15" t="s">
        <v>98</v>
      </c>
      <c r="B71" s="15" t="s">
        <v>14</v>
      </c>
      <c r="C71" s="15" t="s">
        <v>15</v>
      </c>
      <c r="D71" s="15" t="s">
        <v>16</v>
      </c>
      <c r="E71" s="15" t="s">
        <v>17</v>
      </c>
      <c r="F71" s="15">
        <v>18.329999999999998</v>
      </c>
      <c r="G71" s="15">
        <v>1</v>
      </c>
      <c r="H71" s="7">
        <v>43498</v>
      </c>
      <c r="I71" s="8">
        <v>0.78472222222222221</v>
      </c>
      <c r="J71" s="15" t="s">
        <v>23</v>
      </c>
      <c r="K71" s="15">
        <v>18.329999999999998</v>
      </c>
      <c r="L71" s="15">
        <v>4.7619047620000003</v>
      </c>
      <c r="M71" s="15">
        <v>4.3</v>
      </c>
    </row>
    <row r="72" spans="1:13" ht="15.75">
      <c r="A72" s="15" t="s">
        <v>99</v>
      </c>
      <c r="B72" s="15" t="s">
        <v>20</v>
      </c>
      <c r="C72" s="15" t="s">
        <v>21</v>
      </c>
      <c r="D72" s="15" t="s">
        <v>25</v>
      </c>
      <c r="E72" s="15" t="s">
        <v>37</v>
      </c>
      <c r="F72" s="15">
        <v>89.48</v>
      </c>
      <c r="G72" s="15">
        <v>10</v>
      </c>
      <c r="H72" s="7">
        <v>43471</v>
      </c>
      <c r="I72" s="8">
        <v>0.53194444444444444</v>
      </c>
      <c r="J72" s="15" t="s">
        <v>27</v>
      </c>
      <c r="K72" s="15">
        <v>894.8</v>
      </c>
      <c r="L72" s="15">
        <v>4.7619047620000003</v>
      </c>
      <c r="M72" s="15">
        <v>9.6</v>
      </c>
    </row>
    <row r="73" spans="1:13" ht="15.75">
      <c r="A73" s="15" t="s">
        <v>100</v>
      </c>
      <c r="B73" s="15" t="s">
        <v>20</v>
      </c>
      <c r="C73" s="15" t="s">
        <v>21</v>
      </c>
      <c r="D73" s="15" t="s">
        <v>25</v>
      </c>
      <c r="E73" s="15" t="s">
        <v>39</v>
      </c>
      <c r="F73" s="15">
        <v>62.12</v>
      </c>
      <c r="G73" s="15">
        <v>10</v>
      </c>
      <c r="H73" s="7">
        <v>43507</v>
      </c>
      <c r="I73" s="8">
        <v>0.67986111111111114</v>
      </c>
      <c r="J73" s="15" t="s">
        <v>23</v>
      </c>
      <c r="K73" s="15">
        <v>621.20000000000005</v>
      </c>
      <c r="L73" s="15">
        <v>4.7619047620000003</v>
      </c>
      <c r="M73" s="15">
        <v>5.9</v>
      </c>
    </row>
    <row r="74" spans="1:13" ht="15.75">
      <c r="A74" s="15" t="s">
        <v>101</v>
      </c>
      <c r="B74" s="15" t="s">
        <v>36</v>
      </c>
      <c r="C74" s="15" t="s">
        <v>15</v>
      </c>
      <c r="D74" s="15" t="s">
        <v>16</v>
      </c>
      <c r="E74" s="15" t="s">
        <v>37</v>
      </c>
      <c r="F74" s="15">
        <v>48.52</v>
      </c>
      <c r="G74" s="15">
        <v>3</v>
      </c>
      <c r="H74" s="7">
        <v>43529</v>
      </c>
      <c r="I74" s="8">
        <v>0.76180555555555562</v>
      </c>
      <c r="J74" s="15" t="s">
        <v>18</v>
      </c>
      <c r="K74" s="15">
        <v>145.56</v>
      </c>
      <c r="L74" s="15">
        <v>4.7619047620000003</v>
      </c>
      <c r="M74" s="15">
        <v>4</v>
      </c>
    </row>
    <row r="75" spans="1:13" ht="15.75">
      <c r="A75" s="15" t="s">
        <v>102</v>
      </c>
      <c r="B75" s="15" t="s">
        <v>20</v>
      </c>
      <c r="C75" s="15" t="s">
        <v>21</v>
      </c>
      <c r="D75" s="15" t="s">
        <v>16</v>
      </c>
      <c r="E75" s="15" t="s">
        <v>22</v>
      </c>
      <c r="F75" s="15">
        <v>75.91</v>
      </c>
      <c r="G75" s="15">
        <v>6</v>
      </c>
      <c r="H75" s="7">
        <v>43533</v>
      </c>
      <c r="I75" s="8">
        <v>0.76458333333333339</v>
      </c>
      <c r="J75" s="15" t="s">
        <v>23</v>
      </c>
      <c r="K75" s="15">
        <v>455.46</v>
      </c>
      <c r="L75" s="15">
        <v>4.7619047620000003</v>
      </c>
      <c r="M75" s="15">
        <v>8.6999999999999993</v>
      </c>
    </row>
    <row r="76" spans="1:13" ht="15.75">
      <c r="A76" s="15" t="s">
        <v>103</v>
      </c>
      <c r="B76" s="15" t="s">
        <v>14</v>
      </c>
      <c r="C76" s="15" t="s">
        <v>21</v>
      </c>
      <c r="D76" s="15" t="s">
        <v>25</v>
      </c>
      <c r="E76" s="15" t="s">
        <v>26</v>
      </c>
      <c r="F76" s="15">
        <v>74.67</v>
      </c>
      <c r="G76" s="15">
        <v>9</v>
      </c>
      <c r="H76" s="7">
        <v>43487</v>
      </c>
      <c r="I76" s="8">
        <v>0.4548611111111111</v>
      </c>
      <c r="J76" s="15" t="s">
        <v>18</v>
      </c>
      <c r="K76" s="15">
        <v>672.03</v>
      </c>
      <c r="L76" s="15">
        <v>4.7619047620000003</v>
      </c>
      <c r="M76" s="15">
        <v>9.4</v>
      </c>
    </row>
    <row r="77" spans="1:13" ht="15.75">
      <c r="A77" s="15" t="s">
        <v>104</v>
      </c>
      <c r="B77" s="15" t="s">
        <v>20</v>
      </c>
      <c r="C77" s="15" t="s">
        <v>21</v>
      </c>
      <c r="D77" s="15" t="s">
        <v>16</v>
      </c>
      <c r="E77" s="15" t="s">
        <v>22</v>
      </c>
      <c r="F77" s="15">
        <v>41.65</v>
      </c>
      <c r="G77" s="15">
        <v>10</v>
      </c>
      <c r="H77" s="7">
        <v>43478</v>
      </c>
      <c r="I77" s="8">
        <v>0.71111111111111114</v>
      </c>
      <c r="J77" s="15" t="s">
        <v>27</v>
      </c>
      <c r="K77" s="15">
        <v>416.5</v>
      </c>
      <c r="L77" s="15">
        <v>4.7619047620000003</v>
      </c>
      <c r="M77" s="15">
        <v>5.4</v>
      </c>
    </row>
    <row r="78" spans="1:13" ht="15.75">
      <c r="A78" s="15" t="s">
        <v>105</v>
      </c>
      <c r="B78" s="15" t="s">
        <v>20</v>
      </c>
      <c r="C78" s="15" t="s">
        <v>15</v>
      </c>
      <c r="D78" s="15" t="s">
        <v>25</v>
      </c>
      <c r="E78" s="15" t="s">
        <v>39</v>
      </c>
      <c r="F78" s="15">
        <v>49.04</v>
      </c>
      <c r="G78" s="15">
        <v>9</v>
      </c>
      <c r="H78" s="7">
        <v>43474</v>
      </c>
      <c r="I78" s="8">
        <v>0.59722222222222221</v>
      </c>
      <c r="J78" s="15" t="s">
        <v>27</v>
      </c>
      <c r="K78" s="15">
        <v>441.36</v>
      </c>
      <c r="L78" s="15">
        <v>4.7619047620000003</v>
      </c>
      <c r="M78" s="15">
        <v>8.6</v>
      </c>
    </row>
    <row r="79" spans="1:13" ht="15.75">
      <c r="A79" s="15" t="s">
        <v>106</v>
      </c>
      <c r="B79" s="15" t="s">
        <v>14</v>
      </c>
      <c r="C79" s="15" t="s">
        <v>15</v>
      </c>
      <c r="D79" s="15" t="s">
        <v>16</v>
      </c>
      <c r="E79" s="15" t="s">
        <v>39</v>
      </c>
      <c r="F79" s="15">
        <v>20.010000000000002</v>
      </c>
      <c r="G79" s="15">
        <v>9</v>
      </c>
      <c r="H79" s="7">
        <v>43477</v>
      </c>
      <c r="I79" s="8">
        <v>0.65833333333333333</v>
      </c>
      <c r="J79" s="15" t="s">
        <v>27</v>
      </c>
      <c r="K79" s="15">
        <v>180.09</v>
      </c>
      <c r="L79" s="15">
        <v>4.7619047620000003</v>
      </c>
      <c r="M79" s="15">
        <v>5.7</v>
      </c>
    </row>
    <row r="80" spans="1:13" ht="15.75">
      <c r="A80" s="15" t="s">
        <v>107</v>
      </c>
      <c r="B80" s="15" t="s">
        <v>20</v>
      </c>
      <c r="C80" s="15" t="s">
        <v>15</v>
      </c>
      <c r="D80" s="15" t="s">
        <v>16</v>
      </c>
      <c r="E80" s="15" t="s">
        <v>37</v>
      </c>
      <c r="F80" s="15">
        <v>78.31</v>
      </c>
      <c r="G80" s="15">
        <v>10</v>
      </c>
      <c r="H80" s="7">
        <v>43529</v>
      </c>
      <c r="I80" s="8">
        <v>0.68333333333333324</v>
      </c>
      <c r="J80" s="15" t="s">
        <v>18</v>
      </c>
      <c r="K80" s="15">
        <v>783.1</v>
      </c>
      <c r="L80" s="15">
        <v>4.7619047620000003</v>
      </c>
      <c r="M80" s="15">
        <v>6.6</v>
      </c>
    </row>
    <row r="81" spans="1:13" ht="15.75">
      <c r="A81" s="15" t="s">
        <v>108</v>
      </c>
      <c r="B81" s="15" t="s">
        <v>20</v>
      </c>
      <c r="C81" s="15" t="s">
        <v>21</v>
      </c>
      <c r="D81" s="15" t="s">
        <v>16</v>
      </c>
      <c r="E81" s="15" t="s">
        <v>17</v>
      </c>
      <c r="F81" s="15">
        <v>20.38</v>
      </c>
      <c r="G81" s="15">
        <v>5</v>
      </c>
      <c r="H81" s="7">
        <v>43487</v>
      </c>
      <c r="I81" s="8">
        <v>0.78888888888888886</v>
      </c>
      <c r="J81" s="15" t="s">
        <v>23</v>
      </c>
      <c r="K81" s="15">
        <v>101.9</v>
      </c>
      <c r="L81" s="15">
        <v>4.7619047620000003</v>
      </c>
      <c r="M81" s="15">
        <v>6</v>
      </c>
    </row>
    <row r="82" spans="1:13" ht="15.75">
      <c r="A82" s="15" t="s">
        <v>109</v>
      </c>
      <c r="B82" s="15" t="s">
        <v>20</v>
      </c>
      <c r="C82" s="15" t="s">
        <v>21</v>
      </c>
      <c r="D82" s="15" t="s">
        <v>16</v>
      </c>
      <c r="E82" s="15" t="s">
        <v>17</v>
      </c>
      <c r="F82" s="15">
        <v>99.19</v>
      </c>
      <c r="G82" s="15">
        <v>6</v>
      </c>
      <c r="H82" s="7">
        <v>43486</v>
      </c>
      <c r="I82" s="8">
        <v>0.61249999999999993</v>
      </c>
      <c r="J82" s="15" t="s">
        <v>27</v>
      </c>
      <c r="K82" s="15">
        <v>595.14</v>
      </c>
      <c r="L82" s="15">
        <v>4.7619047620000003</v>
      </c>
      <c r="M82" s="15">
        <v>5.5</v>
      </c>
    </row>
    <row r="83" spans="1:13" ht="15.75">
      <c r="A83" s="15" t="s">
        <v>110</v>
      </c>
      <c r="B83" s="15" t="s">
        <v>36</v>
      </c>
      <c r="C83" s="15" t="s">
        <v>21</v>
      </c>
      <c r="D83" s="15" t="s">
        <v>16</v>
      </c>
      <c r="E83" s="15" t="s">
        <v>37</v>
      </c>
      <c r="F83" s="15">
        <v>96.68</v>
      </c>
      <c r="G83" s="15">
        <v>3</v>
      </c>
      <c r="H83" s="7">
        <v>43491</v>
      </c>
      <c r="I83" s="8">
        <v>0.8305555555555556</v>
      </c>
      <c r="J83" s="15" t="s">
        <v>18</v>
      </c>
      <c r="K83" s="15">
        <v>290.04000000000002</v>
      </c>
      <c r="L83" s="15">
        <v>4.7619047620000003</v>
      </c>
      <c r="M83" s="15">
        <v>6.4</v>
      </c>
    </row>
    <row r="84" spans="1:13" ht="15.75">
      <c r="A84" s="15" t="s">
        <v>111</v>
      </c>
      <c r="B84" s="15" t="s">
        <v>20</v>
      </c>
      <c r="C84" s="15" t="s">
        <v>21</v>
      </c>
      <c r="D84" s="15" t="s">
        <v>25</v>
      </c>
      <c r="E84" s="15" t="s">
        <v>37</v>
      </c>
      <c r="F84" s="15">
        <v>19.25</v>
      </c>
      <c r="G84" s="15">
        <v>8</v>
      </c>
      <c r="H84" s="7">
        <v>43488</v>
      </c>
      <c r="I84" s="8">
        <v>0.77569444444444446</v>
      </c>
      <c r="J84" s="15" t="s">
        <v>18</v>
      </c>
      <c r="K84" s="15">
        <v>154</v>
      </c>
      <c r="L84" s="15">
        <v>4.7619047620000003</v>
      </c>
      <c r="M84" s="15">
        <v>6.6</v>
      </c>
    </row>
    <row r="85" spans="1:13" ht="15.75">
      <c r="A85" s="15" t="s">
        <v>112</v>
      </c>
      <c r="B85" s="15" t="s">
        <v>20</v>
      </c>
      <c r="C85" s="15" t="s">
        <v>15</v>
      </c>
      <c r="D85" s="15" t="s">
        <v>16</v>
      </c>
      <c r="E85" s="15" t="s">
        <v>37</v>
      </c>
      <c r="F85" s="15">
        <v>80.36</v>
      </c>
      <c r="G85" s="15">
        <v>4</v>
      </c>
      <c r="H85" s="7">
        <v>43519</v>
      </c>
      <c r="I85" s="8">
        <v>0.78125</v>
      </c>
      <c r="J85" s="15" t="s">
        <v>27</v>
      </c>
      <c r="K85" s="15">
        <v>321.44</v>
      </c>
      <c r="L85" s="15">
        <v>4.7619047620000003</v>
      </c>
      <c r="M85" s="15">
        <v>8.3000000000000007</v>
      </c>
    </row>
    <row r="86" spans="1:13" ht="15.75">
      <c r="A86" s="15" t="s">
        <v>113</v>
      </c>
      <c r="B86" s="15" t="s">
        <v>20</v>
      </c>
      <c r="C86" s="15" t="s">
        <v>15</v>
      </c>
      <c r="D86" s="15" t="s">
        <v>25</v>
      </c>
      <c r="E86" s="15" t="s">
        <v>30</v>
      </c>
      <c r="F86" s="15">
        <v>48.91</v>
      </c>
      <c r="G86" s="15">
        <v>5</v>
      </c>
      <c r="H86" s="7">
        <v>43533</v>
      </c>
      <c r="I86" s="8">
        <v>0.4284722222222222</v>
      </c>
      <c r="J86" s="15" t="s">
        <v>23</v>
      </c>
      <c r="K86" s="15">
        <v>244.55</v>
      </c>
      <c r="L86" s="15">
        <v>4.7619047620000003</v>
      </c>
      <c r="M86" s="15">
        <v>6.6</v>
      </c>
    </row>
    <row r="87" spans="1:13" ht="15.75">
      <c r="A87" s="15" t="s">
        <v>114</v>
      </c>
      <c r="B87" s="15" t="s">
        <v>20</v>
      </c>
      <c r="C87" s="15" t="s">
        <v>21</v>
      </c>
      <c r="D87" s="15" t="s">
        <v>16</v>
      </c>
      <c r="E87" s="15" t="s">
        <v>30</v>
      </c>
      <c r="F87" s="15">
        <v>83.06</v>
      </c>
      <c r="G87" s="15">
        <v>7</v>
      </c>
      <c r="H87" s="7">
        <v>43529</v>
      </c>
      <c r="I87" s="8">
        <v>0.60486111111111118</v>
      </c>
      <c r="J87" s="15" t="s">
        <v>18</v>
      </c>
      <c r="K87" s="15">
        <v>581.41999999999996</v>
      </c>
      <c r="L87" s="15">
        <v>4.7619047620000003</v>
      </c>
      <c r="M87" s="15">
        <v>4</v>
      </c>
    </row>
    <row r="88" spans="1:13" ht="15.75">
      <c r="A88" s="15" t="s">
        <v>115</v>
      </c>
      <c r="B88" s="15" t="s">
        <v>20</v>
      </c>
      <c r="C88" s="15" t="s">
        <v>21</v>
      </c>
      <c r="D88" s="15" t="s">
        <v>25</v>
      </c>
      <c r="E88" s="15" t="s">
        <v>39</v>
      </c>
      <c r="F88" s="15">
        <v>76.52</v>
      </c>
      <c r="G88" s="15">
        <v>5</v>
      </c>
      <c r="H88" s="7">
        <v>43549</v>
      </c>
      <c r="I88" s="8">
        <v>0.43263888888888885</v>
      </c>
      <c r="J88" s="15" t="s">
        <v>23</v>
      </c>
      <c r="K88" s="15">
        <v>382.6</v>
      </c>
      <c r="L88" s="15">
        <v>4.7619047620000003</v>
      </c>
      <c r="M88" s="15">
        <v>9.9</v>
      </c>
    </row>
    <row r="89" spans="1:13" ht="15.75">
      <c r="A89" s="15" t="s">
        <v>116</v>
      </c>
      <c r="B89" s="15" t="s">
        <v>14</v>
      </c>
      <c r="C89" s="15" t="s">
        <v>15</v>
      </c>
      <c r="D89" s="15" t="s">
        <v>25</v>
      </c>
      <c r="E89" s="15" t="s">
        <v>37</v>
      </c>
      <c r="F89" s="15">
        <v>49.38</v>
      </c>
      <c r="G89" s="15">
        <v>7</v>
      </c>
      <c r="H89" s="7">
        <v>43551</v>
      </c>
      <c r="I89" s="8">
        <v>0.85763888888888884</v>
      </c>
      <c r="J89" s="15" t="s">
        <v>27</v>
      </c>
      <c r="K89" s="15">
        <v>345.66</v>
      </c>
      <c r="L89" s="15">
        <v>4.7619047620000003</v>
      </c>
      <c r="M89" s="15">
        <v>7.3</v>
      </c>
    </row>
    <row r="90" spans="1:13" ht="15.75">
      <c r="A90" s="15" t="s">
        <v>117</v>
      </c>
      <c r="B90" s="15" t="s">
        <v>14</v>
      </c>
      <c r="C90" s="15" t="s">
        <v>21</v>
      </c>
      <c r="D90" s="15" t="s">
        <v>25</v>
      </c>
      <c r="E90" s="15" t="s">
        <v>30</v>
      </c>
      <c r="F90" s="15">
        <v>42.47</v>
      </c>
      <c r="G90" s="15">
        <v>1</v>
      </c>
      <c r="H90" s="7">
        <v>43467</v>
      </c>
      <c r="I90" s="8">
        <v>0.70624999999999993</v>
      </c>
      <c r="J90" s="15" t="s">
        <v>23</v>
      </c>
      <c r="K90" s="15">
        <v>42.47</v>
      </c>
      <c r="L90" s="15">
        <v>4.7619047620000003</v>
      </c>
      <c r="M90" s="15">
        <v>5.7</v>
      </c>
    </row>
    <row r="91" spans="1:13" ht="15.75">
      <c r="A91" s="15" t="s">
        <v>118</v>
      </c>
      <c r="B91" s="15" t="s">
        <v>36</v>
      </c>
      <c r="C91" s="15" t="s">
        <v>21</v>
      </c>
      <c r="D91" s="15" t="s">
        <v>16</v>
      </c>
      <c r="E91" s="15" t="s">
        <v>17</v>
      </c>
      <c r="F91" s="15">
        <v>76.989999999999995</v>
      </c>
      <c r="G91" s="15">
        <v>6</v>
      </c>
      <c r="H91" s="7">
        <v>43523</v>
      </c>
      <c r="I91" s="8">
        <v>0.74652777777777779</v>
      </c>
      <c r="J91" s="15" t="s">
        <v>23</v>
      </c>
      <c r="K91" s="15">
        <v>461.94</v>
      </c>
      <c r="L91" s="15">
        <v>4.7619047620000003</v>
      </c>
      <c r="M91" s="15">
        <v>6.1</v>
      </c>
    </row>
    <row r="92" spans="1:13" ht="15.75">
      <c r="A92" s="15" t="s">
        <v>119</v>
      </c>
      <c r="B92" s="15" t="s">
        <v>20</v>
      </c>
      <c r="C92" s="15" t="s">
        <v>15</v>
      </c>
      <c r="D92" s="15" t="s">
        <v>16</v>
      </c>
      <c r="E92" s="15" t="s">
        <v>26</v>
      </c>
      <c r="F92" s="15">
        <v>47.38</v>
      </c>
      <c r="G92" s="15">
        <v>4</v>
      </c>
      <c r="H92" s="7">
        <v>43488</v>
      </c>
      <c r="I92" s="8">
        <v>0.43402777777777773</v>
      </c>
      <c r="J92" s="15" t="s">
        <v>23</v>
      </c>
      <c r="K92" s="15">
        <v>189.52</v>
      </c>
      <c r="L92" s="15">
        <v>4.7619047620000003</v>
      </c>
      <c r="M92" s="15">
        <v>7.1</v>
      </c>
    </row>
    <row r="93" spans="1:13" ht="15.75">
      <c r="A93" s="15" t="s">
        <v>120</v>
      </c>
      <c r="B93" s="15" t="s">
        <v>20</v>
      </c>
      <c r="C93" s="15" t="s">
        <v>21</v>
      </c>
      <c r="D93" s="15" t="s">
        <v>16</v>
      </c>
      <c r="E93" s="15" t="s">
        <v>30</v>
      </c>
      <c r="F93" s="15">
        <v>44.86</v>
      </c>
      <c r="G93" s="15">
        <v>10</v>
      </c>
      <c r="H93" s="7">
        <v>43491</v>
      </c>
      <c r="I93" s="8">
        <v>0.82916666666666661</v>
      </c>
      <c r="J93" s="15" t="s">
        <v>18</v>
      </c>
      <c r="K93" s="15">
        <v>448.6</v>
      </c>
      <c r="L93" s="15">
        <v>4.7619047620000003</v>
      </c>
      <c r="M93" s="15">
        <v>8.1999999999999993</v>
      </c>
    </row>
    <row r="94" spans="1:13" ht="15.75">
      <c r="A94" s="15" t="s">
        <v>121</v>
      </c>
      <c r="B94" s="15" t="s">
        <v>14</v>
      </c>
      <c r="C94" s="15" t="s">
        <v>15</v>
      </c>
      <c r="D94" s="15" t="s">
        <v>16</v>
      </c>
      <c r="E94" s="15" t="s">
        <v>30</v>
      </c>
      <c r="F94" s="15">
        <v>21.98</v>
      </c>
      <c r="G94" s="15">
        <v>7</v>
      </c>
      <c r="H94" s="7">
        <v>43475</v>
      </c>
      <c r="I94" s="8">
        <v>0.6958333333333333</v>
      </c>
      <c r="J94" s="15" t="s">
        <v>18</v>
      </c>
      <c r="K94" s="15">
        <v>153.86000000000001</v>
      </c>
      <c r="L94" s="15">
        <v>4.7619047620000003</v>
      </c>
      <c r="M94" s="15">
        <v>5.0999999999999996</v>
      </c>
    </row>
    <row r="95" spans="1:13" ht="15.75">
      <c r="A95" s="15" t="s">
        <v>122</v>
      </c>
      <c r="B95" s="15" t="s">
        <v>36</v>
      </c>
      <c r="C95" s="15" t="s">
        <v>15</v>
      </c>
      <c r="D95" s="15" t="s">
        <v>25</v>
      </c>
      <c r="E95" s="15" t="s">
        <v>17</v>
      </c>
      <c r="F95" s="15">
        <v>64.36</v>
      </c>
      <c r="G95" s="15">
        <v>9</v>
      </c>
      <c r="H95" s="7">
        <v>43536</v>
      </c>
      <c r="I95" s="8">
        <v>0.50624999999999998</v>
      </c>
      <c r="J95" s="15" t="s">
        <v>27</v>
      </c>
      <c r="K95" s="15">
        <v>579.24</v>
      </c>
      <c r="L95" s="15">
        <v>4.7619047620000003</v>
      </c>
      <c r="M95" s="15">
        <v>8.6</v>
      </c>
    </row>
    <row r="96" spans="1:13" ht="15.75">
      <c r="A96" s="15" t="s">
        <v>123</v>
      </c>
      <c r="B96" s="15" t="s">
        <v>20</v>
      </c>
      <c r="C96" s="15" t="s">
        <v>21</v>
      </c>
      <c r="D96" s="15" t="s">
        <v>25</v>
      </c>
      <c r="E96" s="15" t="s">
        <v>17</v>
      </c>
      <c r="F96" s="15">
        <v>89.75</v>
      </c>
      <c r="G96" s="15">
        <v>1</v>
      </c>
      <c r="H96" s="7">
        <v>43502</v>
      </c>
      <c r="I96" s="8">
        <v>0.83680555555555547</v>
      </c>
      <c r="J96" s="15" t="s">
        <v>27</v>
      </c>
      <c r="K96" s="15">
        <v>89.75</v>
      </c>
      <c r="L96" s="15">
        <v>4.7619047620000003</v>
      </c>
      <c r="M96" s="15">
        <v>6.6</v>
      </c>
    </row>
    <row r="97" spans="1:13" ht="15.75">
      <c r="A97" s="15" t="s">
        <v>124</v>
      </c>
      <c r="B97" s="15" t="s">
        <v>14</v>
      </c>
      <c r="C97" s="15" t="s">
        <v>21</v>
      </c>
      <c r="D97" s="15" t="s">
        <v>25</v>
      </c>
      <c r="E97" s="15" t="s">
        <v>22</v>
      </c>
      <c r="F97" s="15">
        <v>97.16</v>
      </c>
      <c r="G97" s="15">
        <v>1</v>
      </c>
      <c r="H97" s="7">
        <v>43532</v>
      </c>
      <c r="I97" s="8">
        <v>0.85972222222222217</v>
      </c>
      <c r="J97" s="15" t="s">
        <v>18</v>
      </c>
      <c r="K97" s="15">
        <v>97.16</v>
      </c>
      <c r="L97" s="15">
        <v>4.7619047620000003</v>
      </c>
      <c r="M97" s="15">
        <v>7.2</v>
      </c>
    </row>
    <row r="98" spans="1:13" ht="15.75">
      <c r="A98" s="15" t="s">
        <v>125</v>
      </c>
      <c r="B98" s="15" t="s">
        <v>36</v>
      </c>
      <c r="C98" s="15" t="s">
        <v>21</v>
      </c>
      <c r="D98" s="15" t="s">
        <v>25</v>
      </c>
      <c r="E98" s="15" t="s">
        <v>17</v>
      </c>
      <c r="F98" s="15">
        <v>87.87</v>
      </c>
      <c r="G98" s="15">
        <v>10</v>
      </c>
      <c r="H98" s="7">
        <v>43553</v>
      </c>
      <c r="I98" s="8">
        <v>0.43402777777777773</v>
      </c>
      <c r="J98" s="15" t="s">
        <v>18</v>
      </c>
      <c r="K98" s="15">
        <v>878.7</v>
      </c>
      <c r="L98" s="15">
        <v>4.7619047620000003</v>
      </c>
      <c r="M98" s="15">
        <v>5.0999999999999996</v>
      </c>
    </row>
    <row r="99" spans="1:13" ht="15.75">
      <c r="A99" s="15" t="s">
        <v>126</v>
      </c>
      <c r="B99" s="15" t="s">
        <v>20</v>
      </c>
      <c r="C99" s="15" t="s">
        <v>21</v>
      </c>
      <c r="D99" s="15" t="s">
        <v>16</v>
      </c>
      <c r="E99" s="15" t="s">
        <v>22</v>
      </c>
      <c r="F99" s="15">
        <v>12.45</v>
      </c>
      <c r="G99" s="15">
        <v>6</v>
      </c>
      <c r="H99" s="7">
        <v>43505</v>
      </c>
      <c r="I99" s="8">
        <v>0.5493055555555556</v>
      </c>
      <c r="J99" s="15" t="s">
        <v>23</v>
      </c>
      <c r="K99" s="15">
        <v>74.7</v>
      </c>
      <c r="L99" s="15">
        <v>4.7619047620000003</v>
      </c>
      <c r="M99" s="15">
        <v>4.0999999999999996</v>
      </c>
    </row>
    <row r="100" spans="1:13" ht="15.75">
      <c r="A100" s="15" t="s">
        <v>127</v>
      </c>
      <c r="B100" s="15" t="s">
        <v>14</v>
      </c>
      <c r="C100" s="15" t="s">
        <v>21</v>
      </c>
      <c r="D100" s="15" t="s">
        <v>25</v>
      </c>
      <c r="E100" s="15" t="s">
        <v>37</v>
      </c>
      <c r="F100" s="15">
        <v>52.75</v>
      </c>
      <c r="G100" s="15">
        <v>3</v>
      </c>
      <c r="H100" s="7">
        <v>43547</v>
      </c>
      <c r="I100" s="8">
        <v>0.42777777777777781</v>
      </c>
      <c r="J100" s="15" t="s">
        <v>18</v>
      </c>
      <c r="K100" s="15">
        <v>158.25</v>
      </c>
      <c r="L100" s="15">
        <v>4.7619047620000003</v>
      </c>
      <c r="M100" s="15">
        <v>9.3000000000000007</v>
      </c>
    </row>
    <row r="101" spans="1:13" ht="15.75">
      <c r="A101" s="15" t="s">
        <v>128</v>
      </c>
      <c r="B101" s="15" t="s">
        <v>36</v>
      </c>
      <c r="C101" s="15" t="s">
        <v>21</v>
      </c>
      <c r="D101" s="15" t="s">
        <v>25</v>
      </c>
      <c r="E101" s="15" t="s">
        <v>26</v>
      </c>
      <c r="F101" s="15">
        <v>82.7</v>
      </c>
      <c r="G101" s="15">
        <v>6</v>
      </c>
      <c r="H101" s="7">
        <v>43529</v>
      </c>
      <c r="I101" s="8">
        <v>0.7597222222222223</v>
      </c>
      <c r="J101" s="15" t="s">
        <v>23</v>
      </c>
      <c r="K101" s="15">
        <v>496.2</v>
      </c>
      <c r="L101" s="15">
        <v>4.7619047620000003</v>
      </c>
      <c r="M101" s="15">
        <v>7.4</v>
      </c>
    </row>
    <row r="102" spans="1:13" ht="15.75">
      <c r="A102" s="15" t="s">
        <v>129</v>
      </c>
      <c r="B102" s="15" t="s">
        <v>20</v>
      </c>
      <c r="C102" s="15" t="s">
        <v>15</v>
      </c>
      <c r="D102" s="15" t="s">
        <v>25</v>
      </c>
      <c r="E102" s="15" t="s">
        <v>39</v>
      </c>
      <c r="F102" s="15">
        <v>48.71</v>
      </c>
      <c r="G102" s="15">
        <v>1</v>
      </c>
      <c r="H102" s="7">
        <v>43550</v>
      </c>
      <c r="I102" s="8">
        <v>0.80555555555555547</v>
      </c>
      <c r="J102" s="15" t="s">
        <v>23</v>
      </c>
      <c r="K102" s="15">
        <v>48.71</v>
      </c>
      <c r="L102" s="15">
        <v>4.7619047620000003</v>
      </c>
      <c r="M102" s="15">
        <v>4.0999999999999996</v>
      </c>
    </row>
    <row r="103" spans="1:13" ht="15.75">
      <c r="A103" s="15" t="s">
        <v>130</v>
      </c>
      <c r="B103" s="15" t="s">
        <v>20</v>
      </c>
      <c r="C103" s="15" t="s">
        <v>21</v>
      </c>
      <c r="D103" s="15" t="s">
        <v>25</v>
      </c>
      <c r="E103" s="15" t="s">
        <v>39</v>
      </c>
      <c r="F103" s="15">
        <v>78.55</v>
      </c>
      <c r="G103" s="15">
        <v>9</v>
      </c>
      <c r="H103" s="7">
        <v>43525</v>
      </c>
      <c r="I103" s="8">
        <v>0.55694444444444446</v>
      </c>
      <c r="J103" s="15" t="s">
        <v>23</v>
      </c>
      <c r="K103" s="15">
        <v>706.95</v>
      </c>
      <c r="L103" s="15">
        <v>4.7619047620000003</v>
      </c>
      <c r="M103" s="15">
        <v>7.2</v>
      </c>
    </row>
    <row r="104" spans="1:13" ht="15.75">
      <c r="A104" s="15" t="s">
        <v>131</v>
      </c>
      <c r="B104" s="15" t="s">
        <v>20</v>
      </c>
      <c r="C104" s="15" t="s">
        <v>21</v>
      </c>
      <c r="D104" s="15" t="s">
        <v>16</v>
      </c>
      <c r="E104" s="15" t="s">
        <v>22</v>
      </c>
      <c r="F104" s="15">
        <v>23.07</v>
      </c>
      <c r="G104" s="15">
        <v>9</v>
      </c>
      <c r="H104" s="7">
        <v>43497</v>
      </c>
      <c r="I104" s="8">
        <v>0.4770833333333333</v>
      </c>
      <c r="J104" s="15" t="s">
        <v>23</v>
      </c>
      <c r="K104" s="15">
        <v>207.63</v>
      </c>
      <c r="L104" s="15">
        <v>4.7619047620000003</v>
      </c>
      <c r="M104" s="15">
        <v>4.9000000000000004</v>
      </c>
    </row>
    <row r="105" spans="1:13" ht="15.75">
      <c r="A105" s="15" t="s">
        <v>132</v>
      </c>
      <c r="B105" s="15" t="s">
        <v>14</v>
      </c>
      <c r="C105" s="15" t="s">
        <v>21</v>
      </c>
      <c r="D105" s="15" t="s">
        <v>25</v>
      </c>
      <c r="E105" s="15" t="s">
        <v>37</v>
      </c>
      <c r="F105" s="15">
        <v>58.26</v>
      </c>
      <c r="G105" s="15">
        <v>6</v>
      </c>
      <c r="H105" s="7">
        <v>43552</v>
      </c>
      <c r="I105" s="8">
        <v>0.6972222222222223</v>
      </c>
      <c r="J105" s="15" t="s">
        <v>23</v>
      </c>
      <c r="K105" s="15">
        <v>349.56</v>
      </c>
      <c r="L105" s="15">
        <v>4.7619047620000003</v>
      </c>
      <c r="M105" s="15">
        <v>9.9</v>
      </c>
    </row>
    <row r="106" spans="1:13" ht="15.75">
      <c r="A106" s="15" t="s">
        <v>133</v>
      </c>
      <c r="B106" s="15" t="s">
        <v>36</v>
      </c>
      <c r="C106" s="15" t="s">
        <v>21</v>
      </c>
      <c r="D106" s="15" t="s">
        <v>25</v>
      </c>
      <c r="E106" s="15" t="s">
        <v>17</v>
      </c>
      <c r="F106" s="15">
        <v>30.35</v>
      </c>
      <c r="G106" s="15">
        <v>7</v>
      </c>
      <c r="H106" s="7">
        <v>43543</v>
      </c>
      <c r="I106" s="8">
        <v>0.7631944444444444</v>
      </c>
      <c r="J106" s="15" t="s">
        <v>23</v>
      </c>
      <c r="K106" s="15">
        <v>212.45</v>
      </c>
      <c r="L106" s="15">
        <v>4.7619047620000003</v>
      </c>
      <c r="M106" s="15">
        <v>8</v>
      </c>
    </row>
    <row r="107" spans="1:13" ht="15.75">
      <c r="A107" s="15" t="s">
        <v>134</v>
      </c>
      <c r="B107" s="15" t="s">
        <v>135</v>
      </c>
      <c r="C107" s="15" t="s">
        <v>15</v>
      </c>
      <c r="D107" s="15" t="s">
        <v>25</v>
      </c>
      <c r="E107" s="15" t="s">
        <v>22</v>
      </c>
      <c r="F107" s="15">
        <v>88.67</v>
      </c>
      <c r="G107" s="15">
        <v>10</v>
      </c>
      <c r="H107" s="7">
        <v>43477</v>
      </c>
      <c r="I107" s="8">
        <v>0.61805555555555558</v>
      </c>
      <c r="J107" s="15" t="s">
        <v>18</v>
      </c>
      <c r="K107" s="15">
        <v>886.7</v>
      </c>
      <c r="L107" s="15">
        <v>4.7619047620000003</v>
      </c>
      <c r="M107" s="15">
        <v>7.3</v>
      </c>
    </row>
    <row r="108" spans="1:13" ht="15.75">
      <c r="A108" s="15" t="s">
        <v>136</v>
      </c>
      <c r="B108" s="15" t="s">
        <v>20</v>
      </c>
      <c r="C108" s="15" t="s">
        <v>21</v>
      </c>
      <c r="D108" s="15" t="s">
        <v>25</v>
      </c>
      <c r="E108" s="15" t="s">
        <v>39</v>
      </c>
      <c r="F108" s="15">
        <v>27.38</v>
      </c>
      <c r="G108" s="15">
        <v>6</v>
      </c>
      <c r="H108" s="7">
        <v>43470</v>
      </c>
      <c r="I108" s="8">
        <v>0.87083333333333324</v>
      </c>
      <c r="J108" s="15" t="s">
        <v>27</v>
      </c>
      <c r="K108" s="15">
        <v>164.28</v>
      </c>
      <c r="L108" s="15">
        <v>4.7619047620000003</v>
      </c>
      <c r="M108" s="15">
        <v>7.9</v>
      </c>
    </row>
    <row r="109" spans="1:13" ht="15.75">
      <c r="A109" s="15" t="s">
        <v>137</v>
      </c>
      <c r="B109" s="15" t="s">
        <v>14</v>
      </c>
      <c r="C109" s="15" t="s">
        <v>21</v>
      </c>
      <c r="D109" s="15" t="s">
        <v>25</v>
      </c>
      <c r="E109" s="15" t="s">
        <v>30</v>
      </c>
      <c r="F109" s="15">
        <v>62.13</v>
      </c>
      <c r="G109" s="15">
        <v>6</v>
      </c>
      <c r="H109" s="7">
        <v>43546</v>
      </c>
      <c r="I109" s="8">
        <v>0.84652777777777777</v>
      </c>
      <c r="J109" s="15" t="s">
        <v>23</v>
      </c>
      <c r="K109" s="15">
        <v>372.78</v>
      </c>
      <c r="L109" s="15">
        <v>4.7619047620000003</v>
      </c>
      <c r="M109" s="15">
        <v>7.4</v>
      </c>
    </row>
    <row r="110" spans="1:13" ht="15.75">
      <c r="A110" s="15" t="s">
        <v>138</v>
      </c>
      <c r="B110" s="15" t="s">
        <v>20</v>
      </c>
      <c r="C110" s="15" t="s">
        <v>21</v>
      </c>
      <c r="D110" s="15" t="s">
        <v>16</v>
      </c>
      <c r="E110" s="15" t="s">
        <v>37</v>
      </c>
      <c r="F110" s="15">
        <v>33.979999999999997</v>
      </c>
      <c r="G110" s="15">
        <v>9</v>
      </c>
      <c r="H110" s="7">
        <v>43548</v>
      </c>
      <c r="I110" s="8">
        <v>0.4465277777777778</v>
      </c>
      <c r="J110" s="15" t="s">
        <v>23</v>
      </c>
      <c r="K110" s="15">
        <v>305.82</v>
      </c>
      <c r="L110" s="15">
        <v>4.7619047620000003</v>
      </c>
      <c r="M110" s="15">
        <v>4.2</v>
      </c>
    </row>
    <row r="111" spans="1:13" ht="15.75">
      <c r="A111" s="15" t="s">
        <v>139</v>
      </c>
      <c r="B111" s="15" t="s">
        <v>20</v>
      </c>
      <c r="C111" s="15" t="s">
        <v>15</v>
      </c>
      <c r="D111" s="15" t="s">
        <v>25</v>
      </c>
      <c r="E111" s="15" t="s">
        <v>22</v>
      </c>
      <c r="F111" s="15">
        <v>81.97</v>
      </c>
      <c r="G111" s="15">
        <v>10</v>
      </c>
      <c r="H111" s="7">
        <v>43527</v>
      </c>
      <c r="I111" s="8">
        <v>0.60416666666666663</v>
      </c>
      <c r="J111" s="15" t="s">
        <v>23</v>
      </c>
      <c r="K111" s="15">
        <v>819.7</v>
      </c>
      <c r="L111" s="15">
        <v>4.7619047620000003</v>
      </c>
      <c r="M111" s="15">
        <v>9.1999999999999993</v>
      </c>
    </row>
    <row r="112" spans="1:13" ht="15.75">
      <c r="A112" s="15" t="s">
        <v>140</v>
      </c>
      <c r="B112" s="15" t="s">
        <v>36</v>
      </c>
      <c r="C112" s="15" t="s">
        <v>15</v>
      </c>
      <c r="D112" s="15" t="s">
        <v>16</v>
      </c>
      <c r="E112" s="15" t="s">
        <v>30</v>
      </c>
      <c r="F112" s="15">
        <v>16.489999999999998</v>
      </c>
      <c r="G112" s="15">
        <v>2</v>
      </c>
      <c r="H112" s="7">
        <v>43501</v>
      </c>
      <c r="I112" s="8">
        <v>0.48055555555555557</v>
      </c>
      <c r="J112" s="15" t="s">
        <v>18</v>
      </c>
      <c r="K112" s="15">
        <v>32.979999999999997</v>
      </c>
      <c r="L112" s="15">
        <v>4.7619047620000003</v>
      </c>
      <c r="M112" s="15">
        <v>4.5999999999999996</v>
      </c>
    </row>
    <row r="113" spans="1:13" ht="15.75">
      <c r="A113" s="15" t="s">
        <v>141</v>
      </c>
      <c r="B113" s="15" t="s">
        <v>20</v>
      </c>
      <c r="C113" s="15" t="s">
        <v>15</v>
      </c>
      <c r="D113" s="15" t="s">
        <v>16</v>
      </c>
      <c r="E113" s="15" t="s">
        <v>17</v>
      </c>
      <c r="F113" s="15">
        <v>98.21</v>
      </c>
      <c r="G113" s="15">
        <v>3</v>
      </c>
      <c r="H113" s="7">
        <v>43501</v>
      </c>
      <c r="I113" s="8">
        <v>0.44513888888888892</v>
      </c>
      <c r="J113" s="15" t="s">
        <v>27</v>
      </c>
      <c r="K113" s="15">
        <v>294.63</v>
      </c>
      <c r="L113" s="15">
        <v>4.7619047620000003</v>
      </c>
      <c r="M113" s="15">
        <v>7.8</v>
      </c>
    </row>
    <row r="114" spans="1:13" ht="15.75">
      <c r="A114" s="15" t="s">
        <v>142</v>
      </c>
      <c r="B114" s="15" t="s">
        <v>36</v>
      </c>
      <c r="C114" s="15" t="s">
        <v>21</v>
      </c>
      <c r="D114" s="15" t="s">
        <v>16</v>
      </c>
      <c r="E114" s="15" t="s">
        <v>39</v>
      </c>
      <c r="F114" s="15">
        <v>72.84</v>
      </c>
      <c r="G114" s="15">
        <v>7</v>
      </c>
      <c r="H114" s="7">
        <v>43511</v>
      </c>
      <c r="I114" s="8">
        <v>0.53055555555555556</v>
      </c>
      <c r="J114" s="15" t="s">
        <v>23</v>
      </c>
      <c r="K114" s="15">
        <v>509.88</v>
      </c>
      <c r="L114" s="15">
        <v>4.7619047620000003</v>
      </c>
      <c r="M114" s="15">
        <v>8.4</v>
      </c>
    </row>
    <row r="115" spans="1:13" ht="15.75">
      <c r="A115" s="15" t="s">
        <v>143</v>
      </c>
      <c r="B115" s="15" t="s">
        <v>14</v>
      </c>
      <c r="C115" s="15" t="s">
        <v>15</v>
      </c>
      <c r="D115" s="15" t="s">
        <v>25</v>
      </c>
      <c r="E115" s="15" t="s">
        <v>26</v>
      </c>
      <c r="F115" s="15">
        <v>58.07</v>
      </c>
      <c r="G115" s="15">
        <v>9</v>
      </c>
      <c r="H115" s="7">
        <v>43484</v>
      </c>
      <c r="I115" s="8">
        <v>0.83819444444444446</v>
      </c>
      <c r="J115" s="15" t="s">
        <v>18</v>
      </c>
      <c r="K115" s="15">
        <v>522.63</v>
      </c>
      <c r="L115" s="15">
        <v>4.7619047620000003</v>
      </c>
      <c r="M115" s="15">
        <v>4.3</v>
      </c>
    </row>
    <row r="116" spans="1:13" ht="15.75">
      <c r="A116" s="15" t="s">
        <v>144</v>
      </c>
      <c r="B116" s="15" t="s">
        <v>20</v>
      </c>
      <c r="C116" s="15" t="s">
        <v>15</v>
      </c>
      <c r="D116" s="15" t="s">
        <v>16</v>
      </c>
      <c r="E116" s="15" t="s">
        <v>26</v>
      </c>
      <c r="F116" s="15">
        <v>80.790000000000006</v>
      </c>
      <c r="G116" s="15">
        <v>9</v>
      </c>
      <c r="H116" s="7">
        <v>43497</v>
      </c>
      <c r="I116" s="8">
        <v>0.85486111111111107</v>
      </c>
      <c r="J116" s="15" t="s">
        <v>27</v>
      </c>
      <c r="K116" s="15">
        <v>727.11</v>
      </c>
      <c r="L116" s="15">
        <v>4.7619047620000003</v>
      </c>
      <c r="M116" s="15">
        <v>9.5</v>
      </c>
    </row>
    <row r="117" spans="1:13" ht="15.75">
      <c r="A117" s="15" t="s">
        <v>145</v>
      </c>
      <c r="B117" s="15" t="s">
        <v>20</v>
      </c>
      <c r="C117" s="15" t="s">
        <v>21</v>
      </c>
      <c r="D117" s="15" t="s">
        <v>16</v>
      </c>
      <c r="E117" s="15" t="s">
        <v>39</v>
      </c>
      <c r="F117" s="15">
        <v>27.02</v>
      </c>
      <c r="G117" s="15">
        <v>3</v>
      </c>
      <c r="H117" s="7">
        <v>43526</v>
      </c>
      <c r="I117" s="8">
        <v>0.54236111111111118</v>
      </c>
      <c r="J117" s="15" t="s">
        <v>27</v>
      </c>
      <c r="K117" s="15">
        <v>81.06</v>
      </c>
      <c r="L117" s="15">
        <v>4.7619047620000003</v>
      </c>
      <c r="M117" s="15">
        <v>7.1</v>
      </c>
    </row>
    <row r="118" spans="1:13" ht="15.75">
      <c r="A118" s="15" t="s">
        <v>146</v>
      </c>
      <c r="B118" s="15" t="s">
        <v>36</v>
      </c>
      <c r="C118" s="15" t="s">
        <v>15</v>
      </c>
      <c r="D118" s="15" t="s">
        <v>25</v>
      </c>
      <c r="E118" s="15" t="s">
        <v>39</v>
      </c>
      <c r="F118" s="15">
        <v>21.94</v>
      </c>
      <c r="G118" s="15">
        <v>5</v>
      </c>
      <c r="H118" s="7">
        <v>43529</v>
      </c>
      <c r="I118" s="8">
        <v>0.52013888888888882</v>
      </c>
      <c r="J118" s="15" t="s">
        <v>18</v>
      </c>
      <c r="K118" s="15">
        <v>109.7</v>
      </c>
      <c r="L118" s="15">
        <v>4.7619047620000003</v>
      </c>
      <c r="M118" s="15">
        <v>5.3</v>
      </c>
    </row>
    <row r="119" spans="1:13" ht="15.75">
      <c r="A119" s="15" t="s">
        <v>147</v>
      </c>
      <c r="B119" s="15" t="s">
        <v>36</v>
      </c>
      <c r="C119" s="15" t="s">
        <v>15</v>
      </c>
      <c r="D119" s="15" t="s">
        <v>25</v>
      </c>
      <c r="E119" s="15" t="s">
        <v>39</v>
      </c>
      <c r="F119" s="15">
        <v>51.36</v>
      </c>
      <c r="G119" s="15">
        <v>1</v>
      </c>
      <c r="H119" s="7">
        <v>43481</v>
      </c>
      <c r="I119" s="8">
        <v>0.6430555555555556</v>
      </c>
      <c r="J119" s="15" t="s">
        <v>18</v>
      </c>
      <c r="K119" s="15">
        <v>51.36</v>
      </c>
      <c r="L119" s="15">
        <v>4.7619047620000003</v>
      </c>
      <c r="M119" s="15">
        <v>5.2</v>
      </c>
    </row>
    <row r="120" spans="1:13" ht="15.75">
      <c r="A120" s="15" t="s">
        <v>148</v>
      </c>
      <c r="B120" s="15" t="s">
        <v>14</v>
      </c>
      <c r="C120" s="15" t="s">
        <v>21</v>
      </c>
      <c r="D120" s="15" t="s">
        <v>16</v>
      </c>
      <c r="E120" s="15" t="s">
        <v>37</v>
      </c>
      <c r="F120" s="15">
        <v>10.96</v>
      </c>
      <c r="G120" s="15">
        <v>10</v>
      </c>
      <c r="H120" s="7">
        <v>43498</v>
      </c>
      <c r="I120" s="8">
        <v>0.8666666666666667</v>
      </c>
      <c r="J120" s="15" t="s">
        <v>18</v>
      </c>
      <c r="K120" s="15">
        <v>109.6</v>
      </c>
      <c r="L120" s="15">
        <v>4.7619047620000003</v>
      </c>
      <c r="M120" s="15">
        <v>6</v>
      </c>
    </row>
    <row r="121" spans="1:13" ht="15.75">
      <c r="A121" s="15" t="s">
        <v>149</v>
      </c>
      <c r="B121" s="15" t="s">
        <v>36</v>
      </c>
      <c r="C121" s="15" t="s">
        <v>21</v>
      </c>
      <c r="D121" s="15" t="s">
        <v>25</v>
      </c>
      <c r="E121" s="15" t="s">
        <v>26</v>
      </c>
      <c r="F121" s="15">
        <v>53.44</v>
      </c>
      <c r="G121" s="15">
        <v>2</v>
      </c>
      <c r="H121" s="7">
        <v>43485</v>
      </c>
      <c r="I121" s="8">
        <v>0.85972222222222217</v>
      </c>
      <c r="J121" s="15" t="s">
        <v>18</v>
      </c>
      <c r="K121" s="15">
        <v>106.88</v>
      </c>
      <c r="L121" s="15">
        <v>4.7619047620000003</v>
      </c>
      <c r="M121" s="15">
        <v>4.0999999999999996</v>
      </c>
    </row>
    <row r="122" spans="1:13" ht="15.75">
      <c r="A122" s="15" t="s">
        <v>150</v>
      </c>
      <c r="B122" s="15" t="s">
        <v>14</v>
      </c>
      <c r="C122" s="15" t="s">
        <v>21</v>
      </c>
      <c r="D122" s="15" t="s">
        <v>16</v>
      </c>
      <c r="E122" s="15" t="s">
        <v>22</v>
      </c>
      <c r="F122" s="15">
        <v>99.56</v>
      </c>
      <c r="G122" s="15">
        <v>8</v>
      </c>
      <c r="H122" s="7">
        <v>43510</v>
      </c>
      <c r="I122" s="8">
        <v>0.7104166666666667</v>
      </c>
      <c r="J122" s="15" t="s">
        <v>27</v>
      </c>
      <c r="K122" s="15">
        <v>796.48</v>
      </c>
      <c r="L122" s="15">
        <v>4.7619047620000003</v>
      </c>
      <c r="M122" s="15">
        <v>5.2</v>
      </c>
    </row>
    <row r="123" spans="1:13" ht="15.75">
      <c r="A123" s="15" t="s">
        <v>151</v>
      </c>
      <c r="B123" s="15" t="s">
        <v>20</v>
      </c>
      <c r="C123" s="15" t="s">
        <v>15</v>
      </c>
      <c r="D123" s="15" t="s">
        <v>25</v>
      </c>
      <c r="E123" s="15" t="s">
        <v>30</v>
      </c>
      <c r="F123" s="15">
        <v>57.12</v>
      </c>
      <c r="G123" s="15">
        <v>7</v>
      </c>
      <c r="H123" s="7">
        <v>43477</v>
      </c>
      <c r="I123" s="8">
        <v>0.50138888888888888</v>
      </c>
      <c r="J123" s="15" t="s">
        <v>27</v>
      </c>
      <c r="K123" s="15">
        <v>399.84</v>
      </c>
      <c r="L123" s="15">
        <v>4.7619047620000003</v>
      </c>
      <c r="M123" s="15">
        <v>6.5</v>
      </c>
    </row>
    <row r="124" spans="1:13" ht="15.75">
      <c r="A124" s="15" t="s">
        <v>152</v>
      </c>
      <c r="B124" s="15" t="s">
        <v>36</v>
      </c>
      <c r="C124" s="15" t="s">
        <v>15</v>
      </c>
      <c r="D124" s="15" t="s">
        <v>25</v>
      </c>
      <c r="E124" s="15" t="s">
        <v>30</v>
      </c>
      <c r="F124" s="15">
        <v>99.96</v>
      </c>
      <c r="G124" s="15">
        <v>9</v>
      </c>
      <c r="H124" s="7">
        <v>43533</v>
      </c>
      <c r="I124" s="8">
        <v>0.72638888888888886</v>
      </c>
      <c r="J124" s="15" t="s">
        <v>27</v>
      </c>
      <c r="K124" s="15">
        <v>899.64</v>
      </c>
      <c r="L124" s="15">
        <v>4.7619047620000003</v>
      </c>
      <c r="M124" s="15">
        <v>4.2</v>
      </c>
    </row>
    <row r="125" spans="1:13" ht="15.75">
      <c r="A125" s="15" t="s">
        <v>153</v>
      </c>
      <c r="B125" s="15" t="s">
        <v>20</v>
      </c>
      <c r="C125" s="15" t="s">
        <v>15</v>
      </c>
      <c r="D125" s="15" t="s">
        <v>25</v>
      </c>
      <c r="E125" s="15" t="s">
        <v>26</v>
      </c>
      <c r="F125" s="15">
        <v>63.91</v>
      </c>
      <c r="G125" s="15">
        <v>8</v>
      </c>
      <c r="H125" s="7">
        <v>43537</v>
      </c>
      <c r="I125" s="8">
        <v>0.82777777777777783</v>
      </c>
      <c r="J125" s="15" t="s">
        <v>27</v>
      </c>
      <c r="K125" s="15">
        <v>511.28</v>
      </c>
      <c r="L125" s="15">
        <v>4.7619047620000003</v>
      </c>
      <c r="M125" s="15">
        <v>4.5999999999999996</v>
      </c>
    </row>
    <row r="126" spans="1:13" ht="15.75">
      <c r="A126" s="15" t="s">
        <v>154</v>
      </c>
      <c r="B126" s="15" t="s">
        <v>36</v>
      </c>
      <c r="C126" s="15" t="s">
        <v>15</v>
      </c>
      <c r="D126" s="15" t="s">
        <v>16</v>
      </c>
      <c r="E126" s="15" t="s">
        <v>39</v>
      </c>
      <c r="F126" s="15">
        <v>56.47</v>
      </c>
      <c r="G126" s="15">
        <v>8</v>
      </c>
      <c r="H126" s="7">
        <v>43533</v>
      </c>
      <c r="I126" s="8">
        <v>0.62291666666666667</v>
      </c>
      <c r="J126" s="15" t="s">
        <v>18</v>
      </c>
      <c r="K126" s="15">
        <v>451.76</v>
      </c>
      <c r="L126" s="15">
        <v>4.7619047620000003</v>
      </c>
      <c r="M126" s="15">
        <v>7.3</v>
      </c>
    </row>
    <row r="127" spans="1:13" ht="15.75">
      <c r="A127" s="15" t="s">
        <v>155</v>
      </c>
      <c r="B127" s="15" t="s">
        <v>14</v>
      </c>
      <c r="C127" s="15" t="s">
        <v>21</v>
      </c>
      <c r="D127" s="15" t="s">
        <v>16</v>
      </c>
      <c r="E127" s="15" t="s">
        <v>26</v>
      </c>
      <c r="F127" s="15">
        <v>93.69</v>
      </c>
      <c r="G127" s="15">
        <v>7</v>
      </c>
      <c r="H127" s="7">
        <v>43534</v>
      </c>
      <c r="I127" s="8">
        <v>0.78055555555555556</v>
      </c>
      <c r="J127" s="15" t="s">
        <v>27</v>
      </c>
      <c r="K127" s="15">
        <v>655.83</v>
      </c>
      <c r="L127" s="15">
        <v>4.7619047620000003</v>
      </c>
      <c r="M127" s="15">
        <v>4.5</v>
      </c>
    </row>
    <row r="128" spans="1:13" ht="15.75">
      <c r="A128" s="15" t="s">
        <v>156</v>
      </c>
      <c r="B128" s="15" t="s">
        <v>14</v>
      </c>
      <c r="C128" s="15" t="s">
        <v>21</v>
      </c>
      <c r="D128" s="15" t="s">
        <v>16</v>
      </c>
      <c r="E128" s="15" t="s">
        <v>30</v>
      </c>
      <c r="F128" s="15">
        <v>32.25</v>
      </c>
      <c r="G128" s="15">
        <v>5</v>
      </c>
      <c r="H128" s="7">
        <v>43492</v>
      </c>
      <c r="I128" s="8">
        <v>0.55972222222222223</v>
      </c>
      <c r="J128" s="15" t="s">
        <v>23</v>
      </c>
      <c r="K128" s="15">
        <v>161.25</v>
      </c>
      <c r="L128" s="15">
        <v>4.7619047620000003</v>
      </c>
      <c r="M128" s="15">
        <v>9</v>
      </c>
    </row>
    <row r="129" spans="1:13" ht="15.75">
      <c r="A129" s="15" t="s">
        <v>157</v>
      </c>
      <c r="B129" s="15" t="s">
        <v>20</v>
      </c>
      <c r="C129" s="15" t="s">
        <v>21</v>
      </c>
      <c r="D129" s="15" t="s">
        <v>16</v>
      </c>
      <c r="E129" s="15" t="s">
        <v>39</v>
      </c>
      <c r="F129" s="15">
        <v>31.73</v>
      </c>
      <c r="G129" s="15">
        <v>9</v>
      </c>
      <c r="H129" s="7">
        <v>43473</v>
      </c>
      <c r="I129" s="8">
        <v>0.67847222222222225</v>
      </c>
      <c r="J129" s="15" t="s">
        <v>27</v>
      </c>
      <c r="K129" s="15">
        <v>285.57</v>
      </c>
      <c r="L129" s="15">
        <v>4.7619047620000003</v>
      </c>
      <c r="M129" s="15">
        <v>5.9</v>
      </c>
    </row>
    <row r="130" spans="1:13" ht="15.75">
      <c r="A130" s="15" t="s">
        <v>158</v>
      </c>
      <c r="B130" s="15" t="s">
        <v>20</v>
      </c>
      <c r="C130" s="15" t="s">
        <v>15</v>
      </c>
      <c r="D130" s="15" t="s">
        <v>16</v>
      </c>
      <c r="E130" s="15" t="s">
        <v>37</v>
      </c>
      <c r="F130" s="15">
        <v>68.540000000000006</v>
      </c>
      <c r="G130" s="15">
        <v>8</v>
      </c>
      <c r="H130" s="7">
        <v>43473</v>
      </c>
      <c r="I130" s="8">
        <v>0.6645833333333333</v>
      </c>
      <c r="J130" s="15" t="s">
        <v>18</v>
      </c>
      <c r="K130" s="15">
        <v>548.32000000000005</v>
      </c>
      <c r="L130" s="15">
        <v>4.7619047620000003</v>
      </c>
      <c r="M130" s="15">
        <v>8.5</v>
      </c>
    </row>
    <row r="131" spans="1:13" ht="15.75">
      <c r="A131" s="15" t="s">
        <v>159</v>
      </c>
      <c r="B131" s="15" t="s">
        <v>36</v>
      </c>
      <c r="C131" s="15" t="s">
        <v>21</v>
      </c>
      <c r="D131" s="15" t="s">
        <v>16</v>
      </c>
      <c r="E131" s="15" t="s">
        <v>30</v>
      </c>
      <c r="F131" s="15">
        <v>90.28</v>
      </c>
      <c r="G131" s="15">
        <v>9</v>
      </c>
      <c r="H131" s="7">
        <v>43504</v>
      </c>
      <c r="I131" s="8">
        <v>0.46875</v>
      </c>
      <c r="J131" s="15" t="s">
        <v>18</v>
      </c>
      <c r="K131" s="15">
        <v>812.52</v>
      </c>
      <c r="L131" s="15">
        <v>4.7619047620000003</v>
      </c>
      <c r="M131" s="15">
        <v>7.2</v>
      </c>
    </row>
    <row r="132" spans="1:13" ht="15.75">
      <c r="A132" s="15" t="s">
        <v>160</v>
      </c>
      <c r="B132" s="15" t="s">
        <v>36</v>
      </c>
      <c r="C132" s="15" t="s">
        <v>21</v>
      </c>
      <c r="D132" s="15" t="s">
        <v>16</v>
      </c>
      <c r="E132" s="15" t="s">
        <v>39</v>
      </c>
      <c r="F132" s="15">
        <v>39.619999999999997</v>
      </c>
      <c r="G132" s="15">
        <v>7</v>
      </c>
      <c r="H132" s="7">
        <v>43490</v>
      </c>
      <c r="I132" s="8">
        <v>0.5541666666666667</v>
      </c>
      <c r="J132" s="15" t="s">
        <v>23</v>
      </c>
      <c r="K132" s="15">
        <v>277.33999999999997</v>
      </c>
      <c r="L132" s="15">
        <v>4.7619047620000003</v>
      </c>
      <c r="M132" s="15">
        <v>7.5</v>
      </c>
    </row>
    <row r="133" spans="1:13" ht="15.75">
      <c r="A133" s="15" t="s">
        <v>161</v>
      </c>
      <c r="B133" s="15" t="s">
        <v>14</v>
      </c>
      <c r="C133" s="15" t="s">
        <v>15</v>
      </c>
      <c r="D133" s="15" t="s">
        <v>16</v>
      </c>
      <c r="E133" s="15" t="s">
        <v>30</v>
      </c>
      <c r="F133" s="15">
        <v>92.13</v>
      </c>
      <c r="G133" s="15">
        <v>6</v>
      </c>
      <c r="H133" s="7">
        <v>43530</v>
      </c>
      <c r="I133" s="8">
        <v>0.8569444444444444</v>
      </c>
      <c r="J133" s="15" t="s">
        <v>23</v>
      </c>
      <c r="K133" s="15">
        <v>552.78</v>
      </c>
      <c r="L133" s="15">
        <v>4.7619047620000003</v>
      </c>
      <c r="M133" s="15">
        <v>8.3000000000000007</v>
      </c>
    </row>
    <row r="134" spans="1:13" ht="15.75">
      <c r="A134" s="15" t="s">
        <v>162</v>
      </c>
      <c r="B134" s="15" t="s">
        <v>36</v>
      </c>
      <c r="C134" s="15" t="s">
        <v>21</v>
      </c>
      <c r="D134" s="15" t="s">
        <v>16</v>
      </c>
      <c r="E134" s="15" t="s">
        <v>30</v>
      </c>
      <c r="F134" s="15">
        <v>34.840000000000003</v>
      </c>
      <c r="G134" s="15">
        <v>4</v>
      </c>
      <c r="H134" s="7">
        <v>43506</v>
      </c>
      <c r="I134" s="8">
        <v>0.77500000000000002</v>
      </c>
      <c r="J134" s="15" t="s">
        <v>23</v>
      </c>
      <c r="K134" s="15">
        <v>139.36000000000001</v>
      </c>
      <c r="L134" s="15">
        <v>4.7619047620000003</v>
      </c>
      <c r="M134" s="15">
        <v>7.4</v>
      </c>
    </row>
    <row r="135" spans="1:13" ht="15.75">
      <c r="A135" s="15" t="s">
        <v>163</v>
      </c>
      <c r="B135" s="15" t="s">
        <v>36</v>
      </c>
      <c r="C135" s="15" t="s">
        <v>15</v>
      </c>
      <c r="D135" s="15" t="s">
        <v>25</v>
      </c>
      <c r="E135" s="15" t="s">
        <v>22</v>
      </c>
      <c r="F135" s="15">
        <v>87.45</v>
      </c>
      <c r="G135" s="15">
        <v>6</v>
      </c>
      <c r="H135" s="7">
        <v>43513</v>
      </c>
      <c r="I135" s="8">
        <v>0.61111111111111105</v>
      </c>
      <c r="J135" s="15" t="s">
        <v>27</v>
      </c>
      <c r="K135" s="15">
        <v>524.70000000000005</v>
      </c>
      <c r="L135" s="15">
        <v>4.7619047620000003</v>
      </c>
      <c r="M135" s="15">
        <v>8.8000000000000007</v>
      </c>
    </row>
    <row r="136" spans="1:13" ht="15.75">
      <c r="A136" s="15" t="s">
        <v>164</v>
      </c>
      <c r="B136" s="15" t="s">
        <v>20</v>
      </c>
      <c r="C136" s="15" t="s">
        <v>21</v>
      </c>
      <c r="D136" s="15" t="s">
        <v>16</v>
      </c>
      <c r="E136" s="15" t="s">
        <v>17</v>
      </c>
      <c r="F136" s="15">
        <v>81.3</v>
      </c>
      <c r="G136" s="15">
        <v>6</v>
      </c>
      <c r="H136" s="7">
        <v>43532</v>
      </c>
      <c r="I136" s="8">
        <v>0.69652777777777775</v>
      </c>
      <c r="J136" s="15" t="s">
        <v>18</v>
      </c>
      <c r="K136" s="15">
        <v>487.8</v>
      </c>
      <c r="L136" s="15">
        <v>4.7619047620000003</v>
      </c>
      <c r="M136" s="15">
        <v>5.3</v>
      </c>
    </row>
    <row r="137" spans="1:13" ht="15.75">
      <c r="A137" s="15" t="s">
        <v>165</v>
      </c>
      <c r="B137" s="15" t="s">
        <v>20</v>
      </c>
      <c r="C137" s="15" t="s">
        <v>21</v>
      </c>
      <c r="D137" s="15" t="s">
        <v>25</v>
      </c>
      <c r="E137" s="15" t="s">
        <v>39</v>
      </c>
      <c r="F137" s="15">
        <v>90.22</v>
      </c>
      <c r="G137" s="15">
        <v>3</v>
      </c>
      <c r="H137" s="7">
        <v>43514</v>
      </c>
      <c r="I137" s="8">
        <v>0.81874999999999998</v>
      </c>
      <c r="J137" s="15" t="s">
        <v>23</v>
      </c>
      <c r="K137" s="15">
        <v>270.66000000000003</v>
      </c>
      <c r="L137" s="15">
        <v>4.7619047620000003</v>
      </c>
      <c r="M137" s="15">
        <v>6.2</v>
      </c>
    </row>
    <row r="138" spans="1:13" ht="15.75">
      <c r="A138" s="15" t="s">
        <v>166</v>
      </c>
      <c r="B138" s="15" t="s">
        <v>14</v>
      </c>
      <c r="C138" s="15" t="s">
        <v>21</v>
      </c>
      <c r="D138" s="15" t="s">
        <v>16</v>
      </c>
      <c r="E138" s="15" t="s">
        <v>22</v>
      </c>
      <c r="F138" s="15">
        <v>26.31</v>
      </c>
      <c r="G138" s="15">
        <v>5</v>
      </c>
      <c r="H138" s="7">
        <v>43483</v>
      </c>
      <c r="I138" s="8">
        <v>0.87430555555555556</v>
      </c>
      <c r="J138" s="15" t="s">
        <v>27</v>
      </c>
      <c r="K138" s="15">
        <v>131.55000000000001</v>
      </c>
      <c r="L138" s="15">
        <v>4.7619047620000003</v>
      </c>
      <c r="M138" s="15">
        <v>8.8000000000000007</v>
      </c>
    </row>
    <row r="139" spans="1:13" ht="15.75">
      <c r="A139" s="15" t="s">
        <v>167</v>
      </c>
      <c r="B139" s="15" t="s">
        <v>14</v>
      </c>
      <c r="C139" s="15" t="s">
        <v>15</v>
      </c>
      <c r="D139" s="15" t="s">
        <v>16</v>
      </c>
      <c r="E139" s="15" t="s">
        <v>26</v>
      </c>
      <c r="F139" s="15">
        <v>34.42</v>
      </c>
      <c r="G139" s="15">
        <v>6</v>
      </c>
      <c r="H139" s="7">
        <v>43514</v>
      </c>
      <c r="I139" s="8">
        <v>0.65208333333333335</v>
      </c>
      <c r="J139" s="15" t="s">
        <v>23</v>
      </c>
      <c r="K139" s="15">
        <v>206.52</v>
      </c>
      <c r="L139" s="15">
        <v>4.7619047620000003</v>
      </c>
      <c r="M139" s="15">
        <v>9.8000000000000007</v>
      </c>
    </row>
    <row r="140" spans="1:13" ht="15.75">
      <c r="A140" s="15" t="s">
        <v>168</v>
      </c>
      <c r="B140" s="15" t="s">
        <v>36</v>
      </c>
      <c r="C140" s="15" t="s">
        <v>21</v>
      </c>
      <c r="D140" s="15" t="s">
        <v>25</v>
      </c>
      <c r="E140" s="15" t="s">
        <v>30</v>
      </c>
      <c r="F140" s="15">
        <v>51.91</v>
      </c>
      <c r="G140" s="15">
        <v>10</v>
      </c>
      <c r="H140" s="7">
        <v>43512</v>
      </c>
      <c r="I140" s="8">
        <v>0.51458333333333328</v>
      </c>
      <c r="J140" s="15" t="s">
        <v>23</v>
      </c>
      <c r="K140" s="15">
        <v>519.1</v>
      </c>
      <c r="L140" s="15">
        <v>4.7619047620000003</v>
      </c>
      <c r="M140" s="15">
        <v>8.1999999999999993</v>
      </c>
    </row>
    <row r="141" spans="1:13" ht="15.75">
      <c r="A141" s="15" t="s">
        <v>169</v>
      </c>
      <c r="B141" s="15" t="s">
        <v>14</v>
      </c>
      <c r="C141" s="15" t="s">
        <v>21</v>
      </c>
      <c r="D141" s="15" t="s">
        <v>25</v>
      </c>
      <c r="E141" s="15" t="s">
        <v>30</v>
      </c>
      <c r="F141" s="15">
        <v>72.5</v>
      </c>
      <c r="G141" s="15">
        <v>8</v>
      </c>
      <c r="H141" s="7">
        <v>43540</v>
      </c>
      <c r="I141" s="8">
        <v>0.80902777777777779</v>
      </c>
      <c r="J141" s="15" t="s">
        <v>18</v>
      </c>
      <c r="K141" s="15">
        <v>580</v>
      </c>
      <c r="L141" s="15">
        <v>4.7619047620000003</v>
      </c>
      <c r="M141" s="15">
        <v>9.1999999999999993</v>
      </c>
    </row>
    <row r="142" spans="1:13" ht="15.75">
      <c r="A142" s="15" t="s">
        <v>170</v>
      </c>
      <c r="B142" s="15" t="s">
        <v>20</v>
      </c>
      <c r="C142" s="15" t="s">
        <v>15</v>
      </c>
      <c r="D142" s="15" t="s">
        <v>16</v>
      </c>
      <c r="E142" s="15" t="s">
        <v>30</v>
      </c>
      <c r="F142" s="15">
        <v>89.8</v>
      </c>
      <c r="G142" s="15">
        <v>10</v>
      </c>
      <c r="H142" s="7">
        <v>43488</v>
      </c>
      <c r="I142" s="8">
        <v>0.54166666666666663</v>
      </c>
      <c r="J142" s="15" t="s">
        <v>27</v>
      </c>
      <c r="K142" s="15">
        <v>898</v>
      </c>
      <c r="L142" s="15">
        <v>4.7619047620000003</v>
      </c>
      <c r="M142" s="15">
        <v>5.4</v>
      </c>
    </row>
    <row r="143" spans="1:13" ht="15.75">
      <c r="A143" s="15" t="s">
        <v>171</v>
      </c>
      <c r="B143" s="15" t="s">
        <v>20</v>
      </c>
      <c r="C143" s="15" t="s">
        <v>15</v>
      </c>
      <c r="D143" s="15" t="s">
        <v>25</v>
      </c>
      <c r="E143" s="15" t="s">
        <v>17</v>
      </c>
      <c r="F143" s="15">
        <v>90.5</v>
      </c>
      <c r="G143" s="15">
        <v>10</v>
      </c>
      <c r="H143" s="7">
        <v>43490</v>
      </c>
      <c r="I143" s="8">
        <v>0.57500000000000007</v>
      </c>
      <c r="J143" s="15" t="s">
        <v>23</v>
      </c>
      <c r="K143" s="15">
        <v>905</v>
      </c>
      <c r="L143" s="15">
        <v>4.7619047620000003</v>
      </c>
      <c r="M143" s="15">
        <v>8.1</v>
      </c>
    </row>
    <row r="144" spans="1:13" ht="15.75">
      <c r="A144" s="15" t="s">
        <v>172</v>
      </c>
      <c r="B144" s="15" t="s">
        <v>20</v>
      </c>
      <c r="C144" s="15" t="s">
        <v>15</v>
      </c>
      <c r="D144" s="15" t="s">
        <v>16</v>
      </c>
      <c r="E144" s="15" t="s">
        <v>17</v>
      </c>
      <c r="F144" s="15">
        <v>68.599999999999994</v>
      </c>
      <c r="G144" s="15">
        <v>10</v>
      </c>
      <c r="H144" s="7">
        <v>43501</v>
      </c>
      <c r="I144" s="8">
        <v>0.83124999999999993</v>
      </c>
      <c r="J144" s="15" t="s">
        <v>23</v>
      </c>
      <c r="K144" s="15">
        <v>686</v>
      </c>
      <c r="L144" s="15">
        <v>4.7619047620000003</v>
      </c>
      <c r="M144" s="15">
        <v>9.1</v>
      </c>
    </row>
    <row r="145" spans="1:13" ht="15.75">
      <c r="A145" s="15" t="s">
        <v>173</v>
      </c>
      <c r="B145" s="15" t="s">
        <v>20</v>
      </c>
      <c r="C145" s="15" t="s">
        <v>15</v>
      </c>
      <c r="D145" s="15" t="s">
        <v>16</v>
      </c>
      <c r="E145" s="15" t="s">
        <v>37</v>
      </c>
      <c r="F145" s="15">
        <v>30.41</v>
      </c>
      <c r="G145" s="15">
        <v>1</v>
      </c>
      <c r="H145" s="7">
        <v>43518</v>
      </c>
      <c r="I145" s="8">
        <v>0.44166666666666665</v>
      </c>
      <c r="J145" s="15" t="s">
        <v>27</v>
      </c>
      <c r="K145" s="15">
        <v>30.41</v>
      </c>
      <c r="L145" s="15">
        <v>4.7619047620000003</v>
      </c>
      <c r="M145" s="15">
        <v>8.4</v>
      </c>
    </row>
    <row r="146" spans="1:13" ht="15.75">
      <c r="A146" s="15" t="s">
        <v>174</v>
      </c>
      <c r="B146" s="15" t="s">
        <v>14</v>
      </c>
      <c r="C146" s="15" t="s">
        <v>21</v>
      </c>
      <c r="D146" s="15" t="s">
        <v>16</v>
      </c>
      <c r="E146" s="15" t="s">
        <v>26</v>
      </c>
      <c r="F146" s="15">
        <v>77.95</v>
      </c>
      <c r="G146" s="15">
        <v>6</v>
      </c>
      <c r="H146" s="7">
        <v>43486</v>
      </c>
      <c r="I146" s="8">
        <v>0.69236111111111109</v>
      </c>
      <c r="J146" s="15" t="s">
        <v>18</v>
      </c>
      <c r="K146" s="15">
        <v>467.7</v>
      </c>
      <c r="L146" s="15">
        <v>4.7619047620000003</v>
      </c>
      <c r="M146" s="15">
        <v>8</v>
      </c>
    </row>
    <row r="147" spans="1:13" ht="15.75">
      <c r="A147" s="15" t="s">
        <v>175</v>
      </c>
      <c r="B147" s="15" t="s">
        <v>20</v>
      </c>
      <c r="C147" s="15" t="s">
        <v>21</v>
      </c>
      <c r="D147" s="15" t="s">
        <v>16</v>
      </c>
      <c r="E147" s="15" t="s">
        <v>17</v>
      </c>
      <c r="F147" s="15">
        <v>46.26</v>
      </c>
      <c r="G147" s="15">
        <v>6</v>
      </c>
      <c r="H147" s="7">
        <v>43532</v>
      </c>
      <c r="I147" s="8">
        <v>0.71597222222222223</v>
      </c>
      <c r="J147" s="15" t="s">
        <v>27</v>
      </c>
      <c r="K147" s="15">
        <v>277.56</v>
      </c>
      <c r="L147" s="15">
        <v>4.7619047620000003</v>
      </c>
      <c r="M147" s="15">
        <v>9.5</v>
      </c>
    </row>
    <row r="148" spans="1:13" ht="15.75">
      <c r="A148" s="15" t="s">
        <v>176</v>
      </c>
      <c r="B148" s="15" t="s">
        <v>14</v>
      </c>
      <c r="C148" s="15" t="s">
        <v>15</v>
      </c>
      <c r="D148" s="15" t="s">
        <v>16</v>
      </c>
      <c r="E148" s="15" t="s">
        <v>39</v>
      </c>
      <c r="F148" s="15">
        <v>30.14</v>
      </c>
      <c r="G148" s="15">
        <v>10</v>
      </c>
      <c r="H148" s="7">
        <v>43506</v>
      </c>
      <c r="I148" s="8">
        <v>0.51944444444444449</v>
      </c>
      <c r="J148" s="15" t="s">
        <v>18</v>
      </c>
      <c r="K148" s="15">
        <v>301.39999999999998</v>
      </c>
      <c r="L148" s="15">
        <v>4.7619047620000003</v>
      </c>
      <c r="M148" s="15">
        <v>9.1999999999999993</v>
      </c>
    </row>
    <row r="149" spans="1:13" ht="15.75">
      <c r="A149" s="15" t="s">
        <v>177</v>
      </c>
      <c r="B149" s="15" t="s">
        <v>20</v>
      </c>
      <c r="C149" s="15" t="s">
        <v>21</v>
      </c>
      <c r="D149" s="15" t="s">
        <v>25</v>
      </c>
      <c r="E149" s="15" t="s">
        <v>17</v>
      </c>
      <c r="F149" s="15">
        <v>66.14</v>
      </c>
      <c r="G149" s="15">
        <v>4</v>
      </c>
      <c r="H149" s="7">
        <v>43543</v>
      </c>
      <c r="I149" s="8">
        <v>0.53194444444444444</v>
      </c>
      <c r="J149" s="15" t="s">
        <v>27</v>
      </c>
      <c r="K149" s="15">
        <v>264.56</v>
      </c>
      <c r="L149" s="15">
        <v>4.7619047620000003</v>
      </c>
      <c r="M149" s="15">
        <v>5.6</v>
      </c>
    </row>
    <row r="150" spans="1:13" ht="15.75">
      <c r="A150" s="15" t="s">
        <v>178</v>
      </c>
      <c r="B150" s="15" t="s">
        <v>36</v>
      </c>
      <c r="C150" s="15" t="s">
        <v>15</v>
      </c>
      <c r="D150" s="15" t="s">
        <v>25</v>
      </c>
      <c r="E150" s="15" t="s">
        <v>26</v>
      </c>
      <c r="F150" s="15">
        <v>71.86</v>
      </c>
      <c r="G150" s="15">
        <v>8</v>
      </c>
      <c r="H150" s="7">
        <v>43530</v>
      </c>
      <c r="I150" s="8">
        <v>0.62986111111111109</v>
      </c>
      <c r="J150" s="15" t="s">
        <v>27</v>
      </c>
      <c r="K150" s="15">
        <v>574.88</v>
      </c>
      <c r="L150" s="15">
        <v>4.7619047620000003</v>
      </c>
      <c r="M150" s="15">
        <v>6.2</v>
      </c>
    </row>
    <row r="151" spans="1:13" ht="15.75">
      <c r="A151" s="15" t="s">
        <v>179</v>
      </c>
      <c r="B151" s="15" t="s">
        <v>14</v>
      </c>
      <c r="C151" s="15" t="s">
        <v>21</v>
      </c>
      <c r="D151" s="15" t="s">
        <v>25</v>
      </c>
      <c r="E151" s="15" t="s">
        <v>17</v>
      </c>
      <c r="F151" s="15">
        <v>32.46</v>
      </c>
      <c r="G151" s="15">
        <v>8</v>
      </c>
      <c r="H151" s="7">
        <v>43551</v>
      </c>
      <c r="I151" s="8">
        <v>0.57500000000000007</v>
      </c>
      <c r="J151" s="15" t="s">
        <v>27</v>
      </c>
      <c r="K151" s="15">
        <v>259.68</v>
      </c>
      <c r="L151" s="15">
        <v>4.7619047620000003</v>
      </c>
      <c r="M151" s="15">
        <v>4.9000000000000004</v>
      </c>
    </row>
    <row r="152" spans="1:13" ht="15.75">
      <c r="A152" s="15" t="s">
        <v>180</v>
      </c>
      <c r="B152" s="15" t="s">
        <v>36</v>
      </c>
      <c r="C152" s="15" t="s">
        <v>15</v>
      </c>
      <c r="D152" s="15" t="s">
        <v>16</v>
      </c>
      <c r="E152" s="15" t="s">
        <v>39</v>
      </c>
      <c r="F152" s="15">
        <v>91.54</v>
      </c>
      <c r="G152" s="15">
        <v>4</v>
      </c>
      <c r="H152" s="7">
        <v>43547</v>
      </c>
      <c r="I152" s="8">
        <v>0.80555555555555547</v>
      </c>
      <c r="J152" s="15" t="s">
        <v>27</v>
      </c>
      <c r="K152" s="15">
        <v>366.16</v>
      </c>
      <c r="L152" s="15">
        <v>4.7619047620000003</v>
      </c>
      <c r="M152" s="15">
        <v>4.8</v>
      </c>
    </row>
    <row r="153" spans="1:13" ht="15.75">
      <c r="A153" s="15" t="s">
        <v>181</v>
      </c>
      <c r="B153" s="15" t="s">
        <v>20</v>
      </c>
      <c r="C153" s="15" t="s">
        <v>15</v>
      </c>
      <c r="D153" s="15" t="s">
        <v>25</v>
      </c>
      <c r="E153" s="15" t="s">
        <v>30</v>
      </c>
      <c r="F153" s="15">
        <v>34.56</v>
      </c>
      <c r="G153" s="15">
        <v>7</v>
      </c>
      <c r="H153" s="7">
        <v>43535</v>
      </c>
      <c r="I153" s="8">
        <v>0.67152777777777783</v>
      </c>
      <c r="J153" s="15" t="s">
        <v>27</v>
      </c>
      <c r="K153" s="15">
        <v>241.92</v>
      </c>
      <c r="L153" s="15">
        <v>4.7619047620000003</v>
      </c>
      <c r="M153" s="15">
        <v>7.3</v>
      </c>
    </row>
    <row r="154" spans="1:13" ht="15.75">
      <c r="A154" s="15" t="s">
        <v>182</v>
      </c>
      <c r="B154" s="15" t="s">
        <v>14</v>
      </c>
      <c r="C154" s="15" t="s">
        <v>21</v>
      </c>
      <c r="D154" s="15" t="s">
        <v>25</v>
      </c>
      <c r="E154" s="15" t="s">
        <v>39</v>
      </c>
      <c r="F154" s="15">
        <v>83.24</v>
      </c>
      <c r="G154" s="15">
        <v>9</v>
      </c>
      <c r="H154" s="7">
        <v>43494</v>
      </c>
      <c r="I154" s="8">
        <v>0.49722222222222223</v>
      </c>
      <c r="J154" s="15" t="s">
        <v>27</v>
      </c>
      <c r="K154" s="15">
        <v>749.16</v>
      </c>
      <c r="L154" s="15">
        <v>4.7619047620000003</v>
      </c>
      <c r="M154" s="15">
        <v>7.4</v>
      </c>
    </row>
    <row r="155" spans="1:13" ht="15.75">
      <c r="A155" s="15" t="s">
        <v>183</v>
      </c>
      <c r="B155" s="15" t="s">
        <v>20</v>
      </c>
      <c r="C155" s="15" t="s">
        <v>21</v>
      </c>
      <c r="D155" s="15" t="s">
        <v>16</v>
      </c>
      <c r="E155" s="15" t="s">
        <v>37</v>
      </c>
      <c r="F155" s="15">
        <v>16.48</v>
      </c>
      <c r="G155" s="15">
        <v>6</v>
      </c>
      <c r="H155" s="7">
        <v>43503</v>
      </c>
      <c r="I155" s="8">
        <v>0.76597222222222217</v>
      </c>
      <c r="J155" s="15" t="s">
        <v>18</v>
      </c>
      <c r="K155" s="15">
        <v>98.88</v>
      </c>
      <c r="L155" s="15">
        <v>4.7619047620000003</v>
      </c>
      <c r="M155" s="15">
        <v>9.9</v>
      </c>
    </row>
    <row r="156" spans="1:13" ht="15.75">
      <c r="A156" s="15" t="s">
        <v>184</v>
      </c>
      <c r="B156" s="15" t="s">
        <v>20</v>
      </c>
      <c r="C156" s="15" t="s">
        <v>21</v>
      </c>
      <c r="D156" s="15" t="s">
        <v>16</v>
      </c>
      <c r="E156" s="15" t="s">
        <v>30</v>
      </c>
      <c r="F156" s="15">
        <v>80.97</v>
      </c>
      <c r="G156" s="15">
        <v>8</v>
      </c>
      <c r="H156" s="7">
        <v>43493</v>
      </c>
      <c r="I156" s="8">
        <v>0.54513888888888895</v>
      </c>
      <c r="J156" s="15" t="s">
        <v>23</v>
      </c>
      <c r="K156" s="15">
        <v>647.76</v>
      </c>
      <c r="L156" s="15">
        <v>4.7619047620000003</v>
      </c>
      <c r="M156" s="15">
        <v>9.3000000000000007</v>
      </c>
    </row>
    <row r="157" spans="1:13" ht="15.75">
      <c r="A157" s="15" t="s">
        <v>185</v>
      </c>
      <c r="B157" s="15" t="s">
        <v>14</v>
      </c>
      <c r="C157" s="15" t="s">
        <v>15</v>
      </c>
      <c r="D157" s="15" t="s">
        <v>25</v>
      </c>
      <c r="E157" s="15" t="s">
        <v>37</v>
      </c>
      <c r="F157" s="15">
        <v>92.29</v>
      </c>
      <c r="G157" s="15">
        <v>5</v>
      </c>
      <c r="H157" s="7">
        <v>43516</v>
      </c>
      <c r="I157" s="8">
        <v>0.66319444444444442</v>
      </c>
      <c r="J157" s="15" t="s">
        <v>27</v>
      </c>
      <c r="K157" s="15">
        <v>461.45</v>
      </c>
      <c r="L157" s="15">
        <v>4.7619047620000003</v>
      </c>
      <c r="M157" s="15">
        <v>9</v>
      </c>
    </row>
    <row r="158" spans="1:13" ht="15.75">
      <c r="A158" s="15" t="s">
        <v>186</v>
      </c>
      <c r="B158" s="15" t="s">
        <v>36</v>
      </c>
      <c r="C158" s="15" t="s">
        <v>15</v>
      </c>
      <c r="D158" s="15" t="s">
        <v>25</v>
      </c>
      <c r="E158" s="15" t="s">
        <v>22</v>
      </c>
      <c r="F158" s="15">
        <v>72.17</v>
      </c>
      <c r="G158" s="15">
        <v>1</v>
      </c>
      <c r="H158" s="7">
        <v>43469</v>
      </c>
      <c r="I158" s="8">
        <v>0.81944444444444453</v>
      </c>
      <c r="J158" s="15" t="s">
        <v>23</v>
      </c>
      <c r="K158" s="15">
        <v>72.17</v>
      </c>
      <c r="L158" s="15">
        <v>4.7619047620000003</v>
      </c>
      <c r="M158" s="15">
        <v>6.1</v>
      </c>
    </row>
    <row r="159" spans="1:13" ht="15.75">
      <c r="A159" s="15" t="s">
        <v>187</v>
      </c>
      <c r="B159" s="15" t="s">
        <v>36</v>
      </c>
      <c r="C159" s="15" t="s">
        <v>21</v>
      </c>
      <c r="D159" s="15" t="s">
        <v>25</v>
      </c>
      <c r="E159" s="15" t="s">
        <v>26</v>
      </c>
      <c r="F159" s="15">
        <v>50.28</v>
      </c>
      <c r="G159" s="15">
        <v>5</v>
      </c>
      <c r="H159" s="7">
        <v>43531</v>
      </c>
      <c r="I159" s="8">
        <v>0.58194444444444449</v>
      </c>
      <c r="J159" s="15" t="s">
        <v>18</v>
      </c>
      <c r="K159" s="15">
        <v>251.4</v>
      </c>
      <c r="L159" s="15">
        <v>4.7619047620000003</v>
      </c>
      <c r="M159" s="15">
        <v>9.6999999999999993</v>
      </c>
    </row>
    <row r="160" spans="1:13" ht="15.75">
      <c r="A160" s="15" t="s">
        <v>188</v>
      </c>
      <c r="B160" s="15" t="s">
        <v>36</v>
      </c>
      <c r="C160" s="15" t="s">
        <v>15</v>
      </c>
      <c r="D160" s="15" t="s">
        <v>25</v>
      </c>
      <c r="E160" s="15" t="s">
        <v>17</v>
      </c>
      <c r="F160" s="15">
        <v>97.22</v>
      </c>
      <c r="G160" s="15">
        <v>9</v>
      </c>
      <c r="H160" s="7">
        <v>43554</v>
      </c>
      <c r="I160" s="8">
        <v>0.61319444444444449</v>
      </c>
      <c r="J160" s="15" t="s">
        <v>18</v>
      </c>
      <c r="K160" s="15">
        <v>874.98</v>
      </c>
      <c r="L160" s="15">
        <v>4.7619047620000003</v>
      </c>
      <c r="M160" s="15">
        <v>6</v>
      </c>
    </row>
    <row r="161" spans="1:13" ht="15.75">
      <c r="A161" s="15" t="s">
        <v>189</v>
      </c>
      <c r="B161" s="15" t="s">
        <v>36</v>
      </c>
      <c r="C161" s="15" t="s">
        <v>21</v>
      </c>
      <c r="D161" s="15" t="s">
        <v>25</v>
      </c>
      <c r="E161" s="15" t="s">
        <v>30</v>
      </c>
      <c r="F161" s="15">
        <v>93.39</v>
      </c>
      <c r="G161" s="15">
        <v>6</v>
      </c>
      <c r="H161" s="7">
        <v>43551</v>
      </c>
      <c r="I161" s="8">
        <v>0.8041666666666667</v>
      </c>
      <c r="J161" s="15" t="s">
        <v>18</v>
      </c>
      <c r="K161" s="15">
        <v>560.34</v>
      </c>
      <c r="L161" s="15">
        <v>4.7619047620000003</v>
      </c>
      <c r="M161" s="15">
        <v>10</v>
      </c>
    </row>
    <row r="162" spans="1:13" ht="15.75">
      <c r="A162" s="15" t="s">
        <v>190</v>
      </c>
      <c r="B162" s="15" t="s">
        <v>20</v>
      </c>
      <c r="C162" s="15" t="s">
        <v>21</v>
      </c>
      <c r="D162" s="15" t="s">
        <v>16</v>
      </c>
      <c r="E162" s="15" t="s">
        <v>37</v>
      </c>
      <c r="F162" s="15">
        <v>43.18</v>
      </c>
      <c r="G162" s="15">
        <v>8</v>
      </c>
      <c r="H162" s="7">
        <v>43484</v>
      </c>
      <c r="I162" s="8">
        <v>0.81874999999999998</v>
      </c>
      <c r="J162" s="15" t="s">
        <v>27</v>
      </c>
      <c r="K162" s="15">
        <v>345.44</v>
      </c>
      <c r="L162" s="15">
        <v>4.7619047620000003</v>
      </c>
      <c r="M162" s="15">
        <v>8.3000000000000007</v>
      </c>
    </row>
    <row r="163" spans="1:13" ht="15.75">
      <c r="A163" s="15" t="s">
        <v>191</v>
      </c>
      <c r="B163" s="15" t="s">
        <v>14</v>
      </c>
      <c r="C163" s="15" t="s">
        <v>21</v>
      </c>
      <c r="D163" s="15" t="s">
        <v>25</v>
      </c>
      <c r="E163" s="15" t="s">
        <v>30</v>
      </c>
      <c r="F163" s="15">
        <v>63.69</v>
      </c>
      <c r="G163" s="15">
        <v>1</v>
      </c>
      <c r="H163" s="7">
        <v>43521</v>
      </c>
      <c r="I163" s="8">
        <v>0.68125000000000002</v>
      </c>
      <c r="J163" s="15" t="s">
        <v>23</v>
      </c>
      <c r="K163" s="15">
        <v>63.69</v>
      </c>
      <c r="L163" s="15">
        <v>4.7619047620000003</v>
      </c>
      <c r="M163" s="15">
        <v>6</v>
      </c>
    </row>
    <row r="164" spans="1:13" ht="15.75">
      <c r="A164" s="15" t="s">
        <v>192</v>
      </c>
      <c r="B164" s="15" t="s">
        <v>14</v>
      </c>
      <c r="C164" s="15" t="s">
        <v>21</v>
      </c>
      <c r="D164" s="15" t="s">
        <v>25</v>
      </c>
      <c r="E164" s="15" t="s">
        <v>37</v>
      </c>
      <c r="F164" s="15">
        <v>45.79</v>
      </c>
      <c r="G164" s="15">
        <v>7</v>
      </c>
      <c r="H164" s="7">
        <v>43537</v>
      </c>
      <c r="I164" s="8">
        <v>0.8222222222222223</v>
      </c>
      <c r="J164" s="15" t="s">
        <v>27</v>
      </c>
      <c r="K164" s="15">
        <v>320.52999999999997</v>
      </c>
      <c r="L164" s="15">
        <v>4.7619047620000003</v>
      </c>
      <c r="M164" s="15">
        <v>7</v>
      </c>
    </row>
    <row r="165" spans="1:13" ht="15.75">
      <c r="A165" s="15" t="s">
        <v>193</v>
      </c>
      <c r="B165" s="15" t="s">
        <v>20</v>
      </c>
      <c r="C165" s="15" t="s">
        <v>21</v>
      </c>
      <c r="D165" s="15" t="s">
        <v>25</v>
      </c>
      <c r="E165" s="15" t="s">
        <v>30</v>
      </c>
      <c r="F165" s="15">
        <v>76.400000000000006</v>
      </c>
      <c r="G165" s="15">
        <v>2</v>
      </c>
      <c r="H165" s="7">
        <v>43495</v>
      </c>
      <c r="I165" s="8">
        <v>0.8208333333333333</v>
      </c>
      <c r="J165" s="15" t="s">
        <v>18</v>
      </c>
      <c r="K165" s="15">
        <v>152.80000000000001</v>
      </c>
      <c r="L165" s="15">
        <v>4.7619047620000003</v>
      </c>
      <c r="M165" s="15">
        <v>6.5</v>
      </c>
    </row>
    <row r="166" spans="1:13" ht="15.75">
      <c r="A166" s="15" t="s">
        <v>194</v>
      </c>
      <c r="B166" s="15" t="s">
        <v>36</v>
      </c>
      <c r="C166" s="15" t="s">
        <v>21</v>
      </c>
      <c r="D166" s="15" t="s">
        <v>25</v>
      </c>
      <c r="E166" s="15" t="s">
        <v>37</v>
      </c>
      <c r="F166" s="15">
        <v>39.9</v>
      </c>
      <c r="G166" s="15">
        <v>10</v>
      </c>
      <c r="H166" s="7">
        <v>43516</v>
      </c>
      <c r="I166" s="8">
        <v>0.64166666666666672</v>
      </c>
      <c r="J166" s="15" t="s">
        <v>27</v>
      </c>
      <c r="K166" s="15">
        <v>399</v>
      </c>
      <c r="L166" s="15">
        <v>4.7619047620000003</v>
      </c>
      <c r="M166" s="15">
        <v>5.9</v>
      </c>
    </row>
    <row r="167" spans="1:13" ht="15.75">
      <c r="A167" s="15" t="s">
        <v>195</v>
      </c>
      <c r="B167" s="15" t="s">
        <v>36</v>
      </c>
      <c r="C167" s="15" t="s">
        <v>15</v>
      </c>
      <c r="D167" s="15" t="s">
        <v>25</v>
      </c>
      <c r="E167" s="15" t="s">
        <v>17</v>
      </c>
      <c r="F167" s="15">
        <v>42.57</v>
      </c>
      <c r="G167" s="15">
        <v>8</v>
      </c>
      <c r="H167" s="7">
        <v>43521</v>
      </c>
      <c r="I167" s="8">
        <v>0.59166666666666667</v>
      </c>
      <c r="J167" s="15" t="s">
        <v>196</v>
      </c>
      <c r="K167" s="15">
        <v>340.56</v>
      </c>
      <c r="L167" s="15">
        <v>4.7619047620000003</v>
      </c>
      <c r="M167" s="15">
        <v>5.6</v>
      </c>
    </row>
    <row r="168" spans="1:13" ht="15.75">
      <c r="A168" s="15" t="s">
        <v>197</v>
      </c>
      <c r="B168" s="15" t="s">
        <v>20</v>
      </c>
      <c r="C168" s="15" t="s">
        <v>21</v>
      </c>
      <c r="D168" s="15" t="s">
        <v>25</v>
      </c>
      <c r="E168" s="15" t="s">
        <v>26</v>
      </c>
      <c r="F168" s="15">
        <v>95.58</v>
      </c>
      <c r="G168" s="15">
        <v>10</v>
      </c>
      <c r="H168" s="7">
        <v>43481</v>
      </c>
      <c r="I168" s="8">
        <v>0.56388888888888888</v>
      </c>
      <c r="J168" s="15" t="s">
        <v>23</v>
      </c>
      <c r="K168" s="15">
        <v>955.8</v>
      </c>
      <c r="L168" s="15">
        <v>4.7619047620000003</v>
      </c>
      <c r="M168" s="15">
        <v>4.8</v>
      </c>
    </row>
    <row r="169" spans="1:13" ht="15.75">
      <c r="A169" s="15" t="s">
        <v>198</v>
      </c>
      <c r="B169" s="15" t="s">
        <v>14</v>
      </c>
      <c r="C169" s="15" t="s">
        <v>21</v>
      </c>
      <c r="D169" s="15" t="s">
        <v>25</v>
      </c>
      <c r="E169" s="15" t="s">
        <v>39</v>
      </c>
      <c r="F169" s="15">
        <v>98.98</v>
      </c>
      <c r="G169" s="15">
        <v>10</v>
      </c>
      <c r="H169" s="7">
        <v>43504</v>
      </c>
      <c r="I169" s="8">
        <v>0.68055555555555547</v>
      </c>
      <c r="J169" s="15" t="s">
        <v>27</v>
      </c>
      <c r="K169" s="15">
        <v>989.8</v>
      </c>
      <c r="L169" s="15">
        <v>4.7619047620000003</v>
      </c>
      <c r="M169" s="15">
        <v>8.6999999999999993</v>
      </c>
    </row>
    <row r="170" spans="1:13" ht="15.75">
      <c r="A170" s="15" t="s">
        <v>199</v>
      </c>
      <c r="B170" s="15" t="s">
        <v>14</v>
      </c>
      <c r="C170" s="15" t="s">
        <v>21</v>
      </c>
      <c r="D170" s="15" t="s">
        <v>25</v>
      </c>
      <c r="E170" s="15" t="s">
        <v>37</v>
      </c>
      <c r="F170" s="15">
        <v>51.28</v>
      </c>
      <c r="G170" s="15">
        <v>6</v>
      </c>
      <c r="H170" s="7">
        <v>43484</v>
      </c>
      <c r="I170" s="8">
        <v>0.68819444444444444</v>
      </c>
      <c r="J170" s="15" t="s">
        <v>23</v>
      </c>
      <c r="K170" s="15">
        <v>307.68</v>
      </c>
      <c r="L170" s="15">
        <v>4.7619047620000003</v>
      </c>
      <c r="M170" s="15">
        <v>6.5</v>
      </c>
    </row>
    <row r="171" spans="1:13" ht="15.75">
      <c r="A171" s="15" t="s">
        <v>200</v>
      </c>
      <c r="B171" s="15" t="s">
        <v>14</v>
      </c>
      <c r="C171" s="15" t="s">
        <v>15</v>
      </c>
      <c r="D171" s="15" t="s">
        <v>25</v>
      </c>
      <c r="E171" s="15" t="s">
        <v>30</v>
      </c>
      <c r="F171" s="15">
        <v>69.52</v>
      </c>
      <c r="G171" s="15">
        <v>7</v>
      </c>
      <c r="H171" s="7">
        <v>43497</v>
      </c>
      <c r="I171" s="8">
        <v>0.63194444444444442</v>
      </c>
      <c r="J171" s="15" t="s">
        <v>27</v>
      </c>
      <c r="K171" s="15">
        <v>486.64</v>
      </c>
      <c r="L171" s="15">
        <v>4.7619047620000003</v>
      </c>
      <c r="M171" s="15">
        <v>8.5</v>
      </c>
    </row>
    <row r="172" spans="1:13" ht="15.75">
      <c r="A172" s="15" t="s">
        <v>201</v>
      </c>
      <c r="B172" s="15" t="s">
        <v>14</v>
      </c>
      <c r="C172" s="15" t="s">
        <v>21</v>
      </c>
      <c r="D172" s="15" t="s">
        <v>25</v>
      </c>
      <c r="E172" s="15" t="s">
        <v>17</v>
      </c>
      <c r="F172" s="15">
        <v>70.010000000000005</v>
      </c>
      <c r="G172" s="15">
        <v>5</v>
      </c>
      <c r="H172" s="7">
        <v>43468</v>
      </c>
      <c r="I172" s="8">
        <v>0.48333333333333334</v>
      </c>
      <c r="J172" s="15" t="s">
        <v>18</v>
      </c>
      <c r="K172" s="15">
        <v>350.05</v>
      </c>
      <c r="L172" s="15">
        <v>4.7619047620000003</v>
      </c>
      <c r="M172" s="15">
        <v>5.5</v>
      </c>
    </row>
    <row r="173" spans="1:13" ht="15.75">
      <c r="A173" s="15" t="s">
        <v>202</v>
      </c>
      <c r="B173" s="15" t="s">
        <v>36</v>
      </c>
      <c r="C173" s="15" t="s">
        <v>15</v>
      </c>
      <c r="D173" s="15" t="s">
        <v>25</v>
      </c>
      <c r="E173" s="15" t="s">
        <v>37</v>
      </c>
      <c r="F173" s="15">
        <v>80.05</v>
      </c>
      <c r="G173" s="15">
        <v>5</v>
      </c>
      <c r="H173" s="7">
        <v>43491</v>
      </c>
      <c r="I173" s="8">
        <v>0.53125</v>
      </c>
      <c r="J173" s="15" t="s">
        <v>27</v>
      </c>
      <c r="K173" s="15">
        <v>400.25</v>
      </c>
      <c r="L173" s="15">
        <v>4.7619047620000003</v>
      </c>
      <c r="M173" s="15">
        <v>9.4</v>
      </c>
    </row>
    <row r="174" spans="1:13" ht="15.75">
      <c r="A174" s="15" t="s">
        <v>203</v>
      </c>
      <c r="B174" s="15" t="s">
        <v>20</v>
      </c>
      <c r="C174" s="15" t="s">
        <v>21</v>
      </c>
      <c r="D174" s="15" t="s">
        <v>25</v>
      </c>
      <c r="E174" s="15" t="s">
        <v>22</v>
      </c>
      <c r="F174" s="15">
        <v>20.85</v>
      </c>
      <c r="G174" s="15">
        <v>8</v>
      </c>
      <c r="H174" s="7">
        <v>43527</v>
      </c>
      <c r="I174" s="8">
        <v>0.80347222222222225</v>
      </c>
      <c r="J174" s="15" t="s">
        <v>23</v>
      </c>
      <c r="K174" s="15">
        <v>166.8</v>
      </c>
      <c r="L174" s="15">
        <v>4.7619047620000003</v>
      </c>
      <c r="M174" s="15">
        <v>6.3</v>
      </c>
    </row>
    <row r="175" spans="1:13" ht="15.75">
      <c r="A175" s="15" t="s">
        <v>204</v>
      </c>
      <c r="B175" s="15" t="s">
        <v>36</v>
      </c>
      <c r="C175" s="15" t="s">
        <v>15</v>
      </c>
      <c r="D175" s="15" t="s">
        <v>25</v>
      </c>
      <c r="E175" s="15" t="s">
        <v>22</v>
      </c>
      <c r="F175" s="15">
        <v>52.89</v>
      </c>
      <c r="G175" s="15">
        <v>6</v>
      </c>
      <c r="H175" s="7">
        <v>43484</v>
      </c>
      <c r="I175" s="8">
        <v>0.7319444444444444</v>
      </c>
      <c r="J175" s="15" t="s">
        <v>27</v>
      </c>
      <c r="K175" s="15">
        <v>317.33999999999997</v>
      </c>
      <c r="L175" s="15">
        <v>4.7619047620000003</v>
      </c>
      <c r="M175" s="15">
        <v>9.8000000000000007</v>
      </c>
    </row>
    <row r="176" spans="1:13" ht="15.75">
      <c r="A176" s="15" t="s">
        <v>205</v>
      </c>
      <c r="B176" s="15" t="s">
        <v>36</v>
      </c>
      <c r="C176" s="15" t="s">
        <v>21</v>
      </c>
      <c r="D176" s="15" t="s">
        <v>25</v>
      </c>
      <c r="E176" s="15" t="s">
        <v>37</v>
      </c>
      <c r="F176" s="15">
        <v>19.79</v>
      </c>
      <c r="G176" s="15">
        <v>8</v>
      </c>
      <c r="H176" s="7">
        <v>43483</v>
      </c>
      <c r="I176" s="8">
        <v>0.50277777777777777</v>
      </c>
      <c r="J176" s="15" t="s">
        <v>18</v>
      </c>
      <c r="K176" s="15">
        <v>158.32</v>
      </c>
      <c r="L176" s="15">
        <v>4.7619047620000003</v>
      </c>
      <c r="M176" s="15">
        <v>8.6999999999999993</v>
      </c>
    </row>
    <row r="177" spans="1:13" ht="15.75">
      <c r="A177" s="15" t="s">
        <v>206</v>
      </c>
      <c r="B177" s="15" t="s">
        <v>14</v>
      </c>
      <c r="C177" s="15" t="s">
        <v>15</v>
      </c>
      <c r="D177" s="15" t="s">
        <v>25</v>
      </c>
      <c r="E177" s="15" t="s">
        <v>26</v>
      </c>
      <c r="F177" s="15">
        <v>33.840000000000003</v>
      </c>
      <c r="G177" s="15">
        <v>9</v>
      </c>
      <c r="H177" s="7">
        <v>43545</v>
      </c>
      <c r="I177" s="8">
        <v>0.68125000000000002</v>
      </c>
      <c r="J177" s="15" t="s">
        <v>18</v>
      </c>
      <c r="K177" s="15">
        <v>304.56</v>
      </c>
      <c r="L177" s="15">
        <v>4.7619047620000003</v>
      </c>
      <c r="M177" s="15">
        <v>8.8000000000000007</v>
      </c>
    </row>
    <row r="178" spans="1:13" ht="15.75">
      <c r="A178" s="15" t="s">
        <v>207</v>
      </c>
      <c r="B178" s="15" t="s">
        <v>14</v>
      </c>
      <c r="C178" s="15" t="s">
        <v>15</v>
      </c>
      <c r="D178" s="15" t="s">
        <v>25</v>
      </c>
      <c r="E178" s="15" t="s">
        <v>37</v>
      </c>
      <c r="F178" s="15">
        <v>22.17</v>
      </c>
      <c r="G178" s="15">
        <v>8</v>
      </c>
      <c r="H178" s="7">
        <v>43527</v>
      </c>
      <c r="I178" s="8">
        <v>0.7090277777777777</v>
      </c>
      <c r="J178" s="15" t="s">
        <v>27</v>
      </c>
      <c r="K178" s="15">
        <v>177.36</v>
      </c>
      <c r="L178" s="15">
        <v>4.7619047620000003</v>
      </c>
      <c r="M178" s="15">
        <v>9.6</v>
      </c>
    </row>
    <row r="179" spans="1:13" ht="15.75">
      <c r="A179" s="15" t="s">
        <v>208</v>
      </c>
      <c r="B179" s="15" t="s">
        <v>20</v>
      </c>
      <c r="C179" s="15" t="s">
        <v>21</v>
      </c>
      <c r="D179" s="15" t="s">
        <v>16</v>
      </c>
      <c r="E179" s="15" t="s">
        <v>39</v>
      </c>
      <c r="F179" s="15">
        <v>22.51</v>
      </c>
      <c r="G179" s="15">
        <v>7</v>
      </c>
      <c r="H179" s="7">
        <v>43509</v>
      </c>
      <c r="I179" s="8">
        <v>0.4513888888888889</v>
      </c>
      <c r="J179" s="15" t="s">
        <v>27</v>
      </c>
      <c r="K179" s="15">
        <v>157.57</v>
      </c>
      <c r="L179" s="15">
        <v>4.7619047620000003</v>
      </c>
      <c r="M179" s="15">
        <v>4.8</v>
      </c>
    </row>
    <row r="180" spans="1:13" ht="15.75">
      <c r="A180" s="15" t="s">
        <v>209</v>
      </c>
      <c r="B180" s="15" t="s">
        <v>14</v>
      </c>
      <c r="C180" s="15" t="s">
        <v>21</v>
      </c>
      <c r="D180" s="15" t="s">
        <v>25</v>
      </c>
      <c r="E180" s="15" t="s">
        <v>37</v>
      </c>
      <c r="F180" s="15">
        <v>73.88</v>
      </c>
      <c r="G180" s="15">
        <v>6</v>
      </c>
      <c r="H180" s="7">
        <v>43547</v>
      </c>
      <c r="I180" s="8">
        <v>0.8027777777777777</v>
      </c>
      <c r="J180" s="15" t="s">
        <v>18</v>
      </c>
      <c r="K180" s="15">
        <v>443.28</v>
      </c>
      <c r="L180" s="15">
        <v>4.7619047620000003</v>
      </c>
      <c r="M180" s="15">
        <v>4.4000000000000004</v>
      </c>
    </row>
    <row r="181" spans="1:13" ht="15.75">
      <c r="A181" s="15" t="s">
        <v>210</v>
      </c>
      <c r="B181" s="15" t="s">
        <v>20</v>
      </c>
      <c r="C181" s="15" t="s">
        <v>15</v>
      </c>
      <c r="D181" s="15" t="s">
        <v>25</v>
      </c>
      <c r="E181" s="15" t="s">
        <v>17</v>
      </c>
      <c r="F181" s="15">
        <v>86.8</v>
      </c>
      <c r="G181" s="15">
        <v>3</v>
      </c>
      <c r="H181" s="7">
        <v>43493</v>
      </c>
      <c r="I181" s="8">
        <v>0.69930555555555562</v>
      </c>
      <c r="J181" s="15" t="s">
        <v>18</v>
      </c>
      <c r="K181" s="15">
        <v>260.39999999999998</v>
      </c>
      <c r="L181" s="15">
        <v>4.7619047620000003</v>
      </c>
      <c r="M181" s="15">
        <v>9.9</v>
      </c>
    </row>
    <row r="182" spans="1:13" ht="15.75">
      <c r="A182" s="15" t="s">
        <v>211</v>
      </c>
      <c r="B182" s="15" t="s">
        <v>20</v>
      </c>
      <c r="C182" s="15" t="s">
        <v>21</v>
      </c>
      <c r="D182" s="15" t="s">
        <v>25</v>
      </c>
      <c r="E182" s="15" t="s">
        <v>39</v>
      </c>
      <c r="F182" s="15">
        <v>64.260000000000005</v>
      </c>
      <c r="G182" s="15">
        <v>7</v>
      </c>
      <c r="H182" s="7">
        <v>43505</v>
      </c>
      <c r="I182" s="8">
        <v>0.41666666666666669</v>
      </c>
      <c r="J182" s="15" t="s">
        <v>23</v>
      </c>
      <c r="K182" s="15">
        <v>449.82</v>
      </c>
      <c r="L182" s="15">
        <v>4.7619047620000003</v>
      </c>
      <c r="M182" s="15">
        <v>5.7</v>
      </c>
    </row>
    <row r="183" spans="1:13" ht="15.75">
      <c r="A183" s="15" t="s">
        <v>212</v>
      </c>
      <c r="B183" s="15" t="s">
        <v>20</v>
      </c>
      <c r="C183" s="15" t="s">
        <v>15</v>
      </c>
      <c r="D183" s="15" t="s">
        <v>25</v>
      </c>
      <c r="E183" s="15" t="s">
        <v>37</v>
      </c>
      <c r="F183" s="15">
        <v>38.47</v>
      </c>
      <c r="G183" s="15">
        <v>8</v>
      </c>
      <c r="H183" s="7">
        <v>43488</v>
      </c>
      <c r="I183" s="8">
        <v>0.49374999999999997</v>
      </c>
      <c r="J183" s="15" t="s">
        <v>23</v>
      </c>
      <c r="K183" s="15">
        <v>307.76</v>
      </c>
      <c r="L183" s="15">
        <v>4.7619047620000003</v>
      </c>
      <c r="M183" s="15">
        <v>7.7</v>
      </c>
    </row>
    <row r="184" spans="1:13" ht="15.75">
      <c r="A184" s="15" t="s">
        <v>213</v>
      </c>
      <c r="B184" s="15" t="s">
        <v>14</v>
      </c>
      <c r="C184" s="15" t="s">
        <v>15</v>
      </c>
      <c r="D184" s="15" t="s">
        <v>25</v>
      </c>
      <c r="E184" s="15" t="s">
        <v>30</v>
      </c>
      <c r="F184" s="15">
        <v>15.5</v>
      </c>
      <c r="G184" s="15">
        <v>10</v>
      </c>
      <c r="H184" s="7">
        <v>43547</v>
      </c>
      <c r="I184" s="8">
        <v>0.4548611111111111</v>
      </c>
      <c r="J184" s="15" t="s">
        <v>18</v>
      </c>
      <c r="K184" s="15">
        <v>155</v>
      </c>
      <c r="L184" s="15">
        <v>4.7619047620000003</v>
      </c>
      <c r="M184" s="15">
        <v>8</v>
      </c>
    </row>
    <row r="185" spans="1:13" ht="15.75">
      <c r="A185" s="15" t="s">
        <v>214</v>
      </c>
      <c r="B185" s="15" t="s">
        <v>20</v>
      </c>
      <c r="C185" s="15" t="s">
        <v>21</v>
      </c>
      <c r="D185" s="15" t="s">
        <v>25</v>
      </c>
      <c r="E185" s="15" t="s">
        <v>17</v>
      </c>
      <c r="F185" s="15">
        <v>34.31</v>
      </c>
      <c r="G185" s="15">
        <v>8</v>
      </c>
      <c r="H185" s="7">
        <v>43490</v>
      </c>
      <c r="I185" s="8">
        <v>0.625</v>
      </c>
      <c r="J185" s="15" t="s">
        <v>18</v>
      </c>
      <c r="K185" s="15">
        <v>274.48</v>
      </c>
      <c r="L185" s="15">
        <v>4.7619047620000003</v>
      </c>
      <c r="M185" s="15">
        <v>5.7</v>
      </c>
    </row>
    <row r="186" spans="1:13" ht="15.75">
      <c r="A186" s="15" t="s">
        <v>215</v>
      </c>
      <c r="B186" s="15" t="s">
        <v>14</v>
      </c>
      <c r="C186" s="15" t="s">
        <v>21</v>
      </c>
      <c r="D186" s="15" t="s">
        <v>16</v>
      </c>
      <c r="E186" s="15" t="s">
        <v>30</v>
      </c>
      <c r="F186" s="15">
        <v>12.34</v>
      </c>
      <c r="G186" s="15">
        <v>7</v>
      </c>
      <c r="H186" s="7">
        <v>43528</v>
      </c>
      <c r="I186" s="8">
        <v>0.47152777777777777</v>
      </c>
      <c r="J186" s="15" t="s">
        <v>27</v>
      </c>
      <c r="K186" s="15">
        <v>86.38</v>
      </c>
      <c r="L186" s="15">
        <v>4.7619047620000003</v>
      </c>
      <c r="M186" s="15">
        <v>6.7</v>
      </c>
    </row>
    <row r="187" spans="1:13" ht="15.75">
      <c r="A187" s="15" t="s">
        <v>216</v>
      </c>
      <c r="B187" s="15" t="s">
        <v>36</v>
      </c>
      <c r="C187" s="15" t="s">
        <v>15</v>
      </c>
      <c r="D187" s="15" t="s">
        <v>25</v>
      </c>
      <c r="E187" s="15" t="s">
        <v>37</v>
      </c>
      <c r="F187" s="15">
        <v>18.079999999999998</v>
      </c>
      <c r="G187" s="15">
        <v>3</v>
      </c>
      <c r="H187" s="7">
        <v>43529</v>
      </c>
      <c r="I187" s="8">
        <v>0.82361111111111107</v>
      </c>
      <c r="J187" s="15" t="s">
        <v>18</v>
      </c>
      <c r="K187" s="15">
        <v>54.24</v>
      </c>
      <c r="L187" s="15">
        <v>4.7619047620000003</v>
      </c>
      <c r="M187" s="15">
        <v>8</v>
      </c>
    </row>
    <row r="188" spans="1:13" ht="15.75">
      <c r="A188" s="15" t="s">
        <v>217</v>
      </c>
      <c r="B188" s="15" t="s">
        <v>36</v>
      </c>
      <c r="C188" s="15" t="s">
        <v>15</v>
      </c>
      <c r="D188" s="15" t="s">
        <v>16</v>
      </c>
      <c r="E188" s="15" t="s">
        <v>26</v>
      </c>
      <c r="F188" s="15">
        <v>94.49</v>
      </c>
      <c r="G188" s="15">
        <v>8</v>
      </c>
      <c r="H188" s="7">
        <v>43527</v>
      </c>
      <c r="I188" s="8">
        <v>0.79166666666666663</v>
      </c>
      <c r="J188" s="15" t="s">
        <v>18</v>
      </c>
      <c r="K188" s="15">
        <v>755.92</v>
      </c>
      <c r="L188" s="15">
        <v>4.7619047620000003</v>
      </c>
      <c r="M188" s="15">
        <v>7.5</v>
      </c>
    </row>
    <row r="189" spans="1:13" ht="15.75">
      <c r="A189" s="15" t="s">
        <v>218</v>
      </c>
      <c r="B189" s="15" t="s">
        <v>36</v>
      </c>
      <c r="C189" s="15" t="s">
        <v>15</v>
      </c>
      <c r="D189" s="15" t="s">
        <v>25</v>
      </c>
      <c r="E189" s="15" t="s">
        <v>26</v>
      </c>
      <c r="F189" s="15">
        <v>46.47</v>
      </c>
      <c r="G189" s="15">
        <v>4</v>
      </c>
      <c r="H189" s="7">
        <v>43504</v>
      </c>
      <c r="I189" s="8">
        <v>0.45347222222222222</v>
      </c>
      <c r="J189" s="15" t="s">
        <v>23</v>
      </c>
      <c r="K189" s="15">
        <v>185.88</v>
      </c>
      <c r="L189" s="15">
        <v>4.7619047620000003</v>
      </c>
      <c r="M189" s="15">
        <v>7</v>
      </c>
    </row>
    <row r="190" spans="1:13" ht="15.75">
      <c r="A190" s="15" t="s">
        <v>219</v>
      </c>
      <c r="B190" s="15" t="s">
        <v>14</v>
      </c>
      <c r="C190" s="15" t="s">
        <v>21</v>
      </c>
      <c r="D190" s="15" t="s">
        <v>25</v>
      </c>
      <c r="E190" s="15" t="s">
        <v>26</v>
      </c>
      <c r="F190" s="15">
        <v>74.069999999999993</v>
      </c>
      <c r="G190" s="15">
        <v>1</v>
      </c>
      <c r="H190" s="7">
        <v>43506</v>
      </c>
      <c r="I190" s="8">
        <v>0.53472222222222221</v>
      </c>
      <c r="J190" s="15" t="s">
        <v>18</v>
      </c>
      <c r="K190" s="15">
        <v>74.069999999999993</v>
      </c>
      <c r="L190" s="15">
        <v>4.7619047620000003</v>
      </c>
      <c r="M190" s="15">
        <v>9.9</v>
      </c>
    </row>
    <row r="191" spans="1:13" ht="15.75">
      <c r="A191" s="15" t="s">
        <v>220</v>
      </c>
      <c r="B191" s="15" t="s">
        <v>20</v>
      </c>
      <c r="C191" s="15" t="s">
        <v>21</v>
      </c>
      <c r="D191" s="15" t="s">
        <v>16</v>
      </c>
      <c r="E191" s="15" t="s">
        <v>26</v>
      </c>
      <c r="F191" s="15">
        <v>69.81</v>
      </c>
      <c r="G191" s="15">
        <v>4</v>
      </c>
      <c r="H191" s="7">
        <v>43493</v>
      </c>
      <c r="I191" s="8">
        <v>0.86805555555555547</v>
      </c>
      <c r="J191" s="15" t="s">
        <v>27</v>
      </c>
      <c r="K191" s="15">
        <v>279.24</v>
      </c>
      <c r="L191" s="15">
        <v>4.7619047620000003</v>
      </c>
      <c r="M191" s="15">
        <v>5.9</v>
      </c>
    </row>
    <row r="192" spans="1:13" ht="15.75">
      <c r="A192" s="15" t="s">
        <v>221</v>
      </c>
      <c r="B192" s="15" t="s">
        <v>36</v>
      </c>
      <c r="C192" s="15" t="s">
        <v>21</v>
      </c>
      <c r="D192" s="15" t="s">
        <v>16</v>
      </c>
      <c r="E192" s="15" t="s">
        <v>26</v>
      </c>
      <c r="F192" s="15">
        <v>77.040000000000006</v>
      </c>
      <c r="G192" s="15">
        <v>3</v>
      </c>
      <c r="H192" s="7">
        <v>43507</v>
      </c>
      <c r="I192" s="8">
        <v>0.44375000000000003</v>
      </c>
      <c r="J192" s="15" t="s">
        <v>27</v>
      </c>
      <c r="K192" s="15">
        <v>231.12</v>
      </c>
      <c r="L192" s="15">
        <v>4.7619047620000003</v>
      </c>
      <c r="M192" s="15">
        <v>7.2</v>
      </c>
    </row>
    <row r="193" spans="1:13" ht="15.75">
      <c r="A193" s="15" t="s">
        <v>222</v>
      </c>
      <c r="B193" s="15" t="s">
        <v>36</v>
      </c>
      <c r="C193" s="15" t="s">
        <v>21</v>
      </c>
      <c r="D193" s="15" t="s">
        <v>16</v>
      </c>
      <c r="E193" s="15" t="s">
        <v>39</v>
      </c>
      <c r="F193" s="15">
        <v>73.52</v>
      </c>
      <c r="G193" s="15">
        <v>2</v>
      </c>
      <c r="H193" s="7">
        <v>43480</v>
      </c>
      <c r="I193" s="8">
        <v>0.57013888888888886</v>
      </c>
      <c r="J193" s="15" t="s">
        <v>18</v>
      </c>
      <c r="K193" s="15">
        <v>147.04</v>
      </c>
      <c r="L193" s="15">
        <v>4.7619047620000003</v>
      </c>
      <c r="M193" s="15">
        <v>4.5999999999999996</v>
      </c>
    </row>
    <row r="194" spans="1:13" ht="15.75">
      <c r="A194" s="15" t="s">
        <v>223</v>
      </c>
      <c r="B194" s="15" t="s">
        <v>20</v>
      </c>
      <c r="C194" s="15" t="s">
        <v>21</v>
      </c>
      <c r="D194" s="15" t="s">
        <v>16</v>
      </c>
      <c r="E194" s="15" t="s">
        <v>37</v>
      </c>
      <c r="F194" s="15">
        <v>87.8</v>
      </c>
      <c r="G194" s="15">
        <v>9</v>
      </c>
      <c r="H194" s="7">
        <v>43540</v>
      </c>
      <c r="I194" s="8">
        <v>0.79722222222222217</v>
      </c>
      <c r="J194" s="15" t="s">
        <v>23</v>
      </c>
      <c r="K194" s="15">
        <v>790.2</v>
      </c>
      <c r="L194" s="15">
        <v>4.7619047620000003</v>
      </c>
      <c r="M194" s="15">
        <v>9.1999999999999993</v>
      </c>
    </row>
    <row r="195" spans="1:13" ht="15.75">
      <c r="A195" s="15" t="s">
        <v>224</v>
      </c>
      <c r="B195" s="15" t="s">
        <v>36</v>
      </c>
      <c r="C195" s="15" t="s">
        <v>21</v>
      </c>
      <c r="D195" s="15" t="s">
        <v>25</v>
      </c>
      <c r="E195" s="15" t="s">
        <v>26</v>
      </c>
      <c r="F195" s="15">
        <v>25.55</v>
      </c>
      <c r="G195" s="15">
        <v>4</v>
      </c>
      <c r="H195" s="7">
        <v>43491</v>
      </c>
      <c r="I195" s="8">
        <v>0.84930555555555554</v>
      </c>
      <c r="J195" s="15" t="s">
        <v>18</v>
      </c>
      <c r="K195" s="15">
        <v>102.2</v>
      </c>
      <c r="L195" s="15">
        <v>4.7619047620000003</v>
      </c>
      <c r="M195" s="15">
        <v>5.7</v>
      </c>
    </row>
    <row r="196" spans="1:13" ht="15.75">
      <c r="A196" s="15" t="s">
        <v>225</v>
      </c>
      <c r="B196" s="15" t="s">
        <v>14</v>
      </c>
      <c r="C196" s="15" t="s">
        <v>21</v>
      </c>
      <c r="D196" s="15" t="s">
        <v>25</v>
      </c>
      <c r="E196" s="15" t="s">
        <v>22</v>
      </c>
      <c r="F196" s="15">
        <v>32.71</v>
      </c>
      <c r="G196" s="15">
        <v>5</v>
      </c>
      <c r="H196" s="7">
        <v>43543</v>
      </c>
      <c r="I196" s="8">
        <v>0.47916666666666669</v>
      </c>
      <c r="J196" s="15" t="s">
        <v>27</v>
      </c>
      <c r="K196" s="15">
        <v>163.55000000000001</v>
      </c>
      <c r="L196" s="15">
        <v>4.7619047620000003</v>
      </c>
      <c r="M196" s="15">
        <v>9.9</v>
      </c>
    </row>
    <row r="197" spans="1:13" ht="15.75">
      <c r="A197" s="15" t="s">
        <v>226</v>
      </c>
      <c r="B197" s="15" t="s">
        <v>20</v>
      </c>
      <c r="C197" s="15" t="s">
        <v>15</v>
      </c>
      <c r="D197" s="15" t="s">
        <v>16</v>
      </c>
      <c r="E197" s="15" t="s">
        <v>39</v>
      </c>
      <c r="F197" s="15">
        <v>74.290000000000006</v>
      </c>
      <c r="G197" s="15">
        <v>1</v>
      </c>
      <c r="H197" s="7">
        <v>43478</v>
      </c>
      <c r="I197" s="8">
        <v>0.8125</v>
      </c>
      <c r="J197" s="15" t="s">
        <v>23</v>
      </c>
      <c r="K197" s="15">
        <v>74.290000000000006</v>
      </c>
      <c r="L197" s="15">
        <v>4.7619047620000003</v>
      </c>
      <c r="M197" s="15">
        <v>5</v>
      </c>
    </row>
    <row r="198" spans="1:13" ht="15.75">
      <c r="A198" s="15" t="s">
        <v>227</v>
      </c>
      <c r="B198" s="15" t="s">
        <v>20</v>
      </c>
      <c r="C198" s="15" t="s">
        <v>15</v>
      </c>
      <c r="D198" s="15" t="s">
        <v>25</v>
      </c>
      <c r="E198" s="15" t="s">
        <v>17</v>
      </c>
      <c r="F198" s="15">
        <v>43.7</v>
      </c>
      <c r="G198" s="15">
        <v>2</v>
      </c>
      <c r="H198" s="7">
        <v>43550</v>
      </c>
      <c r="I198" s="8">
        <v>0.75208333333333333</v>
      </c>
      <c r="J198" s="15" t="s">
        <v>23</v>
      </c>
      <c r="K198" s="15">
        <v>87.4</v>
      </c>
      <c r="L198" s="15">
        <v>4.7619047620000003</v>
      </c>
      <c r="M198" s="15">
        <v>4.9000000000000004</v>
      </c>
    </row>
    <row r="199" spans="1:13" ht="15.75">
      <c r="A199" s="15" t="s">
        <v>228</v>
      </c>
      <c r="B199" s="15" t="s">
        <v>14</v>
      </c>
      <c r="C199" s="15" t="s">
        <v>21</v>
      </c>
      <c r="D199" s="15" t="s">
        <v>16</v>
      </c>
      <c r="E199" s="15" t="s">
        <v>26</v>
      </c>
      <c r="F199" s="15">
        <v>25.29</v>
      </c>
      <c r="G199" s="15">
        <v>1</v>
      </c>
      <c r="H199" s="7">
        <v>43547</v>
      </c>
      <c r="I199" s="8">
        <v>0.42569444444444443</v>
      </c>
      <c r="J199" s="15" t="s">
        <v>18</v>
      </c>
      <c r="K199" s="15">
        <v>25.29</v>
      </c>
      <c r="L199" s="15">
        <v>4.7619047620000003</v>
      </c>
      <c r="M199" s="15">
        <v>6.1</v>
      </c>
    </row>
    <row r="200" spans="1:13" ht="15.75">
      <c r="A200" s="15" t="s">
        <v>229</v>
      </c>
      <c r="B200" s="15" t="s">
        <v>20</v>
      </c>
      <c r="C200" s="15" t="s">
        <v>21</v>
      </c>
      <c r="D200" s="15" t="s">
        <v>25</v>
      </c>
      <c r="E200" s="15" t="s">
        <v>17</v>
      </c>
      <c r="F200" s="15">
        <v>41.5</v>
      </c>
      <c r="G200" s="15">
        <v>4</v>
      </c>
      <c r="H200" s="7">
        <v>43536</v>
      </c>
      <c r="I200" s="8">
        <v>0.83194444444444438</v>
      </c>
      <c r="J200" s="15" t="s">
        <v>27</v>
      </c>
      <c r="K200" s="15">
        <v>166</v>
      </c>
      <c r="L200" s="15">
        <v>4.7619047620000003</v>
      </c>
      <c r="M200" s="15">
        <v>8.1999999999999993</v>
      </c>
    </row>
    <row r="201" spans="1:13" ht="15.75">
      <c r="A201" s="15" t="s">
        <v>230</v>
      </c>
      <c r="B201" s="15" t="s">
        <v>20</v>
      </c>
      <c r="C201" s="15" t="s">
        <v>15</v>
      </c>
      <c r="D201" s="15" t="s">
        <v>16</v>
      </c>
      <c r="E201" s="15" t="s">
        <v>37</v>
      </c>
      <c r="F201" s="15">
        <v>71.39</v>
      </c>
      <c r="G201" s="15">
        <v>5</v>
      </c>
      <c r="H201" s="7">
        <v>43513</v>
      </c>
      <c r="I201" s="8">
        <v>0.83124999999999993</v>
      </c>
      <c r="J201" s="15" t="s">
        <v>27</v>
      </c>
      <c r="K201" s="15">
        <v>356.95</v>
      </c>
      <c r="L201" s="15">
        <v>4.7619047620000003</v>
      </c>
      <c r="M201" s="15">
        <v>5.5</v>
      </c>
    </row>
    <row r="202" spans="1:13" ht="15.75">
      <c r="A202" s="15" t="s">
        <v>231</v>
      </c>
      <c r="B202" s="15" t="s">
        <v>20</v>
      </c>
      <c r="C202" s="15" t="s">
        <v>15</v>
      </c>
      <c r="D202" s="15" t="s">
        <v>16</v>
      </c>
      <c r="E202" s="15" t="s">
        <v>30</v>
      </c>
      <c r="F202" s="15">
        <v>19.149999999999999</v>
      </c>
      <c r="G202" s="15">
        <v>6</v>
      </c>
      <c r="H202" s="7">
        <v>43494</v>
      </c>
      <c r="I202" s="8">
        <v>0.41736111111111113</v>
      </c>
      <c r="J202" s="15" t="s">
        <v>27</v>
      </c>
      <c r="K202" s="15">
        <v>114.9</v>
      </c>
      <c r="L202" s="15">
        <v>4.7619047620000003</v>
      </c>
      <c r="M202" s="15">
        <v>6.8</v>
      </c>
    </row>
    <row r="203" spans="1:13" ht="15.75">
      <c r="A203" s="15" t="s">
        <v>232</v>
      </c>
      <c r="B203" s="15" t="s">
        <v>36</v>
      </c>
      <c r="C203" s="15" t="s">
        <v>15</v>
      </c>
      <c r="D203" s="15" t="s">
        <v>16</v>
      </c>
      <c r="E203" s="15" t="s">
        <v>22</v>
      </c>
      <c r="F203" s="15">
        <v>57.49</v>
      </c>
      <c r="G203" s="15">
        <v>4</v>
      </c>
      <c r="H203" s="7">
        <v>43539</v>
      </c>
      <c r="I203" s="8">
        <v>0.49791666666666662</v>
      </c>
      <c r="J203" s="15" t="s">
        <v>23</v>
      </c>
      <c r="K203" s="15">
        <v>229.96</v>
      </c>
      <c r="L203" s="15">
        <v>4.7619047620000003</v>
      </c>
      <c r="M203" s="15">
        <v>6.6</v>
      </c>
    </row>
    <row r="204" spans="1:13" ht="15.75">
      <c r="A204" s="15" t="s">
        <v>233</v>
      </c>
      <c r="B204" s="15" t="s">
        <v>20</v>
      </c>
      <c r="C204" s="15" t="s">
        <v>21</v>
      </c>
      <c r="D204" s="15" t="s">
        <v>25</v>
      </c>
      <c r="E204" s="15" t="s">
        <v>22</v>
      </c>
      <c r="F204" s="15">
        <v>61.41</v>
      </c>
      <c r="G204" s="15">
        <v>7</v>
      </c>
      <c r="H204" s="7">
        <v>43479</v>
      </c>
      <c r="I204" s="8">
        <v>0.41805555555555557</v>
      </c>
      <c r="J204" s="15" t="s">
        <v>23</v>
      </c>
      <c r="K204" s="15">
        <v>429.87</v>
      </c>
      <c r="L204" s="15">
        <v>4.7619047620000003</v>
      </c>
      <c r="M204" s="15">
        <v>9.8000000000000007</v>
      </c>
    </row>
    <row r="205" spans="1:13" ht="15.75">
      <c r="A205" s="15" t="s">
        <v>234</v>
      </c>
      <c r="B205" s="15" t="s">
        <v>36</v>
      </c>
      <c r="C205" s="15" t="s">
        <v>15</v>
      </c>
      <c r="D205" s="15" t="s">
        <v>25</v>
      </c>
      <c r="E205" s="15" t="s">
        <v>17</v>
      </c>
      <c r="F205" s="15">
        <v>25.9</v>
      </c>
      <c r="G205" s="15">
        <v>10</v>
      </c>
      <c r="H205" s="7">
        <v>43502</v>
      </c>
      <c r="I205" s="8">
        <v>0.61875000000000002</v>
      </c>
      <c r="J205" s="15" t="s">
        <v>18</v>
      </c>
      <c r="K205" s="15">
        <v>259</v>
      </c>
      <c r="L205" s="15">
        <v>4.7619047620000003</v>
      </c>
      <c r="M205" s="15">
        <v>8.6999999999999993</v>
      </c>
    </row>
    <row r="206" spans="1:13" ht="15.75">
      <c r="A206" s="15" t="s">
        <v>235</v>
      </c>
      <c r="B206" s="15" t="s">
        <v>36</v>
      </c>
      <c r="C206" s="15" t="s">
        <v>15</v>
      </c>
      <c r="D206" s="15" t="s">
        <v>25</v>
      </c>
      <c r="E206" s="15" t="s">
        <v>26</v>
      </c>
      <c r="F206" s="15">
        <v>17.77</v>
      </c>
      <c r="G206" s="15">
        <v>5</v>
      </c>
      <c r="H206" s="7">
        <v>43511</v>
      </c>
      <c r="I206" s="8">
        <v>0.52916666666666667</v>
      </c>
      <c r="J206" s="15" t="s">
        <v>27</v>
      </c>
      <c r="K206" s="15">
        <v>88.85</v>
      </c>
      <c r="L206" s="15">
        <v>4.7619047620000003</v>
      </c>
      <c r="M206" s="15">
        <v>5.4</v>
      </c>
    </row>
    <row r="207" spans="1:13" ht="15.75">
      <c r="I207" s="4"/>
    </row>
    <row r="208" spans="1:13" ht="15.75">
      <c r="I208" s="4"/>
    </row>
    <row r="209" spans="9:9" ht="15.75">
      <c r="I209" s="4"/>
    </row>
    <row r="210" spans="9:9" ht="15.75">
      <c r="I210" s="4"/>
    </row>
    <row r="211" spans="9:9" ht="15.75">
      <c r="I211" s="4"/>
    </row>
    <row r="212" spans="9:9" ht="15.75">
      <c r="I212" s="4"/>
    </row>
    <row r="213" spans="9:9" ht="15.75">
      <c r="I213" s="4"/>
    </row>
    <row r="214" spans="9:9" ht="15.75">
      <c r="I214" s="4"/>
    </row>
    <row r="215" spans="9:9" ht="15.75">
      <c r="I215" s="4"/>
    </row>
    <row r="216" spans="9:9" ht="15.75">
      <c r="I216" s="4"/>
    </row>
    <row r="217" spans="9:9" ht="15.75">
      <c r="I217" s="4"/>
    </row>
    <row r="218" spans="9:9" ht="15.75">
      <c r="I218" s="4"/>
    </row>
    <row r="219" spans="9:9" ht="15.75">
      <c r="I219" s="4"/>
    </row>
    <row r="220" spans="9:9" ht="15.75">
      <c r="I220" s="4"/>
    </row>
    <row r="221" spans="9:9" ht="15.75">
      <c r="I221" s="4"/>
    </row>
    <row r="222" spans="9:9" ht="15.75">
      <c r="I222" s="4"/>
    </row>
    <row r="223" spans="9:9" ht="15.75">
      <c r="I223" s="4"/>
    </row>
    <row r="224" spans="9:9" ht="15.75">
      <c r="I224" s="4"/>
    </row>
    <row r="225" spans="9:9" ht="15.75">
      <c r="I225" s="4"/>
    </row>
    <row r="226" spans="9:9" ht="15.75">
      <c r="I226" s="4"/>
    </row>
    <row r="227" spans="9:9" ht="15.75">
      <c r="I227" s="4"/>
    </row>
    <row r="228" spans="9:9" ht="15.75">
      <c r="I228" s="4"/>
    </row>
    <row r="229" spans="9:9" ht="15.75">
      <c r="I229" s="4"/>
    </row>
    <row r="230" spans="9:9" ht="15.75">
      <c r="I230" s="4"/>
    </row>
    <row r="231" spans="9:9" ht="15.75">
      <c r="I231" s="4"/>
    </row>
    <row r="232" spans="9:9" ht="15.75">
      <c r="I232" s="4"/>
    </row>
    <row r="233" spans="9:9" ht="15.75">
      <c r="I233" s="4"/>
    </row>
    <row r="234" spans="9:9" ht="15.75">
      <c r="I234" s="4"/>
    </row>
    <row r="235" spans="9:9" ht="15.75">
      <c r="I235" s="4"/>
    </row>
    <row r="236" spans="9:9" ht="15.75">
      <c r="I236" s="4"/>
    </row>
    <row r="237" spans="9:9" ht="15.75">
      <c r="I237" s="4"/>
    </row>
    <row r="238" spans="9:9" ht="15.75">
      <c r="I238" s="4"/>
    </row>
    <row r="239" spans="9:9" ht="15.75">
      <c r="I239" s="4"/>
    </row>
    <row r="240" spans="9:9" ht="15.75">
      <c r="I240" s="4"/>
    </row>
    <row r="241" spans="9:9" ht="15.75">
      <c r="I241" s="4"/>
    </row>
    <row r="242" spans="9:9" ht="15.75">
      <c r="I242" s="4"/>
    </row>
    <row r="243" spans="9:9" ht="15.75">
      <c r="I243" s="4"/>
    </row>
    <row r="244" spans="9:9" ht="15.75">
      <c r="I244" s="4"/>
    </row>
    <row r="245" spans="9:9" ht="15.75">
      <c r="I245" s="4"/>
    </row>
    <row r="246" spans="9:9" ht="15.75">
      <c r="I246" s="4"/>
    </row>
    <row r="247" spans="9:9" ht="15.75">
      <c r="I247" s="4"/>
    </row>
    <row r="248" spans="9:9" ht="15.75">
      <c r="I248" s="4"/>
    </row>
    <row r="249" spans="9:9" ht="15.75">
      <c r="I249" s="4"/>
    </row>
    <row r="250" spans="9:9" ht="15.75">
      <c r="I250" s="4"/>
    </row>
    <row r="251" spans="9:9" ht="15.75">
      <c r="I251" s="4"/>
    </row>
    <row r="252" spans="9:9" ht="15.75">
      <c r="I252" s="4"/>
    </row>
    <row r="253" spans="9:9" ht="15.75">
      <c r="I253" s="4"/>
    </row>
    <row r="254" spans="9:9" ht="15.75">
      <c r="I254" s="4"/>
    </row>
    <row r="255" spans="9:9" ht="15.75">
      <c r="I255" s="4"/>
    </row>
    <row r="256" spans="9:9" ht="15.75">
      <c r="I256" s="4"/>
    </row>
    <row r="257" spans="9:9" ht="15.75">
      <c r="I257" s="4"/>
    </row>
    <row r="258" spans="9:9" ht="15.75">
      <c r="I258" s="4"/>
    </row>
    <row r="259" spans="9:9" ht="15.75">
      <c r="I259" s="4"/>
    </row>
    <row r="260" spans="9:9" ht="15.75">
      <c r="I260" s="4"/>
    </row>
    <row r="261" spans="9:9" ht="15.75">
      <c r="I261" s="4"/>
    </row>
    <row r="262" spans="9:9" ht="15.75">
      <c r="I262" s="4"/>
    </row>
    <row r="263" spans="9:9" ht="15.75">
      <c r="I263" s="4"/>
    </row>
    <row r="264" spans="9:9" ht="15.75">
      <c r="I264" s="4"/>
    </row>
    <row r="265" spans="9:9" ht="15.75">
      <c r="I265" s="4"/>
    </row>
    <row r="266" spans="9:9" ht="15.75">
      <c r="I266" s="4"/>
    </row>
    <row r="267" spans="9:9" ht="15.75">
      <c r="I267" s="4"/>
    </row>
    <row r="268" spans="9:9" ht="15.75">
      <c r="I268" s="4"/>
    </row>
    <row r="269" spans="9:9" ht="15.75">
      <c r="I269" s="4"/>
    </row>
    <row r="270" spans="9:9" ht="15.75">
      <c r="I270" s="4"/>
    </row>
    <row r="271" spans="9:9" ht="15.75">
      <c r="I271" s="4"/>
    </row>
    <row r="272" spans="9:9" ht="15.75">
      <c r="I272" s="4"/>
    </row>
    <row r="273" spans="9:9" ht="15.75">
      <c r="I273" s="4"/>
    </row>
    <row r="274" spans="9:9" ht="15.75">
      <c r="I274" s="4"/>
    </row>
    <row r="275" spans="9:9" ht="15.75">
      <c r="I275" s="4"/>
    </row>
    <row r="276" spans="9:9" ht="15.75">
      <c r="I276" s="4"/>
    </row>
    <row r="277" spans="9:9" ht="15.75">
      <c r="I277" s="4"/>
    </row>
    <row r="278" spans="9:9" ht="15.75">
      <c r="I278" s="4"/>
    </row>
    <row r="279" spans="9:9" ht="15.75">
      <c r="I279" s="4"/>
    </row>
    <row r="280" spans="9:9" ht="15.75">
      <c r="I280" s="4"/>
    </row>
    <row r="281" spans="9:9" ht="15.75">
      <c r="I281" s="4"/>
    </row>
    <row r="282" spans="9:9" ht="15.75">
      <c r="I282" s="4"/>
    </row>
    <row r="283" spans="9:9" ht="15.75">
      <c r="I283" s="4"/>
    </row>
    <row r="284" spans="9:9" ht="15.75">
      <c r="I284" s="4"/>
    </row>
    <row r="285" spans="9:9" ht="15.75">
      <c r="I285" s="4"/>
    </row>
    <row r="286" spans="9:9" ht="15.75">
      <c r="I286" s="4"/>
    </row>
    <row r="287" spans="9:9" ht="15.75">
      <c r="I287" s="4"/>
    </row>
    <row r="288" spans="9:9" ht="15.75">
      <c r="I288" s="4"/>
    </row>
    <row r="289" spans="9:9" ht="15.75">
      <c r="I289" s="4"/>
    </row>
    <row r="290" spans="9:9" ht="15.75">
      <c r="I290" s="4"/>
    </row>
    <row r="291" spans="9:9" ht="15.75">
      <c r="I291" s="4"/>
    </row>
    <row r="292" spans="9:9" ht="15.75">
      <c r="I292" s="4"/>
    </row>
    <row r="293" spans="9:9" ht="15.75">
      <c r="I293" s="4"/>
    </row>
    <row r="294" spans="9:9" ht="15.75">
      <c r="I294" s="4"/>
    </row>
    <row r="295" spans="9:9" ht="15.75">
      <c r="I295" s="4"/>
    </row>
    <row r="296" spans="9:9" ht="15.75">
      <c r="I296" s="4"/>
    </row>
    <row r="297" spans="9:9" ht="15.75">
      <c r="I297" s="4"/>
    </row>
    <row r="298" spans="9:9" ht="15.75">
      <c r="I298" s="4"/>
    </row>
    <row r="299" spans="9:9" ht="15.75">
      <c r="I299" s="4"/>
    </row>
    <row r="300" spans="9:9" ht="15.75">
      <c r="I300" s="4"/>
    </row>
    <row r="301" spans="9:9" ht="15.75">
      <c r="I301" s="4"/>
    </row>
    <row r="302" spans="9:9" ht="15.75">
      <c r="I302" s="4"/>
    </row>
    <row r="303" spans="9:9" ht="15.75">
      <c r="I303" s="4"/>
    </row>
    <row r="304" spans="9:9" ht="15.75">
      <c r="I304" s="4"/>
    </row>
    <row r="305" spans="9:9" ht="15.75">
      <c r="I305" s="4"/>
    </row>
    <row r="306" spans="9:9" ht="15.75">
      <c r="I306" s="4"/>
    </row>
    <row r="307" spans="9:9" ht="15.75">
      <c r="I307" s="4"/>
    </row>
    <row r="308" spans="9:9" ht="15.75">
      <c r="I308" s="4"/>
    </row>
    <row r="309" spans="9:9" ht="15.75">
      <c r="I309" s="4"/>
    </row>
    <row r="310" spans="9:9" ht="15.75">
      <c r="I310" s="4"/>
    </row>
    <row r="311" spans="9:9" ht="15.75">
      <c r="I311" s="4"/>
    </row>
    <row r="312" spans="9:9" ht="15.75">
      <c r="I312" s="4"/>
    </row>
    <row r="313" spans="9:9" ht="15.75">
      <c r="I313" s="4"/>
    </row>
    <row r="314" spans="9:9" ht="15.75">
      <c r="I314" s="4"/>
    </row>
    <row r="315" spans="9:9" ht="15.75">
      <c r="I315" s="4"/>
    </row>
    <row r="316" spans="9:9" ht="15.75">
      <c r="I316" s="4"/>
    </row>
    <row r="317" spans="9:9" ht="15.75">
      <c r="I317" s="4"/>
    </row>
    <row r="318" spans="9:9" ht="15.75">
      <c r="I318" s="4"/>
    </row>
    <row r="319" spans="9:9" ht="15.75">
      <c r="I319" s="4"/>
    </row>
    <row r="320" spans="9:9" ht="15.75">
      <c r="I320" s="4"/>
    </row>
    <row r="321" spans="9:9" ht="15.75">
      <c r="I321" s="4"/>
    </row>
    <row r="322" spans="9:9" ht="15.75">
      <c r="I322" s="4"/>
    </row>
    <row r="323" spans="9:9" ht="15.75">
      <c r="I323" s="4"/>
    </row>
    <row r="324" spans="9:9" ht="15.75">
      <c r="I324" s="4"/>
    </row>
    <row r="325" spans="9:9" ht="15.75">
      <c r="I325" s="4"/>
    </row>
    <row r="326" spans="9:9" ht="15.75">
      <c r="I326" s="4"/>
    </row>
    <row r="327" spans="9:9" ht="15.75">
      <c r="I327" s="4"/>
    </row>
    <row r="328" spans="9:9" ht="15.75">
      <c r="I328" s="4"/>
    </row>
    <row r="329" spans="9:9" ht="15.75">
      <c r="I329" s="4"/>
    </row>
    <row r="330" spans="9:9" ht="15.75">
      <c r="I330" s="4"/>
    </row>
    <row r="331" spans="9:9" ht="15.75">
      <c r="I331" s="4"/>
    </row>
    <row r="332" spans="9:9" ht="15.75">
      <c r="I332" s="4"/>
    </row>
    <row r="333" spans="9:9" ht="15.75">
      <c r="I333" s="4"/>
    </row>
    <row r="334" spans="9:9" ht="15.75">
      <c r="I334" s="4"/>
    </row>
    <row r="335" spans="9:9" ht="15.75">
      <c r="I335" s="4"/>
    </row>
    <row r="336" spans="9:9" ht="15.75">
      <c r="I336" s="4"/>
    </row>
    <row r="337" spans="9:9" ht="15.75">
      <c r="I337" s="4"/>
    </row>
    <row r="338" spans="9:9" ht="15.75">
      <c r="I338" s="4"/>
    </row>
    <row r="339" spans="9:9" ht="15.75">
      <c r="I339" s="4"/>
    </row>
    <row r="340" spans="9:9" ht="15.75">
      <c r="I340" s="4"/>
    </row>
    <row r="341" spans="9:9" ht="15.75">
      <c r="I341" s="4"/>
    </row>
    <row r="342" spans="9:9" ht="15.75">
      <c r="I342" s="4"/>
    </row>
    <row r="343" spans="9:9" ht="15.75">
      <c r="I343" s="4"/>
    </row>
    <row r="344" spans="9:9" ht="15.75">
      <c r="I344" s="4"/>
    </row>
    <row r="345" spans="9:9" ht="15.75">
      <c r="I345" s="4"/>
    </row>
    <row r="346" spans="9:9" ht="15.75">
      <c r="I346" s="4"/>
    </row>
    <row r="347" spans="9:9" ht="15.75">
      <c r="I347" s="4"/>
    </row>
    <row r="348" spans="9:9" ht="15.75">
      <c r="I348" s="4"/>
    </row>
    <row r="349" spans="9:9" ht="15.75">
      <c r="I349" s="4"/>
    </row>
    <row r="350" spans="9:9" ht="15.75">
      <c r="I350" s="4"/>
    </row>
    <row r="351" spans="9:9" ht="15.75">
      <c r="I351" s="4"/>
    </row>
    <row r="352" spans="9:9" ht="15.75">
      <c r="I352" s="4"/>
    </row>
    <row r="353" spans="9:9" ht="15.75">
      <c r="I353" s="4"/>
    </row>
    <row r="354" spans="9:9" ht="15.75">
      <c r="I354" s="4"/>
    </row>
    <row r="355" spans="9:9" ht="15.75">
      <c r="I355" s="4"/>
    </row>
    <row r="356" spans="9:9" ht="15.75">
      <c r="I356" s="4"/>
    </row>
    <row r="357" spans="9:9" ht="15.75">
      <c r="I357" s="4"/>
    </row>
    <row r="358" spans="9:9" ht="15.75">
      <c r="I358" s="4"/>
    </row>
    <row r="359" spans="9:9" ht="15.75">
      <c r="I359" s="4"/>
    </row>
    <row r="360" spans="9:9" ht="15.75">
      <c r="I360" s="4"/>
    </row>
    <row r="361" spans="9:9" ht="15.75">
      <c r="I361" s="4"/>
    </row>
    <row r="362" spans="9:9" ht="15.75">
      <c r="I362" s="4"/>
    </row>
    <row r="363" spans="9:9" ht="15.75">
      <c r="I363" s="4"/>
    </row>
    <row r="364" spans="9:9" ht="15.75">
      <c r="I364" s="4"/>
    </row>
    <row r="365" spans="9:9" ht="15.75">
      <c r="I365" s="4"/>
    </row>
    <row r="366" spans="9:9" ht="15.75">
      <c r="I366" s="4"/>
    </row>
    <row r="367" spans="9:9" ht="15.75">
      <c r="I367" s="4"/>
    </row>
    <row r="368" spans="9:9" ht="15.75">
      <c r="I368" s="4"/>
    </row>
    <row r="369" spans="9:9" ht="15.75">
      <c r="I369" s="4"/>
    </row>
    <row r="370" spans="9:9" ht="15.75">
      <c r="I370" s="4"/>
    </row>
    <row r="371" spans="9:9" ht="15.75">
      <c r="I371" s="4"/>
    </row>
    <row r="372" spans="9:9" ht="15.75">
      <c r="I372" s="4"/>
    </row>
    <row r="373" spans="9:9" ht="15.75">
      <c r="I373" s="4"/>
    </row>
    <row r="374" spans="9:9" ht="15.75">
      <c r="I374" s="4"/>
    </row>
    <row r="375" spans="9:9" ht="15.75">
      <c r="I375" s="4"/>
    </row>
    <row r="376" spans="9:9" ht="15.75">
      <c r="I376" s="4"/>
    </row>
    <row r="377" spans="9:9" ht="15.75">
      <c r="I377" s="4"/>
    </row>
    <row r="378" spans="9:9" ht="15.75">
      <c r="I378" s="4"/>
    </row>
    <row r="379" spans="9:9" ht="15.75">
      <c r="I379" s="4"/>
    </row>
    <row r="380" spans="9:9" ht="15.75">
      <c r="I380" s="4"/>
    </row>
    <row r="381" spans="9:9" ht="15.75">
      <c r="I381" s="4"/>
    </row>
    <row r="382" spans="9:9" ht="15.75">
      <c r="I382" s="4"/>
    </row>
    <row r="383" spans="9:9" ht="15.75">
      <c r="I383" s="4"/>
    </row>
    <row r="384" spans="9:9" ht="15.75">
      <c r="I384" s="4"/>
    </row>
    <row r="385" spans="9:9" ht="15.75">
      <c r="I385" s="4"/>
    </row>
    <row r="386" spans="9:9" ht="15.75">
      <c r="I386" s="4"/>
    </row>
    <row r="387" spans="9:9" ht="15.75">
      <c r="I387" s="4"/>
    </row>
    <row r="388" spans="9:9" ht="15.75">
      <c r="I388" s="4"/>
    </row>
    <row r="389" spans="9:9" ht="15.75">
      <c r="I389" s="4"/>
    </row>
    <row r="390" spans="9:9" ht="15.75">
      <c r="I390" s="4"/>
    </row>
    <row r="391" spans="9:9" ht="15.75">
      <c r="I391" s="4"/>
    </row>
    <row r="392" spans="9:9" ht="15.75">
      <c r="I392" s="4"/>
    </row>
    <row r="393" spans="9:9" ht="15.75">
      <c r="I393" s="4"/>
    </row>
    <row r="394" spans="9:9" ht="15.75">
      <c r="I394" s="4"/>
    </row>
    <row r="395" spans="9:9" ht="15.75">
      <c r="I395" s="4"/>
    </row>
    <row r="396" spans="9:9" ht="15.75">
      <c r="I396" s="4"/>
    </row>
    <row r="397" spans="9:9" ht="15.75">
      <c r="I397" s="4"/>
    </row>
    <row r="398" spans="9:9" ht="15.75">
      <c r="I398" s="4"/>
    </row>
    <row r="399" spans="9:9" ht="15.75">
      <c r="I399" s="4"/>
    </row>
    <row r="400" spans="9:9" ht="15.75">
      <c r="I400" s="4"/>
    </row>
    <row r="401" spans="9:9" ht="15.75">
      <c r="I401" s="4"/>
    </row>
    <row r="402" spans="9:9" ht="15.75">
      <c r="I402" s="4"/>
    </row>
    <row r="403" spans="9:9" ht="15.75">
      <c r="I403" s="4"/>
    </row>
    <row r="404" spans="9:9" ht="15.75">
      <c r="I404" s="4"/>
    </row>
    <row r="405" spans="9:9" ht="15.75">
      <c r="I405" s="4"/>
    </row>
    <row r="406" spans="9:9" ht="15.75">
      <c r="I406" s="4"/>
    </row>
    <row r="407" spans="9:9" ht="15.75">
      <c r="I407" s="4"/>
    </row>
    <row r="408" spans="9:9" ht="15.75">
      <c r="I408" s="4"/>
    </row>
    <row r="409" spans="9:9" ht="15.75">
      <c r="I409" s="4"/>
    </row>
    <row r="410" spans="9:9" ht="15.75">
      <c r="I410" s="4"/>
    </row>
    <row r="411" spans="9:9" ht="15.75">
      <c r="I411" s="4"/>
    </row>
    <row r="412" spans="9:9" ht="15.75">
      <c r="I412" s="4"/>
    </row>
    <row r="413" spans="9:9" ht="15.75">
      <c r="I413" s="4"/>
    </row>
    <row r="414" spans="9:9" ht="15.75">
      <c r="I414" s="4"/>
    </row>
    <row r="415" spans="9:9" ht="15.75">
      <c r="I415" s="4"/>
    </row>
    <row r="416" spans="9:9" ht="15.75">
      <c r="I416" s="4"/>
    </row>
    <row r="417" spans="9:9" ht="15.75">
      <c r="I417" s="4"/>
    </row>
    <row r="418" spans="9:9" ht="15.75">
      <c r="I418" s="4"/>
    </row>
    <row r="419" spans="9:9" ht="15.75">
      <c r="I419" s="4"/>
    </row>
    <row r="420" spans="9:9" ht="15.75">
      <c r="I420" s="4"/>
    </row>
    <row r="421" spans="9:9" ht="15.75">
      <c r="I421" s="4"/>
    </row>
    <row r="422" spans="9:9" ht="15.75">
      <c r="I422" s="4"/>
    </row>
    <row r="423" spans="9:9" ht="15.75">
      <c r="I423" s="4"/>
    </row>
    <row r="424" spans="9:9" ht="15.75">
      <c r="I424" s="4"/>
    </row>
    <row r="425" spans="9:9" ht="15.75">
      <c r="I425" s="4"/>
    </row>
    <row r="426" spans="9:9" ht="15.75">
      <c r="I426" s="4"/>
    </row>
    <row r="427" spans="9:9" ht="15.75">
      <c r="I427" s="4"/>
    </row>
    <row r="428" spans="9:9" ht="15.75">
      <c r="I428" s="4"/>
    </row>
    <row r="429" spans="9:9" ht="15.75">
      <c r="I429" s="4"/>
    </row>
    <row r="430" spans="9:9" ht="15.75">
      <c r="I430" s="4"/>
    </row>
    <row r="431" spans="9:9" ht="15.75">
      <c r="I431" s="4"/>
    </row>
    <row r="432" spans="9:9" ht="15.75">
      <c r="I432" s="4"/>
    </row>
    <row r="433" spans="9:9" ht="15.75">
      <c r="I433" s="4"/>
    </row>
    <row r="434" spans="9:9" ht="15.75">
      <c r="I434" s="4"/>
    </row>
    <row r="435" spans="9:9" ht="15.75">
      <c r="I435" s="4"/>
    </row>
    <row r="436" spans="9:9" ht="15.75">
      <c r="I436" s="4"/>
    </row>
    <row r="437" spans="9:9" ht="15.75">
      <c r="I437" s="4"/>
    </row>
    <row r="438" spans="9:9" ht="15.75">
      <c r="I438" s="4"/>
    </row>
    <row r="439" spans="9:9" ht="15.75">
      <c r="I439" s="4"/>
    </row>
    <row r="440" spans="9:9" ht="15.75">
      <c r="I440" s="4"/>
    </row>
    <row r="441" spans="9:9" ht="15.75">
      <c r="I441" s="4"/>
    </row>
    <row r="442" spans="9:9" ht="15.75">
      <c r="I442" s="4"/>
    </row>
    <row r="443" spans="9:9" ht="15.75">
      <c r="I443" s="4"/>
    </row>
    <row r="444" spans="9:9" ht="15.75">
      <c r="I444" s="4"/>
    </row>
    <row r="445" spans="9:9" ht="15.75">
      <c r="I445" s="4"/>
    </row>
    <row r="446" spans="9:9" ht="15.75">
      <c r="I446" s="4"/>
    </row>
    <row r="447" spans="9:9" ht="15.75">
      <c r="I447" s="4"/>
    </row>
    <row r="448" spans="9:9" ht="15.75">
      <c r="I448" s="4"/>
    </row>
    <row r="449" spans="9:9" ht="15.75">
      <c r="I449" s="4"/>
    </row>
    <row r="450" spans="9:9" ht="15.75">
      <c r="I450" s="4"/>
    </row>
    <row r="451" spans="9:9" ht="15.75">
      <c r="I451" s="4"/>
    </row>
    <row r="452" spans="9:9" ht="15.75">
      <c r="I452" s="4"/>
    </row>
    <row r="453" spans="9:9" ht="15.75">
      <c r="I453" s="4"/>
    </row>
    <row r="454" spans="9:9" ht="15.75">
      <c r="I454" s="4"/>
    </row>
    <row r="455" spans="9:9" ht="15.75">
      <c r="I455" s="4"/>
    </row>
    <row r="456" spans="9:9" ht="15.75">
      <c r="I456" s="4"/>
    </row>
    <row r="457" spans="9:9" ht="15.75">
      <c r="I457" s="4"/>
    </row>
    <row r="458" spans="9:9" ht="15.75">
      <c r="I458" s="4"/>
    </row>
    <row r="459" spans="9:9" ht="15.75">
      <c r="I459" s="4"/>
    </row>
    <row r="460" spans="9:9" ht="15.75">
      <c r="I460" s="4"/>
    </row>
    <row r="461" spans="9:9" ht="15.75">
      <c r="I461" s="4"/>
    </row>
    <row r="462" spans="9:9" ht="15.75">
      <c r="I462" s="4"/>
    </row>
    <row r="463" spans="9:9" ht="15.75">
      <c r="I463" s="4"/>
    </row>
    <row r="464" spans="9:9" ht="15.75">
      <c r="I464" s="4"/>
    </row>
    <row r="465" spans="9:9" ht="15.75">
      <c r="I465" s="4"/>
    </row>
    <row r="466" spans="9:9" ht="15.75">
      <c r="I466" s="4"/>
    </row>
    <row r="467" spans="9:9" ht="15.75">
      <c r="I467" s="4"/>
    </row>
    <row r="468" spans="9:9" ht="15.75">
      <c r="I468" s="4"/>
    </row>
    <row r="469" spans="9:9" ht="15.75">
      <c r="I469" s="4"/>
    </row>
    <row r="470" spans="9:9" ht="15.75">
      <c r="I470" s="4"/>
    </row>
    <row r="471" spans="9:9" ht="15.75">
      <c r="I471" s="4"/>
    </row>
    <row r="472" spans="9:9" ht="15.75">
      <c r="I472" s="4"/>
    </row>
    <row r="473" spans="9:9" ht="15.75">
      <c r="I473" s="4"/>
    </row>
    <row r="474" spans="9:9" ht="15.75">
      <c r="I474" s="4"/>
    </row>
    <row r="475" spans="9:9" ht="15.75">
      <c r="I475" s="4"/>
    </row>
    <row r="476" spans="9:9" ht="15.75">
      <c r="I476" s="4"/>
    </row>
    <row r="477" spans="9:9" ht="15.75">
      <c r="I477" s="4"/>
    </row>
    <row r="478" spans="9:9" ht="15.75">
      <c r="I478" s="4"/>
    </row>
    <row r="479" spans="9:9" ht="15.75">
      <c r="I479" s="4"/>
    </row>
    <row r="480" spans="9:9" ht="15.75">
      <c r="I480" s="4"/>
    </row>
    <row r="481" spans="9:9" ht="15.75">
      <c r="I481" s="4"/>
    </row>
    <row r="482" spans="9:9" ht="15.75">
      <c r="I482" s="4"/>
    </row>
    <row r="483" spans="9:9" ht="15.75">
      <c r="I483" s="4"/>
    </row>
    <row r="484" spans="9:9" ht="15.75">
      <c r="I484" s="4"/>
    </row>
    <row r="485" spans="9:9" ht="15.75">
      <c r="I485" s="4"/>
    </row>
    <row r="486" spans="9:9" ht="15.75">
      <c r="I486" s="4"/>
    </row>
    <row r="487" spans="9:9" ht="15.75">
      <c r="I487" s="4"/>
    </row>
    <row r="488" spans="9:9" ht="15.75">
      <c r="I488" s="4"/>
    </row>
    <row r="489" spans="9:9" ht="15.75">
      <c r="I489" s="4"/>
    </row>
    <row r="490" spans="9:9" ht="15.75">
      <c r="I490" s="4"/>
    </row>
    <row r="491" spans="9:9" ht="15.75">
      <c r="I491" s="4"/>
    </row>
    <row r="492" spans="9:9" ht="15.75">
      <c r="I492" s="4"/>
    </row>
    <row r="493" spans="9:9" ht="15.75">
      <c r="I493" s="4"/>
    </row>
    <row r="494" spans="9:9" ht="15.75">
      <c r="I494" s="4"/>
    </row>
    <row r="495" spans="9:9" ht="15.75">
      <c r="I495" s="4"/>
    </row>
    <row r="496" spans="9:9" ht="15.75">
      <c r="I496" s="4"/>
    </row>
    <row r="497" spans="9:9" ht="15.75">
      <c r="I497" s="4"/>
    </row>
    <row r="498" spans="9:9" ht="15.75">
      <c r="I498" s="4"/>
    </row>
    <row r="499" spans="9:9" ht="15.75">
      <c r="I499" s="4"/>
    </row>
    <row r="500" spans="9:9" ht="15.75">
      <c r="I500" s="4"/>
    </row>
    <row r="501" spans="9:9" ht="15.75">
      <c r="I501" s="4"/>
    </row>
    <row r="502" spans="9:9" ht="15.75">
      <c r="I502" s="4"/>
    </row>
    <row r="503" spans="9:9" ht="15.75">
      <c r="I503" s="4"/>
    </row>
    <row r="504" spans="9:9" ht="15.75">
      <c r="I504" s="4"/>
    </row>
    <row r="505" spans="9:9" ht="15.75">
      <c r="I505" s="4"/>
    </row>
    <row r="506" spans="9:9" ht="15.75">
      <c r="I506" s="4"/>
    </row>
    <row r="507" spans="9:9" ht="15.75">
      <c r="I507" s="4"/>
    </row>
    <row r="508" spans="9:9" ht="15.75">
      <c r="I508" s="4"/>
    </row>
    <row r="509" spans="9:9" ht="15.75">
      <c r="I509" s="4"/>
    </row>
    <row r="510" spans="9:9" ht="15.75">
      <c r="I510" s="4"/>
    </row>
    <row r="511" spans="9:9" ht="15.75">
      <c r="I511" s="4"/>
    </row>
    <row r="512" spans="9:9" ht="15.75">
      <c r="I512" s="4"/>
    </row>
    <row r="513" spans="9:9" ht="15.75">
      <c r="I513" s="4"/>
    </row>
    <row r="514" spans="9:9" ht="15.75">
      <c r="I514" s="4"/>
    </row>
    <row r="515" spans="9:9" ht="15.75">
      <c r="I515" s="4"/>
    </row>
    <row r="516" spans="9:9" ht="15.75">
      <c r="I516" s="4"/>
    </row>
    <row r="517" spans="9:9" ht="15.75">
      <c r="I517" s="4"/>
    </row>
    <row r="518" spans="9:9" ht="15.75">
      <c r="I518" s="4"/>
    </row>
    <row r="519" spans="9:9" ht="15.75">
      <c r="I519" s="4"/>
    </row>
    <row r="520" spans="9:9" ht="15.75">
      <c r="I520" s="4"/>
    </row>
    <row r="521" spans="9:9" ht="15.75">
      <c r="I521" s="4"/>
    </row>
    <row r="522" spans="9:9" ht="15.75">
      <c r="I522" s="4"/>
    </row>
    <row r="523" spans="9:9" ht="15.75">
      <c r="I523" s="4"/>
    </row>
    <row r="524" spans="9:9" ht="15.75">
      <c r="I524" s="4"/>
    </row>
    <row r="525" spans="9:9" ht="15.75">
      <c r="I525" s="4"/>
    </row>
    <row r="526" spans="9:9" ht="15.75">
      <c r="I526" s="4"/>
    </row>
    <row r="527" spans="9:9" ht="15.75">
      <c r="I527" s="4"/>
    </row>
    <row r="528" spans="9:9" ht="15.75">
      <c r="I528" s="4"/>
    </row>
    <row r="529" spans="9:9" ht="15.75">
      <c r="I529" s="4"/>
    </row>
    <row r="530" spans="9:9" ht="15.75">
      <c r="I530" s="4"/>
    </row>
    <row r="531" spans="9:9" ht="15.75">
      <c r="I531" s="4"/>
    </row>
    <row r="532" spans="9:9" ht="15.75">
      <c r="I532" s="4"/>
    </row>
    <row r="533" spans="9:9" ht="15.75">
      <c r="I533" s="4"/>
    </row>
    <row r="534" spans="9:9" ht="15.75">
      <c r="I534" s="4"/>
    </row>
    <row r="535" spans="9:9" ht="15.75">
      <c r="I535" s="4"/>
    </row>
    <row r="536" spans="9:9" ht="15.75">
      <c r="I536" s="4"/>
    </row>
    <row r="537" spans="9:9" ht="15.75">
      <c r="I537" s="4"/>
    </row>
    <row r="538" spans="9:9" ht="15.75">
      <c r="I538" s="4"/>
    </row>
    <row r="539" spans="9:9" ht="15.75">
      <c r="I539" s="4"/>
    </row>
    <row r="540" spans="9:9" ht="15.75">
      <c r="I540" s="4"/>
    </row>
    <row r="541" spans="9:9" ht="15.75">
      <c r="I541" s="4"/>
    </row>
    <row r="542" spans="9:9" ht="15.75">
      <c r="I542" s="4"/>
    </row>
    <row r="543" spans="9:9" ht="15.75">
      <c r="I543" s="4"/>
    </row>
    <row r="544" spans="9:9" ht="15.75">
      <c r="I544" s="4"/>
    </row>
    <row r="545" spans="9:9" ht="15.75">
      <c r="I545" s="4"/>
    </row>
    <row r="546" spans="9:9" ht="15.75">
      <c r="I546" s="4"/>
    </row>
    <row r="547" spans="9:9" ht="15.75">
      <c r="I547" s="4"/>
    </row>
    <row r="548" spans="9:9" ht="15.75">
      <c r="I548" s="4"/>
    </row>
    <row r="549" spans="9:9" ht="15.75">
      <c r="I549" s="4"/>
    </row>
    <row r="550" spans="9:9" ht="15.75">
      <c r="I550" s="4"/>
    </row>
    <row r="551" spans="9:9" ht="15.75">
      <c r="I551" s="4"/>
    </row>
    <row r="552" spans="9:9" ht="15.75">
      <c r="I552" s="4"/>
    </row>
    <row r="553" spans="9:9" ht="15.75">
      <c r="I553" s="4"/>
    </row>
    <row r="554" spans="9:9" ht="15.75">
      <c r="I554" s="4"/>
    </row>
    <row r="555" spans="9:9" ht="15.75">
      <c r="I555" s="4"/>
    </row>
    <row r="556" spans="9:9" ht="15.75">
      <c r="I556" s="4"/>
    </row>
    <row r="557" spans="9:9" ht="15.75">
      <c r="I557" s="4"/>
    </row>
    <row r="558" spans="9:9" ht="15.75">
      <c r="I558" s="4"/>
    </row>
    <row r="559" spans="9:9" ht="15.75">
      <c r="I559" s="4"/>
    </row>
    <row r="560" spans="9:9" ht="15.75">
      <c r="I560" s="4"/>
    </row>
    <row r="561" spans="9:9" ht="15.75">
      <c r="I561" s="4"/>
    </row>
    <row r="562" spans="9:9" ht="15.75">
      <c r="I562" s="4"/>
    </row>
    <row r="563" spans="9:9" ht="15.75">
      <c r="I563" s="4"/>
    </row>
    <row r="564" spans="9:9" ht="15.75">
      <c r="I564" s="4"/>
    </row>
    <row r="565" spans="9:9" ht="15.75">
      <c r="I565" s="4"/>
    </row>
    <row r="566" spans="9:9" ht="15.75">
      <c r="I566" s="4"/>
    </row>
    <row r="567" spans="9:9" ht="15.75">
      <c r="I567" s="4"/>
    </row>
    <row r="568" spans="9:9" ht="15.75">
      <c r="I568" s="4"/>
    </row>
    <row r="569" spans="9:9" ht="15.75">
      <c r="I569" s="4"/>
    </row>
    <row r="570" spans="9:9" ht="15.75">
      <c r="I570" s="4"/>
    </row>
    <row r="571" spans="9:9" ht="15.75">
      <c r="I571" s="4"/>
    </row>
    <row r="572" spans="9:9" ht="15.75">
      <c r="I572" s="4"/>
    </row>
    <row r="573" spans="9:9" ht="15.75">
      <c r="I573" s="4"/>
    </row>
    <row r="574" spans="9:9" ht="15.75">
      <c r="I574" s="4"/>
    </row>
    <row r="575" spans="9:9" ht="15.75">
      <c r="I575" s="4"/>
    </row>
    <row r="576" spans="9:9" ht="15.75">
      <c r="I576" s="4"/>
    </row>
    <row r="577" spans="9:9" ht="15.75">
      <c r="I577" s="4"/>
    </row>
    <row r="578" spans="9:9" ht="15.75">
      <c r="I578" s="4"/>
    </row>
    <row r="579" spans="9:9" ht="15.75">
      <c r="I579" s="4"/>
    </row>
    <row r="580" spans="9:9" ht="15.75">
      <c r="I580" s="4"/>
    </row>
    <row r="581" spans="9:9" ht="15.75">
      <c r="I581" s="4"/>
    </row>
    <row r="582" spans="9:9" ht="15.75">
      <c r="I582" s="4"/>
    </row>
    <row r="583" spans="9:9" ht="15.75">
      <c r="I583" s="4"/>
    </row>
    <row r="584" spans="9:9" ht="15.75">
      <c r="I584" s="4"/>
    </row>
    <row r="585" spans="9:9" ht="15.75">
      <c r="I585" s="4"/>
    </row>
    <row r="586" spans="9:9" ht="15.75">
      <c r="I586" s="4"/>
    </row>
    <row r="587" spans="9:9" ht="15.75">
      <c r="I587" s="4"/>
    </row>
    <row r="588" spans="9:9" ht="15.75">
      <c r="I588" s="4"/>
    </row>
    <row r="589" spans="9:9" ht="15.75">
      <c r="I589" s="4"/>
    </row>
    <row r="590" spans="9:9" ht="15.75">
      <c r="I590" s="4"/>
    </row>
    <row r="591" spans="9:9" ht="15.75">
      <c r="I591" s="4"/>
    </row>
    <row r="592" spans="9:9" ht="15.75">
      <c r="I592" s="4"/>
    </row>
    <row r="593" spans="9:9" ht="15.75">
      <c r="I593" s="4"/>
    </row>
    <row r="594" spans="9:9" ht="15.75">
      <c r="I594" s="4"/>
    </row>
    <row r="595" spans="9:9" ht="15.75">
      <c r="I595" s="4"/>
    </row>
    <row r="596" spans="9:9" ht="15.75">
      <c r="I596" s="4"/>
    </row>
    <row r="597" spans="9:9" ht="15.75">
      <c r="I597" s="4"/>
    </row>
    <row r="598" spans="9:9" ht="15.75">
      <c r="I598" s="4"/>
    </row>
    <row r="599" spans="9:9" ht="15.75">
      <c r="I599" s="4"/>
    </row>
    <row r="600" spans="9:9" ht="15.75">
      <c r="I600" s="4"/>
    </row>
    <row r="601" spans="9:9" ht="15.75">
      <c r="I601" s="4"/>
    </row>
    <row r="602" spans="9:9" ht="15.75">
      <c r="I602" s="4"/>
    </row>
    <row r="603" spans="9:9" ht="15.75">
      <c r="I603" s="4"/>
    </row>
    <row r="604" spans="9:9" ht="15.75">
      <c r="I604" s="4"/>
    </row>
    <row r="605" spans="9:9" ht="15.75">
      <c r="I605" s="4"/>
    </row>
    <row r="606" spans="9:9" ht="15.75">
      <c r="I606" s="4"/>
    </row>
    <row r="607" spans="9:9" ht="15.75">
      <c r="I607" s="4"/>
    </row>
    <row r="608" spans="9:9" ht="15.75">
      <c r="I608" s="4"/>
    </row>
    <row r="609" spans="9:9" ht="15.75">
      <c r="I609" s="4"/>
    </row>
    <row r="610" spans="9:9" ht="15.75">
      <c r="I610" s="4"/>
    </row>
    <row r="611" spans="9:9" ht="15.75">
      <c r="I611" s="4"/>
    </row>
    <row r="612" spans="9:9" ht="15.75">
      <c r="I612" s="4"/>
    </row>
    <row r="613" spans="9:9" ht="15.75">
      <c r="I613" s="4"/>
    </row>
    <row r="614" spans="9:9" ht="15.75">
      <c r="I614" s="4"/>
    </row>
    <row r="615" spans="9:9" ht="15.75">
      <c r="I615" s="4"/>
    </row>
    <row r="616" spans="9:9" ht="15.75">
      <c r="I616" s="4"/>
    </row>
    <row r="617" spans="9:9" ht="15.75">
      <c r="I617" s="4"/>
    </row>
    <row r="618" spans="9:9" ht="15.75">
      <c r="I618" s="4"/>
    </row>
    <row r="619" spans="9:9" ht="15.75">
      <c r="I619" s="4"/>
    </row>
    <row r="620" spans="9:9" ht="15.75">
      <c r="I620" s="4"/>
    </row>
    <row r="621" spans="9:9" ht="15.75">
      <c r="I621" s="4"/>
    </row>
    <row r="622" spans="9:9" ht="15.75">
      <c r="I622" s="4"/>
    </row>
    <row r="623" spans="9:9" ht="15.75">
      <c r="I623" s="4"/>
    </row>
    <row r="624" spans="9:9" ht="15.75">
      <c r="I624" s="4"/>
    </row>
    <row r="625" spans="9:9" ht="15.75">
      <c r="I625" s="4"/>
    </row>
    <row r="626" spans="9:9" ht="15.75">
      <c r="I626" s="4"/>
    </row>
    <row r="627" spans="9:9" ht="15.75">
      <c r="I627" s="4"/>
    </row>
    <row r="628" spans="9:9" ht="15.75">
      <c r="I628" s="4"/>
    </row>
    <row r="629" spans="9:9" ht="15.75">
      <c r="I629" s="4"/>
    </row>
    <row r="630" spans="9:9" ht="15.75">
      <c r="I630" s="4"/>
    </row>
    <row r="631" spans="9:9" ht="15.75">
      <c r="I631" s="4"/>
    </row>
    <row r="632" spans="9:9" ht="15.75">
      <c r="I632" s="4"/>
    </row>
    <row r="633" spans="9:9" ht="15.75">
      <c r="I633" s="4"/>
    </row>
    <row r="634" spans="9:9" ht="15.75">
      <c r="I634" s="4"/>
    </row>
    <row r="635" spans="9:9" ht="15.75">
      <c r="I635" s="4"/>
    </row>
    <row r="636" spans="9:9" ht="15.75">
      <c r="I636" s="4"/>
    </row>
    <row r="637" spans="9:9" ht="15.75">
      <c r="I637" s="4"/>
    </row>
    <row r="638" spans="9:9" ht="15.75">
      <c r="I638" s="4"/>
    </row>
    <row r="639" spans="9:9" ht="15.75">
      <c r="I639" s="4"/>
    </row>
    <row r="640" spans="9:9" ht="15.75">
      <c r="I640" s="4"/>
    </row>
    <row r="641" spans="9:9" ht="15.75">
      <c r="I641" s="4"/>
    </row>
    <row r="642" spans="9:9" ht="15.75">
      <c r="I642" s="4"/>
    </row>
    <row r="643" spans="9:9" ht="15.75">
      <c r="I643" s="4"/>
    </row>
    <row r="644" spans="9:9" ht="15.75">
      <c r="I644" s="4"/>
    </row>
    <row r="645" spans="9:9" ht="15.75">
      <c r="I645" s="4"/>
    </row>
    <row r="646" spans="9:9" ht="15.75">
      <c r="I646" s="4"/>
    </row>
    <row r="647" spans="9:9" ht="15.75">
      <c r="I647" s="4"/>
    </row>
    <row r="648" spans="9:9" ht="15.75">
      <c r="I648" s="4"/>
    </row>
    <row r="649" spans="9:9" ht="15.75">
      <c r="I649" s="4"/>
    </row>
    <row r="650" spans="9:9" ht="15.75">
      <c r="I650" s="4"/>
    </row>
    <row r="651" spans="9:9" ht="15.75">
      <c r="I651" s="4"/>
    </row>
    <row r="652" spans="9:9" ht="15.75">
      <c r="I652" s="4"/>
    </row>
    <row r="653" spans="9:9" ht="15.75">
      <c r="I653" s="4"/>
    </row>
    <row r="654" spans="9:9" ht="15.75">
      <c r="I654" s="4"/>
    </row>
    <row r="655" spans="9:9" ht="15.75">
      <c r="I655" s="4"/>
    </row>
    <row r="656" spans="9:9" ht="15.75">
      <c r="I656" s="4"/>
    </row>
    <row r="657" spans="9:9" ht="15.75">
      <c r="I657" s="4"/>
    </row>
    <row r="658" spans="9:9" ht="15.75">
      <c r="I658" s="4"/>
    </row>
    <row r="659" spans="9:9" ht="15.75">
      <c r="I659" s="4"/>
    </row>
    <row r="660" spans="9:9" ht="15.75">
      <c r="I660" s="4"/>
    </row>
    <row r="661" spans="9:9" ht="15.75">
      <c r="I661" s="4"/>
    </row>
    <row r="662" spans="9:9" ht="15.75">
      <c r="I662" s="4"/>
    </row>
    <row r="663" spans="9:9" ht="15.75">
      <c r="I663" s="4"/>
    </row>
    <row r="664" spans="9:9" ht="15.75">
      <c r="I664" s="4"/>
    </row>
    <row r="665" spans="9:9" ht="15.75">
      <c r="I665" s="4"/>
    </row>
    <row r="666" spans="9:9" ht="15.75">
      <c r="I666" s="4"/>
    </row>
    <row r="667" spans="9:9" ht="15.75">
      <c r="I667" s="4"/>
    </row>
    <row r="668" spans="9:9" ht="15.75">
      <c r="I668" s="4"/>
    </row>
    <row r="669" spans="9:9" ht="15.75">
      <c r="I669" s="4"/>
    </row>
    <row r="670" spans="9:9" ht="15.75">
      <c r="I670" s="4"/>
    </row>
    <row r="671" spans="9:9" ht="15.75">
      <c r="I671" s="4"/>
    </row>
    <row r="672" spans="9:9" ht="15.75">
      <c r="I672" s="4"/>
    </row>
    <row r="673" spans="9:9" ht="15.75">
      <c r="I673" s="4"/>
    </row>
    <row r="674" spans="9:9" ht="15.75">
      <c r="I674" s="4"/>
    </row>
    <row r="675" spans="9:9" ht="15.75">
      <c r="I675" s="4"/>
    </row>
    <row r="676" spans="9:9" ht="15.75">
      <c r="I676" s="4"/>
    </row>
    <row r="677" spans="9:9" ht="15.75">
      <c r="I677" s="4"/>
    </row>
    <row r="678" spans="9:9" ht="15.75">
      <c r="I678" s="4"/>
    </row>
    <row r="679" spans="9:9" ht="15.75">
      <c r="I679" s="4"/>
    </row>
    <row r="680" spans="9:9" ht="15.75">
      <c r="I680" s="4"/>
    </row>
    <row r="681" spans="9:9" ht="15.75">
      <c r="I681" s="4"/>
    </row>
    <row r="682" spans="9:9" ht="15.75">
      <c r="I682" s="4"/>
    </row>
    <row r="683" spans="9:9" ht="15.75">
      <c r="I683" s="4"/>
    </row>
    <row r="684" spans="9:9" ht="15.75">
      <c r="I684" s="4"/>
    </row>
    <row r="685" spans="9:9" ht="15.75">
      <c r="I685" s="4"/>
    </row>
    <row r="686" spans="9:9" ht="15.75">
      <c r="I686" s="4"/>
    </row>
    <row r="687" spans="9:9" ht="15.75">
      <c r="I687" s="4"/>
    </row>
    <row r="688" spans="9:9" ht="15.75">
      <c r="I688" s="4"/>
    </row>
    <row r="689" spans="9:9" ht="15.75">
      <c r="I689" s="4"/>
    </row>
    <row r="690" spans="9:9" ht="15.75">
      <c r="I690" s="4"/>
    </row>
    <row r="691" spans="9:9" ht="15.75">
      <c r="I691" s="4"/>
    </row>
    <row r="692" spans="9:9" ht="15.75">
      <c r="I692" s="4"/>
    </row>
    <row r="693" spans="9:9" ht="15.75">
      <c r="I693" s="4"/>
    </row>
    <row r="694" spans="9:9" ht="15.75">
      <c r="I694" s="4"/>
    </row>
    <row r="695" spans="9:9" ht="15.75">
      <c r="I695" s="4"/>
    </row>
    <row r="696" spans="9:9" ht="15.75">
      <c r="I696" s="4"/>
    </row>
    <row r="697" spans="9:9" ht="15.75">
      <c r="I697" s="4"/>
    </row>
    <row r="698" spans="9:9" ht="15.75">
      <c r="I698" s="4"/>
    </row>
    <row r="699" spans="9:9" ht="15.75">
      <c r="I699" s="4"/>
    </row>
    <row r="700" spans="9:9" ht="15.75">
      <c r="I700" s="4"/>
    </row>
    <row r="701" spans="9:9" ht="15.75">
      <c r="I701" s="4"/>
    </row>
    <row r="702" spans="9:9" ht="15.75">
      <c r="I702" s="4"/>
    </row>
    <row r="703" spans="9:9" ht="15.75">
      <c r="I703" s="4"/>
    </row>
    <row r="704" spans="9:9" ht="15.75">
      <c r="I704" s="4"/>
    </row>
    <row r="705" spans="9:9" ht="15.75">
      <c r="I705" s="4"/>
    </row>
    <row r="706" spans="9:9" ht="15.75">
      <c r="I706" s="4"/>
    </row>
    <row r="707" spans="9:9" ht="15.75">
      <c r="I707" s="4"/>
    </row>
    <row r="708" spans="9:9" ht="15.75">
      <c r="I708" s="4"/>
    </row>
    <row r="709" spans="9:9" ht="15.75">
      <c r="I709" s="4"/>
    </row>
    <row r="710" spans="9:9" ht="15.75">
      <c r="I710" s="4"/>
    </row>
    <row r="711" spans="9:9" ht="15.75">
      <c r="I711" s="4"/>
    </row>
    <row r="712" spans="9:9" ht="15.75">
      <c r="I712" s="4"/>
    </row>
    <row r="713" spans="9:9" ht="15.75">
      <c r="I713" s="4"/>
    </row>
    <row r="714" spans="9:9" ht="15.75">
      <c r="I714" s="4"/>
    </row>
    <row r="715" spans="9:9" ht="15.75">
      <c r="I715" s="4"/>
    </row>
    <row r="716" spans="9:9" ht="15.75">
      <c r="I716" s="4"/>
    </row>
    <row r="717" spans="9:9" ht="15.75">
      <c r="I717" s="4"/>
    </row>
    <row r="718" spans="9:9" ht="15.75">
      <c r="I718" s="4"/>
    </row>
    <row r="719" spans="9:9" ht="15.75">
      <c r="I719" s="4"/>
    </row>
    <row r="720" spans="9:9" ht="15.75">
      <c r="I720" s="4"/>
    </row>
    <row r="721" spans="9:9" ht="15.75">
      <c r="I721" s="4"/>
    </row>
    <row r="722" spans="9:9" ht="15.75">
      <c r="I722" s="4"/>
    </row>
    <row r="723" spans="9:9" ht="15.75">
      <c r="I723" s="4"/>
    </row>
    <row r="724" spans="9:9" ht="15.75">
      <c r="I724" s="4"/>
    </row>
    <row r="725" spans="9:9" ht="15.75">
      <c r="I725" s="4"/>
    </row>
    <row r="726" spans="9:9" ht="15.75">
      <c r="I726" s="4"/>
    </row>
    <row r="727" spans="9:9" ht="15.75">
      <c r="I727" s="4"/>
    </row>
    <row r="728" spans="9:9" ht="15.75">
      <c r="I728" s="4"/>
    </row>
    <row r="729" spans="9:9" ht="15.75">
      <c r="I729" s="4"/>
    </row>
    <row r="730" spans="9:9" ht="15.75">
      <c r="I730" s="4"/>
    </row>
    <row r="731" spans="9:9" ht="15.75">
      <c r="I731" s="4"/>
    </row>
    <row r="732" spans="9:9" ht="15.75">
      <c r="I732" s="4"/>
    </row>
    <row r="733" spans="9:9" ht="15.75">
      <c r="I733" s="4"/>
    </row>
    <row r="734" spans="9:9" ht="15.75">
      <c r="I734" s="4"/>
    </row>
    <row r="735" spans="9:9" ht="15.75">
      <c r="I735" s="4"/>
    </row>
    <row r="736" spans="9:9" ht="15.75">
      <c r="I736" s="4"/>
    </row>
    <row r="737" spans="9:9" ht="15.75">
      <c r="I737" s="4"/>
    </row>
    <row r="738" spans="9:9" ht="15.75">
      <c r="I738" s="4"/>
    </row>
    <row r="739" spans="9:9" ht="15.75">
      <c r="I739" s="4"/>
    </row>
    <row r="740" spans="9:9" ht="15.75">
      <c r="I740" s="4"/>
    </row>
    <row r="741" spans="9:9" ht="15.75">
      <c r="I741" s="4"/>
    </row>
    <row r="742" spans="9:9" ht="15.75">
      <c r="I742" s="4"/>
    </row>
    <row r="743" spans="9:9" ht="15.75">
      <c r="I743" s="4"/>
    </row>
    <row r="744" spans="9:9" ht="15.75">
      <c r="I744" s="4"/>
    </row>
    <row r="745" spans="9:9" ht="15.75">
      <c r="I745" s="4"/>
    </row>
    <row r="746" spans="9:9" ht="15.75">
      <c r="I746" s="4"/>
    </row>
    <row r="747" spans="9:9" ht="15.75">
      <c r="I747" s="4"/>
    </row>
    <row r="748" spans="9:9" ht="15.75">
      <c r="I748" s="4"/>
    </row>
    <row r="749" spans="9:9" ht="15.75">
      <c r="I749" s="4"/>
    </row>
    <row r="750" spans="9:9" ht="15.75">
      <c r="I750" s="4"/>
    </row>
    <row r="751" spans="9:9" ht="15.75">
      <c r="I751" s="4"/>
    </row>
    <row r="752" spans="9:9" ht="15.75">
      <c r="I752" s="4"/>
    </row>
    <row r="753" spans="9:9" ht="15.75">
      <c r="I753" s="4"/>
    </row>
    <row r="754" spans="9:9" ht="15.75">
      <c r="I754" s="4"/>
    </row>
    <row r="755" spans="9:9" ht="15.75">
      <c r="I755" s="4"/>
    </row>
    <row r="756" spans="9:9" ht="15.75">
      <c r="I756" s="4"/>
    </row>
    <row r="757" spans="9:9" ht="15.75">
      <c r="I757" s="4"/>
    </row>
    <row r="758" spans="9:9" ht="15.75">
      <c r="I758" s="4"/>
    </row>
    <row r="759" spans="9:9" ht="15.75">
      <c r="I759" s="4"/>
    </row>
    <row r="760" spans="9:9" ht="15.75">
      <c r="I760" s="4"/>
    </row>
    <row r="761" spans="9:9" ht="15.75">
      <c r="I761" s="4"/>
    </row>
    <row r="762" spans="9:9" ht="15.75">
      <c r="I762" s="4"/>
    </row>
    <row r="763" spans="9:9" ht="15.75">
      <c r="I763" s="4"/>
    </row>
    <row r="764" spans="9:9" ht="15.75">
      <c r="I764" s="4"/>
    </row>
    <row r="765" spans="9:9" ht="15.75">
      <c r="I765" s="4"/>
    </row>
    <row r="766" spans="9:9" ht="15.75">
      <c r="I766" s="4"/>
    </row>
    <row r="767" spans="9:9" ht="15.75">
      <c r="I767" s="4"/>
    </row>
    <row r="768" spans="9:9" ht="15.75">
      <c r="I768" s="4"/>
    </row>
    <row r="769" spans="9:9" ht="15.75">
      <c r="I769" s="4"/>
    </row>
    <row r="770" spans="9:9" ht="15.75">
      <c r="I770" s="4"/>
    </row>
    <row r="771" spans="9:9" ht="15.75">
      <c r="I771" s="4"/>
    </row>
    <row r="772" spans="9:9" ht="15.75">
      <c r="I772" s="4"/>
    </row>
    <row r="773" spans="9:9" ht="15.75">
      <c r="I773" s="4"/>
    </row>
    <row r="774" spans="9:9" ht="15.75">
      <c r="I774" s="4"/>
    </row>
    <row r="775" spans="9:9" ht="15.75">
      <c r="I775" s="4"/>
    </row>
    <row r="776" spans="9:9" ht="15.75">
      <c r="I776" s="4"/>
    </row>
    <row r="777" spans="9:9" ht="15.75">
      <c r="I777" s="4"/>
    </row>
    <row r="778" spans="9:9" ht="15.75">
      <c r="I778" s="4"/>
    </row>
    <row r="779" spans="9:9" ht="15.75">
      <c r="I779" s="4"/>
    </row>
    <row r="780" spans="9:9" ht="15.75">
      <c r="I780" s="4"/>
    </row>
    <row r="781" spans="9:9" ht="15.75">
      <c r="I781" s="4"/>
    </row>
    <row r="782" spans="9:9" ht="15.75">
      <c r="I782" s="4"/>
    </row>
    <row r="783" spans="9:9" ht="15.75">
      <c r="I783" s="4"/>
    </row>
    <row r="784" spans="9:9" ht="15.75">
      <c r="I784" s="4"/>
    </row>
    <row r="785" spans="9:9" ht="15.75">
      <c r="I785" s="4"/>
    </row>
    <row r="786" spans="9:9" ht="15.75">
      <c r="I786" s="4"/>
    </row>
    <row r="787" spans="9:9" ht="15.75">
      <c r="I787" s="4"/>
    </row>
    <row r="788" spans="9:9" ht="15.75">
      <c r="I788" s="4"/>
    </row>
    <row r="789" spans="9:9" ht="15.75">
      <c r="I789" s="4"/>
    </row>
    <row r="790" spans="9:9" ht="15.75">
      <c r="I790" s="4"/>
    </row>
    <row r="791" spans="9:9" ht="15.75">
      <c r="I791" s="4"/>
    </row>
    <row r="792" spans="9:9" ht="15.75">
      <c r="I792" s="4"/>
    </row>
    <row r="793" spans="9:9" ht="15.75">
      <c r="I793" s="4"/>
    </row>
    <row r="794" spans="9:9" ht="15.75">
      <c r="I794" s="4"/>
    </row>
    <row r="795" spans="9:9" ht="15.75">
      <c r="I795" s="4"/>
    </row>
    <row r="796" spans="9:9" ht="15.75">
      <c r="I796" s="4"/>
    </row>
    <row r="797" spans="9:9" ht="15.75">
      <c r="I797" s="4"/>
    </row>
    <row r="798" spans="9:9" ht="15.75">
      <c r="I798" s="4"/>
    </row>
    <row r="799" spans="9:9" ht="15.75">
      <c r="I799" s="4"/>
    </row>
    <row r="800" spans="9:9" ht="15.75">
      <c r="I800" s="4"/>
    </row>
    <row r="801" spans="9:9" ht="15.75">
      <c r="I801" s="4"/>
    </row>
    <row r="802" spans="9:9" ht="15.75">
      <c r="I802" s="4"/>
    </row>
    <row r="803" spans="9:9" ht="15.75">
      <c r="I803" s="4"/>
    </row>
    <row r="804" spans="9:9" ht="15.75">
      <c r="I804" s="4"/>
    </row>
    <row r="805" spans="9:9" ht="15.75">
      <c r="I805" s="4"/>
    </row>
    <row r="806" spans="9:9" ht="15.75">
      <c r="I806" s="4"/>
    </row>
    <row r="807" spans="9:9" ht="15.75">
      <c r="I807" s="4"/>
    </row>
    <row r="808" spans="9:9" ht="15.75">
      <c r="I808" s="4"/>
    </row>
    <row r="809" spans="9:9" ht="15.75">
      <c r="I809" s="4"/>
    </row>
    <row r="810" spans="9:9" ht="15.75">
      <c r="I810" s="4"/>
    </row>
    <row r="811" spans="9:9" ht="15.75">
      <c r="I811" s="4"/>
    </row>
    <row r="812" spans="9:9" ht="15.75">
      <c r="I812" s="4"/>
    </row>
    <row r="813" spans="9:9" ht="15.75">
      <c r="I813" s="4"/>
    </row>
    <row r="814" spans="9:9" ht="15.75">
      <c r="I814" s="4"/>
    </row>
    <row r="815" spans="9:9" ht="15.75">
      <c r="I815" s="4"/>
    </row>
    <row r="816" spans="9:9" ht="15.75">
      <c r="I816" s="4"/>
    </row>
    <row r="817" spans="9:9" ht="15.75">
      <c r="I817" s="4"/>
    </row>
    <row r="818" spans="9:9" ht="15.75">
      <c r="I818" s="4"/>
    </row>
    <row r="819" spans="9:9" ht="15.75">
      <c r="I819" s="4"/>
    </row>
    <row r="820" spans="9:9" ht="15.75">
      <c r="I820" s="4"/>
    </row>
    <row r="821" spans="9:9" ht="15.75">
      <c r="I821" s="4"/>
    </row>
    <row r="822" spans="9:9" ht="15.75">
      <c r="I822" s="4"/>
    </row>
    <row r="823" spans="9:9" ht="15.75">
      <c r="I823" s="4"/>
    </row>
    <row r="824" spans="9:9" ht="15.75">
      <c r="I824" s="4"/>
    </row>
    <row r="825" spans="9:9" ht="15.75">
      <c r="I825" s="4"/>
    </row>
    <row r="826" spans="9:9" ht="15.75">
      <c r="I826" s="4"/>
    </row>
    <row r="827" spans="9:9" ht="15.75">
      <c r="I827" s="4"/>
    </row>
    <row r="828" spans="9:9" ht="15.75">
      <c r="I828" s="4"/>
    </row>
    <row r="829" spans="9:9" ht="15.75">
      <c r="I829" s="4"/>
    </row>
    <row r="830" spans="9:9" ht="15.75">
      <c r="I830" s="4"/>
    </row>
    <row r="831" spans="9:9" ht="15.75">
      <c r="I831" s="4"/>
    </row>
    <row r="832" spans="9:9" ht="15.75">
      <c r="I832" s="4"/>
    </row>
    <row r="833" spans="9:9" ht="15.75">
      <c r="I833" s="4"/>
    </row>
    <row r="834" spans="9:9" ht="15.75">
      <c r="I834" s="4"/>
    </row>
    <row r="835" spans="9:9" ht="15.75">
      <c r="I835" s="4"/>
    </row>
    <row r="836" spans="9:9" ht="15.75">
      <c r="I836" s="4"/>
    </row>
    <row r="837" spans="9:9" ht="15.75">
      <c r="I837" s="4"/>
    </row>
    <row r="838" spans="9:9" ht="15.75">
      <c r="I838" s="4"/>
    </row>
    <row r="839" spans="9:9" ht="15.75">
      <c r="I839" s="4"/>
    </row>
    <row r="840" spans="9:9" ht="15.75">
      <c r="I840" s="4"/>
    </row>
    <row r="841" spans="9:9" ht="15.75">
      <c r="I841" s="4"/>
    </row>
    <row r="842" spans="9:9" ht="15.75">
      <c r="I842" s="4"/>
    </row>
    <row r="843" spans="9:9" ht="15.75">
      <c r="I843" s="4"/>
    </row>
    <row r="844" spans="9:9" ht="15.75">
      <c r="I844" s="4"/>
    </row>
    <row r="845" spans="9:9" ht="15.75">
      <c r="I845" s="4"/>
    </row>
    <row r="846" spans="9:9" ht="15.75">
      <c r="I846" s="4"/>
    </row>
    <row r="847" spans="9:9" ht="15.75">
      <c r="I847" s="4"/>
    </row>
    <row r="848" spans="9:9" ht="15.75">
      <c r="I848" s="4"/>
    </row>
    <row r="849" spans="9:9" ht="15.75">
      <c r="I849" s="4"/>
    </row>
    <row r="850" spans="9:9" ht="15.75">
      <c r="I850" s="4"/>
    </row>
    <row r="851" spans="9:9" ht="15.75">
      <c r="I851" s="4"/>
    </row>
    <row r="852" spans="9:9" ht="15.75">
      <c r="I852" s="4"/>
    </row>
    <row r="853" spans="9:9" ht="15.75">
      <c r="I853" s="4"/>
    </row>
    <row r="854" spans="9:9" ht="15.75">
      <c r="I854" s="4"/>
    </row>
    <row r="855" spans="9:9" ht="15.75">
      <c r="I855" s="4"/>
    </row>
    <row r="856" spans="9:9" ht="15.75">
      <c r="I856" s="4"/>
    </row>
    <row r="857" spans="9:9" ht="15.75">
      <c r="I857" s="4"/>
    </row>
    <row r="858" spans="9:9" ht="15.75">
      <c r="I858" s="4"/>
    </row>
    <row r="859" spans="9:9" ht="15.75">
      <c r="I859" s="4"/>
    </row>
    <row r="860" spans="9:9" ht="15.75">
      <c r="I860" s="4"/>
    </row>
    <row r="861" spans="9:9" ht="15.75">
      <c r="I861" s="4"/>
    </row>
    <row r="862" spans="9:9" ht="15.75">
      <c r="I862" s="4"/>
    </row>
    <row r="863" spans="9:9" ht="15.75">
      <c r="I863" s="4"/>
    </row>
    <row r="864" spans="9:9" ht="15.75">
      <c r="I864" s="4"/>
    </row>
    <row r="865" spans="9:9" ht="15.75">
      <c r="I865" s="4"/>
    </row>
    <row r="866" spans="9:9" ht="15.75">
      <c r="I866" s="4"/>
    </row>
    <row r="867" spans="9:9" ht="15.75">
      <c r="I867" s="4"/>
    </row>
    <row r="868" spans="9:9" ht="15.75">
      <c r="I868" s="4"/>
    </row>
    <row r="869" spans="9:9" ht="15.75">
      <c r="I869" s="4"/>
    </row>
    <row r="870" spans="9:9" ht="15.75">
      <c r="I870" s="4"/>
    </row>
    <row r="871" spans="9:9" ht="15.75">
      <c r="I871" s="4"/>
    </row>
    <row r="872" spans="9:9" ht="15.75">
      <c r="I872" s="4"/>
    </row>
    <row r="873" spans="9:9" ht="15.75">
      <c r="I873" s="4"/>
    </row>
    <row r="874" spans="9:9" ht="15.75">
      <c r="I874" s="4"/>
    </row>
    <row r="875" spans="9:9" ht="15.75">
      <c r="I875" s="4"/>
    </row>
    <row r="876" spans="9:9" ht="15.75">
      <c r="I876" s="4"/>
    </row>
    <row r="877" spans="9:9" ht="15.75">
      <c r="I877" s="4"/>
    </row>
    <row r="878" spans="9:9" ht="15.75">
      <c r="I878" s="4"/>
    </row>
    <row r="879" spans="9:9" ht="15.75">
      <c r="I879" s="4"/>
    </row>
    <row r="880" spans="9:9" ht="15.75">
      <c r="I880" s="4"/>
    </row>
    <row r="881" spans="9:9" ht="15.75">
      <c r="I881" s="4"/>
    </row>
    <row r="882" spans="9:9" ht="15.75">
      <c r="I882" s="4"/>
    </row>
    <row r="883" spans="9:9" ht="15.75">
      <c r="I883" s="4"/>
    </row>
    <row r="884" spans="9:9" ht="15.75">
      <c r="I884" s="4"/>
    </row>
    <row r="885" spans="9:9" ht="15.75">
      <c r="I885" s="4"/>
    </row>
    <row r="886" spans="9:9" ht="15.75">
      <c r="I886" s="4"/>
    </row>
    <row r="887" spans="9:9" ht="15.75">
      <c r="I887" s="4"/>
    </row>
    <row r="888" spans="9:9" ht="15.75">
      <c r="I888" s="4"/>
    </row>
    <row r="889" spans="9:9" ht="15.75">
      <c r="I889" s="4"/>
    </row>
    <row r="890" spans="9:9" ht="15.75">
      <c r="I890" s="4"/>
    </row>
    <row r="891" spans="9:9" ht="15.75">
      <c r="I891" s="4"/>
    </row>
    <row r="892" spans="9:9" ht="15.75">
      <c r="I892" s="4"/>
    </row>
    <row r="893" spans="9:9" ht="15.75">
      <c r="I893" s="4"/>
    </row>
    <row r="894" spans="9:9" ht="15.75">
      <c r="I894" s="4"/>
    </row>
    <row r="895" spans="9:9" ht="15.75">
      <c r="I895" s="4"/>
    </row>
    <row r="896" spans="9:9" ht="15.75">
      <c r="I896" s="4"/>
    </row>
    <row r="897" spans="9:9" ht="15.75">
      <c r="I897" s="4"/>
    </row>
    <row r="898" spans="9:9" ht="15.75">
      <c r="I898" s="4"/>
    </row>
    <row r="899" spans="9:9" ht="15.75">
      <c r="I899" s="4"/>
    </row>
    <row r="900" spans="9:9" ht="15.75">
      <c r="I900" s="4"/>
    </row>
    <row r="901" spans="9:9" ht="15.75">
      <c r="I901" s="4"/>
    </row>
    <row r="902" spans="9:9" ht="15.75">
      <c r="I902" s="4"/>
    </row>
    <row r="903" spans="9:9" ht="15.75">
      <c r="I903" s="4"/>
    </row>
    <row r="904" spans="9:9" ht="15.75">
      <c r="I904" s="4"/>
    </row>
    <row r="905" spans="9:9" ht="15.75">
      <c r="I905" s="4"/>
    </row>
    <row r="906" spans="9:9" ht="15.75">
      <c r="I906" s="4"/>
    </row>
    <row r="907" spans="9:9" ht="15.75">
      <c r="I907" s="4"/>
    </row>
    <row r="908" spans="9:9" ht="15.75">
      <c r="I908" s="4"/>
    </row>
    <row r="909" spans="9:9" ht="15.75">
      <c r="I909" s="4"/>
    </row>
    <row r="910" spans="9:9" ht="15.75">
      <c r="I910" s="4"/>
    </row>
    <row r="911" spans="9:9" ht="15.75">
      <c r="I911" s="4"/>
    </row>
    <row r="912" spans="9:9" ht="15.75">
      <c r="I912" s="4"/>
    </row>
    <row r="913" spans="9:9" ht="15.75">
      <c r="I913" s="4"/>
    </row>
    <row r="914" spans="9:9" ht="15.75">
      <c r="I914" s="4"/>
    </row>
    <row r="915" spans="9:9" ht="15.75">
      <c r="I915" s="4"/>
    </row>
    <row r="916" spans="9:9" ht="15.75">
      <c r="I916" s="4"/>
    </row>
    <row r="917" spans="9:9" ht="15.75">
      <c r="I917" s="4"/>
    </row>
    <row r="918" spans="9:9" ht="15.75">
      <c r="I918" s="4"/>
    </row>
    <row r="919" spans="9:9" ht="15.75">
      <c r="I919" s="4"/>
    </row>
    <row r="920" spans="9:9" ht="15.75">
      <c r="I920" s="4"/>
    </row>
    <row r="921" spans="9:9" ht="15.75">
      <c r="I921" s="4"/>
    </row>
    <row r="922" spans="9:9" ht="15.75">
      <c r="I922" s="4"/>
    </row>
    <row r="923" spans="9:9" ht="15.75">
      <c r="I923" s="4"/>
    </row>
    <row r="924" spans="9:9" ht="15.75">
      <c r="I924" s="4"/>
    </row>
    <row r="925" spans="9:9" ht="15.75">
      <c r="I925" s="4"/>
    </row>
    <row r="926" spans="9:9" ht="15.75">
      <c r="I926" s="4"/>
    </row>
    <row r="927" spans="9:9" ht="15.75">
      <c r="I927" s="4"/>
    </row>
    <row r="928" spans="9:9" ht="15.75">
      <c r="I928" s="4"/>
    </row>
    <row r="929" spans="9:9" ht="15.75">
      <c r="I929" s="4"/>
    </row>
    <row r="930" spans="9:9" ht="15.75">
      <c r="I930" s="4"/>
    </row>
    <row r="931" spans="9:9" ht="15.75">
      <c r="I931" s="4"/>
    </row>
    <row r="932" spans="9:9" ht="15.75">
      <c r="I932" s="4"/>
    </row>
    <row r="933" spans="9:9" ht="15.75">
      <c r="I933" s="4"/>
    </row>
    <row r="934" spans="9:9" ht="15.75">
      <c r="I934" s="4"/>
    </row>
    <row r="935" spans="9:9" ht="15.75">
      <c r="I935" s="4"/>
    </row>
    <row r="936" spans="9:9" ht="15.75">
      <c r="I936" s="4"/>
    </row>
    <row r="937" spans="9:9" ht="15.75">
      <c r="I937" s="4"/>
    </row>
    <row r="938" spans="9:9" ht="15.75">
      <c r="I938" s="4"/>
    </row>
    <row r="939" spans="9:9" ht="15.75">
      <c r="I939" s="4"/>
    </row>
    <row r="940" spans="9:9" ht="15.75">
      <c r="I940" s="4"/>
    </row>
    <row r="941" spans="9:9" ht="15.75">
      <c r="I941" s="4"/>
    </row>
    <row r="942" spans="9:9" ht="15.75">
      <c r="I942" s="4"/>
    </row>
    <row r="943" spans="9:9" ht="15.75">
      <c r="I943" s="4"/>
    </row>
    <row r="944" spans="9:9" ht="15.75">
      <c r="I944" s="4"/>
    </row>
    <row r="945" spans="9:9" ht="15.75">
      <c r="I945" s="4"/>
    </row>
    <row r="946" spans="9:9" ht="15.75">
      <c r="I946" s="4"/>
    </row>
    <row r="947" spans="9:9" ht="15.75">
      <c r="I947" s="4"/>
    </row>
    <row r="948" spans="9:9" ht="15.75">
      <c r="I948" s="4"/>
    </row>
    <row r="949" spans="9:9" ht="15.75">
      <c r="I949" s="4"/>
    </row>
    <row r="950" spans="9:9" ht="15.75">
      <c r="I950" s="4"/>
    </row>
    <row r="951" spans="9:9" ht="15.75">
      <c r="I951" s="4"/>
    </row>
    <row r="952" spans="9:9" ht="15.75">
      <c r="I952" s="4"/>
    </row>
    <row r="953" spans="9:9" ht="15.75">
      <c r="I953" s="4"/>
    </row>
    <row r="954" spans="9:9" ht="15.75">
      <c r="I954" s="4"/>
    </row>
    <row r="955" spans="9:9" ht="15.75">
      <c r="I955" s="4"/>
    </row>
    <row r="956" spans="9:9" ht="15.75">
      <c r="I956" s="4"/>
    </row>
    <row r="957" spans="9:9" ht="15.75">
      <c r="I957" s="4"/>
    </row>
    <row r="958" spans="9:9" ht="15.75">
      <c r="I958" s="4"/>
    </row>
    <row r="959" spans="9:9" ht="15.75">
      <c r="I959" s="4"/>
    </row>
    <row r="960" spans="9:9" ht="15.75">
      <c r="I960" s="4"/>
    </row>
    <row r="961" spans="9:9" ht="15.75">
      <c r="I961" s="4"/>
    </row>
    <row r="962" spans="9:9" ht="15.75">
      <c r="I962" s="4"/>
    </row>
    <row r="963" spans="9:9" ht="15.75">
      <c r="I963" s="4"/>
    </row>
    <row r="964" spans="9:9" ht="15.75">
      <c r="I964" s="4"/>
    </row>
    <row r="965" spans="9:9" ht="15.75">
      <c r="I965" s="4"/>
    </row>
    <row r="966" spans="9:9" ht="15.75">
      <c r="I966" s="4"/>
    </row>
    <row r="967" spans="9:9" ht="15.75">
      <c r="I967" s="4"/>
    </row>
    <row r="968" spans="9:9" ht="15.75">
      <c r="I968" s="4"/>
    </row>
    <row r="969" spans="9:9" ht="15.75">
      <c r="I969" s="4"/>
    </row>
    <row r="970" spans="9:9" ht="15.75">
      <c r="I970" s="4"/>
    </row>
    <row r="971" spans="9:9" ht="15.75">
      <c r="I971" s="4"/>
    </row>
    <row r="972" spans="9:9" ht="15.75">
      <c r="I972" s="4"/>
    </row>
    <row r="973" spans="9:9" ht="15.75">
      <c r="I973" s="4"/>
    </row>
    <row r="974" spans="9:9" ht="15.75">
      <c r="I974" s="4"/>
    </row>
    <row r="975" spans="9:9" ht="15.75">
      <c r="I975" s="4"/>
    </row>
    <row r="976" spans="9:9" ht="15.75">
      <c r="I976" s="4"/>
    </row>
    <row r="977" spans="9:9" ht="15.75">
      <c r="I977" s="4"/>
    </row>
    <row r="978" spans="9:9" ht="15.75">
      <c r="I978" s="4"/>
    </row>
    <row r="979" spans="9:9" ht="15.75">
      <c r="I979" s="4"/>
    </row>
    <row r="980" spans="9:9" ht="15.75">
      <c r="I980" s="4"/>
    </row>
    <row r="981" spans="9:9" ht="15.75">
      <c r="I981" s="4"/>
    </row>
    <row r="982" spans="9:9" ht="15.75">
      <c r="I982" s="4"/>
    </row>
    <row r="983" spans="9:9" ht="15.75">
      <c r="I983" s="4"/>
    </row>
    <row r="984" spans="9:9" ht="15.75">
      <c r="I984" s="4"/>
    </row>
    <row r="985" spans="9:9" ht="15.75">
      <c r="I985" s="4"/>
    </row>
    <row r="986" spans="9:9" ht="15.75">
      <c r="I986" s="4"/>
    </row>
    <row r="987" spans="9:9" ht="15.75">
      <c r="I987" s="4"/>
    </row>
    <row r="988" spans="9:9" ht="15.75">
      <c r="I988" s="4"/>
    </row>
    <row r="989" spans="9:9" ht="15.75">
      <c r="I989" s="4"/>
    </row>
    <row r="990" spans="9:9" ht="15.75">
      <c r="I990" s="4"/>
    </row>
    <row r="991" spans="9:9" ht="15.75">
      <c r="I991" s="4"/>
    </row>
    <row r="992" spans="9:9" ht="15.75">
      <c r="I992" s="4"/>
    </row>
    <row r="993" spans="9:9" ht="15.75">
      <c r="I993" s="4"/>
    </row>
    <row r="994" spans="9:9" ht="15.75">
      <c r="I994" s="4"/>
    </row>
    <row r="995" spans="9:9" ht="15.75">
      <c r="I995" s="4"/>
    </row>
    <row r="996" spans="9:9" ht="15.75">
      <c r="I996" s="4"/>
    </row>
    <row r="997" spans="9:9" ht="15.75">
      <c r="I997" s="4"/>
    </row>
    <row r="998" spans="9:9" ht="15.75">
      <c r="I998" s="4"/>
    </row>
    <row r="999" spans="9:9" ht="15.75">
      <c r="I999" s="4"/>
    </row>
    <row r="1000" spans="9:9" ht="15.75">
      <c r="I1000" s="4"/>
    </row>
  </sheetData>
  <autoFilter ref="A1:M1000" xr:uid="{00000000-0001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6" sqref="C26"/>
    </sheetView>
  </sheetViews>
  <sheetFormatPr defaultColWidth="12.625" defaultRowHeight="15" customHeight="1"/>
  <cols>
    <col min="1" max="1" width="24.25" customWidth="1"/>
    <col min="2" max="2" width="10.875" customWidth="1"/>
    <col min="3" max="3" width="96.375" customWidth="1"/>
    <col min="4" max="6" width="10.875" customWidth="1"/>
    <col min="7" max="7" width="18.25" customWidth="1"/>
    <col min="8" max="26" width="10.875" customWidth="1"/>
  </cols>
  <sheetData>
    <row r="1" spans="1:8" ht="14.25" customHeight="1">
      <c r="A1" s="1" t="s">
        <v>236</v>
      </c>
      <c r="C1" s="3"/>
      <c r="G1" s="33" t="s">
        <v>237</v>
      </c>
      <c r="H1" s="34"/>
    </row>
    <row r="2" spans="1:8" ht="14.25" customHeight="1">
      <c r="A2" s="15" t="s">
        <v>238</v>
      </c>
      <c r="B2" s="15" t="s">
        <v>239</v>
      </c>
      <c r="C2" s="3" t="s">
        <v>240</v>
      </c>
      <c r="D2" s="15" t="s">
        <v>241</v>
      </c>
      <c r="G2" s="1" t="s">
        <v>1</v>
      </c>
      <c r="H2" s="1" t="s">
        <v>242</v>
      </c>
    </row>
    <row r="3" spans="1:8" ht="14.25" customHeight="1">
      <c r="A3" s="15" t="s">
        <v>242</v>
      </c>
      <c r="B3" s="15" t="s">
        <v>243</v>
      </c>
      <c r="C3" s="15" t="s">
        <v>244</v>
      </c>
      <c r="D3" s="15" t="s">
        <v>241</v>
      </c>
      <c r="G3" s="15" t="s">
        <v>245</v>
      </c>
      <c r="H3" s="15" t="s">
        <v>246</v>
      </c>
    </row>
    <row r="4" spans="1:8" ht="14.25" customHeight="1">
      <c r="A4" s="15" t="s">
        <v>247</v>
      </c>
      <c r="B4" s="15" t="s">
        <v>248</v>
      </c>
      <c r="C4" s="3" t="s">
        <v>249</v>
      </c>
      <c r="D4" s="15" t="s">
        <v>241</v>
      </c>
      <c r="G4" s="15" t="s">
        <v>250</v>
      </c>
      <c r="H4" s="15" t="s">
        <v>251</v>
      </c>
    </row>
    <row r="5" spans="1:8" ht="14.25" customHeight="1">
      <c r="A5" s="15" t="s">
        <v>3</v>
      </c>
      <c r="B5" s="15" t="s">
        <v>248</v>
      </c>
      <c r="C5" s="3" t="s">
        <v>252</v>
      </c>
      <c r="D5" s="15" t="s">
        <v>241</v>
      </c>
      <c r="G5" s="15" t="s">
        <v>253</v>
      </c>
      <c r="H5" s="15" t="s">
        <v>254</v>
      </c>
    </row>
    <row r="6" spans="1:8" ht="14.25" customHeight="1">
      <c r="A6" s="15" t="s">
        <v>255</v>
      </c>
      <c r="B6" s="15" t="s">
        <v>256</v>
      </c>
      <c r="C6" s="3" t="s">
        <v>257</v>
      </c>
      <c r="D6" s="15" t="s">
        <v>241</v>
      </c>
    </row>
    <row r="7" spans="1:8" ht="14.25" customHeight="1">
      <c r="A7" s="15" t="s">
        <v>258</v>
      </c>
      <c r="B7" s="15" t="s">
        <v>259</v>
      </c>
      <c r="C7" s="3" t="s">
        <v>260</v>
      </c>
      <c r="D7" s="15" t="s">
        <v>241</v>
      </c>
    </row>
    <row r="8" spans="1:8" ht="14.25" customHeight="1">
      <c r="A8" s="15" t="s">
        <v>6</v>
      </c>
      <c r="B8" s="15" t="s">
        <v>248</v>
      </c>
      <c r="C8" s="3" t="s">
        <v>261</v>
      </c>
      <c r="D8" s="15" t="s">
        <v>241</v>
      </c>
    </row>
    <row r="9" spans="1:8" ht="14.25" customHeight="1">
      <c r="A9" s="15" t="s">
        <v>262</v>
      </c>
      <c r="B9" s="15" t="s">
        <v>259</v>
      </c>
      <c r="C9" s="3" t="s">
        <v>263</v>
      </c>
      <c r="D9" s="15" t="s">
        <v>241</v>
      </c>
    </row>
    <row r="10" spans="1:8" ht="14.25" customHeight="1">
      <c r="A10" s="15" t="s">
        <v>264</v>
      </c>
      <c r="B10" s="15" t="s">
        <v>259</v>
      </c>
      <c r="C10" s="3" t="s">
        <v>265</v>
      </c>
      <c r="D10" s="15" t="s">
        <v>241</v>
      </c>
    </row>
    <row r="11" spans="1:8" ht="14.25" customHeight="1">
      <c r="A11" s="15" t="s">
        <v>266</v>
      </c>
      <c r="B11" s="15" t="s">
        <v>267</v>
      </c>
      <c r="C11" s="3" t="s">
        <v>268</v>
      </c>
      <c r="D11" s="15" t="s">
        <v>241</v>
      </c>
    </row>
    <row r="12" spans="1:8" ht="14.25" customHeight="1">
      <c r="A12" s="15" t="s">
        <v>269</v>
      </c>
      <c r="B12" s="15" t="s">
        <v>248</v>
      </c>
      <c r="C12" s="3" t="s">
        <v>270</v>
      </c>
      <c r="D12" s="15" t="s">
        <v>241</v>
      </c>
    </row>
    <row r="13" spans="1:8" ht="14.25" customHeight="1">
      <c r="A13" s="15" t="s">
        <v>271</v>
      </c>
      <c r="B13" s="15" t="s">
        <v>272</v>
      </c>
      <c r="C13" s="3" t="s">
        <v>273</v>
      </c>
      <c r="D13" s="15" t="s">
        <v>241</v>
      </c>
    </row>
    <row r="14" spans="1:8" ht="14.25" customHeight="1">
      <c r="A14" s="15" t="s">
        <v>274</v>
      </c>
      <c r="B14" s="15" t="s">
        <v>259</v>
      </c>
      <c r="C14" s="3" t="s">
        <v>275</v>
      </c>
      <c r="D14" s="15" t="s">
        <v>241</v>
      </c>
    </row>
    <row r="15" spans="1:8" ht="14.25" customHeight="1">
      <c r="A15" s="15" t="s">
        <v>276</v>
      </c>
      <c r="B15" s="15" t="s">
        <v>259</v>
      </c>
      <c r="C15" s="3" t="s">
        <v>277</v>
      </c>
      <c r="D15" s="15" t="s">
        <v>241</v>
      </c>
    </row>
    <row r="16" spans="1:8" ht="14.25" customHeight="1">
      <c r="A16" s="15" t="s">
        <v>278</v>
      </c>
      <c r="B16" s="15" t="s">
        <v>259</v>
      </c>
      <c r="C16" s="3" t="s">
        <v>279</v>
      </c>
      <c r="D16" s="15" t="s">
        <v>241</v>
      </c>
    </row>
    <row r="17" spans="3:3" ht="14.25" customHeight="1">
      <c r="C17" s="3"/>
    </row>
    <row r="18" spans="3:3" ht="14.25" customHeight="1">
      <c r="C18" s="3"/>
    </row>
    <row r="19" spans="3:3" ht="14.25" customHeight="1">
      <c r="C19" s="3"/>
    </row>
    <row r="20" spans="3:3" ht="14.25" customHeight="1">
      <c r="C20" s="3"/>
    </row>
    <row r="21" spans="3:3" ht="14.25" customHeight="1">
      <c r="C21" s="3"/>
    </row>
    <row r="22" spans="3:3" ht="14.25" customHeight="1">
      <c r="C22" s="3"/>
    </row>
    <row r="23" spans="3:3" ht="14.25" customHeight="1">
      <c r="C23" s="3"/>
    </row>
    <row r="24" spans="3:3" ht="14.25" customHeight="1">
      <c r="C24" s="3"/>
    </row>
    <row r="25" spans="3:3" ht="14.25" customHeight="1">
      <c r="C25" s="3"/>
    </row>
    <row r="26" spans="3:3" ht="14.25" customHeight="1">
      <c r="C26" s="3"/>
    </row>
    <row r="27" spans="3:3" ht="14.25" customHeight="1">
      <c r="C27" s="3"/>
    </row>
    <row r="28" spans="3:3" ht="14.25" customHeight="1">
      <c r="C28" s="3"/>
    </row>
    <row r="29" spans="3:3" ht="14.25" customHeight="1">
      <c r="C29" s="3"/>
    </row>
    <row r="30" spans="3:3" ht="14.25" customHeight="1">
      <c r="C30" s="3"/>
    </row>
    <row r="31" spans="3:3" ht="14.25" customHeight="1">
      <c r="C31" s="3"/>
    </row>
    <row r="32" spans="3:3" ht="14.25" customHeight="1">
      <c r="C32" s="3"/>
    </row>
    <row r="33" spans="3:3" ht="14.25" customHeight="1">
      <c r="C33" s="3"/>
    </row>
    <row r="34" spans="3:3" ht="14.25" customHeight="1">
      <c r="C34" s="3"/>
    </row>
    <row r="35" spans="3:3" ht="14.25" customHeight="1">
      <c r="C35" s="3"/>
    </row>
    <row r="36" spans="3:3" ht="14.25" customHeight="1">
      <c r="C36" s="3"/>
    </row>
    <row r="37" spans="3:3" ht="14.25" customHeight="1">
      <c r="C37" s="3"/>
    </row>
    <row r="38" spans="3:3" ht="14.25" customHeight="1">
      <c r="C38" s="3"/>
    </row>
    <row r="39" spans="3:3" ht="14.25" customHeight="1">
      <c r="C39" s="3"/>
    </row>
    <row r="40" spans="3:3" ht="14.25" customHeight="1">
      <c r="C40" s="3"/>
    </row>
    <row r="41" spans="3:3" ht="14.25" customHeight="1">
      <c r="C41" s="3"/>
    </row>
    <row r="42" spans="3:3" ht="14.25" customHeight="1">
      <c r="C42" s="3"/>
    </row>
    <row r="43" spans="3:3" ht="14.25" customHeight="1">
      <c r="C43" s="3"/>
    </row>
    <row r="44" spans="3:3" ht="14.25" customHeight="1">
      <c r="C44" s="3"/>
    </row>
    <row r="45" spans="3:3" ht="14.25" customHeight="1">
      <c r="C45" s="3"/>
    </row>
    <row r="46" spans="3:3" ht="14.25" customHeight="1">
      <c r="C46" s="3"/>
    </row>
    <row r="47" spans="3:3" ht="14.25" customHeight="1">
      <c r="C47" s="3"/>
    </row>
    <row r="48" spans="3:3" ht="14.25" customHeight="1">
      <c r="C48" s="3"/>
    </row>
    <row r="49" spans="3:3" ht="14.25" customHeight="1">
      <c r="C49" s="3"/>
    </row>
    <row r="50" spans="3:3" ht="14.25" customHeight="1">
      <c r="C50" s="3"/>
    </row>
    <row r="51" spans="3:3" ht="14.25" customHeight="1">
      <c r="C51" s="3"/>
    </row>
    <row r="52" spans="3:3" ht="14.25" customHeight="1">
      <c r="C52" s="3"/>
    </row>
    <row r="53" spans="3:3" ht="14.25" customHeight="1">
      <c r="C53" s="3"/>
    </row>
    <row r="54" spans="3:3" ht="14.25" customHeight="1">
      <c r="C54" s="3"/>
    </row>
    <row r="55" spans="3:3" ht="14.25" customHeight="1">
      <c r="C55" s="3"/>
    </row>
    <row r="56" spans="3:3" ht="14.25" customHeight="1">
      <c r="C56" s="3"/>
    </row>
    <row r="57" spans="3:3" ht="14.25" customHeight="1">
      <c r="C57" s="3"/>
    </row>
    <row r="58" spans="3:3" ht="14.25" customHeight="1">
      <c r="C58" s="3"/>
    </row>
    <row r="59" spans="3:3" ht="14.25" customHeight="1">
      <c r="C59" s="3"/>
    </row>
    <row r="60" spans="3:3" ht="14.25" customHeight="1">
      <c r="C60" s="3"/>
    </row>
    <row r="61" spans="3:3" ht="14.25" customHeight="1">
      <c r="C61" s="3"/>
    </row>
    <row r="62" spans="3:3" ht="14.25" customHeight="1">
      <c r="C62" s="3"/>
    </row>
    <row r="63" spans="3:3" ht="14.25" customHeight="1">
      <c r="C63" s="3"/>
    </row>
    <row r="64" spans="3:3" ht="14.25" customHeight="1">
      <c r="C64" s="3"/>
    </row>
    <row r="65" spans="3:3" ht="14.25" customHeight="1">
      <c r="C65" s="3"/>
    </row>
    <row r="66" spans="3:3" ht="14.25" customHeight="1">
      <c r="C66" s="3"/>
    </row>
    <row r="67" spans="3:3" ht="14.25" customHeight="1">
      <c r="C67" s="3"/>
    </row>
    <row r="68" spans="3:3" ht="14.25" customHeight="1">
      <c r="C68" s="3"/>
    </row>
    <row r="69" spans="3:3" ht="14.25" customHeight="1">
      <c r="C69" s="3"/>
    </row>
    <row r="70" spans="3:3" ht="14.25" customHeight="1">
      <c r="C70" s="3"/>
    </row>
    <row r="71" spans="3:3" ht="14.25" customHeight="1">
      <c r="C71" s="3"/>
    </row>
    <row r="72" spans="3:3" ht="14.25" customHeight="1">
      <c r="C72" s="3"/>
    </row>
    <row r="73" spans="3:3" ht="14.25" customHeight="1">
      <c r="C73" s="3"/>
    </row>
    <row r="74" spans="3:3" ht="14.25" customHeight="1">
      <c r="C74" s="3"/>
    </row>
    <row r="75" spans="3:3" ht="14.25" customHeight="1">
      <c r="C75" s="3"/>
    </row>
    <row r="76" spans="3:3" ht="14.25" customHeight="1">
      <c r="C76" s="3"/>
    </row>
    <row r="77" spans="3:3" ht="14.25" customHeight="1">
      <c r="C77" s="3"/>
    </row>
    <row r="78" spans="3:3" ht="14.25" customHeight="1">
      <c r="C78" s="3"/>
    </row>
    <row r="79" spans="3:3" ht="14.25" customHeight="1">
      <c r="C79" s="3"/>
    </row>
    <row r="80" spans="3:3" ht="14.25" customHeight="1">
      <c r="C80" s="3"/>
    </row>
    <row r="81" spans="3:3" ht="14.25" customHeight="1">
      <c r="C81" s="3"/>
    </row>
    <row r="82" spans="3:3" ht="14.25" customHeight="1">
      <c r="C82" s="3"/>
    </row>
    <row r="83" spans="3:3" ht="14.25" customHeight="1">
      <c r="C83" s="3"/>
    </row>
    <row r="84" spans="3:3" ht="14.25" customHeight="1">
      <c r="C84" s="3"/>
    </row>
    <row r="85" spans="3:3" ht="14.25" customHeight="1">
      <c r="C85" s="3"/>
    </row>
    <row r="86" spans="3:3" ht="14.25" customHeight="1">
      <c r="C86" s="3"/>
    </row>
    <row r="87" spans="3:3" ht="14.25" customHeight="1">
      <c r="C87" s="3"/>
    </row>
    <row r="88" spans="3:3" ht="14.25" customHeight="1">
      <c r="C88" s="3"/>
    </row>
    <row r="89" spans="3:3" ht="14.25" customHeight="1">
      <c r="C89" s="3"/>
    </row>
    <row r="90" spans="3:3" ht="14.25" customHeight="1">
      <c r="C90" s="3"/>
    </row>
    <row r="91" spans="3:3" ht="14.25" customHeight="1">
      <c r="C91" s="3"/>
    </row>
    <row r="92" spans="3:3" ht="14.25" customHeight="1">
      <c r="C92" s="3"/>
    </row>
    <row r="93" spans="3:3" ht="14.25" customHeight="1">
      <c r="C93" s="3"/>
    </row>
    <row r="94" spans="3:3" ht="14.25" customHeight="1">
      <c r="C94" s="3"/>
    </row>
    <row r="95" spans="3:3" ht="14.25" customHeight="1">
      <c r="C95" s="3"/>
    </row>
    <row r="96" spans="3:3" ht="14.25" customHeight="1">
      <c r="C96" s="3"/>
    </row>
    <row r="97" spans="3:3" ht="14.25" customHeight="1">
      <c r="C97" s="3"/>
    </row>
    <row r="98" spans="3:3" ht="14.25" customHeight="1">
      <c r="C98" s="3"/>
    </row>
    <row r="99" spans="3:3" ht="14.25" customHeight="1">
      <c r="C99" s="3"/>
    </row>
    <row r="100" spans="3:3" ht="14.25" customHeight="1">
      <c r="C100" s="3"/>
    </row>
    <row r="101" spans="3:3" ht="14.25" customHeight="1">
      <c r="C101" s="3"/>
    </row>
    <row r="102" spans="3:3" ht="14.25" customHeight="1">
      <c r="C102" s="3"/>
    </row>
    <row r="103" spans="3:3" ht="14.25" customHeight="1">
      <c r="C103" s="3"/>
    </row>
    <row r="104" spans="3:3" ht="14.25" customHeight="1">
      <c r="C104" s="3"/>
    </row>
    <row r="105" spans="3:3" ht="14.25" customHeight="1">
      <c r="C105" s="3"/>
    </row>
    <row r="106" spans="3:3" ht="14.25" customHeight="1">
      <c r="C106" s="3"/>
    </row>
    <row r="107" spans="3:3" ht="14.25" customHeight="1">
      <c r="C107" s="3"/>
    </row>
    <row r="108" spans="3:3" ht="14.25" customHeight="1">
      <c r="C108" s="3"/>
    </row>
    <row r="109" spans="3:3" ht="14.25" customHeight="1">
      <c r="C109" s="3"/>
    </row>
    <row r="110" spans="3:3" ht="14.25" customHeight="1">
      <c r="C110" s="3"/>
    </row>
    <row r="111" spans="3:3" ht="14.25" customHeight="1">
      <c r="C111" s="3"/>
    </row>
    <row r="112" spans="3:3" ht="14.25" customHeight="1">
      <c r="C112" s="3"/>
    </row>
    <row r="113" spans="3:3" ht="14.25" customHeight="1">
      <c r="C113" s="3"/>
    </row>
    <row r="114" spans="3:3" ht="14.25" customHeight="1">
      <c r="C114" s="3"/>
    </row>
    <row r="115" spans="3:3" ht="14.25" customHeight="1">
      <c r="C115" s="3"/>
    </row>
    <row r="116" spans="3:3" ht="14.25" customHeight="1">
      <c r="C116" s="3"/>
    </row>
    <row r="117" spans="3:3" ht="14.25" customHeight="1">
      <c r="C117" s="3"/>
    </row>
    <row r="118" spans="3:3" ht="14.25" customHeight="1">
      <c r="C118" s="3"/>
    </row>
    <row r="119" spans="3:3" ht="14.25" customHeight="1">
      <c r="C119" s="3"/>
    </row>
    <row r="120" spans="3:3" ht="14.25" customHeight="1">
      <c r="C120" s="3"/>
    </row>
    <row r="121" spans="3:3" ht="14.25" customHeight="1">
      <c r="C121" s="3"/>
    </row>
    <row r="122" spans="3:3" ht="14.25" customHeight="1">
      <c r="C122" s="3"/>
    </row>
    <row r="123" spans="3:3" ht="14.25" customHeight="1">
      <c r="C123" s="3"/>
    </row>
    <row r="124" spans="3:3" ht="14.25" customHeight="1">
      <c r="C124" s="3"/>
    </row>
    <row r="125" spans="3:3" ht="14.25" customHeight="1">
      <c r="C125" s="3"/>
    </row>
    <row r="126" spans="3:3" ht="14.25" customHeight="1">
      <c r="C126" s="3"/>
    </row>
    <row r="127" spans="3:3" ht="14.25" customHeight="1">
      <c r="C127" s="3"/>
    </row>
    <row r="128" spans="3:3" ht="14.25" customHeight="1">
      <c r="C128" s="3"/>
    </row>
    <row r="129" spans="3:3" ht="14.25" customHeight="1">
      <c r="C129" s="3"/>
    </row>
    <row r="130" spans="3:3" ht="14.25" customHeight="1">
      <c r="C130" s="3"/>
    </row>
    <row r="131" spans="3:3" ht="14.25" customHeight="1">
      <c r="C131" s="3"/>
    </row>
    <row r="132" spans="3:3" ht="14.25" customHeight="1">
      <c r="C132" s="3"/>
    </row>
    <row r="133" spans="3:3" ht="14.25" customHeight="1">
      <c r="C133" s="3"/>
    </row>
    <row r="134" spans="3:3" ht="14.25" customHeight="1">
      <c r="C134" s="3"/>
    </row>
    <row r="135" spans="3:3" ht="14.25" customHeight="1">
      <c r="C135" s="3"/>
    </row>
    <row r="136" spans="3:3" ht="14.25" customHeight="1">
      <c r="C136" s="3"/>
    </row>
    <row r="137" spans="3:3" ht="14.25" customHeight="1">
      <c r="C137" s="3"/>
    </row>
    <row r="138" spans="3:3" ht="14.25" customHeight="1">
      <c r="C138" s="3"/>
    </row>
    <row r="139" spans="3:3" ht="14.25" customHeight="1">
      <c r="C139" s="3"/>
    </row>
    <row r="140" spans="3:3" ht="14.25" customHeight="1">
      <c r="C140" s="3"/>
    </row>
    <row r="141" spans="3:3" ht="14.25" customHeight="1">
      <c r="C141" s="3"/>
    </row>
    <row r="142" spans="3:3" ht="14.25" customHeight="1">
      <c r="C142" s="3"/>
    </row>
    <row r="143" spans="3:3" ht="14.25" customHeight="1">
      <c r="C143" s="3"/>
    </row>
    <row r="144" spans="3:3" ht="14.25" customHeight="1">
      <c r="C144" s="3"/>
    </row>
    <row r="145" spans="3:3" ht="14.25" customHeight="1">
      <c r="C145" s="3"/>
    </row>
    <row r="146" spans="3:3" ht="14.25" customHeight="1">
      <c r="C146" s="3"/>
    </row>
    <row r="147" spans="3:3" ht="14.25" customHeight="1">
      <c r="C147" s="3"/>
    </row>
    <row r="148" spans="3:3" ht="14.25" customHeight="1">
      <c r="C148" s="3"/>
    </row>
    <row r="149" spans="3:3" ht="14.25" customHeight="1">
      <c r="C149" s="3"/>
    </row>
    <row r="150" spans="3:3" ht="14.25" customHeight="1">
      <c r="C150" s="3"/>
    </row>
    <row r="151" spans="3:3" ht="14.25" customHeight="1">
      <c r="C151" s="3"/>
    </row>
    <row r="152" spans="3:3" ht="14.25" customHeight="1">
      <c r="C152" s="3"/>
    </row>
    <row r="153" spans="3:3" ht="14.25" customHeight="1">
      <c r="C153" s="3"/>
    </row>
    <row r="154" spans="3:3" ht="14.25" customHeight="1">
      <c r="C154" s="3"/>
    </row>
    <row r="155" spans="3:3" ht="14.25" customHeight="1">
      <c r="C155" s="3"/>
    </row>
    <row r="156" spans="3:3" ht="14.25" customHeight="1">
      <c r="C156" s="3"/>
    </row>
    <row r="157" spans="3:3" ht="14.25" customHeight="1">
      <c r="C157" s="3"/>
    </row>
    <row r="158" spans="3:3" ht="14.25" customHeight="1">
      <c r="C158" s="3"/>
    </row>
    <row r="159" spans="3:3" ht="14.25" customHeight="1">
      <c r="C159" s="3"/>
    </row>
    <row r="160" spans="3:3" ht="14.25" customHeight="1">
      <c r="C160" s="3"/>
    </row>
    <row r="161" spans="3:3" ht="14.25" customHeight="1">
      <c r="C161" s="3"/>
    </row>
    <row r="162" spans="3:3" ht="14.25" customHeight="1">
      <c r="C162" s="3"/>
    </row>
    <row r="163" spans="3:3" ht="14.25" customHeight="1">
      <c r="C163" s="3"/>
    </row>
    <row r="164" spans="3:3" ht="14.25" customHeight="1">
      <c r="C164" s="3"/>
    </row>
    <row r="165" spans="3:3" ht="14.25" customHeight="1">
      <c r="C165" s="3"/>
    </row>
    <row r="166" spans="3:3" ht="14.25" customHeight="1">
      <c r="C166" s="3"/>
    </row>
    <row r="167" spans="3:3" ht="14.25" customHeight="1">
      <c r="C167" s="3"/>
    </row>
    <row r="168" spans="3:3" ht="14.25" customHeight="1">
      <c r="C168" s="3"/>
    </row>
    <row r="169" spans="3:3" ht="14.25" customHeight="1">
      <c r="C169" s="3"/>
    </row>
    <row r="170" spans="3:3" ht="14.25" customHeight="1">
      <c r="C170" s="3"/>
    </row>
    <row r="171" spans="3:3" ht="14.25" customHeight="1">
      <c r="C171" s="3"/>
    </row>
    <row r="172" spans="3:3" ht="14.25" customHeight="1">
      <c r="C172" s="3"/>
    </row>
    <row r="173" spans="3:3" ht="14.25" customHeight="1">
      <c r="C173" s="3"/>
    </row>
    <row r="174" spans="3:3" ht="14.25" customHeight="1">
      <c r="C174" s="3"/>
    </row>
    <row r="175" spans="3:3" ht="14.25" customHeight="1">
      <c r="C175" s="3"/>
    </row>
    <row r="176" spans="3:3" ht="14.25" customHeight="1">
      <c r="C176" s="3"/>
    </row>
    <row r="177" spans="3:3" ht="14.25" customHeight="1">
      <c r="C177" s="3"/>
    </row>
    <row r="178" spans="3:3" ht="14.25" customHeight="1">
      <c r="C178" s="3"/>
    </row>
    <row r="179" spans="3:3" ht="14.25" customHeight="1">
      <c r="C179" s="3"/>
    </row>
    <row r="180" spans="3:3" ht="14.25" customHeight="1">
      <c r="C180" s="3"/>
    </row>
    <row r="181" spans="3:3" ht="14.25" customHeight="1">
      <c r="C181" s="3"/>
    </row>
    <row r="182" spans="3:3" ht="14.25" customHeight="1">
      <c r="C182" s="3"/>
    </row>
    <row r="183" spans="3:3" ht="14.25" customHeight="1">
      <c r="C183" s="3"/>
    </row>
    <row r="184" spans="3:3" ht="14.25" customHeight="1">
      <c r="C184" s="3"/>
    </row>
    <row r="185" spans="3:3" ht="14.25" customHeight="1">
      <c r="C185" s="3"/>
    </row>
    <row r="186" spans="3:3" ht="14.25" customHeight="1">
      <c r="C186" s="3"/>
    </row>
    <row r="187" spans="3:3" ht="14.25" customHeight="1">
      <c r="C187" s="3"/>
    </row>
    <row r="188" spans="3:3" ht="14.25" customHeight="1">
      <c r="C188" s="3"/>
    </row>
    <row r="189" spans="3:3" ht="14.25" customHeight="1">
      <c r="C189" s="3"/>
    </row>
    <row r="190" spans="3:3" ht="14.25" customHeight="1">
      <c r="C190" s="3"/>
    </row>
    <row r="191" spans="3:3" ht="14.25" customHeight="1">
      <c r="C191" s="3"/>
    </row>
    <row r="192" spans="3:3" ht="14.25" customHeight="1">
      <c r="C192" s="3"/>
    </row>
    <row r="193" spans="3:3" ht="14.25" customHeight="1">
      <c r="C193" s="3"/>
    </row>
    <row r="194" spans="3:3" ht="14.25" customHeight="1">
      <c r="C194" s="3"/>
    </row>
    <row r="195" spans="3:3" ht="14.25" customHeight="1">
      <c r="C195" s="3"/>
    </row>
    <row r="196" spans="3:3" ht="14.25" customHeight="1">
      <c r="C196" s="3"/>
    </row>
    <row r="197" spans="3:3" ht="14.25" customHeight="1">
      <c r="C197" s="3"/>
    </row>
    <row r="198" spans="3:3" ht="14.25" customHeight="1">
      <c r="C198" s="3"/>
    </row>
    <row r="199" spans="3:3" ht="14.25" customHeight="1">
      <c r="C199" s="3"/>
    </row>
    <row r="200" spans="3:3" ht="14.25" customHeight="1">
      <c r="C200" s="3"/>
    </row>
    <row r="201" spans="3:3" ht="14.25" customHeight="1">
      <c r="C201" s="3"/>
    </row>
    <row r="202" spans="3:3" ht="14.25" customHeight="1">
      <c r="C202" s="3"/>
    </row>
    <row r="203" spans="3:3" ht="14.25" customHeight="1">
      <c r="C203" s="3"/>
    </row>
    <row r="204" spans="3:3" ht="14.25" customHeight="1">
      <c r="C204" s="3"/>
    </row>
    <row r="205" spans="3:3" ht="14.25" customHeight="1">
      <c r="C205" s="3"/>
    </row>
    <row r="206" spans="3:3" ht="14.25" customHeight="1">
      <c r="C206" s="3"/>
    </row>
    <row r="207" spans="3:3" ht="14.25" customHeight="1">
      <c r="C207" s="3"/>
    </row>
    <row r="208" spans="3:3" ht="14.25" customHeight="1">
      <c r="C208" s="3"/>
    </row>
    <row r="209" spans="3:3" ht="14.25" customHeight="1">
      <c r="C209" s="3"/>
    </row>
    <row r="210" spans="3:3" ht="14.25" customHeight="1">
      <c r="C210" s="3"/>
    </row>
    <row r="211" spans="3:3" ht="14.25" customHeight="1">
      <c r="C211" s="3"/>
    </row>
    <row r="212" spans="3:3" ht="14.25" customHeight="1">
      <c r="C212" s="3"/>
    </row>
    <row r="213" spans="3:3" ht="14.25" customHeight="1">
      <c r="C213" s="3"/>
    </row>
    <row r="214" spans="3:3" ht="14.25" customHeight="1">
      <c r="C214" s="3"/>
    </row>
    <row r="215" spans="3:3" ht="14.25" customHeight="1">
      <c r="C215" s="3"/>
    </row>
    <row r="216" spans="3:3" ht="14.25" customHeight="1">
      <c r="C216" s="3"/>
    </row>
    <row r="217" spans="3:3" ht="14.25" customHeight="1">
      <c r="C217" s="3"/>
    </row>
    <row r="218" spans="3:3" ht="14.25" customHeight="1">
      <c r="C218" s="3"/>
    </row>
    <row r="219" spans="3:3" ht="14.25" customHeight="1">
      <c r="C219" s="3"/>
    </row>
    <row r="220" spans="3:3" ht="14.25" customHeight="1">
      <c r="C220" s="3"/>
    </row>
    <row r="221" spans="3:3" ht="14.25" customHeight="1">
      <c r="C221" s="3"/>
    </row>
    <row r="222" spans="3:3" ht="14.25" customHeight="1">
      <c r="C222" s="3"/>
    </row>
    <row r="223" spans="3:3" ht="14.25" customHeight="1">
      <c r="C223" s="3"/>
    </row>
    <row r="224" spans="3:3" ht="14.25" customHeight="1">
      <c r="C224" s="3"/>
    </row>
    <row r="225" spans="3:3" ht="14.25" customHeight="1">
      <c r="C225" s="3"/>
    </row>
    <row r="226" spans="3:3" ht="14.25" customHeight="1">
      <c r="C226" s="3"/>
    </row>
    <row r="227" spans="3:3" ht="14.25" customHeight="1">
      <c r="C227" s="3"/>
    </row>
    <row r="228" spans="3:3" ht="14.25" customHeight="1">
      <c r="C228" s="3"/>
    </row>
    <row r="229" spans="3:3" ht="14.25" customHeight="1">
      <c r="C229" s="3"/>
    </row>
    <row r="230" spans="3:3" ht="14.25" customHeight="1">
      <c r="C230" s="3"/>
    </row>
    <row r="231" spans="3:3" ht="14.25" customHeight="1">
      <c r="C231" s="3"/>
    </row>
    <row r="232" spans="3:3" ht="14.25" customHeight="1">
      <c r="C232" s="3"/>
    </row>
    <row r="233" spans="3:3" ht="14.25" customHeight="1">
      <c r="C233" s="3"/>
    </row>
    <row r="234" spans="3:3" ht="14.25" customHeight="1">
      <c r="C234" s="3"/>
    </row>
    <row r="235" spans="3:3" ht="14.25" customHeight="1">
      <c r="C235" s="3"/>
    </row>
    <row r="236" spans="3:3" ht="14.25" customHeight="1">
      <c r="C236" s="3"/>
    </row>
    <row r="237" spans="3:3" ht="14.25" customHeight="1">
      <c r="C237" s="3"/>
    </row>
    <row r="238" spans="3:3" ht="14.25" customHeight="1">
      <c r="C238" s="3"/>
    </row>
    <row r="239" spans="3:3" ht="14.25" customHeight="1">
      <c r="C239" s="3"/>
    </row>
    <row r="240" spans="3:3" ht="14.25" customHeight="1">
      <c r="C240" s="3"/>
    </row>
    <row r="241" spans="3:3" ht="14.25" customHeight="1">
      <c r="C241" s="3"/>
    </row>
    <row r="242" spans="3:3" ht="14.25" customHeight="1">
      <c r="C242" s="3"/>
    </row>
    <row r="243" spans="3:3" ht="14.25" customHeight="1">
      <c r="C243" s="3"/>
    </row>
    <row r="244" spans="3:3" ht="14.25" customHeight="1">
      <c r="C244" s="3"/>
    </row>
    <row r="245" spans="3:3" ht="14.25" customHeight="1">
      <c r="C245" s="3"/>
    </row>
    <row r="246" spans="3:3" ht="14.25" customHeight="1">
      <c r="C246" s="3"/>
    </row>
    <row r="247" spans="3:3" ht="14.25" customHeight="1">
      <c r="C247" s="3"/>
    </row>
    <row r="248" spans="3:3" ht="14.25" customHeight="1">
      <c r="C248" s="3"/>
    </row>
    <row r="249" spans="3:3" ht="14.25" customHeight="1">
      <c r="C249" s="3"/>
    </row>
    <row r="250" spans="3:3" ht="14.25" customHeight="1">
      <c r="C250" s="3"/>
    </row>
    <row r="251" spans="3:3" ht="14.25" customHeight="1">
      <c r="C251" s="3"/>
    </row>
    <row r="252" spans="3:3" ht="14.25" customHeight="1">
      <c r="C252" s="3"/>
    </row>
    <row r="253" spans="3:3" ht="14.25" customHeight="1">
      <c r="C253" s="3"/>
    </row>
    <row r="254" spans="3:3" ht="14.25" customHeight="1">
      <c r="C254" s="3"/>
    </row>
    <row r="255" spans="3:3" ht="14.25" customHeight="1">
      <c r="C255" s="3"/>
    </row>
    <row r="256" spans="3:3" ht="14.25" customHeight="1">
      <c r="C256" s="3"/>
    </row>
    <row r="257" spans="3:3" ht="14.25" customHeight="1">
      <c r="C257" s="3"/>
    </row>
    <row r="258" spans="3:3" ht="14.25" customHeight="1">
      <c r="C258" s="3"/>
    </row>
    <row r="259" spans="3:3" ht="14.25" customHeight="1">
      <c r="C259" s="3"/>
    </row>
    <row r="260" spans="3:3" ht="14.25" customHeight="1">
      <c r="C260" s="3"/>
    </row>
    <row r="261" spans="3:3" ht="14.25" customHeight="1">
      <c r="C261" s="3"/>
    </row>
    <row r="262" spans="3:3" ht="14.25" customHeight="1">
      <c r="C262" s="3"/>
    </row>
    <row r="263" spans="3:3" ht="14.25" customHeight="1">
      <c r="C263" s="3"/>
    </row>
    <row r="264" spans="3:3" ht="14.25" customHeight="1">
      <c r="C264" s="3"/>
    </row>
    <row r="265" spans="3:3" ht="14.25" customHeight="1">
      <c r="C265" s="3"/>
    </row>
    <row r="266" spans="3:3" ht="14.25" customHeight="1">
      <c r="C266" s="3"/>
    </row>
    <row r="267" spans="3:3" ht="14.25" customHeight="1">
      <c r="C267" s="3"/>
    </row>
    <row r="268" spans="3:3" ht="14.25" customHeight="1">
      <c r="C268" s="3"/>
    </row>
    <row r="269" spans="3:3" ht="14.25" customHeight="1">
      <c r="C269" s="3"/>
    </row>
    <row r="270" spans="3:3" ht="14.25" customHeight="1">
      <c r="C270" s="3"/>
    </row>
    <row r="271" spans="3:3" ht="14.25" customHeight="1">
      <c r="C271" s="3"/>
    </row>
    <row r="272" spans="3:3" ht="14.25" customHeight="1">
      <c r="C272" s="3"/>
    </row>
    <row r="273" spans="3:3" ht="14.25" customHeight="1">
      <c r="C273" s="3"/>
    </row>
    <row r="274" spans="3:3" ht="14.25" customHeight="1">
      <c r="C274" s="3"/>
    </row>
    <row r="275" spans="3:3" ht="14.25" customHeight="1">
      <c r="C275" s="3"/>
    </row>
    <row r="276" spans="3:3" ht="14.25" customHeight="1">
      <c r="C276" s="3"/>
    </row>
    <row r="277" spans="3:3" ht="14.25" customHeight="1">
      <c r="C277" s="3"/>
    </row>
    <row r="278" spans="3:3" ht="14.25" customHeight="1">
      <c r="C278" s="3"/>
    </row>
    <row r="279" spans="3:3" ht="14.25" customHeight="1">
      <c r="C279" s="3"/>
    </row>
    <row r="280" spans="3:3" ht="14.25" customHeight="1">
      <c r="C280" s="3"/>
    </row>
    <row r="281" spans="3:3" ht="14.25" customHeight="1">
      <c r="C281" s="3"/>
    </row>
    <row r="282" spans="3:3" ht="14.25" customHeight="1">
      <c r="C282" s="3"/>
    </row>
    <row r="283" spans="3:3" ht="14.25" customHeight="1">
      <c r="C283" s="3"/>
    </row>
    <row r="284" spans="3:3" ht="14.25" customHeight="1">
      <c r="C284" s="3"/>
    </row>
    <row r="285" spans="3:3" ht="14.25" customHeight="1">
      <c r="C285" s="3"/>
    </row>
    <row r="286" spans="3:3" ht="14.25" customHeight="1">
      <c r="C286" s="3"/>
    </row>
    <row r="287" spans="3:3" ht="14.25" customHeight="1">
      <c r="C287" s="3"/>
    </row>
    <row r="288" spans="3:3" ht="14.25" customHeight="1">
      <c r="C288" s="3"/>
    </row>
    <row r="289" spans="3:3" ht="14.25" customHeight="1">
      <c r="C289" s="3"/>
    </row>
    <row r="290" spans="3:3" ht="14.25" customHeight="1">
      <c r="C290" s="3"/>
    </row>
    <row r="291" spans="3:3" ht="14.25" customHeight="1">
      <c r="C291" s="3"/>
    </row>
    <row r="292" spans="3:3" ht="14.25" customHeight="1">
      <c r="C292" s="3"/>
    </row>
    <row r="293" spans="3:3" ht="14.25" customHeight="1">
      <c r="C293" s="3"/>
    </row>
    <row r="294" spans="3:3" ht="14.25" customHeight="1">
      <c r="C294" s="3"/>
    </row>
    <row r="295" spans="3:3" ht="14.25" customHeight="1">
      <c r="C295" s="3"/>
    </row>
    <row r="296" spans="3:3" ht="14.25" customHeight="1">
      <c r="C296" s="3"/>
    </row>
    <row r="297" spans="3:3" ht="14.25" customHeight="1">
      <c r="C297" s="3"/>
    </row>
    <row r="298" spans="3:3" ht="14.25" customHeight="1">
      <c r="C298" s="3"/>
    </row>
    <row r="299" spans="3:3" ht="14.25" customHeight="1">
      <c r="C299" s="3"/>
    </row>
    <row r="300" spans="3:3" ht="14.25" customHeight="1">
      <c r="C300" s="3"/>
    </row>
    <row r="301" spans="3:3" ht="14.25" customHeight="1">
      <c r="C301" s="3"/>
    </row>
    <row r="302" spans="3:3" ht="14.25" customHeight="1">
      <c r="C302" s="3"/>
    </row>
    <row r="303" spans="3:3" ht="14.25" customHeight="1">
      <c r="C303" s="3"/>
    </row>
    <row r="304" spans="3:3" ht="14.25" customHeight="1">
      <c r="C304" s="3"/>
    </row>
    <row r="305" spans="3:3" ht="14.25" customHeight="1">
      <c r="C305" s="3"/>
    </row>
    <row r="306" spans="3:3" ht="14.25" customHeight="1">
      <c r="C306" s="3"/>
    </row>
    <row r="307" spans="3:3" ht="14.25" customHeight="1">
      <c r="C307" s="3"/>
    </row>
    <row r="308" spans="3:3" ht="14.25" customHeight="1">
      <c r="C308" s="3"/>
    </row>
    <row r="309" spans="3:3" ht="14.25" customHeight="1">
      <c r="C309" s="3"/>
    </row>
    <row r="310" spans="3:3" ht="14.25" customHeight="1">
      <c r="C310" s="3"/>
    </row>
    <row r="311" spans="3:3" ht="14.25" customHeight="1">
      <c r="C311" s="3"/>
    </row>
    <row r="312" spans="3:3" ht="14.25" customHeight="1">
      <c r="C312" s="3"/>
    </row>
    <row r="313" spans="3:3" ht="14.25" customHeight="1">
      <c r="C313" s="3"/>
    </row>
    <row r="314" spans="3:3" ht="14.25" customHeight="1">
      <c r="C314" s="3"/>
    </row>
    <row r="315" spans="3:3" ht="14.25" customHeight="1">
      <c r="C315" s="3"/>
    </row>
    <row r="316" spans="3:3" ht="14.25" customHeight="1">
      <c r="C316" s="3"/>
    </row>
    <row r="317" spans="3:3" ht="14.25" customHeight="1">
      <c r="C317" s="3"/>
    </row>
    <row r="318" spans="3:3" ht="14.25" customHeight="1">
      <c r="C318" s="3"/>
    </row>
    <row r="319" spans="3:3" ht="14.25" customHeight="1">
      <c r="C319" s="3"/>
    </row>
    <row r="320" spans="3:3" ht="14.25" customHeight="1">
      <c r="C320" s="3"/>
    </row>
    <row r="321" spans="3:3" ht="14.25" customHeight="1">
      <c r="C321" s="3"/>
    </row>
    <row r="322" spans="3:3" ht="14.25" customHeight="1">
      <c r="C322" s="3"/>
    </row>
    <row r="323" spans="3:3" ht="14.25" customHeight="1">
      <c r="C323" s="3"/>
    </row>
    <row r="324" spans="3:3" ht="14.25" customHeight="1">
      <c r="C324" s="3"/>
    </row>
    <row r="325" spans="3:3" ht="14.25" customHeight="1">
      <c r="C325" s="3"/>
    </row>
    <row r="326" spans="3:3" ht="14.25" customHeight="1">
      <c r="C326" s="3"/>
    </row>
    <row r="327" spans="3:3" ht="14.25" customHeight="1">
      <c r="C327" s="3"/>
    </row>
    <row r="328" spans="3:3" ht="14.25" customHeight="1">
      <c r="C328" s="3"/>
    </row>
    <row r="329" spans="3:3" ht="14.25" customHeight="1">
      <c r="C329" s="3"/>
    </row>
    <row r="330" spans="3:3" ht="14.25" customHeight="1">
      <c r="C330" s="3"/>
    </row>
    <row r="331" spans="3:3" ht="14.25" customHeight="1">
      <c r="C331" s="3"/>
    </row>
    <row r="332" spans="3:3" ht="14.25" customHeight="1">
      <c r="C332" s="3"/>
    </row>
    <row r="333" spans="3:3" ht="14.25" customHeight="1">
      <c r="C333" s="3"/>
    </row>
    <row r="334" spans="3:3" ht="14.25" customHeight="1">
      <c r="C334" s="3"/>
    </row>
    <row r="335" spans="3:3" ht="14.25" customHeight="1">
      <c r="C335" s="3"/>
    </row>
    <row r="336" spans="3:3" ht="14.25" customHeight="1">
      <c r="C336" s="3"/>
    </row>
    <row r="337" spans="3:3" ht="14.25" customHeight="1">
      <c r="C337" s="3"/>
    </row>
    <row r="338" spans="3:3" ht="14.25" customHeight="1">
      <c r="C338" s="3"/>
    </row>
    <row r="339" spans="3:3" ht="14.25" customHeight="1">
      <c r="C339" s="3"/>
    </row>
    <row r="340" spans="3:3" ht="14.25" customHeight="1">
      <c r="C340" s="3"/>
    </row>
    <row r="341" spans="3:3" ht="14.25" customHeight="1">
      <c r="C341" s="3"/>
    </row>
    <row r="342" spans="3:3" ht="14.25" customHeight="1">
      <c r="C342" s="3"/>
    </row>
    <row r="343" spans="3:3" ht="14.25" customHeight="1">
      <c r="C343" s="3"/>
    </row>
    <row r="344" spans="3:3" ht="14.25" customHeight="1">
      <c r="C344" s="3"/>
    </row>
    <row r="345" spans="3:3" ht="14.25" customHeight="1">
      <c r="C345" s="3"/>
    </row>
    <row r="346" spans="3:3" ht="14.25" customHeight="1">
      <c r="C346" s="3"/>
    </row>
    <row r="347" spans="3:3" ht="14.25" customHeight="1">
      <c r="C347" s="3"/>
    </row>
    <row r="348" spans="3:3" ht="14.25" customHeight="1">
      <c r="C348" s="3"/>
    </row>
    <row r="349" spans="3:3" ht="14.25" customHeight="1">
      <c r="C349" s="3"/>
    </row>
    <row r="350" spans="3:3" ht="14.25" customHeight="1">
      <c r="C350" s="3"/>
    </row>
    <row r="351" spans="3:3" ht="14.25" customHeight="1">
      <c r="C351" s="3"/>
    </row>
    <row r="352" spans="3:3" ht="14.25" customHeight="1">
      <c r="C352" s="3"/>
    </row>
    <row r="353" spans="3:3" ht="14.25" customHeight="1">
      <c r="C353" s="3"/>
    </row>
    <row r="354" spans="3:3" ht="14.25" customHeight="1">
      <c r="C354" s="3"/>
    </row>
    <row r="355" spans="3:3" ht="14.25" customHeight="1">
      <c r="C355" s="3"/>
    </row>
    <row r="356" spans="3:3" ht="14.25" customHeight="1">
      <c r="C356" s="3"/>
    </row>
    <row r="357" spans="3:3" ht="14.25" customHeight="1">
      <c r="C357" s="3"/>
    </row>
    <row r="358" spans="3:3" ht="14.25" customHeight="1">
      <c r="C358" s="3"/>
    </row>
    <row r="359" spans="3:3" ht="14.25" customHeight="1">
      <c r="C359" s="3"/>
    </row>
    <row r="360" spans="3:3" ht="14.25" customHeight="1">
      <c r="C360" s="3"/>
    </row>
    <row r="361" spans="3:3" ht="14.25" customHeight="1">
      <c r="C361" s="3"/>
    </row>
    <row r="362" spans="3:3" ht="14.25" customHeight="1">
      <c r="C362" s="3"/>
    </row>
    <row r="363" spans="3:3" ht="14.25" customHeight="1">
      <c r="C363" s="3"/>
    </row>
    <row r="364" spans="3:3" ht="14.25" customHeight="1">
      <c r="C364" s="3"/>
    </row>
    <row r="365" spans="3:3" ht="14.25" customHeight="1">
      <c r="C365" s="3"/>
    </row>
    <row r="366" spans="3:3" ht="14.25" customHeight="1">
      <c r="C366" s="3"/>
    </row>
    <row r="367" spans="3:3" ht="14.25" customHeight="1">
      <c r="C367" s="3"/>
    </row>
    <row r="368" spans="3:3" ht="14.25" customHeight="1">
      <c r="C368" s="3"/>
    </row>
    <row r="369" spans="3:3" ht="14.25" customHeight="1">
      <c r="C369" s="3"/>
    </row>
    <row r="370" spans="3:3" ht="14.25" customHeight="1">
      <c r="C370" s="3"/>
    </row>
    <row r="371" spans="3:3" ht="14.25" customHeight="1">
      <c r="C371" s="3"/>
    </row>
    <row r="372" spans="3:3" ht="14.25" customHeight="1">
      <c r="C372" s="3"/>
    </row>
    <row r="373" spans="3:3" ht="14.25" customHeight="1">
      <c r="C373" s="3"/>
    </row>
    <row r="374" spans="3:3" ht="14.25" customHeight="1">
      <c r="C374" s="3"/>
    </row>
    <row r="375" spans="3:3" ht="14.25" customHeight="1">
      <c r="C375" s="3"/>
    </row>
    <row r="376" spans="3:3" ht="14.25" customHeight="1">
      <c r="C376" s="3"/>
    </row>
    <row r="377" spans="3:3" ht="14.25" customHeight="1">
      <c r="C377" s="3"/>
    </row>
    <row r="378" spans="3:3" ht="14.25" customHeight="1">
      <c r="C378" s="3"/>
    </row>
    <row r="379" spans="3:3" ht="14.25" customHeight="1">
      <c r="C379" s="3"/>
    </row>
    <row r="380" spans="3:3" ht="14.25" customHeight="1">
      <c r="C380" s="3"/>
    </row>
    <row r="381" spans="3:3" ht="14.25" customHeight="1">
      <c r="C381" s="3"/>
    </row>
    <row r="382" spans="3:3" ht="14.25" customHeight="1">
      <c r="C382" s="3"/>
    </row>
    <row r="383" spans="3:3" ht="14.25" customHeight="1">
      <c r="C383" s="3"/>
    </row>
    <row r="384" spans="3:3" ht="14.25" customHeight="1">
      <c r="C384" s="3"/>
    </row>
    <row r="385" spans="3:3" ht="14.25" customHeight="1">
      <c r="C385" s="3"/>
    </row>
    <row r="386" spans="3:3" ht="14.25" customHeight="1">
      <c r="C386" s="3"/>
    </row>
    <row r="387" spans="3:3" ht="14.25" customHeight="1">
      <c r="C387" s="3"/>
    </row>
    <row r="388" spans="3:3" ht="14.25" customHeight="1">
      <c r="C388" s="3"/>
    </row>
    <row r="389" spans="3:3" ht="14.25" customHeight="1">
      <c r="C389" s="3"/>
    </row>
    <row r="390" spans="3:3" ht="14.25" customHeight="1">
      <c r="C390" s="3"/>
    </row>
    <row r="391" spans="3:3" ht="14.25" customHeight="1">
      <c r="C391" s="3"/>
    </row>
    <row r="392" spans="3:3" ht="14.25" customHeight="1">
      <c r="C392" s="3"/>
    </row>
    <row r="393" spans="3:3" ht="14.25" customHeight="1">
      <c r="C393" s="3"/>
    </row>
    <row r="394" spans="3:3" ht="14.25" customHeight="1">
      <c r="C394" s="3"/>
    </row>
    <row r="395" spans="3:3" ht="14.25" customHeight="1">
      <c r="C395" s="3"/>
    </row>
    <row r="396" spans="3:3" ht="14.25" customHeight="1">
      <c r="C396" s="3"/>
    </row>
    <row r="397" spans="3:3" ht="14.25" customHeight="1">
      <c r="C397" s="3"/>
    </row>
    <row r="398" spans="3:3" ht="14.25" customHeight="1">
      <c r="C398" s="3"/>
    </row>
    <row r="399" spans="3:3" ht="14.25" customHeight="1">
      <c r="C399" s="3"/>
    </row>
    <row r="400" spans="3:3" ht="14.25" customHeight="1">
      <c r="C400" s="3"/>
    </row>
    <row r="401" spans="3:3" ht="14.25" customHeight="1">
      <c r="C401" s="3"/>
    </row>
    <row r="402" spans="3:3" ht="14.25" customHeight="1">
      <c r="C402" s="3"/>
    </row>
    <row r="403" spans="3:3" ht="14.25" customHeight="1">
      <c r="C403" s="3"/>
    </row>
    <row r="404" spans="3:3" ht="14.25" customHeight="1">
      <c r="C404" s="3"/>
    </row>
    <row r="405" spans="3:3" ht="14.25" customHeight="1">
      <c r="C405" s="3"/>
    </row>
    <row r="406" spans="3:3" ht="14.25" customHeight="1">
      <c r="C406" s="3"/>
    </row>
    <row r="407" spans="3:3" ht="14.25" customHeight="1">
      <c r="C407" s="3"/>
    </row>
    <row r="408" spans="3:3" ht="14.25" customHeight="1">
      <c r="C408" s="3"/>
    </row>
    <row r="409" spans="3:3" ht="14.25" customHeight="1">
      <c r="C409" s="3"/>
    </row>
    <row r="410" spans="3:3" ht="14.25" customHeight="1">
      <c r="C410" s="3"/>
    </row>
    <row r="411" spans="3:3" ht="14.25" customHeight="1">
      <c r="C411" s="3"/>
    </row>
    <row r="412" spans="3:3" ht="14.25" customHeight="1">
      <c r="C412" s="3"/>
    </row>
    <row r="413" spans="3:3" ht="14.25" customHeight="1">
      <c r="C413" s="3"/>
    </row>
    <row r="414" spans="3:3" ht="14.25" customHeight="1">
      <c r="C414" s="3"/>
    </row>
    <row r="415" spans="3:3" ht="14.25" customHeight="1">
      <c r="C415" s="3"/>
    </row>
    <row r="416" spans="3:3" ht="14.25" customHeight="1">
      <c r="C416" s="3"/>
    </row>
    <row r="417" spans="3:3" ht="14.25" customHeight="1">
      <c r="C417" s="3"/>
    </row>
    <row r="418" spans="3:3" ht="14.25" customHeight="1">
      <c r="C418" s="3"/>
    </row>
    <row r="419" spans="3:3" ht="14.25" customHeight="1">
      <c r="C419" s="3"/>
    </row>
    <row r="420" spans="3:3" ht="14.25" customHeight="1">
      <c r="C420" s="3"/>
    </row>
    <row r="421" spans="3:3" ht="14.25" customHeight="1">
      <c r="C421" s="3"/>
    </row>
    <row r="422" spans="3:3" ht="14.25" customHeight="1">
      <c r="C422" s="3"/>
    </row>
    <row r="423" spans="3:3" ht="14.25" customHeight="1">
      <c r="C423" s="3"/>
    </row>
    <row r="424" spans="3:3" ht="14.25" customHeight="1">
      <c r="C424" s="3"/>
    </row>
    <row r="425" spans="3:3" ht="14.25" customHeight="1">
      <c r="C425" s="3"/>
    </row>
    <row r="426" spans="3:3" ht="14.25" customHeight="1">
      <c r="C426" s="3"/>
    </row>
    <row r="427" spans="3:3" ht="14.25" customHeight="1">
      <c r="C427" s="3"/>
    </row>
    <row r="428" spans="3:3" ht="14.25" customHeight="1">
      <c r="C428" s="3"/>
    </row>
    <row r="429" spans="3:3" ht="14.25" customHeight="1">
      <c r="C429" s="3"/>
    </row>
    <row r="430" spans="3:3" ht="14.25" customHeight="1">
      <c r="C430" s="3"/>
    </row>
    <row r="431" spans="3:3" ht="14.25" customHeight="1">
      <c r="C431" s="3"/>
    </row>
    <row r="432" spans="3:3" ht="14.25" customHeight="1">
      <c r="C432" s="3"/>
    </row>
    <row r="433" spans="3:3" ht="14.25" customHeight="1">
      <c r="C433" s="3"/>
    </row>
    <row r="434" spans="3:3" ht="14.25" customHeight="1">
      <c r="C434" s="3"/>
    </row>
    <row r="435" spans="3:3" ht="14.25" customHeight="1">
      <c r="C435" s="3"/>
    </row>
    <row r="436" spans="3:3" ht="14.25" customHeight="1">
      <c r="C436" s="3"/>
    </row>
    <row r="437" spans="3:3" ht="14.25" customHeight="1">
      <c r="C437" s="3"/>
    </row>
    <row r="438" spans="3:3" ht="14.25" customHeight="1">
      <c r="C438" s="3"/>
    </row>
    <row r="439" spans="3:3" ht="14.25" customHeight="1">
      <c r="C439" s="3"/>
    </row>
    <row r="440" spans="3:3" ht="14.25" customHeight="1">
      <c r="C440" s="3"/>
    </row>
    <row r="441" spans="3:3" ht="14.25" customHeight="1">
      <c r="C441" s="3"/>
    </row>
    <row r="442" spans="3:3" ht="14.25" customHeight="1">
      <c r="C442" s="3"/>
    </row>
    <row r="443" spans="3:3" ht="14.25" customHeight="1">
      <c r="C443" s="3"/>
    </row>
    <row r="444" spans="3:3" ht="14.25" customHeight="1">
      <c r="C444" s="3"/>
    </row>
    <row r="445" spans="3:3" ht="14.25" customHeight="1">
      <c r="C445" s="3"/>
    </row>
    <row r="446" spans="3:3" ht="14.25" customHeight="1">
      <c r="C446" s="3"/>
    </row>
    <row r="447" spans="3:3" ht="14.25" customHeight="1">
      <c r="C447" s="3"/>
    </row>
    <row r="448" spans="3:3" ht="14.25" customHeight="1">
      <c r="C448" s="3"/>
    </row>
    <row r="449" spans="3:3" ht="14.25" customHeight="1">
      <c r="C449" s="3"/>
    </row>
    <row r="450" spans="3:3" ht="14.25" customHeight="1">
      <c r="C450" s="3"/>
    </row>
    <row r="451" spans="3:3" ht="14.25" customHeight="1">
      <c r="C451" s="3"/>
    </row>
    <row r="452" spans="3:3" ht="14.25" customHeight="1">
      <c r="C452" s="3"/>
    </row>
    <row r="453" spans="3:3" ht="14.25" customHeight="1">
      <c r="C453" s="3"/>
    </row>
    <row r="454" spans="3:3" ht="14.25" customHeight="1">
      <c r="C454" s="3"/>
    </row>
    <row r="455" spans="3:3" ht="14.25" customHeight="1">
      <c r="C455" s="3"/>
    </row>
    <row r="456" spans="3:3" ht="14.25" customHeight="1">
      <c r="C456" s="3"/>
    </row>
    <row r="457" spans="3:3" ht="14.25" customHeight="1">
      <c r="C457" s="3"/>
    </row>
    <row r="458" spans="3:3" ht="14.25" customHeight="1">
      <c r="C458" s="3"/>
    </row>
    <row r="459" spans="3:3" ht="14.25" customHeight="1">
      <c r="C459" s="3"/>
    </row>
    <row r="460" spans="3:3" ht="14.25" customHeight="1">
      <c r="C460" s="3"/>
    </row>
    <row r="461" spans="3:3" ht="14.25" customHeight="1">
      <c r="C461" s="3"/>
    </row>
    <row r="462" spans="3:3" ht="14.25" customHeight="1">
      <c r="C462" s="3"/>
    </row>
    <row r="463" spans="3:3" ht="14.25" customHeight="1">
      <c r="C463" s="3"/>
    </row>
    <row r="464" spans="3:3" ht="14.25" customHeight="1">
      <c r="C464" s="3"/>
    </row>
    <row r="465" spans="3:3" ht="14.25" customHeight="1">
      <c r="C465" s="3"/>
    </row>
    <row r="466" spans="3:3" ht="14.25" customHeight="1">
      <c r="C466" s="3"/>
    </row>
    <row r="467" spans="3:3" ht="14.25" customHeight="1">
      <c r="C467" s="3"/>
    </row>
    <row r="468" spans="3:3" ht="14.25" customHeight="1">
      <c r="C468" s="3"/>
    </row>
    <row r="469" spans="3:3" ht="14.25" customHeight="1">
      <c r="C469" s="3"/>
    </row>
    <row r="470" spans="3:3" ht="14.25" customHeight="1">
      <c r="C470" s="3"/>
    </row>
    <row r="471" spans="3:3" ht="14.25" customHeight="1">
      <c r="C471" s="3"/>
    </row>
    <row r="472" spans="3:3" ht="14.25" customHeight="1">
      <c r="C472" s="3"/>
    </row>
    <row r="473" spans="3:3" ht="14.25" customHeight="1">
      <c r="C473" s="3"/>
    </row>
    <row r="474" spans="3:3" ht="14.25" customHeight="1">
      <c r="C474" s="3"/>
    </row>
    <row r="475" spans="3:3" ht="14.25" customHeight="1">
      <c r="C475" s="3"/>
    </row>
    <row r="476" spans="3:3" ht="14.25" customHeight="1">
      <c r="C476" s="3"/>
    </row>
    <row r="477" spans="3:3" ht="14.25" customHeight="1">
      <c r="C477" s="3"/>
    </row>
    <row r="478" spans="3:3" ht="14.25" customHeight="1">
      <c r="C478" s="3"/>
    </row>
    <row r="479" spans="3:3" ht="14.25" customHeight="1">
      <c r="C479" s="3"/>
    </row>
    <row r="480" spans="3:3" ht="14.25" customHeight="1">
      <c r="C480" s="3"/>
    </row>
    <row r="481" spans="3:3" ht="14.25" customHeight="1">
      <c r="C481" s="3"/>
    </row>
    <row r="482" spans="3:3" ht="14.25" customHeight="1">
      <c r="C482" s="3"/>
    </row>
    <row r="483" spans="3:3" ht="14.25" customHeight="1">
      <c r="C483" s="3"/>
    </row>
    <row r="484" spans="3:3" ht="14.25" customHeight="1">
      <c r="C484" s="3"/>
    </row>
    <row r="485" spans="3:3" ht="14.25" customHeight="1">
      <c r="C485" s="3"/>
    </row>
    <row r="486" spans="3:3" ht="14.25" customHeight="1">
      <c r="C486" s="3"/>
    </row>
    <row r="487" spans="3:3" ht="14.25" customHeight="1">
      <c r="C487" s="3"/>
    </row>
    <row r="488" spans="3:3" ht="14.25" customHeight="1">
      <c r="C488" s="3"/>
    </row>
    <row r="489" spans="3:3" ht="14.25" customHeight="1">
      <c r="C489" s="3"/>
    </row>
    <row r="490" spans="3:3" ht="14.25" customHeight="1">
      <c r="C490" s="3"/>
    </row>
    <row r="491" spans="3:3" ht="14.25" customHeight="1">
      <c r="C491" s="3"/>
    </row>
    <row r="492" spans="3:3" ht="14.25" customHeight="1">
      <c r="C492" s="3"/>
    </row>
    <row r="493" spans="3:3" ht="14.25" customHeight="1">
      <c r="C493" s="3"/>
    </row>
    <row r="494" spans="3:3" ht="14.25" customHeight="1">
      <c r="C494" s="3"/>
    </row>
    <row r="495" spans="3:3" ht="14.25" customHeight="1">
      <c r="C495" s="3"/>
    </row>
    <row r="496" spans="3:3" ht="14.25" customHeight="1">
      <c r="C496" s="3"/>
    </row>
    <row r="497" spans="3:3" ht="14.25" customHeight="1">
      <c r="C497" s="3"/>
    </row>
    <row r="498" spans="3:3" ht="14.25" customHeight="1">
      <c r="C498" s="3"/>
    </row>
    <row r="499" spans="3:3" ht="14.25" customHeight="1">
      <c r="C499" s="3"/>
    </row>
    <row r="500" spans="3:3" ht="14.25" customHeight="1">
      <c r="C500" s="3"/>
    </row>
    <row r="501" spans="3:3" ht="14.25" customHeight="1">
      <c r="C501" s="3"/>
    </row>
    <row r="502" spans="3:3" ht="14.25" customHeight="1">
      <c r="C502" s="3"/>
    </row>
    <row r="503" spans="3:3" ht="14.25" customHeight="1">
      <c r="C503" s="3"/>
    </row>
    <row r="504" spans="3:3" ht="14.25" customHeight="1">
      <c r="C504" s="3"/>
    </row>
    <row r="505" spans="3:3" ht="14.25" customHeight="1">
      <c r="C505" s="3"/>
    </row>
    <row r="506" spans="3:3" ht="14.25" customHeight="1">
      <c r="C506" s="3"/>
    </row>
    <row r="507" spans="3:3" ht="14.25" customHeight="1">
      <c r="C507" s="3"/>
    </row>
    <row r="508" spans="3:3" ht="14.25" customHeight="1">
      <c r="C508" s="3"/>
    </row>
    <row r="509" spans="3:3" ht="14.25" customHeight="1">
      <c r="C509" s="3"/>
    </row>
    <row r="510" spans="3:3" ht="14.25" customHeight="1">
      <c r="C510" s="3"/>
    </row>
    <row r="511" spans="3:3" ht="14.25" customHeight="1">
      <c r="C511" s="3"/>
    </row>
    <row r="512" spans="3:3" ht="14.25" customHeight="1">
      <c r="C512" s="3"/>
    </row>
    <row r="513" spans="3:3" ht="14.25" customHeight="1">
      <c r="C513" s="3"/>
    </row>
    <row r="514" spans="3:3" ht="14.25" customHeight="1">
      <c r="C514" s="3"/>
    </row>
    <row r="515" spans="3:3" ht="14.25" customHeight="1">
      <c r="C515" s="3"/>
    </row>
    <row r="516" spans="3:3" ht="14.25" customHeight="1">
      <c r="C516" s="3"/>
    </row>
    <row r="517" spans="3:3" ht="14.25" customHeight="1">
      <c r="C517" s="3"/>
    </row>
    <row r="518" spans="3:3" ht="14.25" customHeight="1">
      <c r="C518" s="3"/>
    </row>
    <row r="519" spans="3:3" ht="14.25" customHeight="1">
      <c r="C519" s="3"/>
    </row>
    <row r="520" spans="3:3" ht="14.25" customHeight="1">
      <c r="C520" s="3"/>
    </row>
    <row r="521" spans="3:3" ht="14.25" customHeight="1">
      <c r="C521" s="3"/>
    </row>
    <row r="522" spans="3:3" ht="14.25" customHeight="1">
      <c r="C522" s="3"/>
    </row>
    <row r="523" spans="3:3" ht="14.25" customHeight="1">
      <c r="C523" s="3"/>
    </row>
    <row r="524" spans="3:3" ht="14.25" customHeight="1">
      <c r="C524" s="3"/>
    </row>
    <row r="525" spans="3:3" ht="14.25" customHeight="1">
      <c r="C525" s="3"/>
    </row>
    <row r="526" spans="3:3" ht="14.25" customHeight="1">
      <c r="C526" s="3"/>
    </row>
    <row r="527" spans="3:3" ht="14.25" customHeight="1">
      <c r="C527" s="3"/>
    </row>
    <row r="528" spans="3:3" ht="14.25" customHeight="1">
      <c r="C528" s="3"/>
    </row>
    <row r="529" spans="3:3" ht="14.25" customHeight="1">
      <c r="C529" s="3"/>
    </row>
    <row r="530" spans="3:3" ht="14.25" customHeight="1">
      <c r="C530" s="3"/>
    </row>
    <row r="531" spans="3:3" ht="14.25" customHeight="1">
      <c r="C531" s="3"/>
    </row>
    <row r="532" spans="3:3" ht="14.25" customHeight="1">
      <c r="C532" s="3"/>
    </row>
    <row r="533" spans="3:3" ht="14.25" customHeight="1">
      <c r="C533" s="3"/>
    </row>
    <row r="534" spans="3:3" ht="14.25" customHeight="1">
      <c r="C534" s="3"/>
    </row>
    <row r="535" spans="3:3" ht="14.25" customHeight="1">
      <c r="C535" s="3"/>
    </row>
    <row r="536" spans="3:3" ht="14.25" customHeight="1">
      <c r="C536" s="3"/>
    </row>
    <row r="537" spans="3:3" ht="14.25" customHeight="1">
      <c r="C537" s="3"/>
    </row>
    <row r="538" spans="3:3" ht="14.25" customHeight="1">
      <c r="C538" s="3"/>
    </row>
    <row r="539" spans="3:3" ht="14.25" customHeight="1">
      <c r="C539" s="3"/>
    </row>
    <row r="540" spans="3:3" ht="14.25" customHeight="1">
      <c r="C540" s="3"/>
    </row>
    <row r="541" spans="3:3" ht="14.25" customHeight="1">
      <c r="C541" s="3"/>
    </row>
    <row r="542" spans="3:3" ht="14.25" customHeight="1">
      <c r="C542" s="3"/>
    </row>
    <row r="543" spans="3:3" ht="14.25" customHeight="1">
      <c r="C543" s="3"/>
    </row>
    <row r="544" spans="3:3" ht="14.25" customHeight="1">
      <c r="C544" s="3"/>
    </row>
    <row r="545" spans="3:3" ht="14.25" customHeight="1">
      <c r="C545" s="3"/>
    </row>
    <row r="546" spans="3:3" ht="14.25" customHeight="1">
      <c r="C546" s="3"/>
    </row>
    <row r="547" spans="3:3" ht="14.25" customHeight="1">
      <c r="C547" s="3"/>
    </row>
    <row r="548" spans="3:3" ht="14.25" customHeight="1">
      <c r="C548" s="3"/>
    </row>
    <row r="549" spans="3:3" ht="14.25" customHeight="1">
      <c r="C549" s="3"/>
    </row>
    <row r="550" spans="3:3" ht="14.25" customHeight="1">
      <c r="C550" s="3"/>
    </row>
    <row r="551" spans="3:3" ht="14.25" customHeight="1">
      <c r="C551" s="3"/>
    </row>
    <row r="552" spans="3:3" ht="14.25" customHeight="1">
      <c r="C552" s="3"/>
    </row>
    <row r="553" spans="3:3" ht="14.25" customHeight="1">
      <c r="C553" s="3"/>
    </row>
    <row r="554" spans="3:3" ht="14.25" customHeight="1">
      <c r="C554" s="3"/>
    </row>
    <row r="555" spans="3:3" ht="14.25" customHeight="1">
      <c r="C555" s="3"/>
    </row>
    <row r="556" spans="3:3" ht="14.25" customHeight="1">
      <c r="C556" s="3"/>
    </row>
    <row r="557" spans="3:3" ht="14.25" customHeight="1">
      <c r="C557" s="3"/>
    </row>
    <row r="558" spans="3:3" ht="14.25" customHeight="1">
      <c r="C558" s="3"/>
    </row>
    <row r="559" spans="3:3" ht="14.25" customHeight="1">
      <c r="C559" s="3"/>
    </row>
    <row r="560" spans="3:3" ht="14.25" customHeight="1">
      <c r="C560" s="3"/>
    </row>
    <row r="561" spans="3:3" ht="14.25" customHeight="1">
      <c r="C561" s="3"/>
    </row>
    <row r="562" spans="3:3" ht="14.25" customHeight="1">
      <c r="C562" s="3"/>
    </row>
    <row r="563" spans="3:3" ht="14.25" customHeight="1">
      <c r="C563" s="3"/>
    </row>
    <row r="564" spans="3:3" ht="14.25" customHeight="1">
      <c r="C564" s="3"/>
    </row>
    <row r="565" spans="3:3" ht="14.25" customHeight="1">
      <c r="C565" s="3"/>
    </row>
    <row r="566" spans="3:3" ht="14.25" customHeight="1">
      <c r="C566" s="3"/>
    </row>
    <row r="567" spans="3:3" ht="14.25" customHeight="1">
      <c r="C567" s="3"/>
    </row>
    <row r="568" spans="3:3" ht="14.25" customHeight="1">
      <c r="C568" s="3"/>
    </row>
    <row r="569" spans="3:3" ht="14.25" customHeight="1">
      <c r="C569" s="3"/>
    </row>
    <row r="570" spans="3:3" ht="14.25" customHeight="1">
      <c r="C570" s="3"/>
    </row>
    <row r="571" spans="3:3" ht="14.25" customHeight="1">
      <c r="C571" s="3"/>
    </row>
    <row r="572" spans="3:3" ht="14.25" customHeight="1">
      <c r="C572" s="3"/>
    </row>
    <row r="573" spans="3:3" ht="14.25" customHeight="1">
      <c r="C573" s="3"/>
    </row>
    <row r="574" spans="3:3" ht="14.25" customHeight="1">
      <c r="C574" s="3"/>
    </row>
    <row r="575" spans="3:3" ht="14.25" customHeight="1">
      <c r="C575" s="3"/>
    </row>
    <row r="576" spans="3:3" ht="14.25" customHeight="1">
      <c r="C576" s="3"/>
    </row>
    <row r="577" spans="3:3" ht="14.25" customHeight="1">
      <c r="C577" s="3"/>
    </row>
    <row r="578" spans="3:3" ht="14.25" customHeight="1">
      <c r="C578" s="3"/>
    </row>
    <row r="579" spans="3:3" ht="14.25" customHeight="1">
      <c r="C579" s="3"/>
    </row>
    <row r="580" spans="3:3" ht="14.25" customHeight="1">
      <c r="C580" s="3"/>
    </row>
    <row r="581" spans="3:3" ht="14.25" customHeight="1">
      <c r="C581" s="3"/>
    </row>
    <row r="582" spans="3:3" ht="14.25" customHeight="1">
      <c r="C582" s="3"/>
    </row>
    <row r="583" spans="3:3" ht="14.25" customHeight="1">
      <c r="C583" s="3"/>
    </row>
    <row r="584" spans="3:3" ht="14.25" customHeight="1">
      <c r="C584" s="3"/>
    </row>
    <row r="585" spans="3:3" ht="14.25" customHeight="1">
      <c r="C585" s="3"/>
    </row>
    <row r="586" spans="3:3" ht="14.25" customHeight="1">
      <c r="C586" s="3"/>
    </row>
    <row r="587" spans="3:3" ht="14.25" customHeight="1">
      <c r="C587" s="3"/>
    </row>
    <row r="588" spans="3:3" ht="14.25" customHeight="1">
      <c r="C588" s="3"/>
    </row>
    <row r="589" spans="3:3" ht="14.25" customHeight="1">
      <c r="C589" s="3"/>
    </row>
    <row r="590" spans="3:3" ht="14.25" customHeight="1">
      <c r="C590" s="3"/>
    </row>
    <row r="591" spans="3:3" ht="14.25" customHeight="1">
      <c r="C591" s="3"/>
    </row>
    <row r="592" spans="3:3" ht="14.25" customHeight="1">
      <c r="C592" s="3"/>
    </row>
    <row r="593" spans="3:3" ht="14.25" customHeight="1">
      <c r="C593" s="3"/>
    </row>
    <row r="594" spans="3:3" ht="14.25" customHeight="1">
      <c r="C594" s="3"/>
    </row>
    <row r="595" spans="3:3" ht="14.25" customHeight="1">
      <c r="C595" s="3"/>
    </row>
    <row r="596" spans="3:3" ht="14.25" customHeight="1">
      <c r="C596" s="3"/>
    </row>
    <row r="597" spans="3:3" ht="14.25" customHeight="1">
      <c r="C597" s="3"/>
    </row>
    <row r="598" spans="3:3" ht="14.25" customHeight="1">
      <c r="C598" s="3"/>
    </row>
    <row r="599" spans="3:3" ht="14.25" customHeight="1">
      <c r="C599" s="3"/>
    </row>
    <row r="600" spans="3:3" ht="14.25" customHeight="1">
      <c r="C600" s="3"/>
    </row>
    <row r="601" spans="3:3" ht="14.25" customHeight="1">
      <c r="C601" s="3"/>
    </row>
    <row r="602" spans="3:3" ht="14.25" customHeight="1">
      <c r="C602" s="3"/>
    </row>
    <row r="603" spans="3:3" ht="14.25" customHeight="1">
      <c r="C603" s="3"/>
    </row>
    <row r="604" spans="3:3" ht="14.25" customHeight="1">
      <c r="C604" s="3"/>
    </row>
    <row r="605" spans="3:3" ht="14.25" customHeight="1">
      <c r="C605" s="3"/>
    </row>
    <row r="606" spans="3:3" ht="14.25" customHeight="1">
      <c r="C606" s="3"/>
    </row>
    <row r="607" spans="3:3" ht="14.25" customHeight="1">
      <c r="C607" s="3"/>
    </row>
    <row r="608" spans="3:3" ht="14.25" customHeight="1">
      <c r="C608" s="3"/>
    </row>
    <row r="609" spans="3:3" ht="14.25" customHeight="1">
      <c r="C609" s="3"/>
    </row>
    <row r="610" spans="3:3" ht="14.25" customHeight="1">
      <c r="C610" s="3"/>
    </row>
    <row r="611" spans="3:3" ht="14.25" customHeight="1">
      <c r="C611" s="3"/>
    </row>
    <row r="612" spans="3:3" ht="14.25" customHeight="1">
      <c r="C612" s="3"/>
    </row>
    <row r="613" spans="3:3" ht="14.25" customHeight="1">
      <c r="C613" s="3"/>
    </row>
    <row r="614" spans="3:3" ht="14.25" customHeight="1">
      <c r="C614" s="3"/>
    </row>
    <row r="615" spans="3:3" ht="14.25" customHeight="1">
      <c r="C615" s="3"/>
    </row>
    <row r="616" spans="3:3" ht="14.25" customHeight="1">
      <c r="C616" s="3"/>
    </row>
    <row r="617" spans="3:3" ht="14.25" customHeight="1">
      <c r="C617" s="3"/>
    </row>
    <row r="618" spans="3:3" ht="14.25" customHeight="1">
      <c r="C618" s="3"/>
    </row>
    <row r="619" spans="3:3" ht="14.25" customHeight="1">
      <c r="C619" s="3"/>
    </row>
    <row r="620" spans="3:3" ht="14.25" customHeight="1">
      <c r="C620" s="3"/>
    </row>
    <row r="621" spans="3:3" ht="14.25" customHeight="1">
      <c r="C621" s="3"/>
    </row>
    <row r="622" spans="3:3" ht="14.25" customHeight="1">
      <c r="C622" s="3"/>
    </row>
    <row r="623" spans="3:3" ht="14.25" customHeight="1">
      <c r="C623" s="3"/>
    </row>
    <row r="624" spans="3:3" ht="14.25" customHeight="1">
      <c r="C624" s="3"/>
    </row>
    <row r="625" spans="3:3" ht="14.25" customHeight="1">
      <c r="C625" s="3"/>
    </row>
    <row r="626" spans="3:3" ht="14.25" customHeight="1">
      <c r="C626" s="3"/>
    </row>
    <row r="627" spans="3:3" ht="14.25" customHeight="1">
      <c r="C627" s="3"/>
    </row>
    <row r="628" spans="3:3" ht="14.25" customHeight="1">
      <c r="C628" s="3"/>
    </row>
    <row r="629" spans="3:3" ht="14.25" customHeight="1">
      <c r="C629" s="3"/>
    </row>
    <row r="630" spans="3:3" ht="14.25" customHeight="1">
      <c r="C630" s="3"/>
    </row>
    <row r="631" spans="3:3" ht="14.25" customHeight="1">
      <c r="C631" s="3"/>
    </row>
    <row r="632" spans="3:3" ht="14.25" customHeight="1">
      <c r="C632" s="3"/>
    </row>
    <row r="633" spans="3:3" ht="14.25" customHeight="1">
      <c r="C633" s="3"/>
    </row>
    <row r="634" spans="3:3" ht="14.25" customHeight="1">
      <c r="C634" s="3"/>
    </row>
    <row r="635" spans="3:3" ht="14.25" customHeight="1">
      <c r="C635" s="3"/>
    </row>
    <row r="636" spans="3:3" ht="14.25" customHeight="1">
      <c r="C636" s="3"/>
    </row>
    <row r="637" spans="3:3" ht="14.25" customHeight="1">
      <c r="C637" s="3"/>
    </row>
    <row r="638" spans="3:3" ht="14.25" customHeight="1">
      <c r="C638" s="3"/>
    </row>
    <row r="639" spans="3:3" ht="14.25" customHeight="1">
      <c r="C639" s="3"/>
    </row>
    <row r="640" spans="3:3" ht="14.25" customHeight="1">
      <c r="C640" s="3"/>
    </row>
    <row r="641" spans="3:3" ht="14.25" customHeight="1">
      <c r="C641" s="3"/>
    </row>
    <row r="642" spans="3:3" ht="14.25" customHeight="1">
      <c r="C642" s="3"/>
    </row>
    <row r="643" spans="3:3" ht="14.25" customHeight="1">
      <c r="C643" s="3"/>
    </row>
    <row r="644" spans="3:3" ht="14.25" customHeight="1">
      <c r="C644" s="3"/>
    </row>
    <row r="645" spans="3:3" ht="14.25" customHeight="1">
      <c r="C645" s="3"/>
    </row>
    <row r="646" spans="3:3" ht="14.25" customHeight="1">
      <c r="C646" s="3"/>
    </row>
    <row r="647" spans="3:3" ht="14.25" customHeight="1">
      <c r="C647" s="3"/>
    </row>
    <row r="648" spans="3:3" ht="14.25" customHeight="1">
      <c r="C648" s="3"/>
    </row>
    <row r="649" spans="3:3" ht="14.25" customHeight="1">
      <c r="C649" s="3"/>
    </row>
    <row r="650" spans="3:3" ht="14.25" customHeight="1">
      <c r="C650" s="3"/>
    </row>
    <row r="651" spans="3:3" ht="14.25" customHeight="1">
      <c r="C651" s="3"/>
    </row>
    <row r="652" spans="3:3" ht="14.25" customHeight="1">
      <c r="C652" s="3"/>
    </row>
    <row r="653" spans="3:3" ht="14.25" customHeight="1">
      <c r="C653" s="3"/>
    </row>
    <row r="654" spans="3:3" ht="14.25" customHeight="1">
      <c r="C654" s="3"/>
    </row>
    <row r="655" spans="3:3" ht="14.25" customHeight="1">
      <c r="C655" s="3"/>
    </row>
    <row r="656" spans="3:3" ht="14.25" customHeight="1">
      <c r="C656" s="3"/>
    </row>
    <row r="657" spans="3:3" ht="14.25" customHeight="1">
      <c r="C657" s="3"/>
    </row>
    <row r="658" spans="3:3" ht="14.25" customHeight="1">
      <c r="C658" s="3"/>
    </row>
    <row r="659" spans="3:3" ht="14.25" customHeight="1">
      <c r="C659" s="3"/>
    </row>
    <row r="660" spans="3:3" ht="14.25" customHeight="1">
      <c r="C660" s="3"/>
    </row>
    <row r="661" spans="3:3" ht="14.25" customHeight="1">
      <c r="C661" s="3"/>
    </row>
    <row r="662" spans="3:3" ht="14.25" customHeight="1">
      <c r="C662" s="3"/>
    </row>
    <row r="663" spans="3:3" ht="14.25" customHeight="1">
      <c r="C663" s="3"/>
    </row>
    <row r="664" spans="3:3" ht="14.25" customHeight="1">
      <c r="C664" s="3"/>
    </row>
    <row r="665" spans="3:3" ht="14.25" customHeight="1">
      <c r="C665" s="3"/>
    </row>
    <row r="666" spans="3:3" ht="14.25" customHeight="1">
      <c r="C666" s="3"/>
    </row>
    <row r="667" spans="3:3" ht="14.25" customHeight="1">
      <c r="C667" s="3"/>
    </row>
    <row r="668" spans="3:3" ht="14.25" customHeight="1">
      <c r="C668" s="3"/>
    </row>
    <row r="669" spans="3:3" ht="14.25" customHeight="1">
      <c r="C669" s="3"/>
    </row>
    <row r="670" spans="3:3" ht="14.25" customHeight="1">
      <c r="C670" s="3"/>
    </row>
    <row r="671" spans="3:3" ht="14.25" customHeight="1">
      <c r="C671" s="3"/>
    </row>
    <row r="672" spans="3:3" ht="14.25" customHeight="1">
      <c r="C672" s="3"/>
    </row>
    <row r="673" spans="3:3" ht="14.25" customHeight="1">
      <c r="C673" s="3"/>
    </row>
    <row r="674" spans="3:3" ht="14.25" customHeight="1">
      <c r="C674" s="3"/>
    </row>
    <row r="675" spans="3:3" ht="14.25" customHeight="1">
      <c r="C675" s="3"/>
    </row>
    <row r="676" spans="3:3" ht="14.25" customHeight="1">
      <c r="C676" s="3"/>
    </row>
    <row r="677" spans="3:3" ht="14.25" customHeight="1">
      <c r="C677" s="3"/>
    </row>
    <row r="678" spans="3:3" ht="14.25" customHeight="1">
      <c r="C678" s="3"/>
    </row>
    <row r="679" spans="3:3" ht="14.25" customHeight="1">
      <c r="C679" s="3"/>
    </row>
    <row r="680" spans="3:3" ht="14.25" customHeight="1">
      <c r="C680" s="3"/>
    </row>
    <row r="681" spans="3:3" ht="14.25" customHeight="1">
      <c r="C681" s="3"/>
    </row>
    <row r="682" spans="3:3" ht="14.25" customHeight="1">
      <c r="C682" s="3"/>
    </row>
    <row r="683" spans="3:3" ht="14.25" customHeight="1">
      <c r="C683" s="3"/>
    </row>
    <row r="684" spans="3:3" ht="14.25" customHeight="1">
      <c r="C684" s="3"/>
    </row>
    <row r="685" spans="3:3" ht="14.25" customHeight="1">
      <c r="C685" s="3"/>
    </row>
    <row r="686" spans="3:3" ht="14.25" customHeight="1">
      <c r="C686" s="3"/>
    </row>
    <row r="687" spans="3:3" ht="14.25" customHeight="1">
      <c r="C687" s="3"/>
    </row>
    <row r="688" spans="3:3" ht="14.25" customHeight="1">
      <c r="C688" s="3"/>
    </row>
    <row r="689" spans="3:3" ht="14.25" customHeight="1">
      <c r="C689" s="3"/>
    </row>
    <row r="690" spans="3:3" ht="14.25" customHeight="1">
      <c r="C690" s="3"/>
    </row>
    <row r="691" spans="3:3" ht="14.25" customHeight="1">
      <c r="C691" s="3"/>
    </row>
    <row r="692" spans="3:3" ht="14.25" customHeight="1">
      <c r="C692" s="3"/>
    </row>
    <row r="693" spans="3:3" ht="14.25" customHeight="1">
      <c r="C693" s="3"/>
    </row>
    <row r="694" spans="3:3" ht="14.25" customHeight="1">
      <c r="C694" s="3"/>
    </row>
    <row r="695" spans="3:3" ht="14.25" customHeight="1">
      <c r="C695" s="3"/>
    </row>
    <row r="696" spans="3:3" ht="14.25" customHeight="1">
      <c r="C696" s="3"/>
    </row>
    <row r="697" spans="3:3" ht="14.25" customHeight="1">
      <c r="C697" s="3"/>
    </row>
    <row r="698" spans="3:3" ht="14.25" customHeight="1">
      <c r="C698" s="3"/>
    </row>
    <row r="699" spans="3:3" ht="14.25" customHeight="1">
      <c r="C699" s="3"/>
    </row>
    <row r="700" spans="3:3" ht="14.25" customHeight="1">
      <c r="C700" s="3"/>
    </row>
    <row r="701" spans="3:3" ht="14.25" customHeight="1">
      <c r="C701" s="3"/>
    </row>
    <row r="702" spans="3:3" ht="14.25" customHeight="1">
      <c r="C702" s="3"/>
    </row>
    <row r="703" spans="3:3" ht="14.25" customHeight="1">
      <c r="C703" s="3"/>
    </row>
    <row r="704" spans="3:3" ht="14.25" customHeight="1">
      <c r="C704" s="3"/>
    </row>
    <row r="705" spans="3:3" ht="14.25" customHeight="1">
      <c r="C705" s="3"/>
    </row>
    <row r="706" spans="3:3" ht="14.25" customHeight="1">
      <c r="C706" s="3"/>
    </row>
    <row r="707" spans="3:3" ht="14.25" customHeight="1">
      <c r="C707" s="3"/>
    </row>
    <row r="708" spans="3:3" ht="14.25" customHeight="1">
      <c r="C708" s="3"/>
    </row>
    <row r="709" spans="3:3" ht="14.25" customHeight="1">
      <c r="C709" s="3"/>
    </row>
    <row r="710" spans="3:3" ht="14.25" customHeight="1">
      <c r="C710" s="3"/>
    </row>
    <row r="711" spans="3:3" ht="14.25" customHeight="1">
      <c r="C711" s="3"/>
    </row>
    <row r="712" spans="3:3" ht="14.25" customHeight="1">
      <c r="C712" s="3"/>
    </row>
    <row r="713" spans="3:3" ht="14.25" customHeight="1">
      <c r="C713" s="3"/>
    </row>
    <row r="714" spans="3:3" ht="14.25" customHeight="1">
      <c r="C714" s="3"/>
    </row>
    <row r="715" spans="3:3" ht="14.25" customHeight="1">
      <c r="C715" s="3"/>
    </row>
    <row r="716" spans="3:3" ht="14.25" customHeight="1">
      <c r="C716" s="3"/>
    </row>
    <row r="717" spans="3:3" ht="14.25" customHeight="1">
      <c r="C717" s="3"/>
    </row>
    <row r="718" spans="3:3" ht="14.25" customHeight="1">
      <c r="C718" s="3"/>
    </row>
    <row r="719" spans="3:3" ht="14.25" customHeight="1">
      <c r="C719" s="3"/>
    </row>
    <row r="720" spans="3:3" ht="14.25" customHeight="1">
      <c r="C720" s="3"/>
    </row>
    <row r="721" spans="3:3" ht="14.25" customHeight="1">
      <c r="C721" s="3"/>
    </row>
    <row r="722" spans="3:3" ht="14.25" customHeight="1">
      <c r="C722" s="3"/>
    </row>
    <row r="723" spans="3:3" ht="14.25" customHeight="1">
      <c r="C723" s="3"/>
    </row>
    <row r="724" spans="3:3" ht="14.25" customHeight="1">
      <c r="C724" s="3"/>
    </row>
    <row r="725" spans="3:3" ht="14.25" customHeight="1">
      <c r="C725" s="3"/>
    </row>
    <row r="726" spans="3:3" ht="14.25" customHeight="1">
      <c r="C726" s="3"/>
    </row>
    <row r="727" spans="3:3" ht="14.25" customHeight="1">
      <c r="C727" s="3"/>
    </row>
    <row r="728" spans="3:3" ht="14.25" customHeight="1">
      <c r="C728" s="3"/>
    </row>
    <row r="729" spans="3:3" ht="14.25" customHeight="1">
      <c r="C729" s="3"/>
    </row>
    <row r="730" spans="3:3" ht="14.25" customHeight="1">
      <c r="C730" s="3"/>
    </row>
    <row r="731" spans="3:3" ht="14.25" customHeight="1">
      <c r="C731" s="3"/>
    </row>
    <row r="732" spans="3:3" ht="14.25" customHeight="1">
      <c r="C732" s="3"/>
    </row>
    <row r="733" spans="3:3" ht="14.25" customHeight="1">
      <c r="C733" s="3"/>
    </row>
    <row r="734" spans="3:3" ht="14.25" customHeight="1">
      <c r="C734" s="3"/>
    </row>
    <row r="735" spans="3:3" ht="14.25" customHeight="1">
      <c r="C735" s="3"/>
    </row>
    <row r="736" spans="3:3" ht="14.25" customHeight="1">
      <c r="C736" s="3"/>
    </row>
    <row r="737" spans="3:3" ht="14.25" customHeight="1">
      <c r="C737" s="3"/>
    </row>
    <row r="738" spans="3:3" ht="14.25" customHeight="1">
      <c r="C738" s="3"/>
    </row>
    <row r="739" spans="3:3" ht="14.25" customHeight="1">
      <c r="C739" s="3"/>
    </row>
    <row r="740" spans="3:3" ht="14.25" customHeight="1">
      <c r="C740" s="3"/>
    </row>
    <row r="741" spans="3:3" ht="14.25" customHeight="1">
      <c r="C741" s="3"/>
    </row>
    <row r="742" spans="3:3" ht="14.25" customHeight="1">
      <c r="C742" s="3"/>
    </row>
    <row r="743" spans="3:3" ht="14.25" customHeight="1">
      <c r="C743" s="3"/>
    </row>
    <row r="744" spans="3:3" ht="14.25" customHeight="1">
      <c r="C744" s="3"/>
    </row>
    <row r="745" spans="3:3" ht="14.25" customHeight="1">
      <c r="C745" s="3"/>
    </row>
    <row r="746" spans="3:3" ht="14.25" customHeight="1">
      <c r="C746" s="3"/>
    </row>
    <row r="747" spans="3:3" ht="14.25" customHeight="1">
      <c r="C747" s="3"/>
    </row>
    <row r="748" spans="3:3" ht="14.25" customHeight="1">
      <c r="C748" s="3"/>
    </row>
    <row r="749" spans="3:3" ht="14.25" customHeight="1">
      <c r="C749" s="3"/>
    </row>
    <row r="750" spans="3:3" ht="14.25" customHeight="1">
      <c r="C750" s="3"/>
    </row>
    <row r="751" spans="3:3" ht="14.25" customHeight="1">
      <c r="C751" s="3"/>
    </row>
    <row r="752" spans="3:3" ht="14.25" customHeight="1">
      <c r="C752" s="3"/>
    </row>
    <row r="753" spans="3:3" ht="14.25" customHeight="1">
      <c r="C753" s="3"/>
    </row>
    <row r="754" spans="3:3" ht="14.25" customHeight="1">
      <c r="C754" s="3"/>
    </row>
    <row r="755" spans="3:3" ht="14.25" customHeight="1">
      <c r="C755" s="3"/>
    </row>
    <row r="756" spans="3:3" ht="14.25" customHeight="1">
      <c r="C756" s="3"/>
    </row>
    <row r="757" spans="3:3" ht="14.25" customHeight="1">
      <c r="C757" s="3"/>
    </row>
    <row r="758" spans="3:3" ht="14.25" customHeight="1">
      <c r="C758" s="3"/>
    </row>
    <row r="759" spans="3:3" ht="14.25" customHeight="1">
      <c r="C759" s="3"/>
    </row>
    <row r="760" spans="3:3" ht="14.25" customHeight="1">
      <c r="C760" s="3"/>
    </row>
    <row r="761" spans="3:3" ht="14.25" customHeight="1">
      <c r="C761" s="3"/>
    </row>
    <row r="762" spans="3:3" ht="14.25" customHeight="1">
      <c r="C762" s="3"/>
    </row>
    <row r="763" spans="3:3" ht="14.25" customHeight="1">
      <c r="C763" s="3"/>
    </row>
    <row r="764" spans="3:3" ht="14.25" customHeight="1">
      <c r="C764" s="3"/>
    </row>
    <row r="765" spans="3:3" ht="14.25" customHeight="1">
      <c r="C765" s="3"/>
    </row>
    <row r="766" spans="3:3" ht="14.25" customHeight="1">
      <c r="C766" s="3"/>
    </row>
    <row r="767" spans="3:3" ht="14.25" customHeight="1">
      <c r="C767" s="3"/>
    </row>
    <row r="768" spans="3:3" ht="14.25" customHeight="1">
      <c r="C768" s="3"/>
    </row>
    <row r="769" spans="3:3" ht="14.25" customHeight="1">
      <c r="C769" s="3"/>
    </row>
    <row r="770" spans="3:3" ht="14.25" customHeight="1">
      <c r="C770" s="3"/>
    </row>
    <row r="771" spans="3:3" ht="14.25" customHeight="1">
      <c r="C771" s="3"/>
    </row>
    <row r="772" spans="3:3" ht="14.25" customHeight="1">
      <c r="C772" s="3"/>
    </row>
    <row r="773" spans="3:3" ht="14.25" customHeight="1">
      <c r="C773" s="3"/>
    </row>
    <row r="774" spans="3:3" ht="14.25" customHeight="1">
      <c r="C774" s="3"/>
    </row>
    <row r="775" spans="3:3" ht="14.25" customHeight="1">
      <c r="C775" s="3"/>
    </row>
    <row r="776" spans="3:3" ht="14.25" customHeight="1">
      <c r="C776" s="3"/>
    </row>
    <row r="777" spans="3:3" ht="14.25" customHeight="1">
      <c r="C777" s="3"/>
    </row>
    <row r="778" spans="3:3" ht="14.25" customHeight="1">
      <c r="C778" s="3"/>
    </row>
    <row r="779" spans="3:3" ht="14.25" customHeight="1">
      <c r="C779" s="3"/>
    </row>
    <row r="780" spans="3:3" ht="14.25" customHeight="1">
      <c r="C780" s="3"/>
    </row>
    <row r="781" spans="3:3" ht="14.25" customHeight="1">
      <c r="C781" s="3"/>
    </row>
    <row r="782" spans="3:3" ht="14.25" customHeight="1">
      <c r="C782" s="3"/>
    </row>
    <row r="783" spans="3:3" ht="14.25" customHeight="1">
      <c r="C783" s="3"/>
    </row>
    <row r="784" spans="3:3" ht="14.25" customHeight="1">
      <c r="C784" s="3"/>
    </row>
    <row r="785" spans="3:3" ht="14.25" customHeight="1">
      <c r="C785" s="3"/>
    </row>
    <row r="786" spans="3:3" ht="14.25" customHeight="1">
      <c r="C786" s="3"/>
    </row>
    <row r="787" spans="3:3" ht="14.25" customHeight="1">
      <c r="C787" s="3"/>
    </row>
    <row r="788" spans="3:3" ht="14.25" customHeight="1">
      <c r="C788" s="3"/>
    </row>
    <row r="789" spans="3:3" ht="14.25" customHeight="1">
      <c r="C789" s="3"/>
    </row>
    <row r="790" spans="3:3" ht="14.25" customHeight="1">
      <c r="C790" s="3"/>
    </row>
    <row r="791" spans="3:3" ht="14.25" customHeight="1">
      <c r="C791" s="3"/>
    </row>
    <row r="792" spans="3:3" ht="14.25" customHeight="1">
      <c r="C792" s="3"/>
    </row>
    <row r="793" spans="3:3" ht="14.25" customHeight="1">
      <c r="C793" s="3"/>
    </row>
    <row r="794" spans="3:3" ht="14.25" customHeight="1">
      <c r="C794" s="3"/>
    </row>
    <row r="795" spans="3:3" ht="14.25" customHeight="1">
      <c r="C795" s="3"/>
    </row>
    <row r="796" spans="3:3" ht="14.25" customHeight="1">
      <c r="C796" s="3"/>
    </row>
    <row r="797" spans="3:3" ht="14.25" customHeight="1">
      <c r="C797" s="3"/>
    </row>
    <row r="798" spans="3:3" ht="14.25" customHeight="1">
      <c r="C798" s="3"/>
    </row>
    <row r="799" spans="3:3" ht="14.25" customHeight="1">
      <c r="C799" s="3"/>
    </row>
    <row r="800" spans="3:3" ht="14.25" customHeight="1">
      <c r="C800" s="3"/>
    </row>
    <row r="801" spans="3:3" ht="14.25" customHeight="1">
      <c r="C801" s="3"/>
    </row>
    <row r="802" spans="3:3" ht="14.25" customHeight="1">
      <c r="C802" s="3"/>
    </row>
    <row r="803" spans="3:3" ht="14.25" customHeight="1">
      <c r="C803" s="3"/>
    </row>
    <row r="804" spans="3:3" ht="14.25" customHeight="1">
      <c r="C804" s="3"/>
    </row>
    <row r="805" spans="3:3" ht="14.25" customHeight="1">
      <c r="C805" s="3"/>
    </row>
    <row r="806" spans="3:3" ht="14.25" customHeight="1">
      <c r="C806" s="3"/>
    </row>
    <row r="807" spans="3:3" ht="14.25" customHeight="1">
      <c r="C807" s="3"/>
    </row>
    <row r="808" spans="3:3" ht="14.25" customHeight="1">
      <c r="C808" s="3"/>
    </row>
    <row r="809" spans="3:3" ht="14.25" customHeight="1">
      <c r="C809" s="3"/>
    </row>
    <row r="810" spans="3:3" ht="14.25" customHeight="1">
      <c r="C810" s="3"/>
    </row>
    <row r="811" spans="3:3" ht="14.25" customHeight="1">
      <c r="C811" s="3"/>
    </row>
    <row r="812" spans="3:3" ht="14.25" customHeight="1">
      <c r="C812" s="3"/>
    </row>
    <row r="813" spans="3:3" ht="14.25" customHeight="1">
      <c r="C813" s="3"/>
    </row>
    <row r="814" spans="3:3" ht="14.25" customHeight="1">
      <c r="C814" s="3"/>
    </row>
    <row r="815" spans="3:3" ht="14.25" customHeight="1">
      <c r="C815" s="3"/>
    </row>
    <row r="816" spans="3:3" ht="14.25" customHeight="1">
      <c r="C816" s="3"/>
    </row>
    <row r="817" spans="3:3" ht="14.25" customHeight="1">
      <c r="C817" s="3"/>
    </row>
    <row r="818" spans="3:3" ht="14.25" customHeight="1">
      <c r="C818" s="3"/>
    </row>
    <row r="819" spans="3:3" ht="14.25" customHeight="1">
      <c r="C819" s="3"/>
    </row>
    <row r="820" spans="3:3" ht="14.25" customHeight="1">
      <c r="C820" s="3"/>
    </row>
    <row r="821" spans="3:3" ht="14.25" customHeight="1">
      <c r="C821" s="3"/>
    </row>
    <row r="822" spans="3:3" ht="14.25" customHeight="1">
      <c r="C822" s="3"/>
    </row>
    <row r="823" spans="3:3" ht="14.25" customHeight="1">
      <c r="C823" s="3"/>
    </row>
    <row r="824" spans="3:3" ht="14.25" customHeight="1">
      <c r="C824" s="3"/>
    </row>
    <row r="825" spans="3:3" ht="14.25" customHeight="1">
      <c r="C825" s="3"/>
    </row>
    <row r="826" spans="3:3" ht="14.25" customHeight="1">
      <c r="C826" s="3"/>
    </row>
    <row r="827" spans="3:3" ht="14.25" customHeight="1">
      <c r="C827" s="3"/>
    </row>
    <row r="828" spans="3:3" ht="14.25" customHeight="1">
      <c r="C828" s="3"/>
    </row>
    <row r="829" spans="3:3" ht="14.25" customHeight="1">
      <c r="C829" s="3"/>
    </row>
    <row r="830" spans="3:3" ht="14.25" customHeight="1">
      <c r="C830" s="3"/>
    </row>
    <row r="831" spans="3:3" ht="14.25" customHeight="1">
      <c r="C831" s="3"/>
    </row>
    <row r="832" spans="3:3" ht="14.25" customHeight="1">
      <c r="C832" s="3"/>
    </row>
    <row r="833" spans="3:3" ht="14.25" customHeight="1">
      <c r="C833" s="3"/>
    </row>
    <row r="834" spans="3:3" ht="14.25" customHeight="1">
      <c r="C834" s="3"/>
    </row>
    <row r="835" spans="3:3" ht="14.25" customHeight="1">
      <c r="C835" s="3"/>
    </row>
    <row r="836" spans="3:3" ht="14.25" customHeight="1">
      <c r="C836" s="3"/>
    </row>
    <row r="837" spans="3:3" ht="14.25" customHeight="1">
      <c r="C837" s="3"/>
    </row>
    <row r="838" spans="3:3" ht="14.25" customHeight="1">
      <c r="C838" s="3"/>
    </row>
    <row r="839" spans="3:3" ht="14.25" customHeight="1">
      <c r="C839" s="3"/>
    </row>
    <row r="840" spans="3:3" ht="14.25" customHeight="1">
      <c r="C840" s="3"/>
    </row>
    <row r="841" spans="3:3" ht="14.25" customHeight="1">
      <c r="C841" s="3"/>
    </row>
    <row r="842" spans="3:3" ht="14.25" customHeight="1">
      <c r="C842" s="3"/>
    </row>
    <row r="843" spans="3:3" ht="14.25" customHeight="1">
      <c r="C843" s="3"/>
    </row>
    <row r="844" spans="3:3" ht="14.25" customHeight="1">
      <c r="C844" s="3"/>
    </row>
    <row r="845" spans="3:3" ht="14.25" customHeight="1">
      <c r="C845" s="3"/>
    </row>
    <row r="846" spans="3:3" ht="14.25" customHeight="1">
      <c r="C846" s="3"/>
    </row>
    <row r="847" spans="3:3" ht="14.25" customHeight="1">
      <c r="C847" s="3"/>
    </row>
    <row r="848" spans="3:3" ht="14.25" customHeight="1">
      <c r="C848" s="3"/>
    </row>
    <row r="849" spans="3:3" ht="14.25" customHeight="1">
      <c r="C849" s="3"/>
    </row>
    <row r="850" spans="3:3" ht="14.25" customHeight="1">
      <c r="C850" s="3"/>
    </row>
    <row r="851" spans="3:3" ht="14.25" customHeight="1">
      <c r="C851" s="3"/>
    </row>
    <row r="852" spans="3:3" ht="14.25" customHeight="1">
      <c r="C852" s="3"/>
    </row>
    <row r="853" spans="3:3" ht="14.25" customHeight="1">
      <c r="C853" s="3"/>
    </row>
    <row r="854" spans="3:3" ht="14.25" customHeight="1">
      <c r="C854" s="3"/>
    </row>
    <row r="855" spans="3:3" ht="14.25" customHeight="1">
      <c r="C855" s="3"/>
    </row>
    <row r="856" spans="3:3" ht="14.25" customHeight="1">
      <c r="C856" s="3"/>
    </row>
    <row r="857" spans="3:3" ht="14.25" customHeight="1">
      <c r="C857" s="3"/>
    </row>
    <row r="858" spans="3:3" ht="14.25" customHeight="1">
      <c r="C858" s="3"/>
    </row>
    <row r="859" spans="3:3" ht="14.25" customHeight="1">
      <c r="C859" s="3"/>
    </row>
    <row r="860" spans="3:3" ht="14.25" customHeight="1">
      <c r="C860" s="3"/>
    </row>
    <row r="861" spans="3:3" ht="14.25" customHeight="1">
      <c r="C861" s="3"/>
    </row>
    <row r="862" spans="3:3" ht="14.25" customHeight="1">
      <c r="C862" s="3"/>
    </row>
    <row r="863" spans="3:3" ht="14.25" customHeight="1">
      <c r="C863" s="3"/>
    </row>
    <row r="864" spans="3:3" ht="14.25" customHeight="1">
      <c r="C864" s="3"/>
    </row>
    <row r="865" spans="3:3" ht="14.25" customHeight="1">
      <c r="C865" s="3"/>
    </row>
    <row r="866" spans="3:3" ht="14.25" customHeight="1">
      <c r="C866" s="3"/>
    </row>
    <row r="867" spans="3:3" ht="14.25" customHeight="1">
      <c r="C867" s="3"/>
    </row>
    <row r="868" spans="3:3" ht="14.25" customHeight="1">
      <c r="C868" s="3"/>
    </row>
    <row r="869" spans="3:3" ht="14.25" customHeight="1">
      <c r="C869" s="3"/>
    </row>
    <row r="870" spans="3:3" ht="14.25" customHeight="1">
      <c r="C870" s="3"/>
    </row>
    <row r="871" spans="3:3" ht="14.25" customHeight="1">
      <c r="C871" s="3"/>
    </row>
    <row r="872" spans="3:3" ht="14.25" customHeight="1">
      <c r="C872" s="3"/>
    </row>
    <row r="873" spans="3:3" ht="14.25" customHeight="1">
      <c r="C873" s="3"/>
    </row>
    <row r="874" spans="3:3" ht="14.25" customHeight="1">
      <c r="C874" s="3"/>
    </row>
    <row r="875" spans="3:3" ht="14.25" customHeight="1">
      <c r="C875" s="3"/>
    </row>
    <row r="876" spans="3:3" ht="14.25" customHeight="1">
      <c r="C876" s="3"/>
    </row>
    <row r="877" spans="3:3" ht="14.25" customHeight="1">
      <c r="C877" s="3"/>
    </row>
    <row r="878" spans="3:3" ht="14.25" customHeight="1">
      <c r="C878" s="3"/>
    </row>
    <row r="879" spans="3:3" ht="14.25" customHeight="1">
      <c r="C879" s="3"/>
    </row>
    <row r="880" spans="3:3" ht="14.25" customHeight="1">
      <c r="C880" s="3"/>
    </row>
    <row r="881" spans="3:3" ht="14.25" customHeight="1">
      <c r="C881" s="3"/>
    </row>
    <row r="882" spans="3:3" ht="14.25" customHeight="1">
      <c r="C882" s="3"/>
    </row>
    <row r="883" spans="3:3" ht="14.25" customHeight="1">
      <c r="C883" s="3"/>
    </row>
    <row r="884" spans="3:3" ht="14.25" customHeight="1">
      <c r="C884" s="3"/>
    </row>
    <row r="885" spans="3:3" ht="14.25" customHeight="1">
      <c r="C885" s="3"/>
    </row>
    <row r="886" spans="3:3" ht="14.25" customHeight="1">
      <c r="C886" s="3"/>
    </row>
    <row r="887" spans="3:3" ht="14.25" customHeight="1">
      <c r="C887" s="3"/>
    </row>
    <row r="888" spans="3:3" ht="14.25" customHeight="1">
      <c r="C888" s="3"/>
    </row>
    <row r="889" spans="3:3" ht="14.25" customHeight="1">
      <c r="C889" s="3"/>
    </row>
    <row r="890" spans="3:3" ht="14.25" customHeight="1">
      <c r="C890" s="3"/>
    </row>
    <row r="891" spans="3:3" ht="14.25" customHeight="1">
      <c r="C891" s="3"/>
    </row>
    <row r="892" spans="3:3" ht="14.25" customHeight="1">
      <c r="C892" s="3"/>
    </row>
    <row r="893" spans="3:3" ht="14.25" customHeight="1">
      <c r="C893" s="3"/>
    </row>
    <row r="894" spans="3:3" ht="14.25" customHeight="1">
      <c r="C894" s="3"/>
    </row>
    <row r="895" spans="3:3" ht="14.25" customHeight="1">
      <c r="C895" s="3"/>
    </row>
    <row r="896" spans="3:3" ht="14.25" customHeight="1">
      <c r="C896" s="3"/>
    </row>
    <row r="897" spans="3:3" ht="14.25" customHeight="1">
      <c r="C897" s="3"/>
    </row>
    <row r="898" spans="3:3" ht="14.25" customHeight="1">
      <c r="C898" s="3"/>
    </row>
    <row r="899" spans="3:3" ht="14.25" customHeight="1">
      <c r="C899" s="3"/>
    </row>
    <row r="900" spans="3:3" ht="14.25" customHeight="1">
      <c r="C900" s="3"/>
    </row>
    <row r="901" spans="3:3" ht="14.25" customHeight="1">
      <c r="C901" s="3"/>
    </row>
    <row r="902" spans="3:3" ht="14.25" customHeight="1">
      <c r="C902" s="3"/>
    </row>
    <row r="903" spans="3:3" ht="14.25" customHeight="1">
      <c r="C903" s="3"/>
    </row>
    <row r="904" spans="3:3" ht="14.25" customHeight="1">
      <c r="C904" s="3"/>
    </row>
    <row r="905" spans="3:3" ht="14.25" customHeight="1">
      <c r="C905" s="3"/>
    </row>
    <row r="906" spans="3:3" ht="14.25" customHeight="1">
      <c r="C906" s="3"/>
    </row>
    <row r="907" spans="3:3" ht="14.25" customHeight="1">
      <c r="C907" s="3"/>
    </row>
    <row r="908" spans="3:3" ht="14.25" customHeight="1">
      <c r="C908" s="3"/>
    </row>
    <row r="909" spans="3:3" ht="14.25" customHeight="1">
      <c r="C909" s="3"/>
    </row>
    <row r="910" spans="3:3" ht="14.25" customHeight="1">
      <c r="C910" s="3"/>
    </row>
    <row r="911" spans="3:3" ht="14.25" customHeight="1">
      <c r="C911" s="3"/>
    </row>
    <row r="912" spans="3:3" ht="14.25" customHeight="1">
      <c r="C912" s="3"/>
    </row>
    <row r="913" spans="3:3" ht="14.25" customHeight="1">
      <c r="C913" s="3"/>
    </row>
    <row r="914" spans="3:3" ht="14.25" customHeight="1">
      <c r="C914" s="3"/>
    </row>
    <row r="915" spans="3:3" ht="14.25" customHeight="1">
      <c r="C915" s="3"/>
    </row>
    <row r="916" spans="3:3" ht="14.25" customHeight="1">
      <c r="C916" s="3"/>
    </row>
    <row r="917" spans="3:3" ht="14.25" customHeight="1">
      <c r="C917" s="3"/>
    </row>
    <row r="918" spans="3:3" ht="14.25" customHeight="1">
      <c r="C918" s="3"/>
    </row>
    <row r="919" spans="3:3" ht="14.25" customHeight="1">
      <c r="C919" s="3"/>
    </row>
    <row r="920" spans="3:3" ht="14.25" customHeight="1">
      <c r="C920" s="3"/>
    </row>
    <row r="921" spans="3:3" ht="14.25" customHeight="1">
      <c r="C921" s="3"/>
    </row>
    <row r="922" spans="3:3" ht="14.25" customHeight="1">
      <c r="C922" s="3"/>
    </row>
    <row r="923" spans="3:3" ht="14.25" customHeight="1">
      <c r="C923" s="3"/>
    </row>
    <row r="924" spans="3:3" ht="14.25" customHeight="1">
      <c r="C924" s="3"/>
    </row>
    <row r="925" spans="3:3" ht="14.25" customHeight="1">
      <c r="C925" s="3"/>
    </row>
    <row r="926" spans="3:3" ht="14.25" customHeight="1">
      <c r="C926" s="3"/>
    </row>
    <row r="927" spans="3:3" ht="14.25" customHeight="1">
      <c r="C927" s="3"/>
    </row>
    <row r="928" spans="3:3" ht="14.25" customHeight="1">
      <c r="C928" s="3"/>
    </row>
    <row r="929" spans="3:3" ht="14.25" customHeight="1">
      <c r="C929" s="3"/>
    </row>
    <row r="930" spans="3:3" ht="14.25" customHeight="1">
      <c r="C930" s="3"/>
    </row>
    <row r="931" spans="3:3" ht="14.25" customHeight="1">
      <c r="C931" s="3"/>
    </row>
    <row r="932" spans="3:3" ht="14.25" customHeight="1">
      <c r="C932" s="3"/>
    </row>
    <row r="933" spans="3:3" ht="14.25" customHeight="1">
      <c r="C933" s="3"/>
    </row>
    <row r="934" spans="3:3" ht="14.25" customHeight="1">
      <c r="C934" s="3"/>
    </row>
    <row r="935" spans="3:3" ht="14.25" customHeight="1">
      <c r="C935" s="3"/>
    </row>
    <row r="936" spans="3:3" ht="14.25" customHeight="1">
      <c r="C936" s="3"/>
    </row>
    <row r="937" spans="3:3" ht="14.25" customHeight="1">
      <c r="C937" s="3"/>
    </row>
    <row r="938" spans="3:3" ht="14.25" customHeight="1">
      <c r="C938" s="3"/>
    </row>
    <row r="939" spans="3:3" ht="14.25" customHeight="1">
      <c r="C939" s="3"/>
    </row>
    <row r="940" spans="3:3" ht="14.25" customHeight="1">
      <c r="C940" s="3"/>
    </row>
    <row r="941" spans="3:3" ht="14.25" customHeight="1">
      <c r="C941" s="3"/>
    </row>
    <row r="942" spans="3:3" ht="14.25" customHeight="1">
      <c r="C942" s="3"/>
    </row>
    <row r="943" spans="3:3" ht="14.25" customHeight="1">
      <c r="C943" s="3"/>
    </row>
    <row r="944" spans="3:3" ht="14.25" customHeight="1">
      <c r="C944" s="3"/>
    </row>
    <row r="945" spans="3:3" ht="14.25" customHeight="1">
      <c r="C945" s="3"/>
    </row>
    <row r="946" spans="3:3" ht="14.25" customHeight="1">
      <c r="C946" s="3"/>
    </row>
    <row r="947" spans="3:3" ht="14.25" customHeight="1">
      <c r="C947" s="3"/>
    </row>
    <row r="948" spans="3:3" ht="14.25" customHeight="1">
      <c r="C948" s="3"/>
    </row>
    <row r="949" spans="3:3" ht="14.25" customHeight="1">
      <c r="C949" s="3"/>
    </row>
    <row r="950" spans="3:3" ht="14.25" customHeight="1">
      <c r="C950" s="3"/>
    </row>
    <row r="951" spans="3:3" ht="14.25" customHeight="1">
      <c r="C951" s="3"/>
    </row>
    <row r="952" spans="3:3" ht="14.25" customHeight="1">
      <c r="C952" s="3"/>
    </row>
    <row r="953" spans="3:3" ht="14.25" customHeight="1">
      <c r="C953" s="3"/>
    </row>
    <row r="954" spans="3:3" ht="14.25" customHeight="1">
      <c r="C954" s="3"/>
    </row>
    <row r="955" spans="3:3" ht="14.25" customHeight="1">
      <c r="C955" s="3"/>
    </row>
    <row r="956" spans="3:3" ht="14.25" customHeight="1">
      <c r="C956" s="3"/>
    </row>
    <row r="957" spans="3:3" ht="14.25" customHeight="1">
      <c r="C957" s="3"/>
    </row>
    <row r="958" spans="3:3" ht="14.25" customHeight="1">
      <c r="C958" s="3"/>
    </row>
    <row r="959" spans="3:3" ht="14.25" customHeight="1">
      <c r="C959" s="3"/>
    </row>
    <row r="960" spans="3:3" ht="14.25" customHeight="1">
      <c r="C960" s="3"/>
    </row>
    <row r="961" spans="3:3" ht="14.25" customHeight="1">
      <c r="C961" s="3"/>
    </row>
    <row r="962" spans="3:3" ht="14.25" customHeight="1">
      <c r="C962" s="3"/>
    </row>
    <row r="963" spans="3:3" ht="14.25" customHeight="1">
      <c r="C963" s="3"/>
    </row>
    <row r="964" spans="3:3" ht="14.25" customHeight="1">
      <c r="C964" s="3"/>
    </row>
    <row r="965" spans="3:3" ht="14.25" customHeight="1">
      <c r="C965" s="3"/>
    </row>
    <row r="966" spans="3:3" ht="14.25" customHeight="1">
      <c r="C966" s="3"/>
    </row>
    <row r="967" spans="3:3" ht="14.25" customHeight="1">
      <c r="C967" s="3"/>
    </row>
    <row r="968" spans="3:3" ht="14.25" customHeight="1">
      <c r="C968" s="3"/>
    </row>
    <row r="969" spans="3:3" ht="14.25" customHeight="1">
      <c r="C969" s="3"/>
    </row>
    <row r="970" spans="3:3" ht="14.25" customHeight="1">
      <c r="C970" s="3"/>
    </row>
    <row r="971" spans="3:3" ht="14.25" customHeight="1">
      <c r="C971" s="3"/>
    </row>
    <row r="972" spans="3:3" ht="14.25" customHeight="1">
      <c r="C972" s="3"/>
    </row>
    <row r="973" spans="3:3" ht="14.25" customHeight="1">
      <c r="C973" s="3"/>
    </row>
    <row r="974" spans="3:3" ht="14.25" customHeight="1">
      <c r="C974" s="3"/>
    </row>
    <row r="975" spans="3:3" ht="14.25" customHeight="1">
      <c r="C975" s="3"/>
    </row>
    <row r="976" spans="3:3" ht="14.25" customHeight="1">
      <c r="C976" s="3"/>
    </row>
    <row r="977" spans="3:3" ht="14.25" customHeight="1">
      <c r="C977" s="3"/>
    </row>
    <row r="978" spans="3:3" ht="14.25" customHeight="1">
      <c r="C978" s="3"/>
    </row>
    <row r="979" spans="3:3" ht="14.25" customHeight="1">
      <c r="C979" s="3"/>
    </row>
    <row r="980" spans="3:3" ht="14.25" customHeight="1">
      <c r="C980" s="3"/>
    </row>
    <row r="981" spans="3:3" ht="14.25" customHeight="1">
      <c r="C981" s="3"/>
    </row>
    <row r="982" spans="3:3" ht="14.25" customHeight="1">
      <c r="C982" s="3"/>
    </row>
    <row r="983" spans="3:3" ht="14.25" customHeight="1">
      <c r="C983" s="3"/>
    </row>
    <row r="984" spans="3:3" ht="14.25" customHeight="1">
      <c r="C984" s="3"/>
    </row>
    <row r="985" spans="3:3" ht="14.25" customHeight="1">
      <c r="C985" s="3"/>
    </row>
    <row r="986" spans="3:3" ht="14.25" customHeight="1">
      <c r="C986" s="3"/>
    </row>
    <row r="987" spans="3:3" ht="14.25" customHeight="1">
      <c r="C987" s="3"/>
    </row>
    <row r="988" spans="3:3" ht="14.25" customHeight="1">
      <c r="C988" s="3"/>
    </row>
    <row r="989" spans="3:3" ht="14.25" customHeight="1">
      <c r="C989" s="3"/>
    </row>
    <row r="990" spans="3:3" ht="14.25" customHeight="1">
      <c r="C990" s="3"/>
    </row>
    <row r="991" spans="3:3" ht="14.25" customHeight="1">
      <c r="C991" s="3"/>
    </row>
    <row r="992" spans="3:3" ht="14.25" customHeight="1">
      <c r="C992" s="3"/>
    </row>
    <row r="993" spans="3:3" ht="14.25" customHeight="1">
      <c r="C993" s="3"/>
    </row>
    <row r="994" spans="3:3" ht="14.25" customHeight="1">
      <c r="C994" s="3"/>
    </row>
    <row r="995" spans="3:3" ht="14.25" customHeight="1">
      <c r="C995" s="3"/>
    </row>
    <row r="996" spans="3:3" ht="14.25" customHeight="1">
      <c r="C996" s="3"/>
    </row>
    <row r="997" spans="3:3" ht="14.25" customHeight="1">
      <c r="C997" s="3"/>
    </row>
    <row r="998" spans="3:3" ht="14.25" customHeight="1">
      <c r="C998" s="3"/>
    </row>
    <row r="999" spans="3:3" ht="14.25" customHeight="1">
      <c r="C999" s="3"/>
    </row>
    <row r="1000" spans="3:3" ht="14.25" customHeight="1">
      <c r="C1000" s="3"/>
    </row>
  </sheetData>
  <mergeCells count="1">
    <mergeCell ref="G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P16" sqref="P16"/>
    </sheetView>
  </sheetViews>
  <sheetFormatPr defaultColWidth="12.625" defaultRowHeight="15" customHeight="1"/>
  <cols>
    <col min="1" max="1" width="11.125" bestFit="1" customWidth="1"/>
    <col min="2" max="2" width="8.25" bestFit="1" customWidth="1"/>
    <col min="3" max="3" width="13.25" bestFit="1" customWidth="1"/>
    <col min="4" max="4" width="7.125" bestFit="1" customWidth="1"/>
    <col min="5" max="5" width="19.125" bestFit="1" customWidth="1"/>
    <col min="6" max="6" width="8.75" bestFit="1" customWidth="1"/>
    <col min="7" max="7" width="8.5" bestFit="1" customWidth="1"/>
    <col min="8" max="8" width="10.375" bestFit="1" customWidth="1"/>
    <col min="9" max="9" width="10.25" bestFit="1" customWidth="1"/>
    <col min="10" max="10" width="14.75" bestFit="1" customWidth="1"/>
    <col min="11" max="11" width="10.25" bestFit="1" customWidth="1"/>
    <col min="12" max="12" width="12.625" bestFit="1" customWidth="1"/>
    <col min="13" max="13" width="15.75" bestFit="1" customWidth="1"/>
    <col min="14" max="14" width="21.625" bestFit="1" customWidth="1"/>
    <col min="15" max="15" width="11.75" bestFit="1" customWidth="1"/>
    <col min="16" max="26" width="7.625" customWidth="1"/>
  </cols>
  <sheetData>
    <row r="1" spans="1:26" ht="14.25" customHeight="1">
      <c r="A1" s="1" t="s">
        <v>238</v>
      </c>
      <c r="B1" s="1" t="s">
        <v>242</v>
      </c>
      <c r="C1" s="1" t="s">
        <v>247</v>
      </c>
      <c r="D1" s="1" t="s">
        <v>3</v>
      </c>
      <c r="E1" s="1" t="s">
        <v>255</v>
      </c>
      <c r="F1" s="1" t="s">
        <v>258</v>
      </c>
      <c r="G1" s="1" t="s">
        <v>6</v>
      </c>
      <c r="H1" s="1" t="s">
        <v>262</v>
      </c>
      <c r="I1" s="1" t="s">
        <v>264</v>
      </c>
      <c r="J1" s="1" t="s">
        <v>266</v>
      </c>
      <c r="K1" s="1" t="s">
        <v>269</v>
      </c>
      <c r="L1" s="1" t="s">
        <v>271</v>
      </c>
      <c r="M1" s="1" t="s">
        <v>274</v>
      </c>
      <c r="N1" s="1" t="s">
        <v>276</v>
      </c>
      <c r="O1" s="1" t="s">
        <v>278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4" t="s">
        <v>280</v>
      </c>
      <c r="B2" s="4" t="s">
        <v>246</v>
      </c>
      <c r="C2" s="4">
        <v>0</v>
      </c>
      <c r="D2" s="4">
        <v>1</v>
      </c>
      <c r="E2" s="4" t="s">
        <v>17</v>
      </c>
      <c r="F2" s="4">
        <v>23.03</v>
      </c>
      <c r="G2" s="4">
        <v>9</v>
      </c>
      <c r="H2" s="4">
        <v>10.3635</v>
      </c>
      <c r="I2" s="4">
        <v>217.6335</v>
      </c>
      <c r="J2" s="5">
        <v>43468</v>
      </c>
      <c r="K2" s="6">
        <v>1</v>
      </c>
      <c r="L2" s="4" t="s">
        <v>18</v>
      </c>
      <c r="M2" s="4">
        <v>207.27</v>
      </c>
      <c r="N2" s="4">
        <v>4.761904762E-2</v>
      </c>
      <c r="O2" s="4">
        <v>10.3635</v>
      </c>
    </row>
    <row r="3" spans="1:26" ht="14.25" customHeight="1">
      <c r="A3" s="4" t="s">
        <v>281</v>
      </c>
      <c r="B3" s="4" t="s">
        <v>254</v>
      </c>
      <c r="C3" s="4">
        <v>1</v>
      </c>
      <c r="D3" s="4">
        <v>1</v>
      </c>
      <c r="E3" s="4" t="s">
        <v>22</v>
      </c>
      <c r="F3" s="4">
        <v>66.650000000000006</v>
      </c>
      <c r="G3" s="4">
        <v>9</v>
      </c>
      <c r="H3" s="4">
        <v>29.9925</v>
      </c>
      <c r="I3" s="4">
        <v>629.84249999999997</v>
      </c>
      <c r="J3" s="5">
        <v>43469</v>
      </c>
      <c r="K3" s="6">
        <v>2</v>
      </c>
      <c r="L3" s="4" t="s">
        <v>282</v>
      </c>
      <c r="M3" s="4">
        <v>599.85</v>
      </c>
      <c r="N3" s="4">
        <v>4.761904762E-2</v>
      </c>
      <c r="O3" s="4">
        <v>29.9925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topLeftCell="K1" workbookViewId="0">
      <selection activeCell="Y3" sqref="Y3:Z4"/>
      <pivotSelection pane="bottomRight" showHeader="1" extendable="1" axis="axisRow" max="4" activeRow="2" activeCol="24" previousRow="3" previousCol="24" click="1" r:id="rId1">
        <pivotArea dataOnly="0" axis="axisRow" fieldPosition="0">
          <references count="1">
            <reference field="3" count="2">
              <x v="0"/>
              <x v="1"/>
            </reference>
          </references>
        </pivotArea>
      </pivotSelection>
    </sheetView>
  </sheetViews>
  <sheetFormatPr defaultColWidth="12.625" defaultRowHeight="15" customHeight="1"/>
  <cols>
    <col min="14" max="14" width="21.75" customWidth="1"/>
    <col min="16" max="16" width="10.625" style="26" bestFit="1" customWidth="1"/>
    <col min="17" max="17" width="10.625" style="26" customWidth="1"/>
    <col min="18" max="18" width="13.25" style="26" bestFit="1" customWidth="1"/>
    <col min="19" max="19" width="11" style="26" bestFit="1" customWidth="1"/>
    <col min="21" max="21" width="5.125" customWidth="1"/>
    <col min="25" max="25" width="13.125" bestFit="1" customWidth="1"/>
    <col min="26" max="26" width="15.875" bestFit="1" customWidth="1"/>
    <col min="27" max="28" width="3.875" bestFit="1" customWidth="1"/>
    <col min="29" max="29" width="6.875" bestFit="1" customWidth="1"/>
    <col min="30" max="30" width="11.375" bestFit="1" customWidth="1"/>
  </cols>
  <sheetData>
    <row r="1" spans="1:27" ht="15.75">
      <c r="A1" s="9" t="s">
        <v>238</v>
      </c>
      <c r="B1" s="9" t="s">
        <v>242</v>
      </c>
      <c r="C1" s="9" t="s">
        <v>247</v>
      </c>
      <c r="D1" s="9" t="s">
        <v>3</v>
      </c>
      <c r="E1" s="9" t="s">
        <v>255</v>
      </c>
      <c r="F1" s="9" t="s">
        <v>258</v>
      </c>
      <c r="G1" s="9" t="s">
        <v>6</v>
      </c>
      <c r="H1" s="9" t="s">
        <v>262</v>
      </c>
      <c r="I1" s="9" t="s">
        <v>264</v>
      </c>
      <c r="J1" s="9" t="s">
        <v>266</v>
      </c>
      <c r="K1" s="9" t="s">
        <v>269</v>
      </c>
      <c r="L1" s="9" t="s">
        <v>271</v>
      </c>
      <c r="M1" s="9" t="s">
        <v>274</v>
      </c>
      <c r="N1" s="9" t="s">
        <v>276</v>
      </c>
      <c r="O1" s="9" t="s">
        <v>278</v>
      </c>
      <c r="P1" s="22" t="s">
        <v>1111</v>
      </c>
      <c r="Q1" s="22" t="s">
        <v>1115</v>
      </c>
      <c r="R1" s="22" t="s">
        <v>1112</v>
      </c>
      <c r="S1" s="22" t="s">
        <v>1113</v>
      </c>
      <c r="T1" s="9" t="s">
        <v>1114</v>
      </c>
      <c r="U1" s="9"/>
      <c r="V1" s="9"/>
      <c r="W1" s="9"/>
      <c r="X1" s="9"/>
      <c r="Y1" s="9"/>
      <c r="Z1" s="9"/>
      <c r="AA1" s="9"/>
    </row>
    <row r="2" spans="1:27" ht="15.75">
      <c r="A2" s="10" t="s">
        <v>280</v>
      </c>
      <c r="B2" s="10" t="s">
        <v>246</v>
      </c>
      <c r="C2" s="11">
        <v>0</v>
      </c>
      <c r="D2" s="11">
        <v>1</v>
      </c>
      <c r="E2" s="10" t="s">
        <v>17</v>
      </c>
      <c r="F2" s="11">
        <v>23.03</v>
      </c>
      <c r="G2" s="11">
        <v>9</v>
      </c>
      <c r="H2" s="11">
        <v>10.3635</v>
      </c>
      <c r="I2" s="11">
        <v>217.6335</v>
      </c>
      <c r="J2" s="12">
        <v>43468</v>
      </c>
      <c r="K2" s="13">
        <v>1</v>
      </c>
      <c r="L2" s="10" t="s">
        <v>18</v>
      </c>
      <c r="M2" s="11">
        <v>207.27</v>
      </c>
      <c r="N2" s="11">
        <v>4.761904762E-2</v>
      </c>
      <c r="O2" s="11">
        <v>10.3635</v>
      </c>
      <c r="P2" s="23">
        <f>F2*G2+H2-M2</f>
        <v>10.363499999999988</v>
      </c>
      <c r="Q2" s="23">
        <f>0.05*F2*G2</f>
        <v>10.363500000000002</v>
      </c>
      <c r="R2" s="24">
        <f>(F2*G2+H2)</f>
        <v>217.6335</v>
      </c>
      <c r="S2" s="25">
        <f>I2-M2</f>
        <v>10.363499999999988</v>
      </c>
      <c r="T2" s="31">
        <f>N2*R2</f>
        <v>10.363500000207271</v>
      </c>
      <c r="U2" s="10"/>
      <c r="V2" s="10" t="s">
        <v>1105</v>
      </c>
      <c r="W2" s="10">
        <f>MIN(O:O)</f>
        <v>0.50849999999999995</v>
      </c>
      <c r="X2" s="10"/>
      <c r="Y2" s="16" t="s">
        <v>1076</v>
      </c>
      <c r="Z2" t="s">
        <v>1079</v>
      </c>
    </row>
    <row r="3" spans="1:27" ht="15.75">
      <c r="A3" s="10" t="s">
        <v>281</v>
      </c>
      <c r="B3" s="10" t="s">
        <v>254</v>
      </c>
      <c r="C3" s="11">
        <v>1</v>
      </c>
      <c r="D3" s="11">
        <v>1</v>
      </c>
      <c r="E3" s="10" t="s">
        <v>22</v>
      </c>
      <c r="F3" s="11">
        <v>66.650000000000006</v>
      </c>
      <c r="G3" s="11">
        <v>9</v>
      </c>
      <c r="H3" s="11">
        <v>29.9925</v>
      </c>
      <c r="I3" s="11">
        <v>629.84249999999997</v>
      </c>
      <c r="J3" s="12">
        <v>43469</v>
      </c>
      <c r="K3" s="13">
        <v>2</v>
      </c>
      <c r="L3" s="10" t="s">
        <v>282</v>
      </c>
      <c r="M3" s="11">
        <v>599.85</v>
      </c>
      <c r="N3" s="11">
        <v>4.761904762E-2</v>
      </c>
      <c r="O3" s="11">
        <v>29.9925</v>
      </c>
      <c r="P3" s="23">
        <f t="shared" ref="P3:P66" si="0">F3*G3+H3-M3</f>
        <v>29.99249999999995</v>
      </c>
      <c r="Q3" s="23">
        <f t="shared" ref="Q3:Q66" si="1">0.05*F3*G3</f>
        <v>29.992500000000003</v>
      </c>
      <c r="R3" s="24">
        <f t="shared" ref="R3:R66" si="2">(F3*G3+H3)</f>
        <v>629.84249999999997</v>
      </c>
      <c r="S3" s="25">
        <f t="shared" ref="S3:S66" si="3">I3-M3</f>
        <v>29.99249999999995</v>
      </c>
      <c r="T3" s="31">
        <f t="shared" ref="T3:T66" si="4">N3*R3</f>
        <v>29.992500000599851</v>
      </c>
      <c r="U3" s="10"/>
      <c r="V3" s="10" t="s">
        <v>1106</v>
      </c>
      <c r="W3" s="10">
        <f>MAX(O:O)</f>
        <v>49.65</v>
      </c>
      <c r="X3" s="10"/>
      <c r="Y3" s="17">
        <v>0</v>
      </c>
      <c r="Z3">
        <v>386</v>
      </c>
    </row>
    <row r="4" spans="1:27" ht="15.75">
      <c r="A4" s="10" t="s">
        <v>283</v>
      </c>
      <c r="B4" s="10" t="s">
        <v>254</v>
      </c>
      <c r="C4" s="11">
        <v>1</v>
      </c>
      <c r="D4" s="11">
        <v>1</v>
      </c>
      <c r="E4" s="10" t="s">
        <v>26</v>
      </c>
      <c r="F4" s="11">
        <v>28.53</v>
      </c>
      <c r="G4" s="11">
        <v>10</v>
      </c>
      <c r="H4" s="11">
        <v>14.265000000000001</v>
      </c>
      <c r="I4" s="11">
        <v>299.565</v>
      </c>
      <c r="J4" s="12">
        <v>43542</v>
      </c>
      <c r="K4" s="13">
        <v>2</v>
      </c>
      <c r="L4" s="10" t="s">
        <v>18</v>
      </c>
      <c r="M4" s="11">
        <v>285.3</v>
      </c>
      <c r="N4" s="11">
        <v>4.761904762E-2</v>
      </c>
      <c r="O4" s="11">
        <v>14.265000000000001</v>
      </c>
      <c r="P4" s="23">
        <f t="shared" si="0"/>
        <v>14.264999999999986</v>
      </c>
      <c r="Q4" s="23">
        <f t="shared" si="1"/>
        <v>14.265000000000001</v>
      </c>
      <c r="R4" s="24">
        <f t="shared" si="2"/>
        <v>299.565</v>
      </c>
      <c r="S4" s="25">
        <f t="shared" si="3"/>
        <v>14.264999999999986</v>
      </c>
      <c r="T4" s="31">
        <f t="shared" si="4"/>
        <v>14.265000000285299</v>
      </c>
      <c r="U4" s="10"/>
      <c r="V4" s="10" t="s">
        <v>1107</v>
      </c>
      <c r="W4" s="10">
        <f>AVERAGE(O:O)</f>
        <v>14.773258490566024</v>
      </c>
      <c r="X4" s="10"/>
      <c r="Y4" s="17">
        <v>1</v>
      </c>
      <c r="Z4">
        <v>409</v>
      </c>
    </row>
    <row r="5" spans="1:27" ht="15.75">
      <c r="A5" s="10" t="s">
        <v>284</v>
      </c>
      <c r="B5" s="10" t="s">
        <v>251</v>
      </c>
      <c r="C5" s="11">
        <v>0</v>
      </c>
      <c r="D5" s="11">
        <v>1</v>
      </c>
      <c r="E5" s="10" t="s">
        <v>39</v>
      </c>
      <c r="F5" s="11">
        <v>30.37</v>
      </c>
      <c r="G5" s="11">
        <v>3</v>
      </c>
      <c r="H5" s="11">
        <v>4.5555000000000003</v>
      </c>
      <c r="I5" s="11">
        <v>95.665499999999994</v>
      </c>
      <c r="J5" s="12">
        <v>43552</v>
      </c>
      <c r="K5" s="13">
        <v>1</v>
      </c>
      <c r="L5" s="10" t="s">
        <v>18</v>
      </c>
      <c r="M5" s="11">
        <v>91.11</v>
      </c>
      <c r="N5" s="11">
        <v>4.761904762E-2</v>
      </c>
      <c r="O5" s="11">
        <v>4.5555000000000003</v>
      </c>
      <c r="P5" s="23">
        <f t="shared" si="0"/>
        <v>4.555499999999995</v>
      </c>
      <c r="Q5" s="23">
        <f t="shared" si="1"/>
        <v>4.5555000000000003</v>
      </c>
      <c r="R5" s="24">
        <f t="shared" si="2"/>
        <v>95.665499999999994</v>
      </c>
      <c r="S5" s="25">
        <f t="shared" si="3"/>
        <v>4.555499999999995</v>
      </c>
      <c r="T5" s="31">
        <f t="shared" si="4"/>
        <v>4.5555000000911097</v>
      </c>
      <c r="U5" s="10"/>
      <c r="V5" s="10"/>
      <c r="W5" s="10"/>
      <c r="X5" s="10"/>
      <c r="Y5" s="17" t="s">
        <v>1077</v>
      </c>
    </row>
    <row r="6" spans="1:27" ht="15.75">
      <c r="A6" s="10" t="s">
        <v>285</v>
      </c>
      <c r="B6" s="10" t="s">
        <v>251</v>
      </c>
      <c r="C6" s="11">
        <v>0</v>
      </c>
      <c r="D6" s="11">
        <v>1</v>
      </c>
      <c r="E6" s="10" t="s">
        <v>22</v>
      </c>
      <c r="F6" s="11">
        <v>99.73</v>
      </c>
      <c r="G6" s="11">
        <v>9</v>
      </c>
      <c r="H6" s="11">
        <v>44.878500000000003</v>
      </c>
      <c r="I6" s="11">
        <v>942.44849999999997</v>
      </c>
      <c r="J6" s="12">
        <v>43526</v>
      </c>
      <c r="K6" s="13">
        <v>2</v>
      </c>
      <c r="L6" s="10" t="s">
        <v>282</v>
      </c>
      <c r="M6" s="11">
        <v>897.57</v>
      </c>
      <c r="N6" s="11">
        <v>4.761904762E-2</v>
      </c>
      <c r="O6" s="11">
        <v>44.878500000000003</v>
      </c>
      <c r="P6" s="23">
        <f t="shared" si="0"/>
        <v>44.878500000000031</v>
      </c>
      <c r="Q6" s="23">
        <f t="shared" si="1"/>
        <v>44.878500000000003</v>
      </c>
      <c r="R6" s="24">
        <f t="shared" si="2"/>
        <v>942.44850000000008</v>
      </c>
      <c r="S6" s="25">
        <f t="shared" si="3"/>
        <v>44.878499999999917</v>
      </c>
      <c r="T6" s="31">
        <f t="shared" si="4"/>
        <v>44.878500000897574</v>
      </c>
      <c r="U6" s="10"/>
      <c r="V6" s="10"/>
      <c r="W6" s="10"/>
      <c r="X6" s="10"/>
      <c r="Y6" s="17" t="s">
        <v>1078</v>
      </c>
      <c r="Z6">
        <v>795</v>
      </c>
    </row>
    <row r="7" spans="1:27" ht="15.75">
      <c r="A7" s="10" t="s">
        <v>286</v>
      </c>
      <c r="B7" s="10" t="s">
        <v>246</v>
      </c>
      <c r="C7" s="11">
        <v>0</v>
      </c>
      <c r="D7" s="11">
        <v>0</v>
      </c>
      <c r="E7" s="10" t="s">
        <v>22</v>
      </c>
      <c r="F7" s="11">
        <v>26.23</v>
      </c>
      <c r="G7" s="11">
        <v>9</v>
      </c>
      <c r="H7" s="11">
        <v>11.8035</v>
      </c>
      <c r="I7" s="11">
        <v>247.87350000000001</v>
      </c>
      <c r="J7" s="12">
        <v>43490</v>
      </c>
      <c r="K7" s="13">
        <v>2</v>
      </c>
      <c r="L7" s="10" t="s">
        <v>18</v>
      </c>
      <c r="M7" s="11">
        <v>236.07</v>
      </c>
      <c r="N7" s="11">
        <v>4.761904762E-2</v>
      </c>
      <c r="O7" s="11">
        <v>11.8035</v>
      </c>
      <c r="P7" s="23">
        <f t="shared" si="0"/>
        <v>11.803499999999985</v>
      </c>
      <c r="Q7" s="23">
        <f t="shared" si="1"/>
        <v>11.803500000000001</v>
      </c>
      <c r="R7" s="24">
        <f t="shared" si="2"/>
        <v>247.87349999999998</v>
      </c>
      <c r="S7" s="25">
        <f t="shared" si="3"/>
        <v>11.803500000000014</v>
      </c>
      <c r="T7" s="31">
        <f t="shared" si="4"/>
        <v>11.803500000236069</v>
      </c>
      <c r="U7" s="10"/>
      <c r="V7" s="10"/>
      <c r="W7" s="10"/>
      <c r="X7" s="10"/>
    </row>
    <row r="8" spans="1:27" ht="15.75">
      <c r="A8" s="10" t="s">
        <v>287</v>
      </c>
      <c r="B8" s="10" t="s">
        <v>254</v>
      </c>
      <c r="C8" s="11">
        <v>0</v>
      </c>
      <c r="D8" s="11">
        <v>1</v>
      </c>
      <c r="E8" s="10" t="s">
        <v>37</v>
      </c>
      <c r="F8" s="11">
        <v>93.26</v>
      </c>
      <c r="G8" s="11">
        <v>9</v>
      </c>
      <c r="H8" s="11">
        <v>41.966999999999999</v>
      </c>
      <c r="I8" s="11">
        <v>881.30700000000002</v>
      </c>
      <c r="J8" s="12">
        <v>43481</v>
      </c>
      <c r="K8" s="13">
        <v>2</v>
      </c>
      <c r="L8" s="10" t="s">
        <v>23</v>
      </c>
      <c r="M8" s="11">
        <v>839.34</v>
      </c>
      <c r="N8" s="11">
        <v>4.761904762E-2</v>
      </c>
      <c r="O8" s="11">
        <v>41.966999999999999</v>
      </c>
      <c r="P8" s="23">
        <f t="shared" si="0"/>
        <v>41.966999999999985</v>
      </c>
      <c r="Q8" s="23">
        <f t="shared" si="1"/>
        <v>41.966999999999999</v>
      </c>
      <c r="R8" s="24">
        <f t="shared" si="2"/>
        <v>881.30700000000002</v>
      </c>
      <c r="S8" s="25">
        <f t="shared" si="3"/>
        <v>41.966999999999985</v>
      </c>
      <c r="T8" s="31">
        <f t="shared" si="4"/>
        <v>41.967000000839342</v>
      </c>
      <c r="U8" s="10"/>
      <c r="V8" s="10"/>
      <c r="W8" s="10"/>
      <c r="X8" s="10"/>
    </row>
    <row r="9" spans="1:27" ht="15.75">
      <c r="A9" s="10" t="s">
        <v>288</v>
      </c>
      <c r="B9" s="10" t="s">
        <v>251</v>
      </c>
      <c r="C9" s="11">
        <v>0</v>
      </c>
      <c r="D9" s="11">
        <v>0</v>
      </c>
      <c r="E9" s="10" t="s">
        <v>26</v>
      </c>
      <c r="F9" s="11">
        <v>92.36</v>
      </c>
      <c r="G9" s="11">
        <v>5</v>
      </c>
      <c r="H9" s="11">
        <v>23.09</v>
      </c>
      <c r="I9" s="11">
        <v>484.89</v>
      </c>
      <c r="J9" s="12">
        <v>43544</v>
      </c>
      <c r="K9" s="13">
        <v>2</v>
      </c>
      <c r="L9" s="10" t="s">
        <v>18</v>
      </c>
      <c r="M9" s="11">
        <v>461.8</v>
      </c>
      <c r="N9" s="11">
        <v>4.761904762E-2</v>
      </c>
      <c r="O9" s="11">
        <v>23.09</v>
      </c>
      <c r="P9" s="23">
        <f t="shared" si="0"/>
        <v>23.089999999999975</v>
      </c>
      <c r="Q9" s="23">
        <f t="shared" si="1"/>
        <v>23.090000000000003</v>
      </c>
      <c r="R9" s="24">
        <f t="shared" si="2"/>
        <v>484.89</v>
      </c>
      <c r="S9" s="25">
        <f t="shared" si="3"/>
        <v>23.089999999999975</v>
      </c>
      <c r="T9" s="31">
        <f t="shared" si="4"/>
        <v>23.090000000461799</v>
      </c>
      <c r="U9" s="10"/>
      <c r="V9" s="10"/>
      <c r="W9" s="10"/>
      <c r="X9" s="10"/>
    </row>
    <row r="10" spans="1:27" ht="15.75">
      <c r="A10" s="10" t="s">
        <v>289</v>
      </c>
      <c r="B10" s="10" t="s">
        <v>251</v>
      </c>
      <c r="C10" s="11">
        <v>0</v>
      </c>
      <c r="D10" s="11">
        <v>0</v>
      </c>
      <c r="E10" s="10" t="s">
        <v>30</v>
      </c>
      <c r="F10" s="11">
        <v>46.42</v>
      </c>
      <c r="G10" s="11">
        <v>3</v>
      </c>
      <c r="H10" s="11">
        <v>6.9630000000000001</v>
      </c>
      <c r="I10" s="11">
        <v>146.22300000000001</v>
      </c>
      <c r="J10" s="12">
        <v>43469</v>
      </c>
      <c r="K10" s="13">
        <v>1</v>
      </c>
      <c r="L10" s="10" t="s">
        <v>282</v>
      </c>
      <c r="M10" s="11">
        <v>139.26</v>
      </c>
      <c r="N10" s="11">
        <v>4.761904762E-2</v>
      </c>
      <c r="O10" s="11">
        <v>6.9630000000000001</v>
      </c>
      <c r="P10" s="23">
        <f t="shared" si="0"/>
        <v>6.9629999999999939</v>
      </c>
      <c r="Q10" s="23">
        <f t="shared" si="1"/>
        <v>6.963000000000001</v>
      </c>
      <c r="R10" s="24">
        <f t="shared" si="2"/>
        <v>146.22299999999998</v>
      </c>
      <c r="S10" s="25">
        <f t="shared" si="3"/>
        <v>6.9630000000000223</v>
      </c>
      <c r="T10" s="31">
        <f t="shared" si="4"/>
        <v>6.9630000001392593</v>
      </c>
      <c r="U10" s="10"/>
      <c r="V10" s="10"/>
      <c r="W10" s="10"/>
      <c r="X10" s="10"/>
    </row>
    <row r="11" spans="1:27" ht="15.75">
      <c r="A11" s="10" t="s">
        <v>290</v>
      </c>
      <c r="B11" s="10" t="s">
        <v>251</v>
      </c>
      <c r="C11" s="11">
        <v>1</v>
      </c>
      <c r="D11" s="11">
        <v>1</v>
      </c>
      <c r="E11" s="10" t="s">
        <v>30</v>
      </c>
      <c r="F11" s="11">
        <v>29.61</v>
      </c>
      <c r="G11" s="11">
        <v>7</v>
      </c>
      <c r="H11" s="11">
        <v>10.3635</v>
      </c>
      <c r="I11" s="11">
        <v>217.6335</v>
      </c>
      <c r="J11" s="12">
        <v>43535</v>
      </c>
      <c r="K11" s="13">
        <v>2</v>
      </c>
      <c r="L11" s="10" t="s">
        <v>23</v>
      </c>
      <c r="M11" s="11">
        <v>207.27</v>
      </c>
      <c r="N11" s="11">
        <v>4.761904762E-2</v>
      </c>
      <c r="O11" s="11">
        <v>10.3635</v>
      </c>
      <c r="P11" s="23">
        <f t="shared" si="0"/>
        <v>10.363499999999959</v>
      </c>
      <c r="Q11" s="23">
        <f t="shared" si="1"/>
        <v>10.363500000000002</v>
      </c>
      <c r="R11" s="24">
        <f t="shared" si="2"/>
        <v>217.63349999999997</v>
      </c>
      <c r="S11" s="25">
        <f t="shared" si="3"/>
        <v>10.363499999999988</v>
      </c>
      <c r="T11" s="31">
        <f t="shared" si="4"/>
        <v>10.363500000207269</v>
      </c>
      <c r="U11" s="10"/>
      <c r="V11" s="10"/>
      <c r="W11" s="10"/>
      <c r="X11" s="10"/>
    </row>
    <row r="12" spans="1:27" ht="15.75">
      <c r="A12" s="10" t="s">
        <v>291</v>
      </c>
      <c r="B12" s="10" t="s">
        <v>246</v>
      </c>
      <c r="C12" s="11">
        <v>0</v>
      </c>
      <c r="D12" s="11">
        <v>0</v>
      </c>
      <c r="E12" s="10" t="s">
        <v>26</v>
      </c>
      <c r="F12" s="11">
        <v>18.28</v>
      </c>
      <c r="G12" s="11">
        <v>1</v>
      </c>
      <c r="H12" s="11">
        <v>0.91400000000000003</v>
      </c>
      <c r="I12" s="11">
        <v>19.193999999999999</v>
      </c>
      <c r="J12" s="12">
        <v>43546</v>
      </c>
      <c r="K12" s="13">
        <v>2</v>
      </c>
      <c r="L12" s="10" t="s">
        <v>282</v>
      </c>
      <c r="M12" s="11">
        <v>18.28</v>
      </c>
      <c r="N12" s="11">
        <v>4.761904762E-2</v>
      </c>
      <c r="O12" s="11">
        <v>0.91400000000000003</v>
      </c>
      <c r="P12" s="23">
        <f t="shared" si="0"/>
        <v>0.91400000000000148</v>
      </c>
      <c r="Q12" s="23">
        <f t="shared" si="1"/>
        <v>0.91400000000000015</v>
      </c>
      <c r="R12" s="24">
        <f t="shared" si="2"/>
        <v>19.194000000000003</v>
      </c>
      <c r="S12" s="25">
        <f t="shared" si="3"/>
        <v>0.91399999999999793</v>
      </c>
      <c r="T12" s="31">
        <f t="shared" si="4"/>
        <v>0.91400000001828008</v>
      </c>
      <c r="U12" s="10"/>
      <c r="V12" s="10"/>
      <c r="W12" s="10"/>
      <c r="X12" s="10"/>
    </row>
    <row r="13" spans="1:27" ht="15.75">
      <c r="A13" s="10" t="s">
        <v>292</v>
      </c>
      <c r="B13" s="10" t="s">
        <v>251</v>
      </c>
      <c r="C13" s="11">
        <v>0</v>
      </c>
      <c r="D13" s="11">
        <v>1</v>
      </c>
      <c r="E13" s="10" t="s">
        <v>30</v>
      </c>
      <c r="F13" s="11">
        <v>24.77</v>
      </c>
      <c r="G13" s="11">
        <v>5</v>
      </c>
      <c r="H13" s="11">
        <v>6.1924999999999999</v>
      </c>
      <c r="I13" s="11">
        <v>130.04249999999999</v>
      </c>
      <c r="J13" s="12">
        <v>43548</v>
      </c>
      <c r="K13" s="13">
        <v>2</v>
      </c>
      <c r="L13" s="10" t="s">
        <v>23</v>
      </c>
      <c r="M13" s="11">
        <v>123.85</v>
      </c>
      <c r="N13" s="11">
        <v>4.761904762E-2</v>
      </c>
      <c r="O13" s="11">
        <v>6.1924999999999999</v>
      </c>
      <c r="P13" s="23">
        <f t="shared" si="0"/>
        <v>6.1924999999999955</v>
      </c>
      <c r="Q13" s="23">
        <f t="shared" si="1"/>
        <v>6.1925000000000008</v>
      </c>
      <c r="R13" s="24">
        <f t="shared" si="2"/>
        <v>130.04249999999999</v>
      </c>
      <c r="S13" s="25">
        <f t="shared" si="3"/>
        <v>6.1924999999999955</v>
      </c>
      <c r="T13" s="31">
        <f t="shared" si="4"/>
        <v>6.1925000001238493</v>
      </c>
      <c r="U13" s="10"/>
      <c r="V13" s="10"/>
      <c r="W13" s="10"/>
      <c r="X13" s="10"/>
    </row>
    <row r="14" spans="1:27" ht="15.75">
      <c r="A14" s="10" t="s">
        <v>293</v>
      </c>
      <c r="B14" s="10" t="s">
        <v>246</v>
      </c>
      <c r="C14" s="11">
        <v>1</v>
      </c>
      <c r="D14" s="11">
        <v>1</v>
      </c>
      <c r="E14" s="10" t="s">
        <v>22</v>
      </c>
      <c r="F14" s="11">
        <v>94.64</v>
      </c>
      <c r="G14" s="11">
        <v>3</v>
      </c>
      <c r="H14" s="11">
        <v>14.196</v>
      </c>
      <c r="I14" s="11">
        <v>298.11599999999999</v>
      </c>
      <c r="J14" s="12">
        <v>43517</v>
      </c>
      <c r="K14" s="13">
        <v>2</v>
      </c>
      <c r="L14" s="10" t="s">
        <v>23</v>
      </c>
      <c r="M14" s="11">
        <v>283.92</v>
      </c>
      <c r="N14" s="11">
        <v>4.761904762E-2</v>
      </c>
      <c r="O14" s="11">
        <v>14.196</v>
      </c>
      <c r="P14" s="23">
        <f t="shared" si="0"/>
        <v>14.196000000000026</v>
      </c>
      <c r="Q14" s="23">
        <f t="shared" si="1"/>
        <v>14.196000000000002</v>
      </c>
      <c r="R14" s="24">
        <f t="shared" si="2"/>
        <v>298.11600000000004</v>
      </c>
      <c r="S14" s="25">
        <f t="shared" si="3"/>
        <v>14.19599999999997</v>
      </c>
      <c r="T14" s="31">
        <f t="shared" si="4"/>
        <v>14.196000000283922</v>
      </c>
      <c r="U14" s="10"/>
      <c r="V14" s="10"/>
      <c r="W14" s="10"/>
      <c r="X14" s="10"/>
    </row>
    <row r="15" spans="1:27" ht="15.75">
      <c r="A15" s="10" t="s">
        <v>294</v>
      </c>
      <c r="B15" s="10" t="s">
        <v>251</v>
      </c>
      <c r="C15" s="11">
        <v>0</v>
      </c>
      <c r="D15" s="11">
        <v>0</v>
      </c>
      <c r="E15" s="10" t="s">
        <v>39</v>
      </c>
      <c r="F15" s="11">
        <v>94.87</v>
      </c>
      <c r="G15" s="11">
        <v>8</v>
      </c>
      <c r="H15" s="11">
        <v>37.948</v>
      </c>
      <c r="I15" s="11">
        <v>796.90800000000002</v>
      </c>
      <c r="J15" s="12">
        <v>43508</v>
      </c>
      <c r="K15" s="13">
        <v>1</v>
      </c>
      <c r="L15" s="10" t="s">
        <v>18</v>
      </c>
      <c r="M15" s="11">
        <v>758.96</v>
      </c>
      <c r="N15" s="11">
        <v>4.761904762E-2</v>
      </c>
      <c r="O15" s="11">
        <v>37.948</v>
      </c>
      <c r="P15" s="23">
        <f t="shared" si="0"/>
        <v>37.947999999999979</v>
      </c>
      <c r="Q15" s="23">
        <f t="shared" si="1"/>
        <v>37.948</v>
      </c>
      <c r="R15" s="24">
        <f t="shared" si="2"/>
        <v>796.90800000000002</v>
      </c>
      <c r="S15" s="25">
        <f t="shared" si="3"/>
        <v>37.947999999999979</v>
      </c>
      <c r="T15" s="31">
        <f t="shared" si="4"/>
        <v>37.94800000075896</v>
      </c>
      <c r="U15" s="10"/>
      <c r="V15" s="10"/>
      <c r="W15" s="10"/>
      <c r="X15" s="10"/>
    </row>
    <row r="16" spans="1:27" ht="15.75">
      <c r="A16" s="10" t="s">
        <v>295</v>
      </c>
      <c r="B16" s="10" t="s">
        <v>251</v>
      </c>
      <c r="C16" s="11">
        <v>0</v>
      </c>
      <c r="D16" s="11">
        <v>1</v>
      </c>
      <c r="E16" s="10" t="s">
        <v>37</v>
      </c>
      <c r="F16" s="11">
        <v>57.34</v>
      </c>
      <c r="G16" s="11">
        <v>3</v>
      </c>
      <c r="H16" s="11">
        <v>8.6010000000000009</v>
      </c>
      <c r="I16" s="11">
        <v>180.62100000000001</v>
      </c>
      <c r="J16" s="12">
        <v>43534</v>
      </c>
      <c r="K16" s="13">
        <v>2</v>
      </c>
      <c r="L16" s="10" t="s">
        <v>282</v>
      </c>
      <c r="M16" s="11">
        <v>172.02</v>
      </c>
      <c r="N16" s="11">
        <v>4.761904762E-2</v>
      </c>
      <c r="O16" s="11">
        <v>8.6010000000000009</v>
      </c>
      <c r="P16" s="23">
        <f t="shared" si="0"/>
        <v>8.6009999999999991</v>
      </c>
      <c r="Q16" s="23">
        <f t="shared" si="1"/>
        <v>8.6010000000000009</v>
      </c>
      <c r="R16" s="24">
        <f t="shared" si="2"/>
        <v>180.62100000000001</v>
      </c>
      <c r="S16" s="25">
        <f t="shared" si="3"/>
        <v>8.6009999999999991</v>
      </c>
      <c r="T16" s="31">
        <f t="shared" si="4"/>
        <v>8.6010000001720197</v>
      </c>
      <c r="U16" s="10"/>
      <c r="V16" s="10"/>
      <c r="W16" s="10"/>
      <c r="X16" s="10"/>
    </row>
    <row r="17" spans="1:27" ht="15.75">
      <c r="A17" s="10" t="s">
        <v>296</v>
      </c>
      <c r="B17" s="10" t="s">
        <v>251</v>
      </c>
      <c r="C17" s="11">
        <v>0</v>
      </c>
      <c r="D17" s="11">
        <v>0</v>
      </c>
      <c r="E17" s="10" t="s">
        <v>22</v>
      </c>
      <c r="F17" s="11">
        <v>45.35</v>
      </c>
      <c r="G17" s="11">
        <v>6</v>
      </c>
      <c r="H17" s="11">
        <v>13.605</v>
      </c>
      <c r="I17" s="11">
        <v>285.70499999999998</v>
      </c>
      <c r="J17" s="12">
        <v>43496</v>
      </c>
      <c r="K17" s="13">
        <v>1</v>
      </c>
      <c r="L17" s="10" t="s">
        <v>18</v>
      </c>
      <c r="M17" s="11">
        <v>272.10000000000002</v>
      </c>
      <c r="N17" s="11">
        <v>4.761904762E-2</v>
      </c>
      <c r="O17" s="11">
        <v>13.605</v>
      </c>
      <c r="P17" s="23">
        <f t="shared" si="0"/>
        <v>13.605000000000018</v>
      </c>
      <c r="Q17" s="23">
        <f t="shared" si="1"/>
        <v>13.605</v>
      </c>
      <c r="R17" s="24">
        <f t="shared" si="2"/>
        <v>285.70500000000004</v>
      </c>
      <c r="S17" s="25">
        <f t="shared" si="3"/>
        <v>13.604999999999961</v>
      </c>
      <c r="T17" s="31">
        <f t="shared" si="4"/>
        <v>13.605000000272103</v>
      </c>
      <c r="U17" s="10"/>
      <c r="V17" s="10"/>
      <c r="W17" s="10"/>
      <c r="X17" s="10"/>
    </row>
    <row r="18" spans="1:27" ht="15.75">
      <c r="A18" s="10" t="s">
        <v>297</v>
      </c>
      <c r="B18" s="10" t="s">
        <v>251</v>
      </c>
      <c r="C18" s="11">
        <v>0</v>
      </c>
      <c r="D18" s="11">
        <v>0</v>
      </c>
      <c r="E18" s="10" t="s">
        <v>37</v>
      </c>
      <c r="F18" s="11">
        <v>62.08</v>
      </c>
      <c r="G18" s="11">
        <v>7</v>
      </c>
      <c r="H18" s="11">
        <v>21.728000000000002</v>
      </c>
      <c r="I18" s="11">
        <v>456.28800000000001</v>
      </c>
      <c r="J18" s="12">
        <v>43530</v>
      </c>
      <c r="K18" s="13">
        <v>1</v>
      </c>
      <c r="L18" s="10" t="s">
        <v>18</v>
      </c>
      <c r="M18" s="11">
        <v>434.56</v>
      </c>
      <c r="N18" s="11">
        <v>4.761904762E-2</v>
      </c>
      <c r="O18" s="11">
        <v>21.728000000000002</v>
      </c>
      <c r="P18" s="23">
        <f t="shared" si="0"/>
        <v>21.728000000000009</v>
      </c>
      <c r="Q18" s="23">
        <f t="shared" si="1"/>
        <v>21.728000000000002</v>
      </c>
      <c r="R18" s="24">
        <f t="shared" si="2"/>
        <v>456.28800000000001</v>
      </c>
      <c r="S18" s="25">
        <f t="shared" si="3"/>
        <v>21.728000000000009</v>
      </c>
      <c r="T18" s="31">
        <f t="shared" si="4"/>
        <v>21.728000000434562</v>
      </c>
      <c r="U18" s="10"/>
      <c r="V18" s="10"/>
      <c r="W18" s="10"/>
      <c r="X18" s="10"/>
    </row>
    <row r="19" spans="1:27" ht="15.75">
      <c r="A19" s="10" t="s">
        <v>298</v>
      </c>
      <c r="B19" s="10" t="s">
        <v>254</v>
      </c>
      <c r="C19" s="11">
        <v>0</v>
      </c>
      <c r="D19" s="11">
        <v>0</v>
      </c>
      <c r="E19" s="10" t="s">
        <v>22</v>
      </c>
      <c r="F19" s="11">
        <v>11.81</v>
      </c>
      <c r="G19" s="11">
        <v>5</v>
      </c>
      <c r="H19" s="11">
        <v>2.9525000000000001</v>
      </c>
      <c r="I19" s="11">
        <v>62.002499999999998</v>
      </c>
      <c r="J19" s="12">
        <v>43513</v>
      </c>
      <c r="K19" s="13">
        <v>2</v>
      </c>
      <c r="L19" s="10" t="s">
        <v>23</v>
      </c>
      <c r="M19" s="11">
        <v>59.05</v>
      </c>
      <c r="N19" s="11">
        <v>4.761904762E-2</v>
      </c>
      <c r="O19" s="11">
        <v>2.9525000000000001</v>
      </c>
      <c r="P19" s="23">
        <f t="shared" si="0"/>
        <v>2.9525000000000077</v>
      </c>
      <c r="Q19" s="23">
        <f t="shared" si="1"/>
        <v>2.9525000000000001</v>
      </c>
      <c r="R19" s="24">
        <f t="shared" si="2"/>
        <v>62.002500000000005</v>
      </c>
      <c r="S19" s="25">
        <f t="shared" si="3"/>
        <v>2.9525000000000006</v>
      </c>
      <c r="T19" s="31">
        <f t="shared" si="4"/>
        <v>2.9525000000590502</v>
      </c>
      <c r="U19" s="10"/>
      <c r="V19" s="10"/>
      <c r="W19" s="10"/>
      <c r="X19" s="10"/>
    </row>
    <row r="20" spans="1:27" ht="15.75">
      <c r="A20" s="10" t="s">
        <v>299</v>
      </c>
      <c r="B20" s="10" t="s">
        <v>254</v>
      </c>
      <c r="C20" s="11">
        <v>1</v>
      </c>
      <c r="D20" s="11">
        <v>1</v>
      </c>
      <c r="E20" s="10" t="s">
        <v>39</v>
      </c>
      <c r="F20" s="11">
        <v>12.54</v>
      </c>
      <c r="G20" s="11">
        <v>1</v>
      </c>
      <c r="H20" s="11">
        <v>0.627</v>
      </c>
      <c r="I20" s="11">
        <v>13.167</v>
      </c>
      <c r="J20" s="12">
        <v>43517</v>
      </c>
      <c r="K20" s="13">
        <v>1</v>
      </c>
      <c r="L20" s="10" t="s">
        <v>23</v>
      </c>
      <c r="M20" s="11">
        <v>12.54</v>
      </c>
      <c r="N20" s="11">
        <v>4.761904762E-2</v>
      </c>
      <c r="O20" s="11">
        <v>0.627</v>
      </c>
      <c r="P20" s="23">
        <f t="shared" si="0"/>
        <v>0.62700000000000067</v>
      </c>
      <c r="Q20" s="23">
        <f t="shared" si="1"/>
        <v>0.627</v>
      </c>
      <c r="R20" s="24">
        <f t="shared" si="2"/>
        <v>13.167</v>
      </c>
      <c r="S20" s="25">
        <f t="shared" si="3"/>
        <v>0.62700000000000067</v>
      </c>
      <c r="T20" s="31">
        <f t="shared" si="4"/>
        <v>0.62700000001253997</v>
      </c>
      <c r="U20" s="10"/>
      <c r="V20" s="10"/>
      <c r="W20" s="10"/>
      <c r="X20" s="10"/>
      <c r="Y20" s="10"/>
      <c r="Z20" s="10"/>
      <c r="AA20" s="10"/>
    </row>
    <row r="21" spans="1:27" ht="15.75">
      <c r="A21" s="10" t="s">
        <v>300</v>
      </c>
      <c r="B21" s="10" t="s">
        <v>246</v>
      </c>
      <c r="C21" s="11">
        <v>0</v>
      </c>
      <c r="D21" s="11">
        <v>0</v>
      </c>
      <c r="E21" s="10" t="s">
        <v>37</v>
      </c>
      <c r="F21" s="11">
        <v>43.25</v>
      </c>
      <c r="G21" s="11">
        <v>2</v>
      </c>
      <c r="H21" s="11">
        <v>4.3250000000000002</v>
      </c>
      <c r="I21" s="11">
        <v>90.825000000000003</v>
      </c>
      <c r="J21" s="12">
        <v>43544</v>
      </c>
      <c r="K21" s="13">
        <v>2</v>
      </c>
      <c r="L21" s="10" t="s">
        <v>23</v>
      </c>
      <c r="M21" s="11">
        <v>86.5</v>
      </c>
      <c r="N21" s="11">
        <v>4.761904762E-2</v>
      </c>
      <c r="O21" s="11">
        <v>4.3250000000000002</v>
      </c>
      <c r="P21" s="23">
        <f t="shared" si="0"/>
        <v>4.3250000000000028</v>
      </c>
      <c r="Q21" s="23">
        <f t="shared" si="1"/>
        <v>4.3250000000000002</v>
      </c>
      <c r="R21" s="24">
        <f t="shared" si="2"/>
        <v>90.825000000000003</v>
      </c>
      <c r="S21" s="25">
        <f t="shared" si="3"/>
        <v>4.3250000000000028</v>
      </c>
      <c r="T21" s="31">
        <f t="shared" si="4"/>
        <v>4.3250000000864999</v>
      </c>
      <c r="U21" s="10"/>
      <c r="V21" s="10"/>
      <c r="W21" s="10"/>
      <c r="X21" s="10"/>
      <c r="Y21" s="10"/>
      <c r="Z21" s="10"/>
      <c r="AA21" s="10"/>
    </row>
    <row r="22" spans="1:27" ht="15.75">
      <c r="A22" s="10" t="s">
        <v>301</v>
      </c>
      <c r="B22" s="10" t="s">
        <v>254</v>
      </c>
      <c r="C22" s="11">
        <v>1</v>
      </c>
      <c r="D22" s="11">
        <v>1</v>
      </c>
      <c r="E22" s="10" t="s">
        <v>30</v>
      </c>
      <c r="F22" s="11">
        <v>87.16</v>
      </c>
      <c r="G22" s="11">
        <v>2</v>
      </c>
      <c r="H22" s="11">
        <v>8.7159999999999993</v>
      </c>
      <c r="I22" s="11">
        <v>183.036</v>
      </c>
      <c r="J22" s="12">
        <v>43476</v>
      </c>
      <c r="K22" s="13">
        <v>1</v>
      </c>
      <c r="L22" s="10" t="s">
        <v>282</v>
      </c>
      <c r="M22" s="11">
        <v>174.32</v>
      </c>
      <c r="N22" s="11">
        <v>4.761904762E-2</v>
      </c>
      <c r="O22" s="11">
        <v>8.7159999999999993</v>
      </c>
      <c r="P22" s="23">
        <f t="shared" si="0"/>
        <v>8.7160000000000082</v>
      </c>
      <c r="Q22" s="23">
        <f t="shared" si="1"/>
        <v>8.7159999999999993</v>
      </c>
      <c r="R22" s="24">
        <f t="shared" si="2"/>
        <v>183.036</v>
      </c>
      <c r="S22" s="25">
        <f t="shared" si="3"/>
        <v>8.7160000000000082</v>
      </c>
      <c r="T22" s="31">
        <f t="shared" si="4"/>
        <v>8.7160000001743203</v>
      </c>
      <c r="U22" s="10"/>
      <c r="V22" s="10"/>
      <c r="W22" s="10"/>
      <c r="X22" s="10"/>
      <c r="Y22" s="10"/>
      <c r="Z22" s="10"/>
      <c r="AA22" s="10"/>
    </row>
    <row r="23" spans="1:27" ht="15.75">
      <c r="A23" s="10" t="s">
        <v>302</v>
      </c>
      <c r="B23" s="10" t="s">
        <v>251</v>
      </c>
      <c r="C23" s="11">
        <v>1</v>
      </c>
      <c r="D23" s="11">
        <v>0</v>
      </c>
      <c r="E23" s="10" t="s">
        <v>17</v>
      </c>
      <c r="F23" s="11">
        <v>69.37</v>
      </c>
      <c r="G23" s="11">
        <v>9</v>
      </c>
      <c r="H23" s="11">
        <v>31.2165</v>
      </c>
      <c r="I23" s="11">
        <v>655.54650000000004</v>
      </c>
      <c r="J23" s="12">
        <v>43491</v>
      </c>
      <c r="K23" s="13">
        <v>2</v>
      </c>
      <c r="L23" s="10" t="s">
        <v>18</v>
      </c>
      <c r="M23" s="11">
        <v>624.33000000000004</v>
      </c>
      <c r="N23" s="11">
        <v>4.761904762E-2</v>
      </c>
      <c r="O23" s="11">
        <v>31.2165</v>
      </c>
      <c r="P23" s="23">
        <f t="shared" si="0"/>
        <v>31.216499999999996</v>
      </c>
      <c r="Q23" s="23">
        <f t="shared" si="1"/>
        <v>31.216500000000003</v>
      </c>
      <c r="R23" s="24">
        <f t="shared" si="2"/>
        <v>655.54650000000004</v>
      </c>
      <c r="S23" s="25">
        <f t="shared" si="3"/>
        <v>31.216499999999996</v>
      </c>
      <c r="T23" s="31">
        <f t="shared" si="4"/>
        <v>31.216500000624333</v>
      </c>
      <c r="U23" s="10"/>
      <c r="V23" s="10"/>
      <c r="W23" s="10"/>
      <c r="X23" s="10"/>
      <c r="Y23" s="10"/>
      <c r="Z23" s="10"/>
      <c r="AA23" s="10"/>
    </row>
    <row r="24" spans="1:27" ht="15.75">
      <c r="A24" s="10" t="s">
        <v>303</v>
      </c>
      <c r="B24" s="10" t="s">
        <v>254</v>
      </c>
      <c r="C24" s="11">
        <v>1</v>
      </c>
      <c r="D24" s="11">
        <v>0</v>
      </c>
      <c r="E24" s="10" t="s">
        <v>22</v>
      </c>
      <c r="F24" s="11">
        <v>37.06</v>
      </c>
      <c r="G24" s="11">
        <v>4</v>
      </c>
      <c r="H24" s="11">
        <v>7.4119999999999999</v>
      </c>
      <c r="I24" s="11">
        <v>155.65199999999999</v>
      </c>
      <c r="J24" s="12">
        <v>43496</v>
      </c>
      <c r="K24" s="13">
        <v>2</v>
      </c>
      <c r="L24" s="10" t="s">
        <v>18</v>
      </c>
      <c r="M24" s="11">
        <v>148.24</v>
      </c>
      <c r="N24" s="11">
        <v>4.761904762E-2</v>
      </c>
      <c r="O24" s="11">
        <v>7.4119999999999999</v>
      </c>
      <c r="P24" s="23">
        <f t="shared" si="0"/>
        <v>7.4120000000000061</v>
      </c>
      <c r="Q24" s="23">
        <f t="shared" si="1"/>
        <v>7.4120000000000008</v>
      </c>
      <c r="R24" s="24">
        <f t="shared" si="2"/>
        <v>155.65200000000002</v>
      </c>
      <c r="S24" s="25">
        <f t="shared" si="3"/>
        <v>7.4119999999999777</v>
      </c>
      <c r="T24" s="31">
        <f t="shared" si="4"/>
        <v>7.4120000001482405</v>
      </c>
      <c r="U24" s="10"/>
      <c r="V24" s="10"/>
      <c r="W24" s="10"/>
      <c r="X24" s="10"/>
      <c r="Y24" s="10"/>
      <c r="Z24" s="10"/>
      <c r="AA24" s="10"/>
    </row>
    <row r="25" spans="1:27" ht="15.75">
      <c r="A25" s="10" t="s">
        <v>304</v>
      </c>
      <c r="B25" s="10" t="s">
        <v>251</v>
      </c>
      <c r="C25" s="11">
        <v>1</v>
      </c>
      <c r="D25" s="11">
        <v>1</v>
      </c>
      <c r="E25" s="10" t="s">
        <v>22</v>
      </c>
      <c r="F25" s="11">
        <v>90.7</v>
      </c>
      <c r="G25" s="11">
        <v>6</v>
      </c>
      <c r="H25" s="11">
        <v>27.21</v>
      </c>
      <c r="I25" s="11">
        <v>571.41</v>
      </c>
      <c r="J25" s="12">
        <v>43522</v>
      </c>
      <c r="K25" s="13">
        <v>0</v>
      </c>
      <c r="L25" s="10" t="s">
        <v>23</v>
      </c>
      <c r="M25" s="11">
        <v>544.20000000000005</v>
      </c>
      <c r="N25" s="11">
        <v>4.761904762E-2</v>
      </c>
      <c r="O25" s="11">
        <v>27.21</v>
      </c>
      <c r="P25" s="23">
        <f t="shared" si="0"/>
        <v>27.210000000000036</v>
      </c>
      <c r="Q25" s="23">
        <f t="shared" si="1"/>
        <v>27.21</v>
      </c>
      <c r="R25" s="24">
        <f t="shared" si="2"/>
        <v>571.41000000000008</v>
      </c>
      <c r="S25" s="25">
        <f t="shared" si="3"/>
        <v>27.209999999999923</v>
      </c>
      <c r="T25" s="31">
        <f t="shared" si="4"/>
        <v>27.210000000544206</v>
      </c>
      <c r="U25" s="10"/>
      <c r="V25" s="10"/>
      <c r="W25" s="10"/>
      <c r="X25" s="10"/>
      <c r="Y25" s="10"/>
      <c r="Z25" s="10"/>
      <c r="AA25" s="10"/>
    </row>
    <row r="26" spans="1:27" ht="15.75">
      <c r="A26" s="10" t="s">
        <v>305</v>
      </c>
      <c r="B26" s="10" t="s">
        <v>246</v>
      </c>
      <c r="C26" s="11">
        <v>0</v>
      </c>
      <c r="D26" s="11">
        <v>1</v>
      </c>
      <c r="E26" s="10" t="s">
        <v>26</v>
      </c>
      <c r="F26" s="11">
        <v>63.42</v>
      </c>
      <c r="G26" s="11">
        <v>8</v>
      </c>
      <c r="H26" s="11">
        <v>25.367999999999999</v>
      </c>
      <c r="I26" s="11">
        <v>532.72799999999995</v>
      </c>
      <c r="J26" s="12">
        <v>43535</v>
      </c>
      <c r="K26" s="13">
        <v>1</v>
      </c>
      <c r="L26" s="10" t="s">
        <v>18</v>
      </c>
      <c r="M26" s="11">
        <v>507.36</v>
      </c>
      <c r="N26" s="11">
        <v>4.761904762E-2</v>
      </c>
      <c r="O26" s="11">
        <v>25.367999999999999</v>
      </c>
      <c r="P26" s="23">
        <f t="shared" si="0"/>
        <v>25.368000000000052</v>
      </c>
      <c r="Q26" s="23">
        <f t="shared" si="1"/>
        <v>25.368000000000002</v>
      </c>
      <c r="R26" s="24">
        <f t="shared" si="2"/>
        <v>532.72800000000007</v>
      </c>
      <c r="S26" s="25">
        <f t="shared" si="3"/>
        <v>25.367999999999938</v>
      </c>
      <c r="T26" s="31">
        <f t="shared" si="4"/>
        <v>25.368000000507362</v>
      </c>
      <c r="U26" s="10"/>
      <c r="V26" s="10"/>
      <c r="W26" s="10"/>
      <c r="X26" s="10"/>
      <c r="Y26" s="10"/>
      <c r="Z26" s="10"/>
      <c r="AA26" s="10"/>
    </row>
    <row r="27" spans="1:27" ht="15.75">
      <c r="A27" s="10" t="s">
        <v>306</v>
      </c>
      <c r="B27" s="10" t="s">
        <v>251</v>
      </c>
      <c r="C27" s="11">
        <v>0</v>
      </c>
      <c r="D27" s="11">
        <v>1</v>
      </c>
      <c r="E27" s="10" t="s">
        <v>39</v>
      </c>
      <c r="F27" s="11">
        <v>81.37</v>
      </c>
      <c r="G27" s="11">
        <v>2</v>
      </c>
      <c r="H27" s="11">
        <v>8.1370000000000005</v>
      </c>
      <c r="I27" s="11">
        <v>170.87700000000001</v>
      </c>
      <c r="J27" s="12">
        <v>43491</v>
      </c>
      <c r="K27" s="13">
        <v>2</v>
      </c>
      <c r="L27" s="10" t="s">
        <v>23</v>
      </c>
      <c r="M27" s="11">
        <v>162.74</v>
      </c>
      <c r="N27" s="11">
        <v>4.761904762E-2</v>
      </c>
      <c r="O27" s="11">
        <v>8.1370000000000005</v>
      </c>
      <c r="P27" s="23">
        <f t="shared" si="0"/>
        <v>8.1370000000000005</v>
      </c>
      <c r="Q27" s="23">
        <f t="shared" si="1"/>
        <v>8.1370000000000005</v>
      </c>
      <c r="R27" s="24">
        <f t="shared" si="2"/>
        <v>170.87700000000001</v>
      </c>
      <c r="S27" s="25">
        <f t="shared" si="3"/>
        <v>8.1370000000000005</v>
      </c>
      <c r="T27" s="31">
        <f t="shared" si="4"/>
        <v>8.1370000001627414</v>
      </c>
      <c r="U27" s="10"/>
      <c r="V27" s="10"/>
      <c r="W27" s="10"/>
      <c r="X27" s="10"/>
      <c r="Y27" s="10"/>
      <c r="Z27" s="10"/>
      <c r="AA27" s="10"/>
    </row>
    <row r="28" spans="1:27" ht="15.75">
      <c r="A28" s="10" t="s">
        <v>307</v>
      </c>
      <c r="B28" s="10" t="s">
        <v>251</v>
      </c>
      <c r="C28" s="11">
        <v>1</v>
      </c>
      <c r="D28" s="11">
        <v>1</v>
      </c>
      <c r="E28" s="10" t="s">
        <v>22</v>
      </c>
      <c r="F28" s="11">
        <v>10.59</v>
      </c>
      <c r="G28" s="11">
        <v>3</v>
      </c>
      <c r="H28" s="11">
        <v>1.5885</v>
      </c>
      <c r="I28" s="11">
        <v>33.358499999999999</v>
      </c>
      <c r="J28" s="12">
        <v>43536</v>
      </c>
      <c r="K28" s="13">
        <v>1</v>
      </c>
      <c r="L28" s="10" t="s">
        <v>282</v>
      </c>
      <c r="M28" s="11">
        <v>31.77</v>
      </c>
      <c r="N28" s="11">
        <v>4.761904762E-2</v>
      </c>
      <c r="O28" s="11">
        <v>1.5885</v>
      </c>
      <c r="P28" s="23">
        <f t="shared" si="0"/>
        <v>1.5884999999999998</v>
      </c>
      <c r="Q28" s="23">
        <f t="shared" si="1"/>
        <v>1.5884999999999998</v>
      </c>
      <c r="R28" s="24">
        <f t="shared" si="2"/>
        <v>33.358499999999999</v>
      </c>
      <c r="S28" s="25">
        <f t="shared" si="3"/>
        <v>1.5884999999999998</v>
      </c>
      <c r="T28" s="31">
        <f t="shared" si="4"/>
        <v>1.5885000000317699</v>
      </c>
      <c r="U28" s="10"/>
      <c r="V28" s="10"/>
      <c r="W28" s="10"/>
      <c r="X28" s="10"/>
      <c r="Y28" s="10"/>
      <c r="Z28" s="10"/>
      <c r="AA28" s="10"/>
    </row>
    <row r="29" spans="1:27" ht="15.75">
      <c r="A29" s="10" t="s">
        <v>308</v>
      </c>
      <c r="B29" s="10" t="s">
        <v>251</v>
      </c>
      <c r="C29" s="11">
        <v>0</v>
      </c>
      <c r="D29" s="11">
        <v>1</v>
      </c>
      <c r="E29" s="10" t="s">
        <v>17</v>
      </c>
      <c r="F29" s="11">
        <v>84.09</v>
      </c>
      <c r="G29" s="11">
        <v>9</v>
      </c>
      <c r="H29" s="11">
        <v>37.840499999999999</v>
      </c>
      <c r="I29" s="11">
        <v>794.65049999999997</v>
      </c>
      <c r="J29" s="12">
        <v>43507</v>
      </c>
      <c r="K29" s="13">
        <v>0</v>
      </c>
      <c r="L29" s="10" t="s">
        <v>23</v>
      </c>
      <c r="M29" s="11">
        <v>756.81</v>
      </c>
      <c r="N29" s="11">
        <v>4.761904762E-2</v>
      </c>
      <c r="O29" s="11">
        <v>37.840499999999999</v>
      </c>
      <c r="P29" s="23">
        <f t="shared" si="0"/>
        <v>37.840500000000134</v>
      </c>
      <c r="Q29" s="23">
        <f t="shared" si="1"/>
        <v>37.840500000000006</v>
      </c>
      <c r="R29" s="24">
        <f t="shared" si="2"/>
        <v>794.65050000000008</v>
      </c>
      <c r="S29" s="25">
        <f t="shared" si="3"/>
        <v>37.84050000000002</v>
      </c>
      <c r="T29" s="31">
        <f t="shared" si="4"/>
        <v>37.840500000756812</v>
      </c>
      <c r="U29" s="10"/>
      <c r="V29" s="10"/>
      <c r="W29" s="10"/>
      <c r="X29" s="10"/>
      <c r="Y29" s="10"/>
      <c r="Z29" s="10"/>
      <c r="AA29" s="10"/>
    </row>
    <row r="30" spans="1:27" ht="15.75">
      <c r="A30" s="10" t="s">
        <v>309</v>
      </c>
      <c r="B30" s="10" t="s">
        <v>251</v>
      </c>
      <c r="C30" s="11">
        <v>1</v>
      </c>
      <c r="D30" s="11">
        <v>0</v>
      </c>
      <c r="E30" s="10" t="s">
        <v>39</v>
      </c>
      <c r="F30" s="11">
        <v>73.819999999999993</v>
      </c>
      <c r="G30" s="11">
        <v>4</v>
      </c>
      <c r="H30" s="11">
        <v>14.763999999999999</v>
      </c>
      <c r="I30" s="11">
        <v>310.04399999999998</v>
      </c>
      <c r="J30" s="12">
        <v>43517</v>
      </c>
      <c r="K30" s="13">
        <v>2</v>
      </c>
      <c r="L30" s="10" t="s">
        <v>23</v>
      </c>
      <c r="M30" s="11">
        <v>295.27999999999997</v>
      </c>
      <c r="N30" s="11">
        <v>4.761904762E-2</v>
      </c>
      <c r="O30" s="11">
        <v>14.763999999999999</v>
      </c>
      <c r="P30" s="23">
        <f t="shared" si="0"/>
        <v>14.76400000000001</v>
      </c>
      <c r="Q30" s="23">
        <f t="shared" si="1"/>
        <v>14.763999999999999</v>
      </c>
      <c r="R30" s="24">
        <f t="shared" si="2"/>
        <v>310.04399999999998</v>
      </c>
      <c r="S30" s="25">
        <f t="shared" si="3"/>
        <v>14.76400000000001</v>
      </c>
      <c r="T30" s="31">
        <f t="shared" si="4"/>
        <v>14.76400000029528</v>
      </c>
      <c r="U30" s="10"/>
      <c r="V30" s="10"/>
      <c r="W30" s="10"/>
      <c r="X30" s="10"/>
      <c r="Y30" s="10"/>
      <c r="Z30" s="10"/>
      <c r="AA30" s="10"/>
    </row>
    <row r="31" spans="1:27" ht="15.75">
      <c r="A31" s="10" t="s">
        <v>310</v>
      </c>
      <c r="B31" s="10" t="s">
        <v>246</v>
      </c>
      <c r="C31" s="11">
        <v>1</v>
      </c>
      <c r="D31" s="11">
        <v>0</v>
      </c>
      <c r="E31" s="10" t="s">
        <v>17</v>
      </c>
      <c r="F31" s="11">
        <v>51.94</v>
      </c>
      <c r="G31" s="11">
        <v>10</v>
      </c>
      <c r="H31" s="11">
        <v>25.97</v>
      </c>
      <c r="I31" s="11">
        <v>545.37</v>
      </c>
      <c r="J31" s="12">
        <v>43533</v>
      </c>
      <c r="K31" s="13">
        <v>2</v>
      </c>
      <c r="L31" s="10" t="s">
        <v>18</v>
      </c>
      <c r="M31" s="11">
        <v>519.4</v>
      </c>
      <c r="N31" s="11">
        <v>4.761904762E-2</v>
      </c>
      <c r="O31" s="11">
        <v>25.97</v>
      </c>
      <c r="P31" s="23">
        <f t="shared" si="0"/>
        <v>25.970000000000027</v>
      </c>
      <c r="Q31" s="23">
        <f t="shared" si="1"/>
        <v>25.97</v>
      </c>
      <c r="R31" s="24">
        <f t="shared" si="2"/>
        <v>545.37</v>
      </c>
      <c r="S31" s="25">
        <f t="shared" si="3"/>
        <v>25.970000000000027</v>
      </c>
      <c r="T31" s="31">
        <f t="shared" si="4"/>
        <v>25.970000000519402</v>
      </c>
      <c r="U31" s="10"/>
      <c r="V31" s="10"/>
      <c r="W31" s="10"/>
      <c r="X31" s="10"/>
      <c r="Y31" s="10"/>
      <c r="Z31" s="10"/>
      <c r="AA31" s="10"/>
    </row>
    <row r="32" spans="1:27" ht="15.75">
      <c r="A32" s="10" t="s">
        <v>311</v>
      </c>
      <c r="B32" s="10" t="s">
        <v>246</v>
      </c>
      <c r="C32" s="11">
        <v>0</v>
      </c>
      <c r="D32" s="11">
        <v>1</v>
      </c>
      <c r="E32" s="10" t="s">
        <v>30</v>
      </c>
      <c r="F32" s="11">
        <v>93.14</v>
      </c>
      <c r="G32" s="11">
        <v>2</v>
      </c>
      <c r="H32" s="11">
        <v>9.3140000000000001</v>
      </c>
      <c r="I32" s="11">
        <v>195.59399999999999</v>
      </c>
      <c r="J32" s="12">
        <v>43485</v>
      </c>
      <c r="K32" s="13">
        <v>2</v>
      </c>
      <c r="L32" s="10" t="s">
        <v>18</v>
      </c>
      <c r="M32" s="11">
        <v>186.28</v>
      </c>
      <c r="N32" s="11">
        <v>4.761904762E-2</v>
      </c>
      <c r="O32" s="11">
        <v>9.3140000000000001</v>
      </c>
      <c r="P32" s="23">
        <f t="shared" si="0"/>
        <v>9.313999999999993</v>
      </c>
      <c r="Q32" s="23">
        <f t="shared" si="1"/>
        <v>9.3140000000000001</v>
      </c>
      <c r="R32" s="24">
        <f t="shared" si="2"/>
        <v>195.59399999999999</v>
      </c>
      <c r="S32" s="25">
        <f t="shared" si="3"/>
        <v>9.313999999999993</v>
      </c>
      <c r="T32" s="31">
        <f t="shared" si="4"/>
        <v>9.3140000001862795</v>
      </c>
      <c r="U32" s="10"/>
      <c r="V32" s="10"/>
      <c r="W32" s="10"/>
      <c r="X32" s="10"/>
      <c r="Y32" s="10"/>
      <c r="Z32" s="10"/>
      <c r="AA32" s="10"/>
    </row>
    <row r="33" spans="1:27" ht="15.75">
      <c r="A33" s="10" t="s">
        <v>312</v>
      </c>
      <c r="B33" s="10" t="s">
        <v>254</v>
      </c>
      <c r="C33" s="11">
        <v>0</v>
      </c>
      <c r="D33" s="11">
        <v>0</v>
      </c>
      <c r="E33" s="10" t="s">
        <v>17</v>
      </c>
      <c r="F33" s="11">
        <v>17.41</v>
      </c>
      <c r="G33" s="11">
        <v>5</v>
      </c>
      <c r="H33" s="11">
        <v>4.3525</v>
      </c>
      <c r="I33" s="11">
        <v>91.402500000000003</v>
      </c>
      <c r="J33" s="12">
        <v>43493</v>
      </c>
      <c r="K33" s="13">
        <v>2</v>
      </c>
      <c r="L33" s="10" t="s">
        <v>282</v>
      </c>
      <c r="M33" s="11">
        <v>87.05</v>
      </c>
      <c r="N33" s="11">
        <v>4.761904762E-2</v>
      </c>
      <c r="O33" s="11">
        <v>4.3525</v>
      </c>
      <c r="P33" s="23">
        <f t="shared" si="0"/>
        <v>4.3525000000000063</v>
      </c>
      <c r="Q33" s="23">
        <f t="shared" si="1"/>
        <v>4.3525</v>
      </c>
      <c r="R33" s="24">
        <f t="shared" si="2"/>
        <v>91.402500000000003</v>
      </c>
      <c r="S33" s="25">
        <f t="shared" si="3"/>
        <v>4.3525000000000063</v>
      </c>
      <c r="T33" s="31">
        <f t="shared" si="4"/>
        <v>4.3525000000870504</v>
      </c>
      <c r="U33" s="10"/>
      <c r="V33" s="10"/>
      <c r="W33" s="10"/>
      <c r="X33" s="10"/>
      <c r="Y33" s="10"/>
      <c r="Z33" s="10"/>
      <c r="AA33" s="10"/>
    </row>
    <row r="34" spans="1:27" ht="15.75">
      <c r="A34" s="10" t="s">
        <v>313</v>
      </c>
      <c r="B34" s="10" t="s">
        <v>254</v>
      </c>
      <c r="C34" s="11">
        <v>1</v>
      </c>
      <c r="D34" s="11">
        <v>1</v>
      </c>
      <c r="E34" s="10" t="s">
        <v>39</v>
      </c>
      <c r="F34" s="11">
        <v>44.22</v>
      </c>
      <c r="G34" s="11">
        <v>5</v>
      </c>
      <c r="H34" s="11">
        <v>11.055</v>
      </c>
      <c r="I34" s="11">
        <v>232.155</v>
      </c>
      <c r="J34" s="12">
        <v>43529</v>
      </c>
      <c r="K34" s="13">
        <v>2</v>
      </c>
      <c r="L34" s="10" t="s">
        <v>282</v>
      </c>
      <c r="M34" s="11">
        <v>221.1</v>
      </c>
      <c r="N34" s="11">
        <v>4.761904762E-2</v>
      </c>
      <c r="O34" s="11">
        <v>11.055</v>
      </c>
      <c r="P34" s="23">
        <f t="shared" si="0"/>
        <v>11.055000000000007</v>
      </c>
      <c r="Q34" s="23">
        <f t="shared" si="1"/>
        <v>11.055</v>
      </c>
      <c r="R34" s="24">
        <f t="shared" si="2"/>
        <v>232.155</v>
      </c>
      <c r="S34" s="25">
        <f t="shared" si="3"/>
        <v>11.055000000000007</v>
      </c>
      <c r="T34" s="31">
        <f t="shared" si="4"/>
        <v>11.055000000221099</v>
      </c>
      <c r="U34" s="10"/>
      <c r="V34" s="10"/>
      <c r="W34" s="10"/>
      <c r="X34" s="10"/>
      <c r="Y34" s="10"/>
      <c r="Z34" s="10"/>
      <c r="AA34" s="10"/>
    </row>
    <row r="35" spans="1:27" ht="15.75">
      <c r="A35" s="10" t="s">
        <v>314</v>
      </c>
      <c r="B35" s="10" t="s">
        <v>251</v>
      </c>
      <c r="C35" s="11">
        <v>1</v>
      </c>
      <c r="D35" s="11">
        <v>1</v>
      </c>
      <c r="E35" s="10" t="s">
        <v>22</v>
      </c>
      <c r="F35" s="11">
        <v>13.22</v>
      </c>
      <c r="G35" s="11">
        <v>5</v>
      </c>
      <c r="H35" s="11">
        <v>3.3050000000000002</v>
      </c>
      <c r="I35" s="11">
        <v>69.405000000000001</v>
      </c>
      <c r="J35" s="12">
        <v>43526</v>
      </c>
      <c r="K35" s="13">
        <v>2</v>
      </c>
      <c r="L35" s="10" t="s">
        <v>23</v>
      </c>
      <c r="M35" s="11">
        <v>66.099999999999994</v>
      </c>
      <c r="N35" s="11">
        <v>4.761904762E-2</v>
      </c>
      <c r="O35" s="11">
        <v>3.3050000000000002</v>
      </c>
      <c r="P35" s="23">
        <f t="shared" si="0"/>
        <v>3.305000000000021</v>
      </c>
      <c r="Q35" s="23">
        <f t="shared" si="1"/>
        <v>3.3050000000000002</v>
      </c>
      <c r="R35" s="24">
        <f t="shared" si="2"/>
        <v>69.405000000000015</v>
      </c>
      <c r="S35" s="25">
        <f t="shared" si="3"/>
        <v>3.3050000000000068</v>
      </c>
      <c r="T35" s="31">
        <f t="shared" si="4"/>
        <v>3.3050000000661006</v>
      </c>
      <c r="U35" s="10"/>
      <c r="V35" s="10"/>
      <c r="W35" s="10"/>
      <c r="X35" s="10"/>
      <c r="Y35" s="10"/>
      <c r="Z35" s="10"/>
      <c r="AA35" s="10"/>
    </row>
    <row r="36" spans="1:27" ht="15.75">
      <c r="A36" s="10" t="s">
        <v>315</v>
      </c>
      <c r="B36" s="10" t="s">
        <v>246</v>
      </c>
      <c r="C36" s="11">
        <v>0</v>
      </c>
      <c r="D36" s="11">
        <v>0</v>
      </c>
      <c r="E36" s="10" t="s">
        <v>39</v>
      </c>
      <c r="F36" s="11">
        <v>89.69</v>
      </c>
      <c r="G36" s="11">
        <v>1</v>
      </c>
      <c r="H36" s="11">
        <v>4.4844999999999997</v>
      </c>
      <c r="I36" s="11">
        <v>94.174499999999995</v>
      </c>
      <c r="J36" s="12">
        <v>43476</v>
      </c>
      <c r="K36" s="13">
        <v>1</v>
      </c>
      <c r="L36" s="10" t="s">
        <v>18</v>
      </c>
      <c r="M36" s="11">
        <v>89.69</v>
      </c>
      <c r="N36" s="11">
        <v>4.761904762E-2</v>
      </c>
      <c r="O36" s="11">
        <v>4.4844999999999997</v>
      </c>
      <c r="P36" s="23">
        <f t="shared" si="0"/>
        <v>4.484499999999997</v>
      </c>
      <c r="Q36" s="23">
        <f t="shared" si="1"/>
        <v>4.4844999999999997</v>
      </c>
      <c r="R36" s="24">
        <f t="shared" si="2"/>
        <v>94.174499999999995</v>
      </c>
      <c r="S36" s="25">
        <f t="shared" si="3"/>
        <v>4.484499999999997</v>
      </c>
      <c r="T36" s="31">
        <f t="shared" si="4"/>
        <v>4.4845000000896897</v>
      </c>
      <c r="U36" s="10"/>
      <c r="V36" s="10"/>
      <c r="W36" s="10"/>
      <c r="X36" s="10"/>
      <c r="Y36" s="10"/>
      <c r="Z36" s="10"/>
      <c r="AA36" s="10"/>
    </row>
    <row r="37" spans="1:27" ht="15.75">
      <c r="A37" s="10" t="s">
        <v>316</v>
      </c>
      <c r="B37" s="10" t="s">
        <v>246</v>
      </c>
      <c r="C37" s="11">
        <v>0</v>
      </c>
      <c r="D37" s="11">
        <v>0</v>
      </c>
      <c r="E37" s="10" t="s">
        <v>37</v>
      </c>
      <c r="F37" s="11">
        <v>24.94</v>
      </c>
      <c r="G37" s="11">
        <v>9</v>
      </c>
      <c r="H37" s="11">
        <v>11.223000000000001</v>
      </c>
      <c r="I37" s="11">
        <v>235.68299999999999</v>
      </c>
      <c r="J37" s="12">
        <v>43476</v>
      </c>
      <c r="K37" s="13">
        <v>2</v>
      </c>
      <c r="L37" s="10" t="s">
        <v>282</v>
      </c>
      <c r="M37" s="11">
        <v>224.46</v>
      </c>
      <c r="N37" s="11">
        <v>4.761904762E-2</v>
      </c>
      <c r="O37" s="11">
        <v>11.223000000000001</v>
      </c>
      <c r="P37" s="23">
        <f t="shared" si="0"/>
        <v>11.223000000000013</v>
      </c>
      <c r="Q37" s="23">
        <f t="shared" si="1"/>
        <v>11.223000000000001</v>
      </c>
      <c r="R37" s="24">
        <f t="shared" si="2"/>
        <v>235.68300000000002</v>
      </c>
      <c r="S37" s="25">
        <f t="shared" si="3"/>
        <v>11.222999999999985</v>
      </c>
      <c r="T37" s="31">
        <f t="shared" si="4"/>
        <v>11.223000000224461</v>
      </c>
      <c r="U37" s="10"/>
      <c r="V37" s="10"/>
      <c r="W37" s="10"/>
      <c r="X37" s="10"/>
      <c r="Y37" s="10"/>
      <c r="Z37" s="10"/>
      <c r="AA37" s="10"/>
    </row>
    <row r="38" spans="1:27" ht="15.75">
      <c r="A38" s="10" t="s">
        <v>317</v>
      </c>
      <c r="B38" s="10" t="s">
        <v>246</v>
      </c>
      <c r="C38" s="11">
        <v>0</v>
      </c>
      <c r="D38" s="11">
        <v>0</v>
      </c>
      <c r="E38" s="10" t="s">
        <v>17</v>
      </c>
      <c r="F38" s="11">
        <v>59.77</v>
      </c>
      <c r="G38" s="11">
        <v>2</v>
      </c>
      <c r="H38" s="11">
        <v>5.9770000000000003</v>
      </c>
      <c r="I38" s="11">
        <v>125.517</v>
      </c>
      <c r="J38" s="12">
        <v>43535</v>
      </c>
      <c r="K38" s="13">
        <v>1</v>
      </c>
      <c r="L38" s="10" t="s">
        <v>282</v>
      </c>
      <c r="M38" s="11">
        <v>119.54</v>
      </c>
      <c r="N38" s="11">
        <v>4.761904762E-2</v>
      </c>
      <c r="O38" s="11">
        <v>5.9770000000000003</v>
      </c>
      <c r="P38" s="23">
        <f t="shared" si="0"/>
        <v>5.9770000000000039</v>
      </c>
      <c r="Q38" s="23">
        <f t="shared" si="1"/>
        <v>5.9770000000000003</v>
      </c>
      <c r="R38" s="24">
        <f t="shared" si="2"/>
        <v>125.51700000000001</v>
      </c>
      <c r="S38" s="25">
        <f t="shared" si="3"/>
        <v>5.9769999999999897</v>
      </c>
      <c r="T38" s="31">
        <f t="shared" si="4"/>
        <v>5.9770000001195402</v>
      </c>
      <c r="U38" s="10"/>
      <c r="V38" s="10"/>
      <c r="W38" s="10"/>
      <c r="X38" s="10"/>
      <c r="Y38" s="10"/>
      <c r="Z38" s="10"/>
      <c r="AA38" s="10"/>
    </row>
    <row r="39" spans="1:27" ht="15.75">
      <c r="A39" s="10" t="s">
        <v>318</v>
      </c>
      <c r="B39" s="10" t="s">
        <v>254</v>
      </c>
      <c r="C39" s="11">
        <v>1</v>
      </c>
      <c r="D39" s="11">
        <v>0</v>
      </c>
      <c r="E39" s="10" t="s">
        <v>39</v>
      </c>
      <c r="F39" s="11">
        <v>93.2</v>
      </c>
      <c r="G39" s="11">
        <v>2</v>
      </c>
      <c r="H39" s="11">
        <v>9.32</v>
      </c>
      <c r="I39" s="11">
        <v>195.72</v>
      </c>
      <c r="J39" s="12">
        <v>43524</v>
      </c>
      <c r="K39" s="13">
        <v>2</v>
      </c>
      <c r="L39" s="10" t="s">
        <v>282</v>
      </c>
      <c r="M39" s="11">
        <v>186.4</v>
      </c>
      <c r="N39" s="11">
        <v>4.761904762E-2</v>
      </c>
      <c r="O39" s="11">
        <v>9.32</v>
      </c>
      <c r="P39" s="23">
        <f t="shared" si="0"/>
        <v>9.3199999999999932</v>
      </c>
      <c r="Q39" s="23">
        <f t="shared" si="1"/>
        <v>9.32</v>
      </c>
      <c r="R39" s="24">
        <f t="shared" si="2"/>
        <v>195.72</v>
      </c>
      <c r="S39" s="25">
        <f t="shared" si="3"/>
        <v>9.3199999999999932</v>
      </c>
      <c r="T39" s="31">
        <f t="shared" si="4"/>
        <v>9.3200000001864005</v>
      </c>
      <c r="U39" s="10"/>
      <c r="V39" s="10"/>
      <c r="W39" s="10"/>
      <c r="X39" s="10"/>
      <c r="Y39" s="10"/>
      <c r="Z39" s="10"/>
      <c r="AA39" s="10"/>
    </row>
    <row r="40" spans="1:27" ht="15.75">
      <c r="A40" s="10" t="s">
        <v>319</v>
      </c>
      <c r="B40" s="10" t="s">
        <v>246</v>
      </c>
      <c r="C40" s="11">
        <v>1</v>
      </c>
      <c r="D40" s="11">
        <v>0</v>
      </c>
      <c r="E40" s="10" t="s">
        <v>26</v>
      </c>
      <c r="F40" s="11">
        <v>62.65</v>
      </c>
      <c r="G40" s="11">
        <v>4</v>
      </c>
      <c r="H40" s="11">
        <v>12.53</v>
      </c>
      <c r="I40" s="11">
        <v>263.13</v>
      </c>
      <c r="J40" s="12">
        <v>43470</v>
      </c>
      <c r="K40" s="13">
        <v>1</v>
      </c>
      <c r="L40" s="10" t="s">
        <v>23</v>
      </c>
      <c r="M40" s="11">
        <v>250.6</v>
      </c>
      <c r="N40" s="11">
        <v>4.761904762E-2</v>
      </c>
      <c r="O40" s="11">
        <v>12.53</v>
      </c>
      <c r="P40" s="23">
        <f t="shared" si="0"/>
        <v>12.530000000000001</v>
      </c>
      <c r="Q40" s="23">
        <f t="shared" si="1"/>
        <v>12.530000000000001</v>
      </c>
      <c r="R40" s="24">
        <f t="shared" si="2"/>
        <v>263.13</v>
      </c>
      <c r="S40" s="25">
        <f t="shared" si="3"/>
        <v>12.530000000000001</v>
      </c>
      <c r="T40" s="31">
        <f t="shared" si="4"/>
        <v>12.530000000250601</v>
      </c>
      <c r="U40" s="10"/>
      <c r="V40" s="10"/>
      <c r="W40" s="10"/>
      <c r="X40" s="10"/>
      <c r="Y40" s="10"/>
      <c r="Z40" s="10"/>
      <c r="AA40" s="10"/>
    </row>
    <row r="41" spans="1:27" ht="15.75">
      <c r="A41" s="10" t="s">
        <v>320</v>
      </c>
      <c r="B41" s="10" t="s">
        <v>251</v>
      </c>
      <c r="C41" s="11">
        <v>0</v>
      </c>
      <c r="D41" s="11">
        <v>0</v>
      </c>
      <c r="E41" s="10" t="s">
        <v>26</v>
      </c>
      <c r="F41" s="11">
        <v>93.87</v>
      </c>
      <c r="G41" s="11">
        <v>8</v>
      </c>
      <c r="H41" s="11">
        <v>37.548000000000002</v>
      </c>
      <c r="I41" s="11">
        <v>788.50800000000004</v>
      </c>
      <c r="J41" s="12">
        <v>43498</v>
      </c>
      <c r="K41" s="13">
        <v>2</v>
      </c>
      <c r="L41" s="10" t="s">
        <v>282</v>
      </c>
      <c r="M41" s="11">
        <v>750.96</v>
      </c>
      <c r="N41" s="11">
        <v>4.761904762E-2</v>
      </c>
      <c r="O41" s="11">
        <v>37.548000000000002</v>
      </c>
      <c r="P41" s="23">
        <f t="shared" si="0"/>
        <v>37.548000000000002</v>
      </c>
      <c r="Q41" s="23">
        <f t="shared" si="1"/>
        <v>37.548000000000002</v>
      </c>
      <c r="R41" s="24">
        <f t="shared" si="2"/>
        <v>788.50800000000004</v>
      </c>
      <c r="S41" s="25">
        <f t="shared" si="3"/>
        <v>37.548000000000002</v>
      </c>
      <c r="T41" s="31">
        <f t="shared" si="4"/>
        <v>37.54800000075096</v>
      </c>
      <c r="U41" s="10"/>
      <c r="V41" s="10"/>
      <c r="W41" s="10"/>
      <c r="X41" s="10"/>
      <c r="Y41" s="10"/>
      <c r="Z41" s="10"/>
      <c r="AA41" s="10"/>
    </row>
    <row r="42" spans="1:27" ht="15.75">
      <c r="A42" s="10" t="s">
        <v>321</v>
      </c>
      <c r="B42" s="10" t="s">
        <v>246</v>
      </c>
      <c r="C42" s="11">
        <v>1</v>
      </c>
      <c r="D42" s="11">
        <v>0</v>
      </c>
      <c r="E42" s="10" t="s">
        <v>26</v>
      </c>
      <c r="F42" s="11">
        <v>47.59</v>
      </c>
      <c r="G42" s="11">
        <v>8</v>
      </c>
      <c r="H42" s="11">
        <v>19.036000000000001</v>
      </c>
      <c r="I42" s="11">
        <v>399.75599999999997</v>
      </c>
      <c r="J42" s="12">
        <v>43466</v>
      </c>
      <c r="K42" s="13">
        <v>1</v>
      </c>
      <c r="L42" s="10" t="s">
        <v>23</v>
      </c>
      <c r="M42" s="11">
        <v>380.72</v>
      </c>
      <c r="N42" s="11">
        <v>4.761904762E-2</v>
      </c>
      <c r="O42" s="11">
        <v>19.036000000000001</v>
      </c>
      <c r="P42" s="23">
        <f t="shared" si="0"/>
        <v>19.036000000000001</v>
      </c>
      <c r="Q42" s="23">
        <f t="shared" si="1"/>
        <v>19.036000000000001</v>
      </c>
      <c r="R42" s="24">
        <f t="shared" si="2"/>
        <v>399.75600000000003</v>
      </c>
      <c r="S42" s="25">
        <f t="shared" si="3"/>
        <v>19.035999999999945</v>
      </c>
      <c r="T42" s="31">
        <f t="shared" si="4"/>
        <v>19.036000000380721</v>
      </c>
      <c r="U42" s="10"/>
      <c r="V42" s="10"/>
      <c r="W42" s="10"/>
      <c r="X42" s="10"/>
      <c r="Y42" s="10"/>
      <c r="Z42" s="10"/>
      <c r="AA42" s="10"/>
    </row>
    <row r="43" spans="1:27" ht="15.75">
      <c r="A43" s="10" t="s">
        <v>322</v>
      </c>
      <c r="B43" s="10" t="s">
        <v>251</v>
      </c>
      <c r="C43" s="11">
        <v>1</v>
      </c>
      <c r="D43" s="11">
        <v>1</v>
      </c>
      <c r="E43" s="10" t="s">
        <v>22</v>
      </c>
      <c r="F43" s="11">
        <v>81.400000000000006</v>
      </c>
      <c r="G43" s="11">
        <v>3</v>
      </c>
      <c r="H43" s="11">
        <v>12.21</v>
      </c>
      <c r="I43" s="11">
        <v>256.41000000000003</v>
      </c>
      <c r="J43" s="12">
        <v>43505</v>
      </c>
      <c r="K43" s="13">
        <v>2</v>
      </c>
      <c r="L43" s="10" t="s">
        <v>23</v>
      </c>
      <c r="M43" s="11">
        <v>244.2</v>
      </c>
      <c r="N43" s="11">
        <v>4.761904762E-2</v>
      </c>
      <c r="O43" s="11">
        <v>12.21</v>
      </c>
      <c r="P43" s="23">
        <f t="shared" si="0"/>
        <v>12.210000000000036</v>
      </c>
      <c r="Q43" s="23">
        <f t="shared" si="1"/>
        <v>12.21</v>
      </c>
      <c r="R43" s="24">
        <f t="shared" si="2"/>
        <v>256.41000000000003</v>
      </c>
      <c r="S43" s="25">
        <f t="shared" si="3"/>
        <v>12.210000000000036</v>
      </c>
      <c r="T43" s="31">
        <f t="shared" si="4"/>
        <v>12.210000000244202</v>
      </c>
      <c r="U43" s="10"/>
      <c r="V43" s="10"/>
      <c r="W43" s="10"/>
      <c r="X43" s="10"/>
      <c r="Y43" s="10"/>
      <c r="Z43" s="10"/>
      <c r="AA43" s="10"/>
    </row>
    <row r="44" spans="1:27" ht="15.75">
      <c r="A44" s="10" t="s">
        <v>323</v>
      </c>
      <c r="B44" s="10" t="s">
        <v>246</v>
      </c>
      <c r="C44" s="11">
        <v>1</v>
      </c>
      <c r="D44" s="11">
        <v>0</v>
      </c>
      <c r="E44" s="10" t="s">
        <v>39</v>
      </c>
      <c r="F44" s="11">
        <v>17.940000000000001</v>
      </c>
      <c r="G44" s="11">
        <v>5</v>
      </c>
      <c r="H44" s="11">
        <v>4.4850000000000003</v>
      </c>
      <c r="I44" s="11">
        <v>94.185000000000002</v>
      </c>
      <c r="J44" s="12">
        <v>43488</v>
      </c>
      <c r="K44" s="13">
        <v>1</v>
      </c>
      <c r="L44" s="10" t="s">
        <v>18</v>
      </c>
      <c r="M44" s="11">
        <v>89.7</v>
      </c>
      <c r="N44" s="11">
        <v>4.761904762E-2</v>
      </c>
      <c r="O44" s="11">
        <v>4.4850000000000003</v>
      </c>
      <c r="P44" s="23">
        <f t="shared" si="0"/>
        <v>4.4849999999999994</v>
      </c>
      <c r="Q44" s="23">
        <f t="shared" si="1"/>
        <v>4.4850000000000003</v>
      </c>
      <c r="R44" s="24">
        <f t="shared" si="2"/>
        <v>94.185000000000002</v>
      </c>
      <c r="S44" s="25">
        <f t="shared" si="3"/>
        <v>4.4849999999999994</v>
      </c>
      <c r="T44" s="31">
        <f t="shared" si="4"/>
        <v>4.4850000000897001</v>
      </c>
      <c r="U44" s="10"/>
      <c r="V44" s="10"/>
      <c r="W44" s="10"/>
      <c r="X44" s="10"/>
      <c r="Y44" s="10"/>
      <c r="Z44" s="10"/>
      <c r="AA44" s="10"/>
    </row>
    <row r="45" spans="1:27" ht="15.75">
      <c r="A45" s="10" t="s">
        <v>324</v>
      </c>
      <c r="B45" s="10" t="s">
        <v>246</v>
      </c>
      <c r="C45" s="11">
        <v>1</v>
      </c>
      <c r="D45" s="11">
        <v>0</v>
      </c>
      <c r="E45" s="10" t="s">
        <v>22</v>
      </c>
      <c r="F45" s="11">
        <v>77.72</v>
      </c>
      <c r="G45" s="11">
        <v>4</v>
      </c>
      <c r="H45" s="11">
        <v>15.544</v>
      </c>
      <c r="I45" s="11">
        <v>326.42399999999998</v>
      </c>
      <c r="J45" s="12">
        <v>43472</v>
      </c>
      <c r="K45" s="13">
        <v>2</v>
      </c>
      <c r="L45" s="10" t="s">
        <v>282</v>
      </c>
      <c r="M45" s="11">
        <v>310.88</v>
      </c>
      <c r="N45" s="11">
        <v>4.761904762E-2</v>
      </c>
      <c r="O45" s="11">
        <v>15.544</v>
      </c>
      <c r="P45" s="23">
        <f t="shared" si="0"/>
        <v>15.543999999999983</v>
      </c>
      <c r="Q45" s="23">
        <f t="shared" si="1"/>
        <v>15.544</v>
      </c>
      <c r="R45" s="24">
        <f t="shared" si="2"/>
        <v>326.42399999999998</v>
      </c>
      <c r="S45" s="25">
        <f t="shared" si="3"/>
        <v>15.543999999999983</v>
      </c>
      <c r="T45" s="31">
        <f t="shared" si="4"/>
        <v>15.544000000310879</v>
      </c>
      <c r="U45" s="10"/>
      <c r="V45" s="10"/>
      <c r="W45" s="10"/>
      <c r="X45" s="10"/>
      <c r="Y45" s="10"/>
      <c r="Z45" s="10"/>
      <c r="AA45" s="10"/>
    </row>
    <row r="46" spans="1:27" ht="15.75">
      <c r="A46" s="10" t="s">
        <v>325</v>
      </c>
      <c r="B46" s="10" t="s">
        <v>251</v>
      </c>
      <c r="C46" s="11">
        <v>0</v>
      </c>
      <c r="D46" s="11">
        <v>0</v>
      </c>
      <c r="E46" s="10" t="s">
        <v>37</v>
      </c>
      <c r="F46" s="11">
        <v>73.06</v>
      </c>
      <c r="G46" s="11">
        <v>7</v>
      </c>
      <c r="H46" s="11">
        <v>25.571000000000002</v>
      </c>
      <c r="I46" s="11">
        <v>536.99099999999999</v>
      </c>
      <c r="J46" s="12">
        <v>43479</v>
      </c>
      <c r="K46" s="13">
        <v>2</v>
      </c>
      <c r="L46" s="10" t="s">
        <v>282</v>
      </c>
      <c r="M46" s="11">
        <v>511.42</v>
      </c>
      <c r="N46" s="11">
        <v>4.761904762E-2</v>
      </c>
      <c r="O46" s="11">
        <v>25.571000000000002</v>
      </c>
      <c r="P46" s="23">
        <f t="shared" si="0"/>
        <v>25.57099999999997</v>
      </c>
      <c r="Q46" s="23">
        <f t="shared" si="1"/>
        <v>25.571000000000005</v>
      </c>
      <c r="R46" s="24">
        <f t="shared" si="2"/>
        <v>536.99099999999999</v>
      </c>
      <c r="S46" s="25">
        <f t="shared" si="3"/>
        <v>25.57099999999997</v>
      </c>
      <c r="T46" s="31">
        <f t="shared" si="4"/>
        <v>25.571000000511418</v>
      </c>
      <c r="U46" s="10"/>
      <c r="V46" s="10"/>
      <c r="W46" s="10"/>
      <c r="X46" s="10"/>
      <c r="Y46" s="10"/>
      <c r="Z46" s="10"/>
      <c r="AA46" s="10"/>
    </row>
    <row r="47" spans="1:27" ht="15.75">
      <c r="A47" s="10" t="s">
        <v>326</v>
      </c>
      <c r="B47" s="10" t="s">
        <v>251</v>
      </c>
      <c r="C47" s="11">
        <v>1</v>
      </c>
      <c r="D47" s="11">
        <v>0</v>
      </c>
      <c r="E47" s="10" t="s">
        <v>37</v>
      </c>
      <c r="F47" s="11">
        <v>46.55</v>
      </c>
      <c r="G47" s="11">
        <v>9</v>
      </c>
      <c r="H47" s="11">
        <v>20.947500000000002</v>
      </c>
      <c r="I47" s="11">
        <v>439.89749999999998</v>
      </c>
      <c r="J47" s="12">
        <v>43498</v>
      </c>
      <c r="K47" s="13">
        <v>2</v>
      </c>
      <c r="L47" s="10" t="s">
        <v>18</v>
      </c>
      <c r="M47" s="11">
        <v>418.95</v>
      </c>
      <c r="N47" s="11">
        <v>4.761904762E-2</v>
      </c>
      <c r="O47" s="11">
        <v>20.947500000000002</v>
      </c>
      <c r="P47" s="23">
        <f t="shared" si="0"/>
        <v>20.947499999999991</v>
      </c>
      <c r="Q47" s="23">
        <f t="shared" si="1"/>
        <v>20.947500000000002</v>
      </c>
      <c r="R47" s="24">
        <f t="shared" si="2"/>
        <v>439.89749999999998</v>
      </c>
      <c r="S47" s="25">
        <f t="shared" si="3"/>
        <v>20.947499999999991</v>
      </c>
      <c r="T47" s="31">
        <f t="shared" si="4"/>
        <v>20.947500000418948</v>
      </c>
      <c r="U47" s="10"/>
      <c r="V47" s="10"/>
      <c r="W47" s="10"/>
      <c r="X47" s="10"/>
      <c r="Y47" s="10"/>
      <c r="Z47" s="10"/>
      <c r="AA47" s="10"/>
    </row>
    <row r="48" spans="1:27" ht="15.75">
      <c r="A48" s="10" t="s">
        <v>327</v>
      </c>
      <c r="B48" s="10" t="s">
        <v>254</v>
      </c>
      <c r="C48" s="11">
        <v>1</v>
      </c>
      <c r="D48" s="11">
        <v>0</v>
      </c>
      <c r="E48" s="10" t="s">
        <v>39</v>
      </c>
      <c r="F48" s="11">
        <v>35.19</v>
      </c>
      <c r="G48" s="11">
        <v>10</v>
      </c>
      <c r="H48" s="11">
        <v>17.594999999999999</v>
      </c>
      <c r="I48" s="11">
        <v>369.495</v>
      </c>
      <c r="J48" s="12">
        <v>43541</v>
      </c>
      <c r="K48" s="13">
        <v>2</v>
      </c>
      <c r="L48" s="10" t="s">
        <v>282</v>
      </c>
      <c r="M48" s="11">
        <v>351.9</v>
      </c>
      <c r="N48" s="11">
        <v>4.761904762E-2</v>
      </c>
      <c r="O48" s="11">
        <v>17.594999999999999</v>
      </c>
      <c r="P48" s="23">
        <f t="shared" si="0"/>
        <v>17.595000000000027</v>
      </c>
      <c r="Q48" s="23">
        <f t="shared" si="1"/>
        <v>17.594999999999999</v>
      </c>
      <c r="R48" s="24">
        <f t="shared" si="2"/>
        <v>369.495</v>
      </c>
      <c r="S48" s="25">
        <f t="shared" si="3"/>
        <v>17.595000000000027</v>
      </c>
      <c r="T48" s="31">
        <f t="shared" si="4"/>
        <v>17.595000000351899</v>
      </c>
      <c r="U48" s="10"/>
      <c r="V48" s="10"/>
      <c r="W48" s="10"/>
      <c r="X48" s="10"/>
      <c r="Y48" s="10"/>
      <c r="Z48" s="10"/>
      <c r="AA48" s="10"/>
    </row>
    <row r="49" spans="1:27" ht="15.75">
      <c r="A49" s="10" t="s">
        <v>328</v>
      </c>
      <c r="B49" s="10" t="s">
        <v>254</v>
      </c>
      <c r="C49" s="11">
        <v>0</v>
      </c>
      <c r="D49" s="11">
        <v>1</v>
      </c>
      <c r="E49" s="10" t="s">
        <v>30</v>
      </c>
      <c r="F49" s="11">
        <v>14.39</v>
      </c>
      <c r="G49" s="11">
        <v>2</v>
      </c>
      <c r="H49" s="11">
        <v>1.4390000000000001</v>
      </c>
      <c r="I49" s="11">
        <v>30.219000000000001</v>
      </c>
      <c r="J49" s="12">
        <v>43526</v>
      </c>
      <c r="K49" s="13">
        <v>2</v>
      </c>
      <c r="L49" s="10" t="s">
        <v>282</v>
      </c>
      <c r="M49" s="11">
        <v>28.78</v>
      </c>
      <c r="N49" s="11">
        <v>4.761904762E-2</v>
      </c>
      <c r="O49" s="11">
        <v>1.4390000000000001</v>
      </c>
      <c r="P49" s="23">
        <f t="shared" si="0"/>
        <v>1.4390000000000001</v>
      </c>
      <c r="Q49" s="23">
        <f t="shared" si="1"/>
        <v>1.4390000000000001</v>
      </c>
      <c r="R49" s="24">
        <f t="shared" si="2"/>
        <v>30.219000000000001</v>
      </c>
      <c r="S49" s="25">
        <f t="shared" si="3"/>
        <v>1.4390000000000001</v>
      </c>
      <c r="T49" s="31">
        <f t="shared" si="4"/>
        <v>1.4390000000287801</v>
      </c>
      <c r="U49" s="10"/>
      <c r="V49" s="10"/>
      <c r="W49" s="10"/>
      <c r="X49" s="10"/>
      <c r="Y49" s="10"/>
      <c r="Z49" s="10"/>
      <c r="AA49" s="10"/>
    </row>
    <row r="50" spans="1:27" ht="15.75">
      <c r="A50" s="10" t="s">
        <v>329</v>
      </c>
      <c r="B50" s="10" t="s">
        <v>246</v>
      </c>
      <c r="C50" s="11">
        <v>0</v>
      </c>
      <c r="D50" s="11">
        <v>0</v>
      </c>
      <c r="E50" s="10" t="s">
        <v>26</v>
      </c>
      <c r="F50" s="11">
        <v>23.75</v>
      </c>
      <c r="G50" s="11">
        <v>4</v>
      </c>
      <c r="H50" s="11">
        <v>4.75</v>
      </c>
      <c r="I50" s="11">
        <v>99.75</v>
      </c>
      <c r="J50" s="12">
        <v>43540</v>
      </c>
      <c r="K50" s="13">
        <v>1</v>
      </c>
      <c r="L50" s="10" t="s">
        <v>23</v>
      </c>
      <c r="M50" s="11">
        <v>95</v>
      </c>
      <c r="N50" s="11">
        <v>4.761904762E-2</v>
      </c>
      <c r="O50" s="11">
        <v>4.75</v>
      </c>
      <c r="P50" s="23">
        <f t="shared" si="0"/>
        <v>4.75</v>
      </c>
      <c r="Q50" s="23">
        <f t="shared" si="1"/>
        <v>4.75</v>
      </c>
      <c r="R50" s="24">
        <f t="shared" si="2"/>
        <v>99.75</v>
      </c>
      <c r="S50" s="25">
        <f t="shared" si="3"/>
        <v>4.75</v>
      </c>
      <c r="T50" s="31">
        <f t="shared" si="4"/>
        <v>4.7500000000950005</v>
      </c>
      <c r="U50" s="10"/>
      <c r="V50" s="10"/>
      <c r="W50" s="10"/>
      <c r="X50" s="10"/>
      <c r="Y50" s="10"/>
      <c r="Z50" s="10"/>
      <c r="AA50" s="10"/>
    </row>
    <row r="51" spans="1:27" ht="15.75">
      <c r="A51" s="10" t="s">
        <v>330</v>
      </c>
      <c r="B51" s="10" t="s">
        <v>246</v>
      </c>
      <c r="C51" s="11">
        <v>1</v>
      </c>
      <c r="D51" s="11">
        <v>0</v>
      </c>
      <c r="E51" s="10" t="s">
        <v>26</v>
      </c>
      <c r="F51" s="11">
        <v>58.9</v>
      </c>
      <c r="G51" s="11">
        <v>8</v>
      </c>
      <c r="H51" s="11">
        <v>23.56</v>
      </c>
      <c r="I51" s="11">
        <v>494.76</v>
      </c>
      <c r="J51" s="12">
        <v>43471</v>
      </c>
      <c r="K51" s="13">
        <v>1</v>
      </c>
      <c r="L51" s="10" t="s">
        <v>23</v>
      </c>
      <c r="M51" s="11">
        <v>471.2</v>
      </c>
      <c r="N51" s="11">
        <v>4.761904762E-2</v>
      </c>
      <c r="O51" s="11">
        <v>23.56</v>
      </c>
      <c r="P51" s="23">
        <f t="shared" si="0"/>
        <v>23.560000000000002</v>
      </c>
      <c r="Q51" s="23">
        <f t="shared" si="1"/>
        <v>23.560000000000002</v>
      </c>
      <c r="R51" s="24">
        <f t="shared" si="2"/>
        <v>494.76</v>
      </c>
      <c r="S51" s="25">
        <f t="shared" si="3"/>
        <v>23.560000000000002</v>
      </c>
      <c r="T51" s="31">
        <f t="shared" si="4"/>
        <v>23.560000000471199</v>
      </c>
      <c r="U51" s="10"/>
      <c r="V51" s="10"/>
      <c r="W51" s="10"/>
      <c r="X51" s="10"/>
      <c r="Y51" s="10"/>
      <c r="Z51" s="10"/>
      <c r="AA51" s="10"/>
    </row>
    <row r="52" spans="1:27" ht="15.75">
      <c r="A52" s="10" t="s">
        <v>331</v>
      </c>
      <c r="B52" s="10" t="s">
        <v>251</v>
      </c>
      <c r="C52" s="11">
        <v>1</v>
      </c>
      <c r="D52" s="11">
        <v>0</v>
      </c>
      <c r="E52" s="10" t="s">
        <v>39</v>
      </c>
      <c r="F52" s="11">
        <v>32.619999999999997</v>
      </c>
      <c r="G52" s="11">
        <v>4</v>
      </c>
      <c r="H52" s="11">
        <v>6.524</v>
      </c>
      <c r="I52" s="11">
        <v>137.00399999999999</v>
      </c>
      <c r="J52" s="12">
        <v>43494</v>
      </c>
      <c r="K52" s="13">
        <v>1</v>
      </c>
      <c r="L52" s="10" t="s">
        <v>23</v>
      </c>
      <c r="M52" s="11">
        <v>130.47999999999999</v>
      </c>
      <c r="N52" s="11">
        <v>4.761904762E-2</v>
      </c>
      <c r="O52" s="11">
        <v>6.524</v>
      </c>
      <c r="P52" s="23">
        <f t="shared" si="0"/>
        <v>6.5240000000000009</v>
      </c>
      <c r="Q52" s="23">
        <f t="shared" si="1"/>
        <v>6.524</v>
      </c>
      <c r="R52" s="24">
        <f t="shared" si="2"/>
        <v>137.00399999999999</v>
      </c>
      <c r="S52" s="25">
        <f t="shared" si="3"/>
        <v>6.5240000000000009</v>
      </c>
      <c r="T52" s="31">
        <f t="shared" si="4"/>
        <v>6.5240000001304796</v>
      </c>
      <c r="U52" s="10"/>
      <c r="V52" s="10"/>
      <c r="W52" s="10"/>
      <c r="X52" s="10"/>
      <c r="Y52" s="10"/>
      <c r="Z52" s="10"/>
      <c r="AA52" s="10"/>
    </row>
    <row r="53" spans="1:27" ht="15.75">
      <c r="A53" s="10" t="s">
        <v>332</v>
      </c>
      <c r="B53" s="10" t="s">
        <v>246</v>
      </c>
      <c r="C53" s="11">
        <v>1</v>
      </c>
      <c r="D53" s="11">
        <v>0</v>
      </c>
      <c r="E53" s="10" t="s">
        <v>22</v>
      </c>
      <c r="F53" s="11">
        <v>66.349999999999994</v>
      </c>
      <c r="G53" s="11">
        <v>1</v>
      </c>
      <c r="H53" s="11">
        <v>3.3174999999999999</v>
      </c>
      <c r="I53" s="11">
        <v>69.667500000000004</v>
      </c>
      <c r="J53" s="12">
        <v>43496</v>
      </c>
      <c r="K53" s="13">
        <v>0</v>
      </c>
      <c r="L53" s="10" t="s">
        <v>282</v>
      </c>
      <c r="M53" s="11">
        <v>66.349999999999994</v>
      </c>
      <c r="N53" s="11">
        <v>4.761904762E-2</v>
      </c>
      <c r="O53" s="11">
        <v>3.3174999999999999</v>
      </c>
      <c r="P53" s="23">
        <f t="shared" si="0"/>
        <v>3.3174999999999955</v>
      </c>
      <c r="Q53" s="23">
        <f t="shared" si="1"/>
        <v>3.3174999999999999</v>
      </c>
      <c r="R53" s="24">
        <f t="shared" si="2"/>
        <v>69.66749999999999</v>
      </c>
      <c r="S53" s="25">
        <f t="shared" si="3"/>
        <v>3.3175000000000097</v>
      </c>
      <c r="T53" s="31">
        <f t="shared" si="4"/>
        <v>3.3175000000663495</v>
      </c>
      <c r="U53" s="10"/>
      <c r="V53" s="10"/>
      <c r="W53" s="10"/>
      <c r="X53" s="10"/>
      <c r="Y53" s="10"/>
      <c r="Z53" s="10"/>
      <c r="AA53" s="10"/>
    </row>
    <row r="54" spans="1:27" ht="15.75">
      <c r="A54" s="10" t="s">
        <v>333</v>
      </c>
      <c r="B54" s="10" t="s">
        <v>246</v>
      </c>
      <c r="C54" s="11">
        <v>1</v>
      </c>
      <c r="D54" s="11">
        <v>0</v>
      </c>
      <c r="E54" s="10" t="s">
        <v>26</v>
      </c>
      <c r="F54" s="11">
        <v>25.91</v>
      </c>
      <c r="G54" s="11">
        <v>6</v>
      </c>
      <c r="H54" s="11">
        <v>7.7729999999999997</v>
      </c>
      <c r="I54" s="11">
        <v>163.233</v>
      </c>
      <c r="J54" s="12">
        <v>43501</v>
      </c>
      <c r="K54" s="13">
        <v>0</v>
      </c>
      <c r="L54" s="10" t="s">
        <v>18</v>
      </c>
      <c r="M54" s="11">
        <v>155.46</v>
      </c>
      <c r="N54" s="11">
        <v>4.761904762E-2</v>
      </c>
      <c r="O54" s="11">
        <v>7.7729999999999997</v>
      </c>
      <c r="P54" s="23">
        <f t="shared" si="0"/>
        <v>7.7729999999999961</v>
      </c>
      <c r="Q54" s="23">
        <f t="shared" si="1"/>
        <v>7.7730000000000006</v>
      </c>
      <c r="R54" s="24">
        <f t="shared" si="2"/>
        <v>163.233</v>
      </c>
      <c r="S54" s="25">
        <f t="shared" si="3"/>
        <v>7.7729999999999961</v>
      </c>
      <c r="T54" s="31">
        <f t="shared" si="4"/>
        <v>7.7730000001554602</v>
      </c>
      <c r="U54" s="10"/>
      <c r="V54" s="10"/>
      <c r="W54" s="10"/>
      <c r="X54" s="10"/>
      <c r="Y54" s="10"/>
      <c r="Z54" s="10"/>
      <c r="AA54" s="10"/>
    </row>
    <row r="55" spans="1:27" ht="15.75">
      <c r="A55" s="10" t="s">
        <v>334</v>
      </c>
      <c r="B55" s="10" t="s">
        <v>246</v>
      </c>
      <c r="C55" s="11">
        <v>1</v>
      </c>
      <c r="D55" s="11">
        <v>0</v>
      </c>
      <c r="E55" s="10" t="s">
        <v>22</v>
      </c>
      <c r="F55" s="11">
        <v>32.25</v>
      </c>
      <c r="G55" s="11">
        <v>4</v>
      </c>
      <c r="H55" s="11">
        <v>6.45</v>
      </c>
      <c r="I55" s="11">
        <v>135.44999999999999</v>
      </c>
      <c r="J55" s="12">
        <v>43509</v>
      </c>
      <c r="K55" s="13">
        <v>1</v>
      </c>
      <c r="L55" s="10" t="s">
        <v>18</v>
      </c>
      <c r="M55" s="11">
        <v>129</v>
      </c>
      <c r="N55" s="11">
        <v>4.761904762E-2</v>
      </c>
      <c r="O55" s="11">
        <v>6.45</v>
      </c>
      <c r="P55" s="23">
        <f t="shared" si="0"/>
        <v>6.4499999999999886</v>
      </c>
      <c r="Q55" s="23">
        <f t="shared" si="1"/>
        <v>6.45</v>
      </c>
      <c r="R55" s="24">
        <f t="shared" si="2"/>
        <v>135.44999999999999</v>
      </c>
      <c r="S55" s="25">
        <f t="shared" si="3"/>
        <v>6.4499999999999886</v>
      </c>
      <c r="T55" s="31">
        <f t="shared" si="4"/>
        <v>6.4500000001289992</v>
      </c>
      <c r="U55" s="10"/>
      <c r="V55" s="10"/>
      <c r="W55" s="10"/>
      <c r="X55" s="10"/>
      <c r="Y55" s="10"/>
      <c r="Z55" s="10"/>
      <c r="AA55" s="10"/>
    </row>
    <row r="56" spans="1:27" ht="15.75">
      <c r="A56" s="10" t="s">
        <v>335</v>
      </c>
      <c r="B56" s="10" t="s">
        <v>254</v>
      </c>
      <c r="C56" s="11">
        <v>1</v>
      </c>
      <c r="D56" s="11">
        <v>0</v>
      </c>
      <c r="E56" s="10" t="s">
        <v>22</v>
      </c>
      <c r="F56" s="11">
        <v>65.94</v>
      </c>
      <c r="G56" s="11">
        <v>4</v>
      </c>
      <c r="H56" s="11">
        <v>13.188000000000001</v>
      </c>
      <c r="I56" s="11">
        <v>276.94799999999998</v>
      </c>
      <c r="J56" s="12">
        <v>43503</v>
      </c>
      <c r="K56" s="13">
        <v>1</v>
      </c>
      <c r="L56" s="10" t="s">
        <v>282</v>
      </c>
      <c r="M56" s="11">
        <v>263.76</v>
      </c>
      <c r="N56" s="11">
        <v>4.761904762E-2</v>
      </c>
      <c r="O56" s="11">
        <v>13.188000000000001</v>
      </c>
      <c r="P56" s="23">
        <f t="shared" si="0"/>
        <v>13.187999999999988</v>
      </c>
      <c r="Q56" s="23">
        <f t="shared" si="1"/>
        <v>13.188000000000001</v>
      </c>
      <c r="R56" s="24">
        <f t="shared" si="2"/>
        <v>276.94799999999998</v>
      </c>
      <c r="S56" s="25">
        <f t="shared" si="3"/>
        <v>13.187999999999988</v>
      </c>
      <c r="T56" s="31">
        <f t="shared" si="4"/>
        <v>13.188000000263759</v>
      </c>
      <c r="U56" s="10"/>
      <c r="V56" s="10"/>
      <c r="W56" s="10"/>
      <c r="X56" s="10"/>
      <c r="Y56" s="10"/>
      <c r="Z56" s="10"/>
      <c r="AA56" s="10"/>
    </row>
    <row r="57" spans="1:27" ht="15.75">
      <c r="A57" s="10" t="s">
        <v>336</v>
      </c>
      <c r="B57" s="10" t="s">
        <v>246</v>
      </c>
      <c r="C57" s="11">
        <v>0</v>
      </c>
      <c r="D57" s="11">
        <v>1</v>
      </c>
      <c r="E57" s="10" t="s">
        <v>22</v>
      </c>
      <c r="F57" s="11">
        <v>75.06</v>
      </c>
      <c r="G57" s="11">
        <v>9</v>
      </c>
      <c r="H57" s="11">
        <v>33.777000000000001</v>
      </c>
      <c r="I57" s="11">
        <v>709.31700000000001</v>
      </c>
      <c r="J57" s="12">
        <v>43543</v>
      </c>
      <c r="K57" s="13">
        <v>1</v>
      </c>
      <c r="L57" s="10" t="s">
        <v>18</v>
      </c>
      <c r="M57" s="11">
        <v>675.54</v>
      </c>
      <c r="N57" s="11">
        <v>4.761904762E-2</v>
      </c>
      <c r="O57" s="11">
        <v>33.777000000000001</v>
      </c>
      <c r="P57" s="23">
        <f t="shared" si="0"/>
        <v>33.777000000000044</v>
      </c>
      <c r="Q57" s="23">
        <f t="shared" si="1"/>
        <v>33.777000000000001</v>
      </c>
      <c r="R57" s="24">
        <f t="shared" si="2"/>
        <v>709.31700000000001</v>
      </c>
      <c r="S57" s="25">
        <f t="shared" si="3"/>
        <v>33.777000000000044</v>
      </c>
      <c r="T57" s="31">
        <f t="shared" si="4"/>
        <v>33.777000000675542</v>
      </c>
      <c r="U57" s="10"/>
      <c r="V57" s="10"/>
      <c r="W57" s="10"/>
      <c r="X57" s="10"/>
      <c r="Y57" s="10"/>
      <c r="Z57" s="10"/>
      <c r="AA57" s="10"/>
    </row>
    <row r="58" spans="1:27" ht="15.75">
      <c r="A58" s="10" t="s">
        <v>337</v>
      </c>
      <c r="B58" s="10" t="s">
        <v>254</v>
      </c>
      <c r="C58" s="11">
        <v>0</v>
      </c>
      <c r="D58" s="11">
        <v>1</v>
      </c>
      <c r="E58" s="10" t="s">
        <v>39</v>
      </c>
      <c r="F58" s="11">
        <v>16.45</v>
      </c>
      <c r="G58" s="11">
        <v>4</v>
      </c>
      <c r="H58" s="11">
        <v>3.29</v>
      </c>
      <c r="I58" s="11">
        <v>69.09</v>
      </c>
      <c r="J58" s="12">
        <v>43531</v>
      </c>
      <c r="K58" s="13">
        <v>1</v>
      </c>
      <c r="L58" s="10" t="s">
        <v>18</v>
      </c>
      <c r="M58" s="11">
        <v>65.8</v>
      </c>
      <c r="N58" s="11">
        <v>4.761904762E-2</v>
      </c>
      <c r="O58" s="11">
        <v>3.29</v>
      </c>
      <c r="P58" s="23">
        <f t="shared" si="0"/>
        <v>3.2900000000000063</v>
      </c>
      <c r="Q58" s="23">
        <f t="shared" si="1"/>
        <v>3.29</v>
      </c>
      <c r="R58" s="24">
        <f t="shared" si="2"/>
        <v>69.09</v>
      </c>
      <c r="S58" s="25">
        <f t="shared" si="3"/>
        <v>3.2900000000000063</v>
      </c>
      <c r="T58" s="31">
        <f t="shared" si="4"/>
        <v>3.2900000000658003</v>
      </c>
      <c r="U58" s="10"/>
      <c r="V58" s="10"/>
      <c r="W58" s="10"/>
      <c r="X58" s="10"/>
      <c r="Y58" s="10"/>
      <c r="Z58" s="10"/>
      <c r="AA58" s="10"/>
    </row>
    <row r="59" spans="1:27" ht="15.75">
      <c r="A59" s="10" t="s">
        <v>338</v>
      </c>
      <c r="B59" s="10" t="s">
        <v>251</v>
      </c>
      <c r="C59" s="11">
        <v>1</v>
      </c>
      <c r="D59" s="11">
        <v>1</v>
      </c>
      <c r="E59" s="10" t="s">
        <v>39</v>
      </c>
      <c r="F59" s="11">
        <v>38.299999999999997</v>
      </c>
      <c r="G59" s="11">
        <v>4</v>
      </c>
      <c r="H59" s="11">
        <v>7.66</v>
      </c>
      <c r="I59" s="11">
        <v>160.86000000000001</v>
      </c>
      <c r="J59" s="12">
        <v>43537</v>
      </c>
      <c r="K59" s="13">
        <v>2</v>
      </c>
      <c r="L59" s="10" t="s">
        <v>23</v>
      </c>
      <c r="M59" s="11">
        <v>153.19999999999999</v>
      </c>
      <c r="N59" s="11">
        <v>4.761904762E-2</v>
      </c>
      <c r="O59" s="11">
        <v>7.66</v>
      </c>
      <c r="P59" s="23">
        <f t="shared" si="0"/>
        <v>7.6599999999999966</v>
      </c>
      <c r="Q59" s="23">
        <f t="shared" si="1"/>
        <v>7.66</v>
      </c>
      <c r="R59" s="24">
        <f t="shared" si="2"/>
        <v>160.85999999999999</v>
      </c>
      <c r="S59" s="25">
        <f t="shared" si="3"/>
        <v>7.660000000000025</v>
      </c>
      <c r="T59" s="31">
        <f t="shared" si="4"/>
        <v>7.6600000001531994</v>
      </c>
      <c r="U59" s="10"/>
      <c r="V59" s="10"/>
      <c r="W59" s="10"/>
      <c r="X59" s="10"/>
      <c r="Y59" s="10"/>
      <c r="Z59" s="10"/>
      <c r="AA59" s="10"/>
    </row>
    <row r="60" spans="1:27" ht="15.75">
      <c r="A60" s="10" t="s">
        <v>339</v>
      </c>
      <c r="B60" s="10" t="s">
        <v>246</v>
      </c>
      <c r="C60" s="11">
        <v>1</v>
      </c>
      <c r="D60" s="11">
        <v>1</v>
      </c>
      <c r="E60" s="10" t="s">
        <v>30</v>
      </c>
      <c r="F60" s="11">
        <v>22.24</v>
      </c>
      <c r="G60" s="11">
        <v>10</v>
      </c>
      <c r="H60" s="11">
        <v>11.12</v>
      </c>
      <c r="I60" s="11">
        <v>233.52</v>
      </c>
      <c r="J60" s="12">
        <v>43505</v>
      </c>
      <c r="K60" s="13">
        <v>2</v>
      </c>
      <c r="L60" s="10" t="s">
        <v>23</v>
      </c>
      <c r="M60" s="11">
        <v>222.4</v>
      </c>
      <c r="N60" s="11">
        <v>4.761904762E-2</v>
      </c>
      <c r="O60" s="11">
        <v>11.12</v>
      </c>
      <c r="P60" s="23">
        <f t="shared" si="0"/>
        <v>11.119999999999976</v>
      </c>
      <c r="Q60" s="23">
        <f t="shared" si="1"/>
        <v>11.12</v>
      </c>
      <c r="R60" s="24">
        <f t="shared" si="2"/>
        <v>233.51999999999998</v>
      </c>
      <c r="S60" s="25">
        <f t="shared" si="3"/>
        <v>11.120000000000005</v>
      </c>
      <c r="T60" s="31">
        <f t="shared" si="4"/>
        <v>11.120000000222399</v>
      </c>
      <c r="U60" s="10"/>
      <c r="V60" s="10"/>
      <c r="W60" s="10"/>
      <c r="X60" s="10"/>
      <c r="Y60" s="10"/>
      <c r="Z60" s="10"/>
      <c r="AA60" s="10"/>
    </row>
    <row r="61" spans="1:27" ht="15.75">
      <c r="A61" s="10" t="s">
        <v>340</v>
      </c>
      <c r="B61" s="10" t="s">
        <v>251</v>
      </c>
      <c r="C61" s="11">
        <v>0</v>
      </c>
      <c r="D61" s="11">
        <v>0</v>
      </c>
      <c r="E61" s="10" t="s">
        <v>30</v>
      </c>
      <c r="F61" s="11">
        <v>54.45</v>
      </c>
      <c r="G61" s="11">
        <v>1</v>
      </c>
      <c r="H61" s="11">
        <v>2.7225000000000001</v>
      </c>
      <c r="I61" s="11">
        <v>57.172499999999999</v>
      </c>
      <c r="J61" s="12">
        <v>43522</v>
      </c>
      <c r="K61" s="13">
        <v>2</v>
      </c>
      <c r="L61" s="10" t="s">
        <v>18</v>
      </c>
      <c r="M61" s="11">
        <v>54.45</v>
      </c>
      <c r="N61" s="11">
        <v>4.761904762E-2</v>
      </c>
      <c r="O61" s="11">
        <v>2.7225000000000001</v>
      </c>
      <c r="P61" s="23">
        <f t="shared" si="0"/>
        <v>2.7224999999999966</v>
      </c>
      <c r="Q61" s="23">
        <f t="shared" si="1"/>
        <v>2.7225000000000001</v>
      </c>
      <c r="R61" s="24">
        <f t="shared" si="2"/>
        <v>57.172499999999999</v>
      </c>
      <c r="S61" s="25">
        <f t="shared" si="3"/>
        <v>2.7224999999999966</v>
      </c>
      <c r="T61" s="31">
        <f t="shared" si="4"/>
        <v>2.7225000000544499</v>
      </c>
      <c r="U61" s="10"/>
      <c r="V61" s="10"/>
      <c r="W61" s="10"/>
      <c r="X61" s="10"/>
      <c r="Y61" s="10"/>
      <c r="Z61" s="10"/>
      <c r="AA61" s="10"/>
    </row>
    <row r="62" spans="1:27" ht="15.75">
      <c r="A62" s="10" t="s">
        <v>341</v>
      </c>
      <c r="B62" s="10" t="s">
        <v>246</v>
      </c>
      <c r="C62" s="11">
        <v>1</v>
      </c>
      <c r="D62" s="11">
        <v>1</v>
      </c>
      <c r="E62" s="10" t="s">
        <v>30</v>
      </c>
      <c r="F62" s="11">
        <v>98.4</v>
      </c>
      <c r="G62" s="11">
        <v>7</v>
      </c>
      <c r="H62" s="11">
        <v>34.44</v>
      </c>
      <c r="I62" s="11">
        <v>723.24</v>
      </c>
      <c r="J62" s="12">
        <v>43536</v>
      </c>
      <c r="K62" s="13">
        <v>1</v>
      </c>
      <c r="L62" s="10" t="s">
        <v>282</v>
      </c>
      <c r="M62" s="11">
        <v>688.8</v>
      </c>
      <c r="N62" s="11">
        <v>4.761904762E-2</v>
      </c>
      <c r="O62" s="11">
        <v>34.44</v>
      </c>
      <c r="P62" s="23">
        <f t="shared" si="0"/>
        <v>34.440000000000055</v>
      </c>
      <c r="Q62" s="23">
        <f t="shared" si="1"/>
        <v>34.440000000000005</v>
      </c>
      <c r="R62" s="24">
        <f t="shared" si="2"/>
        <v>723.24</v>
      </c>
      <c r="S62" s="25">
        <f t="shared" si="3"/>
        <v>34.440000000000055</v>
      </c>
      <c r="T62" s="31">
        <f t="shared" si="4"/>
        <v>34.440000000688798</v>
      </c>
      <c r="U62" s="10"/>
      <c r="V62" s="10"/>
      <c r="W62" s="10"/>
      <c r="X62" s="10"/>
      <c r="Y62" s="10"/>
      <c r="Z62" s="10"/>
      <c r="AA62" s="10"/>
    </row>
    <row r="63" spans="1:27" ht="15.75">
      <c r="A63" s="10" t="s">
        <v>342</v>
      </c>
      <c r="B63" s="10" t="s">
        <v>254</v>
      </c>
      <c r="C63" s="11">
        <v>0</v>
      </c>
      <c r="D63" s="11">
        <v>0</v>
      </c>
      <c r="E63" s="10" t="s">
        <v>26</v>
      </c>
      <c r="F63" s="11">
        <v>35.47</v>
      </c>
      <c r="G63" s="11">
        <v>4</v>
      </c>
      <c r="H63" s="11">
        <v>7.0940000000000003</v>
      </c>
      <c r="I63" s="11">
        <v>148.97399999999999</v>
      </c>
      <c r="J63" s="12">
        <v>43538</v>
      </c>
      <c r="K63" s="13">
        <v>2</v>
      </c>
      <c r="L63" s="10" t="s">
        <v>282</v>
      </c>
      <c r="M63" s="11">
        <v>141.88</v>
      </c>
      <c r="N63" s="11">
        <v>4.761904762E-2</v>
      </c>
      <c r="O63" s="11">
        <v>7.0940000000000003</v>
      </c>
      <c r="P63" s="23">
        <f t="shared" si="0"/>
        <v>7.0939999999999941</v>
      </c>
      <c r="Q63" s="23">
        <f t="shared" si="1"/>
        <v>7.0940000000000003</v>
      </c>
      <c r="R63" s="24">
        <f t="shared" si="2"/>
        <v>148.97399999999999</v>
      </c>
      <c r="S63" s="25">
        <f t="shared" si="3"/>
        <v>7.0939999999999941</v>
      </c>
      <c r="T63" s="31">
        <f t="shared" si="4"/>
        <v>7.0940000001418797</v>
      </c>
      <c r="U63" s="10"/>
      <c r="V63" s="10"/>
      <c r="W63" s="10"/>
      <c r="X63" s="10"/>
      <c r="Y63" s="10"/>
      <c r="Z63" s="10"/>
      <c r="AA63" s="10"/>
    </row>
    <row r="64" spans="1:27" ht="15.75">
      <c r="A64" s="10" t="s">
        <v>343</v>
      </c>
      <c r="B64" s="10" t="s">
        <v>251</v>
      </c>
      <c r="C64" s="11">
        <v>1</v>
      </c>
      <c r="D64" s="11">
        <v>1</v>
      </c>
      <c r="E64" s="10" t="s">
        <v>37</v>
      </c>
      <c r="F64" s="11">
        <v>74.599999999999994</v>
      </c>
      <c r="G64" s="11">
        <v>10</v>
      </c>
      <c r="H64" s="11">
        <v>37.299999999999997</v>
      </c>
      <c r="I64" s="11">
        <v>783.3</v>
      </c>
      <c r="J64" s="12">
        <v>43473</v>
      </c>
      <c r="K64" s="13">
        <v>2</v>
      </c>
      <c r="L64" s="10" t="s">
        <v>23</v>
      </c>
      <c r="M64" s="11">
        <v>746</v>
      </c>
      <c r="N64" s="11">
        <v>4.761904762E-2</v>
      </c>
      <c r="O64" s="11">
        <v>37.299999999999997</v>
      </c>
      <c r="P64" s="23">
        <f t="shared" si="0"/>
        <v>37.299999999999955</v>
      </c>
      <c r="Q64" s="23">
        <f t="shared" si="1"/>
        <v>37.299999999999997</v>
      </c>
      <c r="R64" s="24">
        <f t="shared" si="2"/>
        <v>783.3</v>
      </c>
      <c r="S64" s="25">
        <f t="shared" si="3"/>
        <v>37.299999999999955</v>
      </c>
      <c r="T64" s="31">
        <f t="shared" si="4"/>
        <v>37.300000000745996</v>
      </c>
      <c r="U64" s="10"/>
      <c r="V64" s="10"/>
      <c r="W64" s="10"/>
      <c r="X64" s="10"/>
      <c r="Y64" s="10"/>
      <c r="Z64" s="10"/>
      <c r="AA64" s="10"/>
    </row>
    <row r="65" spans="1:27" ht="15.75">
      <c r="A65" s="10" t="s">
        <v>344</v>
      </c>
      <c r="B65" s="10" t="s">
        <v>246</v>
      </c>
      <c r="C65" s="11">
        <v>1</v>
      </c>
      <c r="D65" s="11">
        <v>0</v>
      </c>
      <c r="E65" s="10" t="s">
        <v>26</v>
      </c>
      <c r="F65" s="11">
        <v>70.739999999999995</v>
      </c>
      <c r="G65" s="11">
        <v>4</v>
      </c>
      <c r="H65" s="11">
        <v>14.148</v>
      </c>
      <c r="I65" s="11">
        <v>297.108</v>
      </c>
      <c r="J65" s="12">
        <v>43470</v>
      </c>
      <c r="K65" s="13">
        <v>2</v>
      </c>
      <c r="L65" s="10" t="s">
        <v>282</v>
      </c>
      <c r="M65" s="11">
        <v>282.95999999999998</v>
      </c>
      <c r="N65" s="11">
        <v>4.761904762E-2</v>
      </c>
      <c r="O65" s="11">
        <v>14.148</v>
      </c>
      <c r="P65" s="23">
        <f t="shared" si="0"/>
        <v>14.148000000000025</v>
      </c>
      <c r="Q65" s="23">
        <f t="shared" si="1"/>
        <v>14.148</v>
      </c>
      <c r="R65" s="24">
        <f t="shared" si="2"/>
        <v>297.108</v>
      </c>
      <c r="S65" s="25">
        <f t="shared" si="3"/>
        <v>14.148000000000025</v>
      </c>
      <c r="T65" s="31">
        <f t="shared" si="4"/>
        <v>14.148000000282961</v>
      </c>
      <c r="U65" s="10"/>
      <c r="V65" s="10"/>
      <c r="W65" s="10"/>
      <c r="X65" s="10"/>
      <c r="Y65" s="10"/>
      <c r="Z65" s="10"/>
      <c r="AA65" s="10"/>
    </row>
    <row r="66" spans="1:27" ht="15.75">
      <c r="A66" s="10" t="s">
        <v>345</v>
      </c>
      <c r="B66" s="10" t="s">
        <v>246</v>
      </c>
      <c r="C66" s="11">
        <v>1</v>
      </c>
      <c r="D66" s="11">
        <v>1</v>
      </c>
      <c r="E66" s="10" t="s">
        <v>26</v>
      </c>
      <c r="F66" s="11">
        <v>35.54</v>
      </c>
      <c r="G66" s="11">
        <v>10</v>
      </c>
      <c r="H66" s="11">
        <v>17.77</v>
      </c>
      <c r="I66" s="11">
        <v>373.17</v>
      </c>
      <c r="J66" s="12">
        <v>43469</v>
      </c>
      <c r="K66" s="13">
        <v>1</v>
      </c>
      <c r="L66" s="10" t="s">
        <v>18</v>
      </c>
      <c r="M66" s="11">
        <v>355.4</v>
      </c>
      <c r="N66" s="11">
        <v>4.761904762E-2</v>
      </c>
      <c r="O66" s="11">
        <v>17.77</v>
      </c>
      <c r="P66" s="23">
        <f t="shared" si="0"/>
        <v>17.769999999999982</v>
      </c>
      <c r="Q66" s="23">
        <f t="shared" si="1"/>
        <v>17.770000000000003</v>
      </c>
      <c r="R66" s="24">
        <f t="shared" si="2"/>
        <v>373.16999999999996</v>
      </c>
      <c r="S66" s="25">
        <f t="shared" si="3"/>
        <v>17.770000000000039</v>
      </c>
      <c r="T66" s="31">
        <f t="shared" si="4"/>
        <v>17.770000000355399</v>
      </c>
      <c r="U66" s="10"/>
      <c r="V66" s="10"/>
      <c r="W66" s="10"/>
      <c r="X66" s="10"/>
      <c r="Y66" s="10"/>
      <c r="Z66" s="10"/>
      <c r="AA66" s="10"/>
    </row>
    <row r="67" spans="1:27" ht="15.75">
      <c r="A67" s="10" t="s">
        <v>346</v>
      </c>
      <c r="B67" s="10" t="s">
        <v>251</v>
      </c>
      <c r="C67" s="11">
        <v>0</v>
      </c>
      <c r="D67" s="11">
        <v>1</v>
      </c>
      <c r="E67" s="10" t="s">
        <v>30</v>
      </c>
      <c r="F67" s="11">
        <v>67.430000000000007</v>
      </c>
      <c r="G67" s="11">
        <v>5</v>
      </c>
      <c r="H67" s="11">
        <v>16.857500000000002</v>
      </c>
      <c r="I67" s="11">
        <v>354.00749999999999</v>
      </c>
      <c r="J67" s="12">
        <v>43530</v>
      </c>
      <c r="K67" s="13">
        <v>2</v>
      </c>
      <c r="L67" s="10" t="s">
        <v>18</v>
      </c>
      <c r="M67" s="11">
        <v>337.15</v>
      </c>
      <c r="N67" s="11">
        <v>4.761904762E-2</v>
      </c>
      <c r="O67" s="11">
        <v>16.857500000000002</v>
      </c>
      <c r="P67" s="23">
        <f t="shared" ref="P67:P130" si="5">F67*G67+H67-M67</f>
        <v>16.857500000000073</v>
      </c>
      <c r="Q67" s="23">
        <f t="shared" ref="Q67:Q130" si="6">0.05*F67*G67</f>
        <v>16.857500000000002</v>
      </c>
      <c r="R67" s="24">
        <f t="shared" ref="R67:R130" si="7">(F67*G67+H67)</f>
        <v>354.00750000000005</v>
      </c>
      <c r="S67" s="25">
        <f t="shared" ref="S67:S130" si="8">I67-M67</f>
        <v>16.857500000000016</v>
      </c>
      <c r="T67" s="31">
        <f t="shared" ref="T67:T130" si="9">N67*R67</f>
        <v>16.857500000337154</v>
      </c>
      <c r="U67" s="10"/>
      <c r="V67" s="10"/>
      <c r="W67" s="10"/>
      <c r="X67" s="10"/>
      <c r="Y67" s="10"/>
      <c r="Z67" s="10"/>
      <c r="AA67" s="10"/>
    </row>
    <row r="68" spans="1:27" ht="15.75">
      <c r="A68" s="10" t="s">
        <v>347</v>
      </c>
      <c r="B68" s="10" t="s">
        <v>254</v>
      </c>
      <c r="C68" s="11">
        <v>1</v>
      </c>
      <c r="D68" s="11">
        <v>1</v>
      </c>
      <c r="E68" s="10" t="s">
        <v>17</v>
      </c>
      <c r="F68" s="11">
        <v>21.12</v>
      </c>
      <c r="G68" s="11">
        <v>2</v>
      </c>
      <c r="H68" s="11">
        <v>2.1120000000000001</v>
      </c>
      <c r="I68" s="11">
        <v>44.351999999999997</v>
      </c>
      <c r="J68" s="12">
        <v>43468</v>
      </c>
      <c r="K68" s="13">
        <v>2</v>
      </c>
      <c r="L68" s="10" t="s">
        <v>23</v>
      </c>
      <c r="M68" s="11">
        <v>42.24</v>
      </c>
      <c r="N68" s="11">
        <v>4.761904762E-2</v>
      </c>
      <c r="O68" s="11">
        <v>2.1120000000000001</v>
      </c>
      <c r="P68" s="23">
        <f t="shared" si="5"/>
        <v>2.1120000000000019</v>
      </c>
      <c r="Q68" s="23">
        <f t="shared" si="6"/>
        <v>2.1120000000000001</v>
      </c>
      <c r="R68" s="24">
        <f t="shared" si="7"/>
        <v>44.352000000000004</v>
      </c>
      <c r="S68" s="25">
        <f t="shared" si="8"/>
        <v>2.1119999999999948</v>
      </c>
      <c r="T68" s="31">
        <f t="shared" si="9"/>
        <v>2.1120000000422401</v>
      </c>
      <c r="U68" s="10"/>
      <c r="V68" s="10"/>
      <c r="W68" s="10"/>
      <c r="X68" s="10"/>
      <c r="Y68" s="10"/>
      <c r="Z68" s="10"/>
      <c r="AA68" s="10"/>
    </row>
    <row r="69" spans="1:27" ht="15.75">
      <c r="A69" s="10" t="s">
        <v>348</v>
      </c>
      <c r="B69" s="10" t="s">
        <v>246</v>
      </c>
      <c r="C69" s="11">
        <v>1</v>
      </c>
      <c r="D69" s="11">
        <v>1</v>
      </c>
      <c r="E69" s="10" t="s">
        <v>26</v>
      </c>
      <c r="F69" s="11">
        <v>21.54</v>
      </c>
      <c r="G69" s="11">
        <v>9</v>
      </c>
      <c r="H69" s="11">
        <v>9.6929999999999996</v>
      </c>
      <c r="I69" s="11">
        <v>203.553</v>
      </c>
      <c r="J69" s="12">
        <v>43472</v>
      </c>
      <c r="K69" s="13">
        <v>1</v>
      </c>
      <c r="L69" s="10" t="s">
        <v>282</v>
      </c>
      <c r="M69" s="11">
        <v>193.86</v>
      </c>
      <c r="N69" s="11">
        <v>4.761904762E-2</v>
      </c>
      <c r="O69" s="11">
        <v>9.6929999999999996</v>
      </c>
      <c r="P69" s="23">
        <f t="shared" si="5"/>
        <v>9.6929999999999836</v>
      </c>
      <c r="Q69" s="23">
        <f t="shared" si="6"/>
        <v>9.6929999999999996</v>
      </c>
      <c r="R69" s="24">
        <f t="shared" si="7"/>
        <v>203.553</v>
      </c>
      <c r="S69" s="25">
        <f t="shared" si="8"/>
        <v>9.6929999999999836</v>
      </c>
      <c r="T69" s="31">
        <f t="shared" si="9"/>
        <v>9.6930000001938605</v>
      </c>
      <c r="U69" s="10"/>
      <c r="V69" s="10"/>
      <c r="W69" s="10"/>
      <c r="X69" s="10"/>
      <c r="Y69" s="10"/>
      <c r="Z69" s="10"/>
      <c r="AA69" s="10"/>
    </row>
    <row r="70" spans="1:27" ht="15.75">
      <c r="A70" s="10" t="s">
        <v>349</v>
      </c>
      <c r="B70" s="10" t="s">
        <v>246</v>
      </c>
      <c r="C70" s="11">
        <v>0</v>
      </c>
      <c r="D70" s="11">
        <v>1</v>
      </c>
      <c r="E70" s="10" t="s">
        <v>26</v>
      </c>
      <c r="F70" s="11">
        <v>12.03</v>
      </c>
      <c r="G70" s="11">
        <v>2</v>
      </c>
      <c r="H70" s="11">
        <v>1.2030000000000001</v>
      </c>
      <c r="I70" s="11">
        <v>25.263000000000002</v>
      </c>
      <c r="J70" s="12">
        <v>43492</v>
      </c>
      <c r="K70" s="13">
        <v>2</v>
      </c>
      <c r="L70" s="10" t="s">
        <v>23</v>
      </c>
      <c r="M70" s="11">
        <v>24.06</v>
      </c>
      <c r="N70" s="11">
        <v>4.761904762E-2</v>
      </c>
      <c r="O70" s="11">
        <v>1.2030000000000001</v>
      </c>
      <c r="P70" s="23">
        <f t="shared" si="5"/>
        <v>1.2029999999999994</v>
      </c>
      <c r="Q70" s="23">
        <f t="shared" si="6"/>
        <v>1.2030000000000001</v>
      </c>
      <c r="R70" s="24">
        <f t="shared" si="7"/>
        <v>25.262999999999998</v>
      </c>
      <c r="S70" s="25">
        <f t="shared" si="8"/>
        <v>1.203000000000003</v>
      </c>
      <c r="T70" s="31">
        <f t="shared" si="9"/>
        <v>1.2030000000240599</v>
      </c>
      <c r="U70" s="10"/>
      <c r="V70" s="10"/>
      <c r="W70" s="10"/>
      <c r="X70" s="10"/>
      <c r="Y70" s="10"/>
      <c r="Z70" s="10"/>
      <c r="AA70" s="10"/>
    </row>
    <row r="71" spans="1:27" ht="15.75">
      <c r="A71" s="10" t="s">
        <v>350</v>
      </c>
      <c r="B71" s="10" t="s">
        <v>251</v>
      </c>
      <c r="C71" s="11">
        <v>0</v>
      </c>
      <c r="D71" s="11">
        <v>1</v>
      </c>
      <c r="E71" s="10" t="s">
        <v>17</v>
      </c>
      <c r="F71" s="11">
        <v>99.71</v>
      </c>
      <c r="G71" s="11">
        <v>6</v>
      </c>
      <c r="H71" s="11">
        <v>29.913</v>
      </c>
      <c r="I71" s="11">
        <v>628.173</v>
      </c>
      <c r="J71" s="12">
        <v>43522</v>
      </c>
      <c r="K71" s="13">
        <v>2</v>
      </c>
      <c r="L71" s="10" t="s">
        <v>18</v>
      </c>
      <c r="M71" s="11">
        <v>598.26</v>
      </c>
      <c r="N71" s="11">
        <v>4.761904762E-2</v>
      </c>
      <c r="O71" s="11">
        <v>29.913</v>
      </c>
      <c r="P71" s="23">
        <f t="shared" si="5"/>
        <v>29.913000000000011</v>
      </c>
      <c r="Q71" s="23">
        <f t="shared" si="6"/>
        <v>29.913</v>
      </c>
      <c r="R71" s="24">
        <f t="shared" si="7"/>
        <v>628.173</v>
      </c>
      <c r="S71" s="25">
        <f t="shared" si="8"/>
        <v>29.913000000000011</v>
      </c>
      <c r="T71" s="31">
        <f t="shared" si="9"/>
        <v>29.913000000598259</v>
      </c>
      <c r="U71" s="10"/>
      <c r="V71" s="10"/>
      <c r="W71" s="10"/>
      <c r="X71" s="10"/>
      <c r="Y71" s="10"/>
      <c r="Z71" s="10"/>
      <c r="AA71" s="10"/>
    </row>
    <row r="72" spans="1:27" ht="15.75">
      <c r="A72" s="10" t="s">
        <v>351</v>
      </c>
      <c r="B72" s="10" t="s">
        <v>251</v>
      </c>
      <c r="C72" s="11">
        <v>0</v>
      </c>
      <c r="D72" s="11">
        <v>0</v>
      </c>
      <c r="E72" s="10" t="s">
        <v>39</v>
      </c>
      <c r="F72" s="11">
        <v>47.97</v>
      </c>
      <c r="G72" s="11">
        <v>7</v>
      </c>
      <c r="H72" s="11">
        <v>16.7895</v>
      </c>
      <c r="I72" s="11">
        <v>352.5795</v>
      </c>
      <c r="J72" s="12">
        <v>43472</v>
      </c>
      <c r="K72" s="13">
        <v>2</v>
      </c>
      <c r="L72" s="10" t="s">
        <v>23</v>
      </c>
      <c r="M72" s="11">
        <v>335.79</v>
      </c>
      <c r="N72" s="11">
        <v>4.761904762E-2</v>
      </c>
      <c r="O72" s="11">
        <v>16.7895</v>
      </c>
      <c r="P72" s="23">
        <f t="shared" si="5"/>
        <v>16.789499999999919</v>
      </c>
      <c r="Q72" s="23">
        <f t="shared" si="6"/>
        <v>16.789500000000004</v>
      </c>
      <c r="R72" s="24">
        <f t="shared" si="7"/>
        <v>352.57949999999994</v>
      </c>
      <c r="S72" s="25">
        <f t="shared" si="8"/>
        <v>16.789499999999975</v>
      </c>
      <c r="T72" s="31">
        <f t="shared" si="9"/>
        <v>16.789500000335789</v>
      </c>
      <c r="U72" s="10"/>
      <c r="V72" s="10"/>
      <c r="W72" s="10"/>
      <c r="X72" s="10"/>
      <c r="Y72" s="10"/>
      <c r="Z72" s="10"/>
      <c r="AA72" s="10"/>
    </row>
    <row r="73" spans="1:27" ht="15.75">
      <c r="A73" s="10" t="s">
        <v>352</v>
      </c>
      <c r="B73" s="10" t="s">
        <v>254</v>
      </c>
      <c r="C73" s="11">
        <v>1</v>
      </c>
      <c r="D73" s="11">
        <v>1</v>
      </c>
      <c r="E73" s="10" t="s">
        <v>26</v>
      </c>
      <c r="F73" s="11">
        <v>21.82</v>
      </c>
      <c r="G73" s="11">
        <v>10</v>
      </c>
      <c r="H73" s="11">
        <v>10.91</v>
      </c>
      <c r="I73" s="11">
        <v>229.11</v>
      </c>
      <c r="J73" s="12">
        <v>43472</v>
      </c>
      <c r="K73" s="13">
        <v>2</v>
      </c>
      <c r="L73" s="10" t="s">
        <v>23</v>
      </c>
      <c r="M73" s="11">
        <v>218.2</v>
      </c>
      <c r="N73" s="11">
        <v>4.761904762E-2</v>
      </c>
      <c r="O73" s="11">
        <v>10.91</v>
      </c>
      <c r="P73" s="23">
        <f t="shared" si="5"/>
        <v>10.909999999999997</v>
      </c>
      <c r="Q73" s="23">
        <f t="shared" si="6"/>
        <v>10.91</v>
      </c>
      <c r="R73" s="24">
        <f t="shared" si="7"/>
        <v>229.10999999999999</v>
      </c>
      <c r="S73" s="25">
        <f t="shared" si="8"/>
        <v>10.910000000000025</v>
      </c>
      <c r="T73" s="31">
        <f t="shared" si="9"/>
        <v>10.910000000218199</v>
      </c>
      <c r="U73" s="10"/>
      <c r="V73" s="10"/>
      <c r="W73" s="10"/>
      <c r="X73" s="10"/>
      <c r="Y73" s="10"/>
      <c r="Z73" s="10"/>
      <c r="AA73" s="10"/>
    </row>
    <row r="74" spans="1:27" ht="15.75">
      <c r="A74" s="10" t="s">
        <v>353</v>
      </c>
      <c r="B74" s="10" t="s">
        <v>254</v>
      </c>
      <c r="C74" s="11">
        <v>0</v>
      </c>
      <c r="D74" s="11">
        <v>1</v>
      </c>
      <c r="E74" s="10" t="s">
        <v>39</v>
      </c>
      <c r="F74" s="11">
        <v>95.42</v>
      </c>
      <c r="G74" s="11">
        <v>4</v>
      </c>
      <c r="H74" s="11">
        <v>19.084</v>
      </c>
      <c r="I74" s="11">
        <v>400.76400000000001</v>
      </c>
      <c r="J74" s="12">
        <v>43498</v>
      </c>
      <c r="K74" s="13">
        <v>1</v>
      </c>
      <c r="L74" s="10" t="s">
        <v>18</v>
      </c>
      <c r="M74" s="11">
        <v>381.68</v>
      </c>
      <c r="N74" s="11">
        <v>4.761904762E-2</v>
      </c>
      <c r="O74" s="11">
        <v>19.084</v>
      </c>
      <c r="P74" s="23">
        <f t="shared" si="5"/>
        <v>19.084000000000003</v>
      </c>
      <c r="Q74" s="23">
        <f t="shared" si="6"/>
        <v>19.084</v>
      </c>
      <c r="R74" s="24">
        <f t="shared" si="7"/>
        <v>400.76400000000001</v>
      </c>
      <c r="S74" s="25">
        <f t="shared" si="8"/>
        <v>19.084000000000003</v>
      </c>
      <c r="T74" s="31">
        <f t="shared" si="9"/>
        <v>19.084000000381682</v>
      </c>
      <c r="U74" s="10"/>
      <c r="V74" s="10"/>
      <c r="W74" s="10"/>
      <c r="X74" s="10"/>
      <c r="Y74" s="10"/>
      <c r="Z74" s="10"/>
      <c r="AA74" s="10"/>
    </row>
    <row r="75" spans="1:27" ht="15.75">
      <c r="A75" s="10" t="s">
        <v>354</v>
      </c>
      <c r="B75" s="10" t="s">
        <v>254</v>
      </c>
      <c r="C75" s="11">
        <v>1</v>
      </c>
      <c r="D75" s="11">
        <v>0</v>
      </c>
      <c r="E75" s="10" t="s">
        <v>39</v>
      </c>
      <c r="F75" s="11">
        <v>70.989999999999995</v>
      </c>
      <c r="G75" s="11">
        <v>10</v>
      </c>
      <c r="H75" s="11">
        <v>35.494999999999997</v>
      </c>
      <c r="I75" s="11">
        <v>745.39499999999998</v>
      </c>
      <c r="J75" s="12">
        <v>43544</v>
      </c>
      <c r="K75" s="13">
        <v>2</v>
      </c>
      <c r="L75" s="10" t="s">
        <v>23</v>
      </c>
      <c r="M75" s="11">
        <v>709.9</v>
      </c>
      <c r="N75" s="11">
        <v>4.761904762E-2</v>
      </c>
      <c r="O75" s="11">
        <v>35.494999999999997</v>
      </c>
      <c r="P75" s="23">
        <f t="shared" si="5"/>
        <v>35.495000000000005</v>
      </c>
      <c r="Q75" s="23">
        <f t="shared" si="6"/>
        <v>35.495000000000005</v>
      </c>
      <c r="R75" s="24">
        <f t="shared" si="7"/>
        <v>745.39499999999998</v>
      </c>
      <c r="S75" s="25">
        <f t="shared" si="8"/>
        <v>35.495000000000005</v>
      </c>
      <c r="T75" s="31">
        <f t="shared" si="9"/>
        <v>35.495000000709901</v>
      </c>
      <c r="U75" s="10"/>
      <c r="V75" s="10"/>
      <c r="W75" s="10"/>
      <c r="X75" s="10"/>
      <c r="Y75" s="10"/>
      <c r="Z75" s="10"/>
      <c r="AA75" s="10"/>
    </row>
    <row r="76" spans="1:27" ht="15.75">
      <c r="A76" s="10" t="s">
        <v>355</v>
      </c>
      <c r="B76" s="10" t="s">
        <v>246</v>
      </c>
      <c r="C76" s="11">
        <v>1</v>
      </c>
      <c r="D76" s="11">
        <v>0</v>
      </c>
      <c r="E76" s="10" t="s">
        <v>30</v>
      </c>
      <c r="F76" s="11">
        <v>44.02</v>
      </c>
      <c r="G76" s="11">
        <v>10</v>
      </c>
      <c r="H76" s="11">
        <v>22.01</v>
      </c>
      <c r="I76" s="11">
        <v>462.21</v>
      </c>
      <c r="J76" s="12">
        <v>43544</v>
      </c>
      <c r="K76" s="13">
        <v>2</v>
      </c>
      <c r="L76" s="10" t="s">
        <v>282</v>
      </c>
      <c r="M76" s="11">
        <v>440.2</v>
      </c>
      <c r="N76" s="11">
        <v>4.761904762E-2</v>
      </c>
      <c r="O76" s="11">
        <v>22.01</v>
      </c>
      <c r="P76" s="23">
        <f t="shared" si="5"/>
        <v>22.010000000000048</v>
      </c>
      <c r="Q76" s="23">
        <f t="shared" si="6"/>
        <v>22.01</v>
      </c>
      <c r="R76" s="24">
        <f t="shared" si="7"/>
        <v>462.21000000000004</v>
      </c>
      <c r="S76" s="25">
        <f t="shared" si="8"/>
        <v>22.009999999999991</v>
      </c>
      <c r="T76" s="31">
        <f t="shared" si="9"/>
        <v>22.010000000440201</v>
      </c>
      <c r="U76" s="10"/>
      <c r="V76" s="10"/>
      <c r="W76" s="10"/>
      <c r="X76" s="10"/>
      <c r="Y76" s="10"/>
      <c r="Z76" s="10"/>
      <c r="AA76" s="10"/>
    </row>
    <row r="77" spans="1:27" ht="15.75">
      <c r="A77" s="10" t="s">
        <v>356</v>
      </c>
      <c r="B77" s="10" t="s">
        <v>246</v>
      </c>
      <c r="C77" s="11">
        <v>0</v>
      </c>
      <c r="D77" s="11">
        <v>1</v>
      </c>
      <c r="E77" s="10" t="s">
        <v>26</v>
      </c>
      <c r="F77" s="11">
        <v>69.959999999999994</v>
      </c>
      <c r="G77" s="11">
        <v>8</v>
      </c>
      <c r="H77" s="11">
        <v>27.984000000000002</v>
      </c>
      <c r="I77" s="11">
        <v>587.66399999999999</v>
      </c>
      <c r="J77" s="12">
        <v>43511</v>
      </c>
      <c r="K77" s="13">
        <v>2</v>
      </c>
      <c r="L77" s="10" t="s">
        <v>282</v>
      </c>
      <c r="M77" s="11">
        <v>559.67999999999995</v>
      </c>
      <c r="N77" s="11">
        <v>4.761904762E-2</v>
      </c>
      <c r="O77" s="11">
        <v>27.984000000000002</v>
      </c>
      <c r="P77" s="23">
        <f t="shared" si="5"/>
        <v>27.984000000000037</v>
      </c>
      <c r="Q77" s="23">
        <f t="shared" si="6"/>
        <v>27.983999999999998</v>
      </c>
      <c r="R77" s="24">
        <f t="shared" si="7"/>
        <v>587.66399999999999</v>
      </c>
      <c r="S77" s="25">
        <f t="shared" si="8"/>
        <v>27.984000000000037</v>
      </c>
      <c r="T77" s="31">
        <f t="shared" si="9"/>
        <v>27.984000000559679</v>
      </c>
      <c r="U77" s="10"/>
      <c r="V77" s="10"/>
      <c r="W77" s="10"/>
      <c r="X77" s="10"/>
      <c r="Y77" s="10"/>
      <c r="Z77" s="10"/>
      <c r="AA77" s="10"/>
    </row>
    <row r="78" spans="1:27" ht="15.75">
      <c r="A78" s="10" t="s">
        <v>357</v>
      </c>
      <c r="B78" s="10" t="s">
        <v>254</v>
      </c>
      <c r="C78" s="11">
        <v>0</v>
      </c>
      <c r="D78" s="11">
        <v>0</v>
      </c>
      <c r="E78" s="10" t="s">
        <v>26</v>
      </c>
      <c r="F78" s="11">
        <v>37</v>
      </c>
      <c r="G78" s="11">
        <v>1</v>
      </c>
      <c r="H78" s="11">
        <v>1.85</v>
      </c>
      <c r="I78" s="11">
        <v>38.85</v>
      </c>
      <c r="J78" s="12">
        <v>43530</v>
      </c>
      <c r="K78" s="13">
        <v>1</v>
      </c>
      <c r="L78" s="10" t="s">
        <v>282</v>
      </c>
      <c r="M78" s="11">
        <v>37</v>
      </c>
      <c r="N78" s="11">
        <v>4.761904762E-2</v>
      </c>
      <c r="O78" s="11">
        <v>1.85</v>
      </c>
      <c r="P78" s="23">
        <f t="shared" si="5"/>
        <v>1.8500000000000014</v>
      </c>
      <c r="Q78" s="23">
        <f t="shared" si="6"/>
        <v>1.85</v>
      </c>
      <c r="R78" s="24">
        <f t="shared" si="7"/>
        <v>38.85</v>
      </c>
      <c r="S78" s="25">
        <f t="shared" si="8"/>
        <v>1.8500000000000014</v>
      </c>
      <c r="T78" s="31">
        <f t="shared" si="9"/>
        <v>1.850000000037</v>
      </c>
      <c r="U78" s="10"/>
      <c r="V78" s="10"/>
      <c r="W78" s="10"/>
      <c r="X78" s="10"/>
      <c r="Y78" s="10"/>
      <c r="Z78" s="10"/>
      <c r="AA78" s="10"/>
    </row>
    <row r="79" spans="1:27" ht="15.75">
      <c r="A79" s="10" t="s">
        <v>358</v>
      </c>
      <c r="B79" s="10" t="s">
        <v>246</v>
      </c>
      <c r="C79" s="11">
        <v>0</v>
      </c>
      <c r="D79" s="11">
        <v>1</v>
      </c>
      <c r="E79" s="10" t="s">
        <v>30</v>
      </c>
      <c r="F79" s="11">
        <v>15.34</v>
      </c>
      <c r="G79" s="11">
        <v>1</v>
      </c>
      <c r="H79" s="11">
        <v>0.76700000000000002</v>
      </c>
      <c r="I79" s="11">
        <v>16.106999999999999</v>
      </c>
      <c r="J79" s="12">
        <v>43471</v>
      </c>
      <c r="K79" s="13">
        <v>1</v>
      </c>
      <c r="L79" s="10" t="s">
        <v>23</v>
      </c>
      <c r="M79" s="11">
        <v>15.34</v>
      </c>
      <c r="N79" s="11">
        <v>4.761904762E-2</v>
      </c>
      <c r="O79" s="11">
        <v>0.76700000000000002</v>
      </c>
      <c r="P79" s="23">
        <f t="shared" si="5"/>
        <v>0.76699999999999946</v>
      </c>
      <c r="Q79" s="23">
        <f t="shared" si="6"/>
        <v>0.76700000000000002</v>
      </c>
      <c r="R79" s="24">
        <f t="shared" si="7"/>
        <v>16.106999999999999</v>
      </c>
      <c r="S79" s="25">
        <f t="shared" si="8"/>
        <v>0.76699999999999946</v>
      </c>
      <c r="T79" s="31">
        <f t="shared" si="9"/>
        <v>0.76700000001533997</v>
      </c>
      <c r="U79" s="10"/>
      <c r="V79" s="10"/>
      <c r="W79" s="10"/>
      <c r="X79" s="10"/>
      <c r="Y79" s="10"/>
      <c r="Z79" s="10"/>
      <c r="AA79" s="10"/>
    </row>
    <row r="80" spans="1:27" ht="15.75">
      <c r="A80" s="10" t="s">
        <v>359</v>
      </c>
      <c r="B80" s="10" t="s">
        <v>246</v>
      </c>
      <c r="C80" s="11">
        <v>1</v>
      </c>
      <c r="D80" s="11">
        <v>0</v>
      </c>
      <c r="E80" s="10" t="s">
        <v>17</v>
      </c>
      <c r="F80" s="11">
        <v>99.83</v>
      </c>
      <c r="G80" s="11">
        <v>6</v>
      </c>
      <c r="H80" s="11">
        <v>29.949000000000002</v>
      </c>
      <c r="I80" s="11">
        <v>628.92899999999997</v>
      </c>
      <c r="J80" s="12">
        <v>43528</v>
      </c>
      <c r="K80" s="13">
        <v>2</v>
      </c>
      <c r="L80" s="10" t="s">
        <v>18</v>
      </c>
      <c r="M80" s="11">
        <v>598.98</v>
      </c>
      <c r="N80" s="11">
        <v>4.761904762E-2</v>
      </c>
      <c r="O80" s="11">
        <v>29.949000000000002</v>
      </c>
      <c r="P80" s="23">
        <f t="shared" si="5"/>
        <v>29.948999999999955</v>
      </c>
      <c r="Q80" s="23">
        <f t="shared" si="6"/>
        <v>29.949000000000002</v>
      </c>
      <c r="R80" s="24">
        <f t="shared" si="7"/>
        <v>628.92899999999997</v>
      </c>
      <c r="S80" s="25">
        <f t="shared" si="8"/>
        <v>29.948999999999955</v>
      </c>
      <c r="T80" s="31">
        <f t="shared" si="9"/>
        <v>29.949000000598978</v>
      </c>
      <c r="U80" s="10"/>
      <c r="V80" s="10"/>
      <c r="W80" s="10"/>
      <c r="X80" s="10"/>
      <c r="Y80" s="10"/>
      <c r="Z80" s="10"/>
      <c r="AA80" s="10"/>
    </row>
    <row r="81" spans="1:27" ht="15.75">
      <c r="A81" s="10" t="s">
        <v>360</v>
      </c>
      <c r="B81" s="10" t="s">
        <v>246</v>
      </c>
      <c r="C81" s="11">
        <v>1</v>
      </c>
      <c r="D81" s="11">
        <v>1</v>
      </c>
      <c r="E81" s="10" t="s">
        <v>17</v>
      </c>
      <c r="F81" s="11">
        <v>47.67</v>
      </c>
      <c r="G81" s="11">
        <v>4</v>
      </c>
      <c r="H81" s="11">
        <v>9.5340000000000007</v>
      </c>
      <c r="I81" s="11">
        <v>200.214</v>
      </c>
      <c r="J81" s="12">
        <v>43536</v>
      </c>
      <c r="K81" s="13">
        <v>1</v>
      </c>
      <c r="L81" s="10" t="s">
        <v>23</v>
      </c>
      <c r="M81" s="11">
        <v>190.68</v>
      </c>
      <c r="N81" s="11">
        <v>4.761904762E-2</v>
      </c>
      <c r="O81" s="11">
        <v>9.5340000000000007</v>
      </c>
      <c r="P81" s="23">
        <f t="shared" si="5"/>
        <v>9.5339999999999918</v>
      </c>
      <c r="Q81" s="23">
        <f t="shared" si="6"/>
        <v>9.5340000000000007</v>
      </c>
      <c r="R81" s="24">
        <f t="shared" si="7"/>
        <v>200.214</v>
      </c>
      <c r="S81" s="25">
        <f t="shared" si="8"/>
        <v>9.5339999999999918</v>
      </c>
      <c r="T81" s="31">
        <f t="shared" si="9"/>
        <v>9.5340000001906802</v>
      </c>
      <c r="U81" s="10"/>
      <c r="V81" s="10"/>
      <c r="W81" s="10"/>
      <c r="X81" s="10"/>
      <c r="Y81" s="10"/>
      <c r="Z81" s="10"/>
      <c r="AA81" s="10"/>
    </row>
    <row r="82" spans="1:27" ht="15.75">
      <c r="A82" s="10" t="s">
        <v>361</v>
      </c>
      <c r="B82" s="10" t="s">
        <v>251</v>
      </c>
      <c r="C82" s="11">
        <v>0</v>
      </c>
      <c r="D82" s="11">
        <v>0</v>
      </c>
      <c r="E82" s="10" t="s">
        <v>17</v>
      </c>
      <c r="F82" s="11">
        <v>66.680000000000007</v>
      </c>
      <c r="G82" s="11">
        <v>5</v>
      </c>
      <c r="H82" s="11">
        <v>16.670000000000002</v>
      </c>
      <c r="I82" s="11">
        <v>350.07</v>
      </c>
      <c r="J82" s="12">
        <v>43516</v>
      </c>
      <c r="K82" s="13">
        <v>2</v>
      </c>
      <c r="L82" s="10" t="s">
        <v>23</v>
      </c>
      <c r="M82" s="11">
        <v>333.4</v>
      </c>
      <c r="N82" s="11">
        <v>4.761904762E-2</v>
      </c>
      <c r="O82" s="11">
        <v>16.670000000000002</v>
      </c>
      <c r="P82" s="23">
        <f t="shared" si="5"/>
        <v>16.670000000000073</v>
      </c>
      <c r="Q82" s="23">
        <f t="shared" si="6"/>
        <v>16.670000000000002</v>
      </c>
      <c r="R82" s="24">
        <f t="shared" si="7"/>
        <v>350.07000000000005</v>
      </c>
      <c r="S82" s="25">
        <f t="shared" si="8"/>
        <v>16.670000000000016</v>
      </c>
      <c r="T82" s="31">
        <f t="shared" si="9"/>
        <v>16.670000000333403</v>
      </c>
      <c r="U82" s="10"/>
      <c r="V82" s="10"/>
      <c r="W82" s="10"/>
      <c r="X82" s="10"/>
      <c r="Y82" s="10"/>
      <c r="Z82" s="10"/>
      <c r="AA82" s="10"/>
    </row>
    <row r="83" spans="1:27" ht="15.75">
      <c r="A83" s="10" t="s">
        <v>362</v>
      </c>
      <c r="B83" s="10" t="s">
        <v>254</v>
      </c>
      <c r="C83" s="11">
        <v>1</v>
      </c>
      <c r="D83" s="11">
        <v>0</v>
      </c>
      <c r="E83" s="10" t="s">
        <v>26</v>
      </c>
      <c r="F83" s="11">
        <v>74.86</v>
      </c>
      <c r="G83" s="11">
        <v>1</v>
      </c>
      <c r="H83" s="11">
        <v>3.7429999999999999</v>
      </c>
      <c r="I83" s="11">
        <v>78.602999999999994</v>
      </c>
      <c r="J83" s="12">
        <v>43548</v>
      </c>
      <c r="K83" s="13">
        <v>1</v>
      </c>
      <c r="L83" s="10" t="s">
        <v>23</v>
      </c>
      <c r="M83" s="11">
        <v>74.86</v>
      </c>
      <c r="N83" s="11">
        <v>4.761904762E-2</v>
      </c>
      <c r="O83" s="11">
        <v>3.7429999999999999</v>
      </c>
      <c r="P83" s="23">
        <f t="shared" si="5"/>
        <v>3.742999999999995</v>
      </c>
      <c r="Q83" s="23">
        <f t="shared" si="6"/>
        <v>3.7430000000000003</v>
      </c>
      <c r="R83" s="24">
        <f t="shared" si="7"/>
        <v>78.602999999999994</v>
      </c>
      <c r="S83" s="25">
        <f t="shared" si="8"/>
        <v>3.742999999999995</v>
      </c>
      <c r="T83" s="31">
        <f t="shared" si="9"/>
        <v>3.7430000000748596</v>
      </c>
      <c r="U83" s="10"/>
      <c r="V83" s="10"/>
      <c r="W83" s="10"/>
      <c r="X83" s="10"/>
      <c r="Y83" s="10"/>
      <c r="Z83" s="10"/>
      <c r="AA83" s="10"/>
    </row>
    <row r="84" spans="1:27" ht="15.75">
      <c r="A84" s="10" t="s">
        <v>363</v>
      </c>
      <c r="B84" s="10" t="s">
        <v>254</v>
      </c>
      <c r="C84" s="11">
        <v>0</v>
      </c>
      <c r="D84" s="11">
        <v>1</v>
      </c>
      <c r="E84" s="10" t="s">
        <v>30</v>
      </c>
      <c r="F84" s="11">
        <v>23.75</v>
      </c>
      <c r="G84" s="11">
        <v>9</v>
      </c>
      <c r="H84" s="11">
        <v>10.6875</v>
      </c>
      <c r="I84" s="11">
        <v>224.4375</v>
      </c>
      <c r="J84" s="12">
        <v>43496</v>
      </c>
      <c r="K84" s="13">
        <v>1</v>
      </c>
      <c r="L84" s="10" t="s">
        <v>23</v>
      </c>
      <c r="M84" s="11">
        <v>213.75</v>
      </c>
      <c r="N84" s="11">
        <v>4.761904762E-2</v>
      </c>
      <c r="O84" s="11">
        <v>10.6875</v>
      </c>
      <c r="P84" s="23">
        <f t="shared" si="5"/>
        <v>10.6875</v>
      </c>
      <c r="Q84" s="23">
        <f t="shared" si="6"/>
        <v>10.6875</v>
      </c>
      <c r="R84" s="24">
        <f t="shared" si="7"/>
        <v>224.4375</v>
      </c>
      <c r="S84" s="25">
        <f t="shared" si="8"/>
        <v>10.6875</v>
      </c>
      <c r="T84" s="31">
        <f t="shared" si="9"/>
        <v>10.687500000213751</v>
      </c>
      <c r="U84" s="10"/>
      <c r="V84" s="10"/>
      <c r="W84" s="10"/>
      <c r="X84" s="10"/>
      <c r="Y84" s="10"/>
      <c r="Z84" s="10"/>
      <c r="AA84" s="10"/>
    </row>
    <row r="85" spans="1:27" ht="15.75">
      <c r="A85" s="10" t="s">
        <v>364</v>
      </c>
      <c r="B85" s="10" t="s">
        <v>251</v>
      </c>
      <c r="C85" s="11">
        <v>0</v>
      </c>
      <c r="D85" s="11">
        <v>1</v>
      </c>
      <c r="E85" s="10" t="s">
        <v>37</v>
      </c>
      <c r="F85" s="11">
        <v>48.51</v>
      </c>
      <c r="G85" s="11">
        <v>7</v>
      </c>
      <c r="H85" s="11">
        <v>16.9785</v>
      </c>
      <c r="I85" s="11">
        <v>356.54849999999999</v>
      </c>
      <c r="J85" s="12">
        <v>43490</v>
      </c>
      <c r="K85" s="13">
        <v>1</v>
      </c>
      <c r="L85" s="10" t="s">
        <v>282</v>
      </c>
      <c r="M85" s="11">
        <v>339.57</v>
      </c>
      <c r="N85" s="11">
        <v>4.761904762E-2</v>
      </c>
      <c r="O85" s="11">
        <v>16.9785</v>
      </c>
      <c r="P85" s="23">
        <f t="shared" si="5"/>
        <v>16.978499999999997</v>
      </c>
      <c r="Q85" s="23">
        <f t="shared" si="6"/>
        <v>16.9785</v>
      </c>
      <c r="R85" s="24">
        <f t="shared" si="7"/>
        <v>356.54849999999999</v>
      </c>
      <c r="S85" s="25">
        <f t="shared" si="8"/>
        <v>16.978499999999997</v>
      </c>
      <c r="T85" s="31">
        <f t="shared" si="9"/>
        <v>16.978500000339569</v>
      </c>
      <c r="U85" s="10"/>
      <c r="V85" s="10"/>
      <c r="W85" s="10"/>
      <c r="X85" s="10"/>
      <c r="Y85" s="10"/>
      <c r="Z85" s="10"/>
      <c r="AA85" s="10"/>
    </row>
    <row r="86" spans="1:27" ht="15.75">
      <c r="A86" s="10" t="s">
        <v>365</v>
      </c>
      <c r="B86" s="10" t="s">
        <v>246</v>
      </c>
      <c r="C86" s="11">
        <v>1</v>
      </c>
      <c r="D86" s="11">
        <v>1</v>
      </c>
      <c r="E86" s="10" t="s">
        <v>26</v>
      </c>
      <c r="F86" s="11">
        <v>94.88</v>
      </c>
      <c r="G86" s="11">
        <v>7</v>
      </c>
      <c r="H86" s="11">
        <v>33.207999999999998</v>
      </c>
      <c r="I86" s="11">
        <v>697.36800000000005</v>
      </c>
      <c r="J86" s="12">
        <v>43499</v>
      </c>
      <c r="K86" s="13">
        <v>1</v>
      </c>
      <c r="L86" s="10" t="s">
        <v>23</v>
      </c>
      <c r="M86" s="11">
        <v>664.16</v>
      </c>
      <c r="N86" s="11">
        <v>4.761904762E-2</v>
      </c>
      <c r="O86" s="11">
        <v>33.207999999999998</v>
      </c>
      <c r="P86" s="23">
        <f t="shared" si="5"/>
        <v>33.20799999999997</v>
      </c>
      <c r="Q86" s="23">
        <f t="shared" si="6"/>
        <v>33.207999999999998</v>
      </c>
      <c r="R86" s="24">
        <f t="shared" si="7"/>
        <v>697.36799999999994</v>
      </c>
      <c r="S86" s="25">
        <f t="shared" si="8"/>
        <v>33.208000000000084</v>
      </c>
      <c r="T86" s="31">
        <f t="shared" si="9"/>
        <v>33.208000000664157</v>
      </c>
      <c r="U86" s="10"/>
      <c r="V86" s="10"/>
      <c r="W86" s="10"/>
      <c r="X86" s="10"/>
      <c r="Y86" s="10"/>
      <c r="Z86" s="10"/>
      <c r="AA86" s="10"/>
    </row>
    <row r="87" spans="1:27" ht="15.75">
      <c r="A87" s="10" t="s">
        <v>366</v>
      </c>
      <c r="B87" s="10" t="s">
        <v>251</v>
      </c>
      <c r="C87" s="11">
        <v>1</v>
      </c>
      <c r="D87" s="11">
        <v>0</v>
      </c>
      <c r="E87" s="10" t="s">
        <v>22</v>
      </c>
      <c r="F87" s="11">
        <v>40.299999999999997</v>
      </c>
      <c r="G87" s="11">
        <v>10</v>
      </c>
      <c r="H87" s="11">
        <v>20.149999999999999</v>
      </c>
      <c r="I87" s="11">
        <v>423.15</v>
      </c>
      <c r="J87" s="12">
        <v>43489</v>
      </c>
      <c r="K87" s="13">
        <v>2</v>
      </c>
      <c r="L87" s="10" t="s">
        <v>282</v>
      </c>
      <c r="M87" s="11">
        <v>403</v>
      </c>
      <c r="N87" s="11">
        <v>4.761904762E-2</v>
      </c>
      <c r="O87" s="11">
        <v>20.149999999999999</v>
      </c>
      <c r="P87" s="23">
        <f t="shared" si="5"/>
        <v>20.149999999999977</v>
      </c>
      <c r="Q87" s="23">
        <f t="shared" si="6"/>
        <v>20.150000000000002</v>
      </c>
      <c r="R87" s="24">
        <f t="shared" si="7"/>
        <v>423.15</v>
      </c>
      <c r="S87" s="25">
        <f t="shared" si="8"/>
        <v>20.149999999999977</v>
      </c>
      <c r="T87" s="31">
        <f t="shared" si="9"/>
        <v>20.150000000403001</v>
      </c>
      <c r="U87" s="10"/>
      <c r="V87" s="10"/>
      <c r="W87" s="10"/>
      <c r="X87" s="10"/>
      <c r="Y87" s="10"/>
      <c r="Z87" s="10"/>
      <c r="AA87" s="10"/>
    </row>
    <row r="88" spans="1:27" ht="15.75">
      <c r="A88" s="10" t="s">
        <v>367</v>
      </c>
      <c r="B88" s="10" t="s">
        <v>254</v>
      </c>
      <c r="C88" s="11">
        <v>0</v>
      </c>
      <c r="D88" s="11">
        <v>0</v>
      </c>
      <c r="E88" s="10" t="s">
        <v>22</v>
      </c>
      <c r="F88" s="11">
        <v>27.85</v>
      </c>
      <c r="G88" s="11">
        <v>7</v>
      </c>
      <c r="H88" s="11">
        <v>9.7475000000000005</v>
      </c>
      <c r="I88" s="11">
        <v>204.69749999999999</v>
      </c>
      <c r="J88" s="12">
        <v>43538</v>
      </c>
      <c r="K88" s="13">
        <v>2</v>
      </c>
      <c r="L88" s="10" t="s">
        <v>18</v>
      </c>
      <c r="M88" s="11">
        <v>194.95</v>
      </c>
      <c r="N88" s="11">
        <v>4.761904762E-2</v>
      </c>
      <c r="O88" s="11">
        <v>9.7475000000000005</v>
      </c>
      <c r="P88" s="23">
        <f t="shared" si="5"/>
        <v>9.7475000000000307</v>
      </c>
      <c r="Q88" s="23">
        <f t="shared" si="6"/>
        <v>9.7475000000000005</v>
      </c>
      <c r="R88" s="24">
        <f t="shared" si="7"/>
        <v>204.69750000000002</v>
      </c>
      <c r="S88" s="25">
        <f t="shared" si="8"/>
        <v>9.7475000000000023</v>
      </c>
      <c r="T88" s="31">
        <f t="shared" si="9"/>
        <v>9.7475000001949503</v>
      </c>
      <c r="U88" s="10"/>
      <c r="V88" s="10"/>
      <c r="W88" s="10"/>
      <c r="X88" s="10"/>
      <c r="Y88" s="10"/>
      <c r="Z88" s="10"/>
      <c r="AA88" s="10"/>
    </row>
    <row r="89" spans="1:27" ht="15.75">
      <c r="A89" s="10" t="s">
        <v>368</v>
      </c>
      <c r="B89" s="10" t="s">
        <v>246</v>
      </c>
      <c r="C89" s="11">
        <v>1</v>
      </c>
      <c r="D89" s="11">
        <v>1</v>
      </c>
      <c r="E89" s="10" t="s">
        <v>22</v>
      </c>
      <c r="F89" s="11">
        <v>62.48</v>
      </c>
      <c r="G89" s="11">
        <v>1</v>
      </c>
      <c r="H89" s="11">
        <v>3.1240000000000001</v>
      </c>
      <c r="I89" s="11">
        <v>65.603999999999999</v>
      </c>
      <c r="J89" s="12">
        <v>43514</v>
      </c>
      <c r="K89" s="13">
        <v>2</v>
      </c>
      <c r="L89" s="10" t="s">
        <v>23</v>
      </c>
      <c r="M89" s="11">
        <v>62.48</v>
      </c>
      <c r="N89" s="11">
        <v>4.761904762E-2</v>
      </c>
      <c r="O89" s="11">
        <v>3.1240000000000001</v>
      </c>
      <c r="P89" s="23">
        <f t="shared" si="5"/>
        <v>3.1240000000000023</v>
      </c>
      <c r="Q89" s="23">
        <f t="shared" si="6"/>
        <v>3.1240000000000001</v>
      </c>
      <c r="R89" s="24">
        <f t="shared" si="7"/>
        <v>65.603999999999999</v>
      </c>
      <c r="S89" s="25">
        <f t="shared" si="8"/>
        <v>3.1240000000000023</v>
      </c>
      <c r="T89" s="31">
        <f t="shared" si="9"/>
        <v>3.1240000000624799</v>
      </c>
      <c r="U89" s="10"/>
      <c r="V89" s="10"/>
      <c r="W89" s="10"/>
      <c r="X89" s="10"/>
      <c r="Y89" s="10"/>
      <c r="Z89" s="10"/>
      <c r="AA89" s="10"/>
    </row>
    <row r="90" spans="1:27" ht="15.75">
      <c r="A90" s="10" t="s">
        <v>369</v>
      </c>
      <c r="B90" s="10" t="s">
        <v>246</v>
      </c>
      <c r="C90" s="11">
        <v>1</v>
      </c>
      <c r="D90" s="11">
        <v>1</v>
      </c>
      <c r="E90" s="10" t="s">
        <v>37</v>
      </c>
      <c r="F90" s="11">
        <v>36.36</v>
      </c>
      <c r="G90" s="11">
        <v>2</v>
      </c>
      <c r="H90" s="11">
        <v>3.6360000000000001</v>
      </c>
      <c r="I90" s="11">
        <v>76.355999999999995</v>
      </c>
      <c r="J90" s="12">
        <v>43486</v>
      </c>
      <c r="K90" s="13">
        <v>0</v>
      </c>
      <c r="L90" s="10" t="s">
        <v>23</v>
      </c>
      <c r="M90" s="11">
        <v>72.72</v>
      </c>
      <c r="N90" s="11">
        <v>4.761904762E-2</v>
      </c>
      <c r="O90" s="11">
        <v>3.6360000000000001</v>
      </c>
      <c r="P90" s="23">
        <f t="shared" si="5"/>
        <v>3.6359999999999957</v>
      </c>
      <c r="Q90" s="23">
        <f t="shared" si="6"/>
        <v>3.6360000000000001</v>
      </c>
      <c r="R90" s="24">
        <f t="shared" si="7"/>
        <v>76.355999999999995</v>
      </c>
      <c r="S90" s="25">
        <f t="shared" si="8"/>
        <v>3.6359999999999957</v>
      </c>
      <c r="T90" s="31">
        <f t="shared" si="9"/>
        <v>3.6360000000727197</v>
      </c>
      <c r="U90" s="10"/>
      <c r="V90" s="10"/>
      <c r="W90" s="10"/>
      <c r="X90" s="10"/>
      <c r="Y90" s="10"/>
      <c r="Z90" s="10"/>
      <c r="AA90" s="10"/>
    </row>
    <row r="91" spans="1:27" ht="15.75">
      <c r="A91" s="10" t="s">
        <v>370</v>
      </c>
      <c r="B91" s="10" t="s">
        <v>251</v>
      </c>
      <c r="C91" s="11">
        <v>0</v>
      </c>
      <c r="D91" s="11">
        <v>0</v>
      </c>
      <c r="E91" s="10" t="s">
        <v>17</v>
      </c>
      <c r="F91" s="11">
        <v>18.11</v>
      </c>
      <c r="G91" s="11">
        <v>10</v>
      </c>
      <c r="H91" s="11">
        <v>9.0549999999999997</v>
      </c>
      <c r="I91" s="11">
        <v>190.155</v>
      </c>
      <c r="J91" s="12">
        <v>43537</v>
      </c>
      <c r="K91" s="13">
        <v>1</v>
      </c>
      <c r="L91" s="10" t="s">
        <v>18</v>
      </c>
      <c r="M91" s="11">
        <v>181.1</v>
      </c>
      <c r="N91" s="11">
        <v>4.761904762E-2</v>
      </c>
      <c r="O91" s="11">
        <v>9.0549999999999997</v>
      </c>
      <c r="P91" s="23">
        <f t="shared" si="5"/>
        <v>9.0550000000000068</v>
      </c>
      <c r="Q91" s="23">
        <f t="shared" si="6"/>
        <v>9.0549999999999997</v>
      </c>
      <c r="R91" s="24">
        <f t="shared" si="7"/>
        <v>190.155</v>
      </c>
      <c r="S91" s="25">
        <f t="shared" si="8"/>
        <v>9.0550000000000068</v>
      </c>
      <c r="T91" s="31">
        <f t="shared" si="9"/>
        <v>9.0550000001810993</v>
      </c>
      <c r="U91" s="10"/>
      <c r="V91" s="10"/>
      <c r="W91" s="10"/>
      <c r="X91" s="10"/>
      <c r="Y91" s="10"/>
      <c r="Z91" s="10"/>
      <c r="AA91" s="10"/>
    </row>
    <row r="92" spans="1:27" ht="15.75">
      <c r="A92" s="10" t="s">
        <v>371</v>
      </c>
      <c r="B92" s="10" t="s">
        <v>254</v>
      </c>
      <c r="C92" s="11">
        <v>1</v>
      </c>
      <c r="D92" s="11">
        <v>1</v>
      </c>
      <c r="E92" s="10" t="s">
        <v>22</v>
      </c>
      <c r="F92" s="11">
        <v>51.92</v>
      </c>
      <c r="G92" s="11">
        <v>5</v>
      </c>
      <c r="H92" s="11">
        <v>12.98</v>
      </c>
      <c r="I92" s="11">
        <v>272.58</v>
      </c>
      <c r="J92" s="12">
        <v>43527</v>
      </c>
      <c r="K92" s="13">
        <v>1</v>
      </c>
      <c r="L92" s="10" t="s">
        <v>23</v>
      </c>
      <c r="M92" s="11">
        <v>259.60000000000002</v>
      </c>
      <c r="N92" s="11">
        <v>4.761904762E-2</v>
      </c>
      <c r="O92" s="11">
        <v>12.98</v>
      </c>
      <c r="P92" s="23">
        <f t="shared" si="5"/>
        <v>12.980000000000018</v>
      </c>
      <c r="Q92" s="23">
        <f t="shared" si="6"/>
        <v>12.98</v>
      </c>
      <c r="R92" s="24">
        <f t="shared" si="7"/>
        <v>272.58000000000004</v>
      </c>
      <c r="S92" s="25">
        <f t="shared" si="8"/>
        <v>12.979999999999961</v>
      </c>
      <c r="T92" s="31">
        <f t="shared" si="9"/>
        <v>12.980000000259603</v>
      </c>
      <c r="U92" s="10"/>
      <c r="V92" s="10"/>
      <c r="W92" s="10"/>
      <c r="X92" s="10"/>
      <c r="Y92" s="10"/>
      <c r="Z92" s="10"/>
      <c r="AA92" s="10"/>
    </row>
    <row r="93" spans="1:27" ht="15.75">
      <c r="A93" s="10" t="s">
        <v>372</v>
      </c>
      <c r="B93" s="10" t="s">
        <v>254</v>
      </c>
      <c r="C93" s="11">
        <v>0</v>
      </c>
      <c r="D93" s="11">
        <v>0</v>
      </c>
      <c r="E93" s="10" t="s">
        <v>22</v>
      </c>
      <c r="F93" s="11">
        <v>28.84</v>
      </c>
      <c r="G93" s="11">
        <v>4</v>
      </c>
      <c r="H93" s="11">
        <v>5.7679999999999998</v>
      </c>
      <c r="I93" s="11">
        <v>121.128</v>
      </c>
      <c r="J93" s="12">
        <v>43553</v>
      </c>
      <c r="K93" s="13">
        <v>1</v>
      </c>
      <c r="L93" s="10" t="s">
        <v>23</v>
      </c>
      <c r="M93" s="11">
        <v>115.36</v>
      </c>
      <c r="N93" s="11">
        <v>4.761904762E-2</v>
      </c>
      <c r="O93" s="11">
        <v>5.7679999999999998</v>
      </c>
      <c r="P93" s="23">
        <f t="shared" si="5"/>
        <v>5.7680000000000007</v>
      </c>
      <c r="Q93" s="23">
        <f t="shared" si="6"/>
        <v>5.7680000000000007</v>
      </c>
      <c r="R93" s="24">
        <f t="shared" si="7"/>
        <v>121.128</v>
      </c>
      <c r="S93" s="25">
        <f t="shared" si="8"/>
        <v>5.7680000000000007</v>
      </c>
      <c r="T93" s="31">
        <f t="shared" si="9"/>
        <v>5.76800000011536</v>
      </c>
      <c r="U93" s="10"/>
      <c r="V93" s="10"/>
      <c r="W93" s="10"/>
      <c r="X93" s="10"/>
      <c r="Y93" s="10"/>
      <c r="Z93" s="10"/>
      <c r="AA93" s="10"/>
    </row>
    <row r="94" spans="1:27" ht="15.75">
      <c r="A94" s="10" t="s">
        <v>373</v>
      </c>
      <c r="B94" s="10" t="s">
        <v>246</v>
      </c>
      <c r="C94" s="11">
        <v>1</v>
      </c>
      <c r="D94" s="11">
        <v>0</v>
      </c>
      <c r="E94" s="10" t="s">
        <v>26</v>
      </c>
      <c r="F94" s="11">
        <v>78.38</v>
      </c>
      <c r="G94" s="11">
        <v>6</v>
      </c>
      <c r="H94" s="11">
        <v>23.513999999999999</v>
      </c>
      <c r="I94" s="11">
        <v>493.79399999999998</v>
      </c>
      <c r="J94" s="12">
        <v>43475</v>
      </c>
      <c r="K94" s="13">
        <v>1</v>
      </c>
      <c r="L94" s="10" t="s">
        <v>18</v>
      </c>
      <c r="M94" s="11">
        <v>470.28</v>
      </c>
      <c r="N94" s="11">
        <v>4.761904762E-2</v>
      </c>
      <c r="O94" s="11">
        <v>23.513999999999999</v>
      </c>
      <c r="P94" s="23">
        <f t="shared" si="5"/>
        <v>23.51400000000001</v>
      </c>
      <c r="Q94" s="23">
        <f t="shared" si="6"/>
        <v>23.513999999999999</v>
      </c>
      <c r="R94" s="24">
        <f t="shared" si="7"/>
        <v>493.79399999999998</v>
      </c>
      <c r="S94" s="25">
        <f t="shared" si="8"/>
        <v>23.51400000000001</v>
      </c>
      <c r="T94" s="31">
        <f t="shared" si="9"/>
        <v>23.514000000470279</v>
      </c>
      <c r="U94" s="10"/>
      <c r="V94" s="10"/>
      <c r="W94" s="10"/>
      <c r="X94" s="10"/>
      <c r="Y94" s="10"/>
      <c r="Z94" s="10"/>
      <c r="AA94" s="10"/>
    </row>
    <row r="95" spans="1:27" ht="15.75">
      <c r="A95" s="10" t="s">
        <v>374</v>
      </c>
      <c r="B95" s="10" t="s">
        <v>246</v>
      </c>
      <c r="C95" s="11">
        <v>1</v>
      </c>
      <c r="D95" s="11">
        <v>0</v>
      </c>
      <c r="E95" s="10" t="s">
        <v>26</v>
      </c>
      <c r="F95" s="11">
        <v>60.01</v>
      </c>
      <c r="G95" s="11">
        <v>4</v>
      </c>
      <c r="H95" s="11">
        <v>12.002000000000001</v>
      </c>
      <c r="I95" s="11">
        <v>252.042</v>
      </c>
      <c r="J95" s="12">
        <v>43490</v>
      </c>
      <c r="K95" s="13">
        <v>2</v>
      </c>
      <c r="L95" s="10" t="s">
        <v>23</v>
      </c>
      <c r="M95" s="11">
        <v>240.04</v>
      </c>
      <c r="N95" s="11">
        <v>4.761904762E-2</v>
      </c>
      <c r="O95" s="11">
        <v>12.002000000000001</v>
      </c>
      <c r="P95" s="23">
        <f t="shared" si="5"/>
        <v>12.00200000000001</v>
      </c>
      <c r="Q95" s="23">
        <f t="shared" si="6"/>
        <v>12.002000000000001</v>
      </c>
      <c r="R95" s="24">
        <f t="shared" si="7"/>
        <v>252.042</v>
      </c>
      <c r="S95" s="25">
        <f t="shared" si="8"/>
        <v>12.00200000000001</v>
      </c>
      <c r="T95" s="31">
        <f t="shared" si="9"/>
        <v>12.00200000024004</v>
      </c>
      <c r="U95" s="10"/>
      <c r="V95" s="10"/>
      <c r="W95" s="10"/>
      <c r="X95" s="10"/>
      <c r="Y95" s="10"/>
      <c r="Z95" s="10"/>
      <c r="AA95" s="10"/>
    </row>
    <row r="96" spans="1:27" ht="15.75">
      <c r="A96" s="10" t="s">
        <v>375</v>
      </c>
      <c r="B96" s="10" t="s">
        <v>254</v>
      </c>
      <c r="C96" s="11">
        <v>1</v>
      </c>
      <c r="D96" s="11">
        <v>1</v>
      </c>
      <c r="E96" s="10" t="s">
        <v>26</v>
      </c>
      <c r="F96" s="11">
        <v>88.61</v>
      </c>
      <c r="G96" s="11">
        <v>1</v>
      </c>
      <c r="H96" s="11">
        <v>4.4305000000000003</v>
      </c>
      <c r="I96" s="11">
        <v>93.040499999999994</v>
      </c>
      <c r="J96" s="12">
        <v>43484</v>
      </c>
      <c r="K96" s="13">
        <v>0</v>
      </c>
      <c r="L96" s="10" t="s">
        <v>23</v>
      </c>
      <c r="M96" s="11">
        <v>88.61</v>
      </c>
      <c r="N96" s="11">
        <v>4.761904762E-2</v>
      </c>
      <c r="O96" s="11">
        <v>4.4305000000000003</v>
      </c>
      <c r="P96" s="23">
        <f t="shared" si="5"/>
        <v>4.430499999999995</v>
      </c>
      <c r="Q96" s="23">
        <f t="shared" si="6"/>
        <v>4.4305000000000003</v>
      </c>
      <c r="R96" s="24">
        <f t="shared" si="7"/>
        <v>93.040499999999994</v>
      </c>
      <c r="S96" s="25">
        <f t="shared" si="8"/>
        <v>4.430499999999995</v>
      </c>
      <c r="T96" s="31">
        <f t="shared" si="9"/>
        <v>4.4305000000886094</v>
      </c>
      <c r="U96" s="10"/>
      <c r="V96" s="10"/>
      <c r="W96" s="10"/>
      <c r="X96" s="10"/>
      <c r="Y96" s="10"/>
      <c r="Z96" s="10"/>
      <c r="AA96" s="10"/>
    </row>
    <row r="97" spans="1:27" ht="15.75">
      <c r="A97" s="10" t="s">
        <v>376</v>
      </c>
      <c r="B97" s="10" t="s">
        <v>254</v>
      </c>
      <c r="C97" s="11">
        <v>0</v>
      </c>
      <c r="D97" s="11">
        <v>0</v>
      </c>
      <c r="E97" s="10" t="s">
        <v>39</v>
      </c>
      <c r="F97" s="11">
        <v>99.82</v>
      </c>
      <c r="G97" s="11">
        <v>2</v>
      </c>
      <c r="H97" s="11">
        <v>9.9819999999999993</v>
      </c>
      <c r="I97" s="11">
        <v>209.62200000000001</v>
      </c>
      <c r="J97" s="12">
        <v>43467</v>
      </c>
      <c r="K97" s="13">
        <v>2</v>
      </c>
      <c r="L97" s="10" t="s">
        <v>282</v>
      </c>
      <c r="M97" s="11">
        <v>199.64</v>
      </c>
      <c r="N97" s="11">
        <v>4.761904762E-2</v>
      </c>
      <c r="O97" s="11">
        <v>9.9819999999999993</v>
      </c>
      <c r="P97" s="23">
        <f t="shared" si="5"/>
        <v>9.9819999999999993</v>
      </c>
      <c r="Q97" s="23">
        <f t="shared" si="6"/>
        <v>9.9819999999999993</v>
      </c>
      <c r="R97" s="24">
        <f t="shared" si="7"/>
        <v>209.62199999999999</v>
      </c>
      <c r="S97" s="25">
        <f t="shared" si="8"/>
        <v>9.9820000000000277</v>
      </c>
      <c r="T97" s="31">
        <f t="shared" si="9"/>
        <v>9.9820000001996387</v>
      </c>
      <c r="U97" s="10"/>
      <c r="V97" s="10"/>
      <c r="W97" s="10"/>
      <c r="X97" s="10"/>
      <c r="Y97" s="10"/>
      <c r="Z97" s="10"/>
      <c r="AA97" s="10"/>
    </row>
    <row r="98" spans="1:27" ht="15.75">
      <c r="A98" s="10" t="s">
        <v>377</v>
      </c>
      <c r="B98" s="10" t="s">
        <v>251</v>
      </c>
      <c r="C98" s="11">
        <v>1</v>
      </c>
      <c r="D98" s="11">
        <v>0</v>
      </c>
      <c r="E98" s="10" t="s">
        <v>17</v>
      </c>
      <c r="F98" s="11">
        <v>39.01</v>
      </c>
      <c r="G98" s="11">
        <v>1</v>
      </c>
      <c r="H98" s="11">
        <v>1.9504999999999999</v>
      </c>
      <c r="I98" s="11">
        <v>40.960500000000003</v>
      </c>
      <c r="J98" s="12">
        <v>43536</v>
      </c>
      <c r="K98" s="13">
        <v>2</v>
      </c>
      <c r="L98" s="10" t="s">
        <v>282</v>
      </c>
      <c r="M98" s="11">
        <v>39.01</v>
      </c>
      <c r="N98" s="11">
        <v>4.761904762E-2</v>
      </c>
      <c r="O98" s="11">
        <v>1.9504999999999999</v>
      </c>
      <c r="P98" s="23">
        <f t="shared" si="5"/>
        <v>1.9504999999999981</v>
      </c>
      <c r="Q98" s="23">
        <f t="shared" si="6"/>
        <v>1.9504999999999999</v>
      </c>
      <c r="R98" s="24">
        <f t="shared" si="7"/>
        <v>40.960499999999996</v>
      </c>
      <c r="S98" s="25">
        <f t="shared" si="8"/>
        <v>1.9505000000000052</v>
      </c>
      <c r="T98" s="31">
        <f t="shared" si="9"/>
        <v>1.9505000000390098</v>
      </c>
      <c r="U98" s="10"/>
      <c r="V98" s="10"/>
      <c r="W98" s="10"/>
      <c r="X98" s="10"/>
      <c r="Y98" s="10"/>
      <c r="Z98" s="10"/>
      <c r="AA98" s="10"/>
    </row>
    <row r="99" spans="1:27" ht="15.75">
      <c r="A99" s="10" t="s">
        <v>378</v>
      </c>
      <c r="B99" s="10" t="s">
        <v>254</v>
      </c>
      <c r="C99" s="11">
        <v>0</v>
      </c>
      <c r="D99" s="11">
        <v>0</v>
      </c>
      <c r="E99" s="10" t="s">
        <v>37</v>
      </c>
      <c r="F99" s="11">
        <v>48.61</v>
      </c>
      <c r="G99" s="11">
        <v>1</v>
      </c>
      <c r="H99" s="11">
        <v>2.4304999999999999</v>
      </c>
      <c r="I99" s="11">
        <v>51.040500000000002</v>
      </c>
      <c r="J99" s="12">
        <v>43521</v>
      </c>
      <c r="K99" s="13">
        <v>2</v>
      </c>
      <c r="L99" s="10" t="s">
        <v>23</v>
      </c>
      <c r="M99" s="11">
        <v>48.61</v>
      </c>
      <c r="N99" s="11">
        <v>4.761904762E-2</v>
      </c>
      <c r="O99" s="11">
        <v>2.4304999999999999</v>
      </c>
      <c r="P99" s="23">
        <f t="shared" si="5"/>
        <v>2.4305000000000021</v>
      </c>
      <c r="Q99" s="23">
        <f t="shared" si="6"/>
        <v>2.4305000000000003</v>
      </c>
      <c r="R99" s="24">
        <f t="shared" si="7"/>
        <v>51.040500000000002</v>
      </c>
      <c r="S99" s="25">
        <f t="shared" si="8"/>
        <v>2.4305000000000021</v>
      </c>
      <c r="T99" s="31">
        <f t="shared" si="9"/>
        <v>2.4305000000486099</v>
      </c>
      <c r="U99" s="10"/>
      <c r="V99" s="10"/>
      <c r="W99" s="10"/>
      <c r="X99" s="10"/>
      <c r="Y99" s="10"/>
      <c r="Z99" s="10"/>
      <c r="AA99" s="10"/>
    </row>
    <row r="100" spans="1:27" ht="15.75">
      <c r="A100" s="10" t="s">
        <v>379</v>
      </c>
      <c r="B100" s="10" t="s">
        <v>246</v>
      </c>
      <c r="C100" s="11">
        <v>0</v>
      </c>
      <c r="D100" s="11">
        <v>1</v>
      </c>
      <c r="E100" s="10" t="s">
        <v>22</v>
      </c>
      <c r="F100" s="11">
        <v>51.19</v>
      </c>
      <c r="G100" s="11">
        <v>4</v>
      </c>
      <c r="H100" s="11">
        <v>10.238</v>
      </c>
      <c r="I100" s="11">
        <v>214.99799999999999</v>
      </c>
      <c r="J100" s="12">
        <v>43542</v>
      </c>
      <c r="K100" s="13">
        <v>2</v>
      </c>
      <c r="L100" s="10" t="s">
        <v>282</v>
      </c>
      <c r="M100" s="11">
        <v>204.76</v>
      </c>
      <c r="N100" s="11">
        <v>4.761904762E-2</v>
      </c>
      <c r="O100" s="11">
        <v>10.238</v>
      </c>
      <c r="P100" s="23">
        <f t="shared" si="5"/>
        <v>10.238</v>
      </c>
      <c r="Q100" s="23">
        <f t="shared" si="6"/>
        <v>10.238</v>
      </c>
      <c r="R100" s="24">
        <f t="shared" si="7"/>
        <v>214.99799999999999</v>
      </c>
      <c r="S100" s="25">
        <f t="shared" si="8"/>
        <v>10.238</v>
      </c>
      <c r="T100" s="31">
        <f t="shared" si="9"/>
        <v>10.23800000020476</v>
      </c>
      <c r="U100" s="10"/>
      <c r="V100" s="10"/>
      <c r="W100" s="10"/>
      <c r="X100" s="10"/>
      <c r="Y100" s="10"/>
      <c r="Z100" s="10"/>
      <c r="AA100" s="10"/>
    </row>
    <row r="101" spans="1:27" ht="15.75">
      <c r="A101" s="10" t="s">
        <v>380</v>
      </c>
      <c r="B101" s="10" t="s">
        <v>251</v>
      </c>
      <c r="C101" s="11">
        <v>0</v>
      </c>
      <c r="D101" s="11">
        <v>1</v>
      </c>
      <c r="E101" s="10" t="s">
        <v>22</v>
      </c>
      <c r="F101" s="11">
        <v>14.96</v>
      </c>
      <c r="G101" s="11">
        <v>8</v>
      </c>
      <c r="H101" s="11">
        <v>5.984</v>
      </c>
      <c r="I101" s="11">
        <v>125.664</v>
      </c>
      <c r="J101" s="12">
        <v>43519</v>
      </c>
      <c r="K101" s="13">
        <v>1</v>
      </c>
      <c r="L101" s="10" t="s">
        <v>23</v>
      </c>
      <c r="M101" s="11">
        <v>119.68</v>
      </c>
      <c r="N101" s="11">
        <v>4.761904762E-2</v>
      </c>
      <c r="O101" s="11">
        <v>5.984</v>
      </c>
      <c r="P101" s="23">
        <f t="shared" si="5"/>
        <v>5.9839999999999947</v>
      </c>
      <c r="Q101" s="23">
        <f t="shared" si="6"/>
        <v>5.9840000000000009</v>
      </c>
      <c r="R101" s="24">
        <f t="shared" si="7"/>
        <v>125.664</v>
      </c>
      <c r="S101" s="25">
        <f t="shared" si="8"/>
        <v>5.9839999999999947</v>
      </c>
      <c r="T101" s="31">
        <f t="shared" si="9"/>
        <v>5.9840000001196803</v>
      </c>
      <c r="U101" s="10"/>
      <c r="V101" s="10"/>
      <c r="W101" s="10"/>
      <c r="X101" s="10"/>
      <c r="Y101" s="10"/>
      <c r="Z101" s="10"/>
      <c r="AA101" s="10"/>
    </row>
    <row r="102" spans="1:27" ht="15.75">
      <c r="A102" s="10" t="s">
        <v>381</v>
      </c>
      <c r="B102" s="10" t="s">
        <v>246</v>
      </c>
      <c r="C102" s="11">
        <v>1</v>
      </c>
      <c r="D102" s="11">
        <v>0</v>
      </c>
      <c r="E102" s="10" t="s">
        <v>22</v>
      </c>
      <c r="F102" s="11">
        <v>72.2</v>
      </c>
      <c r="G102" s="11">
        <v>7</v>
      </c>
      <c r="H102" s="11">
        <v>25.27</v>
      </c>
      <c r="I102" s="11">
        <v>530.66999999999996</v>
      </c>
      <c r="J102" s="12">
        <v>43550</v>
      </c>
      <c r="K102" s="13">
        <v>2</v>
      </c>
      <c r="L102" s="10" t="s">
        <v>18</v>
      </c>
      <c r="M102" s="11">
        <v>505.4</v>
      </c>
      <c r="N102" s="11">
        <v>4.761904762E-2</v>
      </c>
      <c r="O102" s="11">
        <v>25.27</v>
      </c>
      <c r="P102" s="23">
        <f t="shared" si="5"/>
        <v>25.270000000000095</v>
      </c>
      <c r="Q102" s="23">
        <f t="shared" si="6"/>
        <v>25.270000000000003</v>
      </c>
      <c r="R102" s="24">
        <f t="shared" si="7"/>
        <v>530.67000000000007</v>
      </c>
      <c r="S102" s="25">
        <f t="shared" si="8"/>
        <v>25.269999999999982</v>
      </c>
      <c r="T102" s="31">
        <f t="shared" si="9"/>
        <v>25.270000000505405</v>
      </c>
      <c r="U102" s="10"/>
      <c r="V102" s="10"/>
      <c r="W102" s="10"/>
      <c r="X102" s="10"/>
      <c r="Y102" s="10"/>
      <c r="Z102" s="10"/>
      <c r="AA102" s="10"/>
    </row>
    <row r="103" spans="1:27" ht="15.75">
      <c r="A103" s="10" t="s">
        <v>382</v>
      </c>
      <c r="B103" s="10" t="s">
        <v>246</v>
      </c>
      <c r="C103" s="11">
        <v>0</v>
      </c>
      <c r="D103" s="11">
        <v>1</v>
      </c>
      <c r="E103" s="10" t="s">
        <v>30</v>
      </c>
      <c r="F103" s="11">
        <v>40.229999999999997</v>
      </c>
      <c r="G103" s="11">
        <v>7</v>
      </c>
      <c r="H103" s="11">
        <v>14.080500000000001</v>
      </c>
      <c r="I103" s="11">
        <v>295.69049999999999</v>
      </c>
      <c r="J103" s="12">
        <v>43554</v>
      </c>
      <c r="K103" s="13">
        <v>1</v>
      </c>
      <c r="L103" s="10" t="s">
        <v>23</v>
      </c>
      <c r="M103" s="11">
        <v>281.61</v>
      </c>
      <c r="N103" s="11">
        <v>4.761904762E-2</v>
      </c>
      <c r="O103" s="11">
        <v>14.080500000000001</v>
      </c>
      <c r="P103" s="23">
        <f t="shared" si="5"/>
        <v>14.080499999999915</v>
      </c>
      <c r="Q103" s="23">
        <f t="shared" si="6"/>
        <v>14.080499999999999</v>
      </c>
      <c r="R103" s="24">
        <f t="shared" si="7"/>
        <v>295.69049999999993</v>
      </c>
      <c r="S103" s="25">
        <f t="shared" si="8"/>
        <v>14.080499999999972</v>
      </c>
      <c r="T103" s="31">
        <f t="shared" si="9"/>
        <v>14.080500000281607</v>
      </c>
      <c r="U103" s="10"/>
      <c r="V103" s="10"/>
      <c r="W103" s="10"/>
      <c r="X103" s="10"/>
      <c r="Y103" s="10"/>
      <c r="Z103" s="10"/>
      <c r="AA103" s="10"/>
    </row>
    <row r="104" spans="1:27" ht="15.75">
      <c r="A104" s="10" t="s">
        <v>383</v>
      </c>
      <c r="B104" s="10" t="s">
        <v>246</v>
      </c>
      <c r="C104" s="11">
        <v>1</v>
      </c>
      <c r="D104" s="11">
        <v>1</v>
      </c>
      <c r="E104" s="10" t="s">
        <v>26</v>
      </c>
      <c r="F104" s="11">
        <v>88.79</v>
      </c>
      <c r="G104" s="11">
        <v>8</v>
      </c>
      <c r="H104" s="11">
        <v>35.515999999999998</v>
      </c>
      <c r="I104" s="11">
        <v>745.83600000000001</v>
      </c>
      <c r="J104" s="12">
        <v>43513</v>
      </c>
      <c r="K104" s="13">
        <v>2</v>
      </c>
      <c r="L104" s="10" t="s">
        <v>23</v>
      </c>
      <c r="M104" s="11">
        <v>710.32</v>
      </c>
      <c r="N104" s="11">
        <v>4.761904762E-2</v>
      </c>
      <c r="O104" s="11">
        <v>35.515999999999998</v>
      </c>
      <c r="P104" s="23">
        <f t="shared" si="5"/>
        <v>35.515999999999963</v>
      </c>
      <c r="Q104" s="23">
        <f t="shared" si="6"/>
        <v>35.516000000000005</v>
      </c>
      <c r="R104" s="24">
        <f t="shared" si="7"/>
        <v>745.83600000000001</v>
      </c>
      <c r="S104" s="25">
        <f t="shared" si="8"/>
        <v>35.515999999999963</v>
      </c>
      <c r="T104" s="31">
        <f t="shared" si="9"/>
        <v>35.516000000710321</v>
      </c>
      <c r="U104" s="10"/>
      <c r="V104" s="10"/>
      <c r="W104" s="10"/>
      <c r="X104" s="10"/>
      <c r="Y104" s="10"/>
      <c r="Z104" s="10"/>
      <c r="AA104" s="10"/>
    </row>
    <row r="105" spans="1:27" ht="15.75">
      <c r="A105" s="10" t="s">
        <v>384</v>
      </c>
      <c r="B105" s="10" t="s">
        <v>246</v>
      </c>
      <c r="C105" s="11">
        <v>1</v>
      </c>
      <c r="D105" s="11">
        <v>1</v>
      </c>
      <c r="E105" s="10" t="s">
        <v>22</v>
      </c>
      <c r="F105" s="11">
        <v>26.48</v>
      </c>
      <c r="G105" s="11">
        <v>3</v>
      </c>
      <c r="H105" s="11">
        <v>3.972</v>
      </c>
      <c r="I105" s="11">
        <v>83.412000000000006</v>
      </c>
      <c r="J105" s="12">
        <v>43545</v>
      </c>
      <c r="K105" s="13">
        <v>0</v>
      </c>
      <c r="L105" s="10" t="s">
        <v>18</v>
      </c>
      <c r="M105" s="11">
        <v>79.44</v>
      </c>
      <c r="N105" s="11">
        <v>4.761904762E-2</v>
      </c>
      <c r="O105" s="11">
        <v>3.972</v>
      </c>
      <c r="P105" s="23">
        <f t="shared" si="5"/>
        <v>3.9719999999999942</v>
      </c>
      <c r="Q105" s="23">
        <f t="shared" si="6"/>
        <v>3.9720000000000004</v>
      </c>
      <c r="R105" s="24">
        <f t="shared" si="7"/>
        <v>83.411999999999992</v>
      </c>
      <c r="S105" s="25">
        <f t="shared" si="8"/>
        <v>3.9720000000000084</v>
      </c>
      <c r="T105" s="31">
        <f t="shared" si="9"/>
        <v>3.9720000000794395</v>
      </c>
      <c r="U105" s="10"/>
      <c r="V105" s="10"/>
      <c r="W105" s="10"/>
      <c r="X105" s="10"/>
      <c r="Y105" s="10"/>
      <c r="Z105" s="10"/>
      <c r="AA105" s="10"/>
    </row>
    <row r="106" spans="1:27" ht="15.75">
      <c r="A106" s="10" t="s">
        <v>385</v>
      </c>
      <c r="B106" s="10" t="s">
        <v>246</v>
      </c>
      <c r="C106" s="11">
        <v>0</v>
      </c>
      <c r="D106" s="11">
        <v>1</v>
      </c>
      <c r="E106" s="10" t="s">
        <v>39</v>
      </c>
      <c r="F106" s="11">
        <v>81.91</v>
      </c>
      <c r="G106" s="11">
        <v>2</v>
      </c>
      <c r="H106" s="11">
        <v>8.1910000000000007</v>
      </c>
      <c r="I106" s="11">
        <v>172.011</v>
      </c>
      <c r="J106" s="12">
        <v>43529</v>
      </c>
      <c r="K106" s="13">
        <v>2</v>
      </c>
      <c r="L106" s="10" t="s">
        <v>23</v>
      </c>
      <c r="M106" s="11">
        <v>163.82</v>
      </c>
      <c r="N106" s="11">
        <v>4.761904762E-2</v>
      </c>
      <c r="O106" s="11">
        <v>8.1910000000000007</v>
      </c>
      <c r="P106" s="23">
        <f t="shared" si="5"/>
        <v>8.1910000000000025</v>
      </c>
      <c r="Q106" s="23">
        <f t="shared" si="6"/>
        <v>8.1910000000000007</v>
      </c>
      <c r="R106" s="24">
        <f t="shared" si="7"/>
        <v>172.011</v>
      </c>
      <c r="S106" s="25">
        <f t="shared" si="8"/>
        <v>8.1910000000000025</v>
      </c>
      <c r="T106" s="31">
        <f t="shared" si="9"/>
        <v>8.1910000001638199</v>
      </c>
      <c r="U106" s="10"/>
      <c r="V106" s="10"/>
      <c r="W106" s="10"/>
      <c r="X106" s="10"/>
      <c r="Y106" s="10"/>
      <c r="Z106" s="10"/>
      <c r="AA106" s="10"/>
    </row>
    <row r="107" spans="1:27" ht="15.75">
      <c r="A107" s="10" t="s">
        <v>386</v>
      </c>
      <c r="B107" s="10" t="s">
        <v>251</v>
      </c>
      <c r="C107" s="11">
        <v>1</v>
      </c>
      <c r="D107" s="11">
        <v>0</v>
      </c>
      <c r="E107" s="10" t="s">
        <v>30</v>
      </c>
      <c r="F107" s="11">
        <v>79.930000000000007</v>
      </c>
      <c r="G107" s="11">
        <v>6</v>
      </c>
      <c r="H107" s="11">
        <v>23.978999999999999</v>
      </c>
      <c r="I107" s="11">
        <v>503.55900000000003</v>
      </c>
      <c r="J107" s="12">
        <v>43496</v>
      </c>
      <c r="K107" s="13">
        <v>1</v>
      </c>
      <c r="L107" s="10" t="s">
        <v>23</v>
      </c>
      <c r="M107" s="11">
        <v>479.58</v>
      </c>
      <c r="N107" s="11">
        <v>4.761904762E-2</v>
      </c>
      <c r="O107" s="11">
        <v>23.978999999999999</v>
      </c>
      <c r="P107" s="23">
        <f t="shared" si="5"/>
        <v>23.979000000000042</v>
      </c>
      <c r="Q107" s="23">
        <f t="shared" si="6"/>
        <v>23.979000000000003</v>
      </c>
      <c r="R107" s="24">
        <f t="shared" si="7"/>
        <v>503.55900000000003</v>
      </c>
      <c r="S107" s="25">
        <f t="shared" si="8"/>
        <v>23.979000000000042</v>
      </c>
      <c r="T107" s="31">
        <f t="shared" si="9"/>
        <v>23.97900000047958</v>
      </c>
      <c r="U107" s="10"/>
      <c r="V107" s="10"/>
      <c r="W107" s="10"/>
      <c r="X107" s="10"/>
      <c r="Y107" s="10"/>
      <c r="Z107" s="10"/>
      <c r="AA107" s="10"/>
    </row>
    <row r="108" spans="1:27" ht="15.75">
      <c r="A108" s="10" t="s">
        <v>387</v>
      </c>
      <c r="B108" s="10" t="s">
        <v>254</v>
      </c>
      <c r="C108" s="11">
        <v>1</v>
      </c>
      <c r="D108" s="11">
        <v>0</v>
      </c>
      <c r="E108" s="10" t="s">
        <v>39</v>
      </c>
      <c r="F108" s="11">
        <v>69.33</v>
      </c>
      <c r="G108" s="11">
        <v>2</v>
      </c>
      <c r="H108" s="11">
        <v>6.9329999999999998</v>
      </c>
      <c r="I108" s="11">
        <v>145.59299999999999</v>
      </c>
      <c r="J108" s="12">
        <v>43501</v>
      </c>
      <c r="K108" s="13">
        <v>2</v>
      </c>
      <c r="L108" s="10" t="s">
        <v>18</v>
      </c>
      <c r="M108" s="11">
        <v>138.66</v>
      </c>
      <c r="N108" s="11">
        <v>4.761904762E-2</v>
      </c>
      <c r="O108" s="11">
        <v>6.9329999999999998</v>
      </c>
      <c r="P108" s="23">
        <f t="shared" si="5"/>
        <v>6.9329999999999927</v>
      </c>
      <c r="Q108" s="23">
        <f t="shared" si="6"/>
        <v>6.9329999999999998</v>
      </c>
      <c r="R108" s="24">
        <f t="shared" si="7"/>
        <v>145.59299999999999</v>
      </c>
      <c r="S108" s="25">
        <f t="shared" si="8"/>
        <v>6.9329999999999927</v>
      </c>
      <c r="T108" s="31">
        <f t="shared" si="9"/>
        <v>6.9330000001386596</v>
      </c>
      <c r="U108" s="10"/>
      <c r="V108" s="10"/>
      <c r="W108" s="10"/>
      <c r="X108" s="10"/>
      <c r="Y108" s="10"/>
      <c r="Z108" s="10"/>
      <c r="AA108" s="10"/>
    </row>
    <row r="109" spans="1:27" ht="15.75">
      <c r="A109" s="10" t="s">
        <v>388</v>
      </c>
      <c r="B109" s="10" t="s">
        <v>246</v>
      </c>
      <c r="C109" s="11">
        <v>1</v>
      </c>
      <c r="D109" s="11">
        <v>1</v>
      </c>
      <c r="E109" s="10" t="s">
        <v>37</v>
      </c>
      <c r="F109" s="11">
        <v>14.23</v>
      </c>
      <c r="G109" s="11">
        <v>5</v>
      </c>
      <c r="H109" s="11">
        <v>3.5575000000000001</v>
      </c>
      <c r="I109" s="11">
        <v>74.707499999999996</v>
      </c>
      <c r="J109" s="12">
        <v>43497</v>
      </c>
      <c r="K109" s="13">
        <v>0</v>
      </c>
      <c r="L109" s="10" t="s">
        <v>282</v>
      </c>
      <c r="M109" s="11">
        <v>71.150000000000006</v>
      </c>
      <c r="N109" s="11">
        <v>4.761904762E-2</v>
      </c>
      <c r="O109" s="11">
        <v>3.5575000000000001</v>
      </c>
      <c r="P109" s="23">
        <f t="shared" si="5"/>
        <v>3.5575000000000045</v>
      </c>
      <c r="Q109" s="23">
        <f t="shared" si="6"/>
        <v>3.5575000000000001</v>
      </c>
      <c r="R109" s="24">
        <f t="shared" si="7"/>
        <v>74.70750000000001</v>
      </c>
      <c r="S109" s="25">
        <f t="shared" si="8"/>
        <v>3.5574999999999903</v>
      </c>
      <c r="T109" s="31">
        <f t="shared" si="9"/>
        <v>3.5575000000711503</v>
      </c>
      <c r="U109" s="10"/>
      <c r="V109" s="10"/>
      <c r="W109" s="10"/>
      <c r="X109" s="10"/>
      <c r="Y109" s="10"/>
      <c r="Z109" s="10"/>
      <c r="AA109" s="10"/>
    </row>
    <row r="110" spans="1:27" ht="15.75">
      <c r="A110" s="10" t="s">
        <v>389</v>
      </c>
      <c r="B110" s="10" t="s">
        <v>246</v>
      </c>
      <c r="C110" s="11">
        <v>1</v>
      </c>
      <c r="D110" s="11">
        <v>1</v>
      </c>
      <c r="E110" s="10" t="s">
        <v>17</v>
      </c>
      <c r="F110" s="11">
        <v>15.55</v>
      </c>
      <c r="G110" s="11">
        <v>9</v>
      </c>
      <c r="H110" s="11">
        <v>6.9974999999999996</v>
      </c>
      <c r="I110" s="11">
        <v>146.94749999999999</v>
      </c>
      <c r="J110" s="12">
        <v>43531</v>
      </c>
      <c r="K110" s="13">
        <v>1</v>
      </c>
      <c r="L110" s="10" t="s">
        <v>23</v>
      </c>
      <c r="M110" s="11">
        <v>139.94999999999999</v>
      </c>
      <c r="N110" s="11">
        <v>4.761904762E-2</v>
      </c>
      <c r="O110" s="11">
        <v>6.9974999999999996</v>
      </c>
      <c r="P110" s="23">
        <f t="shared" si="5"/>
        <v>6.9975000000000307</v>
      </c>
      <c r="Q110" s="23">
        <f t="shared" si="6"/>
        <v>6.9975000000000005</v>
      </c>
      <c r="R110" s="24">
        <f t="shared" si="7"/>
        <v>146.94750000000002</v>
      </c>
      <c r="S110" s="25">
        <f t="shared" si="8"/>
        <v>6.9975000000000023</v>
      </c>
      <c r="T110" s="31">
        <f t="shared" si="9"/>
        <v>6.9975000001399508</v>
      </c>
      <c r="U110" s="10"/>
      <c r="V110" s="10"/>
      <c r="W110" s="10"/>
      <c r="X110" s="10"/>
      <c r="Y110" s="10"/>
      <c r="Z110" s="10"/>
      <c r="AA110" s="10"/>
    </row>
    <row r="111" spans="1:27" ht="15.75">
      <c r="A111" s="10" t="s">
        <v>390</v>
      </c>
      <c r="B111" s="10" t="s">
        <v>254</v>
      </c>
      <c r="C111" s="11">
        <v>1</v>
      </c>
      <c r="D111" s="11">
        <v>1</v>
      </c>
      <c r="E111" s="10" t="s">
        <v>22</v>
      </c>
      <c r="F111" s="11">
        <v>78.13</v>
      </c>
      <c r="G111" s="11">
        <v>10</v>
      </c>
      <c r="H111" s="11">
        <v>39.064999999999998</v>
      </c>
      <c r="I111" s="11">
        <v>820.36500000000001</v>
      </c>
      <c r="J111" s="12">
        <v>43506</v>
      </c>
      <c r="K111" s="13">
        <v>2</v>
      </c>
      <c r="L111" s="10" t="s">
        <v>23</v>
      </c>
      <c r="M111" s="11">
        <v>781.3</v>
      </c>
      <c r="N111" s="11">
        <v>4.761904762E-2</v>
      </c>
      <c r="O111" s="11">
        <v>39.064999999999998</v>
      </c>
      <c r="P111" s="23">
        <f t="shared" si="5"/>
        <v>39.065000000000055</v>
      </c>
      <c r="Q111" s="23">
        <f t="shared" si="6"/>
        <v>39.064999999999998</v>
      </c>
      <c r="R111" s="24">
        <f t="shared" si="7"/>
        <v>820.36500000000001</v>
      </c>
      <c r="S111" s="25">
        <f t="shared" si="8"/>
        <v>39.065000000000055</v>
      </c>
      <c r="T111" s="31">
        <f t="shared" si="9"/>
        <v>39.065000000781303</v>
      </c>
      <c r="U111" s="10"/>
      <c r="V111" s="10"/>
      <c r="W111" s="10"/>
      <c r="X111" s="10"/>
      <c r="Y111" s="10"/>
      <c r="Z111" s="10"/>
      <c r="AA111" s="10"/>
    </row>
    <row r="112" spans="1:27" ht="15.75">
      <c r="A112" s="10" t="s">
        <v>391</v>
      </c>
      <c r="B112" s="10" t="s">
        <v>254</v>
      </c>
      <c r="C112" s="11">
        <v>1</v>
      </c>
      <c r="D112" s="11">
        <v>0</v>
      </c>
      <c r="E112" s="10" t="s">
        <v>37</v>
      </c>
      <c r="F112" s="11">
        <v>99.37</v>
      </c>
      <c r="G112" s="11">
        <v>2</v>
      </c>
      <c r="H112" s="11">
        <v>9.9369999999999994</v>
      </c>
      <c r="I112" s="11">
        <v>208.67699999999999</v>
      </c>
      <c r="J112" s="12">
        <v>43510</v>
      </c>
      <c r="K112" s="13">
        <v>2</v>
      </c>
      <c r="L112" s="10" t="s">
        <v>23</v>
      </c>
      <c r="M112" s="11">
        <v>198.74</v>
      </c>
      <c r="N112" s="11">
        <v>4.761904762E-2</v>
      </c>
      <c r="O112" s="11">
        <v>9.9369999999999994</v>
      </c>
      <c r="P112" s="23">
        <f t="shared" si="5"/>
        <v>9.9370000000000118</v>
      </c>
      <c r="Q112" s="23">
        <f t="shared" si="6"/>
        <v>9.9370000000000012</v>
      </c>
      <c r="R112" s="24">
        <f t="shared" si="7"/>
        <v>208.67700000000002</v>
      </c>
      <c r="S112" s="25">
        <f t="shared" si="8"/>
        <v>9.9369999999999834</v>
      </c>
      <c r="T112" s="31">
        <f t="shared" si="9"/>
        <v>9.9370000001987417</v>
      </c>
      <c r="U112" s="10"/>
      <c r="V112" s="10"/>
      <c r="W112" s="10"/>
      <c r="X112" s="10"/>
      <c r="Y112" s="10"/>
      <c r="Z112" s="10"/>
      <c r="AA112" s="10"/>
    </row>
    <row r="113" spans="1:27" ht="15.75">
      <c r="A113" s="10" t="s">
        <v>392</v>
      </c>
      <c r="B113" s="10" t="s">
        <v>254</v>
      </c>
      <c r="C113" s="11">
        <v>1</v>
      </c>
      <c r="D113" s="11">
        <v>1</v>
      </c>
      <c r="E113" s="10" t="s">
        <v>37</v>
      </c>
      <c r="F113" s="11">
        <v>21.08</v>
      </c>
      <c r="G113" s="11">
        <v>3</v>
      </c>
      <c r="H113" s="11">
        <v>3.1619999999999999</v>
      </c>
      <c r="I113" s="11">
        <v>66.402000000000001</v>
      </c>
      <c r="J113" s="12">
        <v>43505</v>
      </c>
      <c r="K113" s="13">
        <v>0</v>
      </c>
      <c r="L113" s="10" t="s">
        <v>23</v>
      </c>
      <c r="M113" s="11">
        <v>63.24</v>
      </c>
      <c r="N113" s="11">
        <v>4.761904762E-2</v>
      </c>
      <c r="O113" s="11">
        <v>3.1619999999999999</v>
      </c>
      <c r="P113" s="23">
        <f t="shared" si="5"/>
        <v>3.161999999999999</v>
      </c>
      <c r="Q113" s="23">
        <f t="shared" si="6"/>
        <v>3.1619999999999999</v>
      </c>
      <c r="R113" s="24">
        <f t="shared" si="7"/>
        <v>66.402000000000001</v>
      </c>
      <c r="S113" s="25">
        <f t="shared" si="8"/>
        <v>3.161999999999999</v>
      </c>
      <c r="T113" s="31">
        <f t="shared" si="9"/>
        <v>3.16200000006324</v>
      </c>
      <c r="U113" s="10"/>
      <c r="V113" s="10"/>
      <c r="W113" s="10"/>
      <c r="X113" s="10"/>
      <c r="Y113" s="10"/>
      <c r="Z113" s="10"/>
      <c r="AA113" s="10"/>
    </row>
    <row r="114" spans="1:27" ht="15.75">
      <c r="A114" s="10" t="s">
        <v>393</v>
      </c>
      <c r="B114" s="10" t="s">
        <v>254</v>
      </c>
      <c r="C114" s="11">
        <v>1</v>
      </c>
      <c r="D114" s="11">
        <v>0</v>
      </c>
      <c r="E114" s="10" t="s">
        <v>22</v>
      </c>
      <c r="F114" s="11">
        <v>74.790000000000006</v>
      </c>
      <c r="G114" s="11">
        <v>5</v>
      </c>
      <c r="H114" s="11">
        <v>18.697500000000002</v>
      </c>
      <c r="I114" s="11">
        <v>392.64749999999998</v>
      </c>
      <c r="J114" s="12">
        <v>43475</v>
      </c>
      <c r="K114" s="13">
        <v>1</v>
      </c>
      <c r="L114" s="10" t="s">
        <v>23</v>
      </c>
      <c r="M114" s="11">
        <v>373.95</v>
      </c>
      <c r="N114" s="11">
        <v>4.761904762E-2</v>
      </c>
      <c r="O114" s="11">
        <v>18.697500000000002</v>
      </c>
      <c r="P114" s="23">
        <f t="shared" si="5"/>
        <v>18.697500000000048</v>
      </c>
      <c r="Q114" s="23">
        <f t="shared" si="6"/>
        <v>18.697500000000002</v>
      </c>
      <c r="R114" s="24">
        <f t="shared" si="7"/>
        <v>392.64750000000004</v>
      </c>
      <c r="S114" s="25">
        <f t="shared" si="8"/>
        <v>18.697499999999991</v>
      </c>
      <c r="T114" s="31">
        <f t="shared" si="9"/>
        <v>18.697500000373953</v>
      </c>
      <c r="U114" s="10"/>
      <c r="V114" s="10"/>
      <c r="W114" s="10"/>
      <c r="X114" s="10"/>
      <c r="Y114" s="10"/>
      <c r="Z114" s="10"/>
      <c r="AA114" s="10"/>
    </row>
    <row r="115" spans="1:27" ht="15.75">
      <c r="A115" s="10" t="s">
        <v>394</v>
      </c>
      <c r="B115" s="10" t="s">
        <v>254</v>
      </c>
      <c r="C115" s="11">
        <v>1</v>
      </c>
      <c r="D115" s="11">
        <v>1</v>
      </c>
      <c r="E115" s="10" t="s">
        <v>17</v>
      </c>
      <c r="F115" s="11">
        <v>29.67</v>
      </c>
      <c r="G115" s="11">
        <v>7</v>
      </c>
      <c r="H115" s="11">
        <v>10.384499999999999</v>
      </c>
      <c r="I115" s="11">
        <v>218.0745</v>
      </c>
      <c r="J115" s="12">
        <v>43535</v>
      </c>
      <c r="K115" s="13">
        <v>2</v>
      </c>
      <c r="L115" s="10" t="s">
        <v>282</v>
      </c>
      <c r="M115" s="11">
        <v>207.69</v>
      </c>
      <c r="N115" s="11">
        <v>4.761904762E-2</v>
      </c>
      <c r="O115" s="11">
        <v>10.384499999999999</v>
      </c>
      <c r="P115" s="23">
        <f t="shared" si="5"/>
        <v>10.384500000000003</v>
      </c>
      <c r="Q115" s="23">
        <f t="shared" si="6"/>
        <v>10.384500000000003</v>
      </c>
      <c r="R115" s="24">
        <f t="shared" si="7"/>
        <v>218.0745</v>
      </c>
      <c r="S115" s="25">
        <f t="shared" si="8"/>
        <v>10.384500000000003</v>
      </c>
      <c r="T115" s="31">
        <f t="shared" si="9"/>
        <v>10.384500000207691</v>
      </c>
      <c r="U115" s="10"/>
      <c r="V115" s="10"/>
      <c r="W115" s="10"/>
      <c r="X115" s="10"/>
      <c r="Y115" s="10"/>
      <c r="Z115" s="10"/>
      <c r="AA115" s="10"/>
    </row>
    <row r="116" spans="1:27" ht="15.75">
      <c r="A116" s="10" t="s">
        <v>395</v>
      </c>
      <c r="B116" s="10" t="s">
        <v>254</v>
      </c>
      <c r="C116" s="11">
        <v>1</v>
      </c>
      <c r="D116" s="11">
        <v>0</v>
      </c>
      <c r="E116" s="10" t="s">
        <v>17</v>
      </c>
      <c r="F116" s="11">
        <v>44.07</v>
      </c>
      <c r="G116" s="11">
        <v>4</v>
      </c>
      <c r="H116" s="11">
        <v>8.8140000000000001</v>
      </c>
      <c r="I116" s="11">
        <v>185.09399999999999</v>
      </c>
      <c r="J116" s="12">
        <v>43514</v>
      </c>
      <c r="K116" s="13">
        <v>2</v>
      </c>
      <c r="L116" s="10" t="s">
        <v>18</v>
      </c>
      <c r="M116" s="11">
        <v>176.28</v>
      </c>
      <c r="N116" s="11">
        <v>4.761904762E-2</v>
      </c>
      <c r="O116" s="11">
        <v>8.8140000000000001</v>
      </c>
      <c r="P116" s="23">
        <f t="shared" si="5"/>
        <v>8.813999999999993</v>
      </c>
      <c r="Q116" s="23">
        <f t="shared" si="6"/>
        <v>8.8140000000000001</v>
      </c>
      <c r="R116" s="24">
        <f t="shared" si="7"/>
        <v>185.09399999999999</v>
      </c>
      <c r="S116" s="25">
        <f t="shared" si="8"/>
        <v>8.813999999999993</v>
      </c>
      <c r="T116" s="31">
        <f t="shared" si="9"/>
        <v>8.8140000001762804</v>
      </c>
      <c r="U116" s="10"/>
      <c r="V116" s="10"/>
      <c r="W116" s="10"/>
      <c r="X116" s="10"/>
      <c r="Y116" s="10"/>
      <c r="Z116" s="10"/>
      <c r="AA116" s="10"/>
    </row>
    <row r="117" spans="1:27" ht="15.75">
      <c r="A117" s="10" t="s">
        <v>396</v>
      </c>
      <c r="B117" s="10" t="s">
        <v>254</v>
      </c>
      <c r="C117" s="11">
        <v>0</v>
      </c>
      <c r="D117" s="11">
        <v>1</v>
      </c>
      <c r="E117" s="10" t="s">
        <v>37</v>
      </c>
      <c r="F117" s="11">
        <v>22.93</v>
      </c>
      <c r="G117" s="11">
        <v>9</v>
      </c>
      <c r="H117" s="11">
        <v>10.3185</v>
      </c>
      <c r="I117" s="11">
        <v>216.6885</v>
      </c>
      <c r="J117" s="12">
        <v>43522</v>
      </c>
      <c r="K117" s="13">
        <v>2</v>
      </c>
      <c r="L117" s="10" t="s">
        <v>23</v>
      </c>
      <c r="M117" s="11">
        <v>206.37</v>
      </c>
      <c r="N117" s="11">
        <v>4.761904762E-2</v>
      </c>
      <c r="O117" s="11">
        <v>10.3185</v>
      </c>
      <c r="P117" s="23">
        <f t="shared" si="5"/>
        <v>10.3185</v>
      </c>
      <c r="Q117" s="23">
        <f t="shared" si="6"/>
        <v>10.3185</v>
      </c>
      <c r="R117" s="24">
        <f t="shared" si="7"/>
        <v>216.6885</v>
      </c>
      <c r="S117" s="25">
        <f t="shared" si="8"/>
        <v>10.3185</v>
      </c>
      <c r="T117" s="31">
        <f t="shared" si="9"/>
        <v>10.31850000020637</v>
      </c>
      <c r="U117" s="10"/>
      <c r="V117" s="10"/>
      <c r="W117" s="10"/>
      <c r="X117" s="10"/>
      <c r="Y117" s="10"/>
      <c r="Z117" s="10"/>
      <c r="AA117" s="10"/>
    </row>
    <row r="118" spans="1:27" ht="15.75">
      <c r="A118" s="10" t="s">
        <v>397</v>
      </c>
      <c r="B118" s="10" t="s">
        <v>254</v>
      </c>
      <c r="C118" s="11">
        <v>0</v>
      </c>
      <c r="D118" s="11">
        <v>1</v>
      </c>
      <c r="E118" s="10" t="s">
        <v>17</v>
      </c>
      <c r="F118" s="11">
        <v>39.42</v>
      </c>
      <c r="G118" s="11">
        <v>1</v>
      </c>
      <c r="H118" s="11">
        <v>1.9710000000000001</v>
      </c>
      <c r="I118" s="11">
        <v>41.390999999999998</v>
      </c>
      <c r="J118" s="12">
        <v>43483</v>
      </c>
      <c r="K118" s="13">
        <v>2</v>
      </c>
      <c r="L118" s="10" t="s">
        <v>23</v>
      </c>
      <c r="M118" s="11">
        <v>39.42</v>
      </c>
      <c r="N118" s="11">
        <v>4.761904762E-2</v>
      </c>
      <c r="O118" s="11">
        <v>1.9710000000000001</v>
      </c>
      <c r="P118" s="23">
        <f t="shared" si="5"/>
        <v>1.9710000000000036</v>
      </c>
      <c r="Q118" s="23">
        <f t="shared" si="6"/>
        <v>1.9710000000000001</v>
      </c>
      <c r="R118" s="24">
        <f t="shared" si="7"/>
        <v>41.391000000000005</v>
      </c>
      <c r="S118" s="25">
        <f t="shared" si="8"/>
        <v>1.9709999999999965</v>
      </c>
      <c r="T118" s="31">
        <f t="shared" si="9"/>
        <v>1.9710000000394203</v>
      </c>
      <c r="U118" s="10"/>
      <c r="V118" s="10"/>
      <c r="W118" s="10"/>
      <c r="X118" s="10"/>
      <c r="Y118" s="10"/>
      <c r="Z118" s="10"/>
      <c r="AA118" s="10"/>
    </row>
    <row r="119" spans="1:27" ht="15.75">
      <c r="A119" s="10" t="s">
        <v>398</v>
      </c>
      <c r="B119" s="10" t="s">
        <v>246</v>
      </c>
      <c r="C119" s="11">
        <v>0</v>
      </c>
      <c r="D119" s="11">
        <v>0</v>
      </c>
      <c r="E119" s="10" t="s">
        <v>17</v>
      </c>
      <c r="F119" s="11">
        <v>15.26</v>
      </c>
      <c r="G119" s="11">
        <v>6</v>
      </c>
      <c r="H119" s="11">
        <v>4.5780000000000003</v>
      </c>
      <c r="I119" s="11">
        <v>96.138000000000005</v>
      </c>
      <c r="J119" s="12">
        <v>43511</v>
      </c>
      <c r="K119" s="13">
        <v>2</v>
      </c>
      <c r="L119" s="10" t="s">
        <v>18</v>
      </c>
      <c r="M119" s="11">
        <v>91.56</v>
      </c>
      <c r="N119" s="11">
        <v>4.761904762E-2</v>
      </c>
      <c r="O119" s="11">
        <v>4.5780000000000003</v>
      </c>
      <c r="P119" s="23">
        <f t="shared" si="5"/>
        <v>4.578000000000003</v>
      </c>
      <c r="Q119" s="23">
        <f t="shared" si="6"/>
        <v>4.5780000000000003</v>
      </c>
      <c r="R119" s="24">
        <f t="shared" si="7"/>
        <v>96.138000000000005</v>
      </c>
      <c r="S119" s="25">
        <f t="shared" si="8"/>
        <v>4.578000000000003</v>
      </c>
      <c r="T119" s="31">
        <f t="shared" si="9"/>
        <v>4.5780000000915599</v>
      </c>
      <c r="U119" s="10"/>
      <c r="V119" s="10"/>
      <c r="W119" s="10"/>
      <c r="X119" s="10"/>
      <c r="Y119" s="10"/>
      <c r="Z119" s="10"/>
      <c r="AA119" s="10"/>
    </row>
    <row r="120" spans="1:27" ht="15.75">
      <c r="A120" s="10" t="s">
        <v>399</v>
      </c>
      <c r="B120" s="10" t="s">
        <v>246</v>
      </c>
      <c r="C120" s="11">
        <v>0</v>
      </c>
      <c r="D120" s="11">
        <v>1</v>
      </c>
      <c r="E120" s="10" t="s">
        <v>39</v>
      </c>
      <c r="F120" s="11">
        <v>61.77</v>
      </c>
      <c r="G120" s="11">
        <v>5</v>
      </c>
      <c r="H120" s="11">
        <v>15.442500000000001</v>
      </c>
      <c r="I120" s="11">
        <v>324.29250000000002</v>
      </c>
      <c r="J120" s="12">
        <v>43532</v>
      </c>
      <c r="K120" s="13">
        <v>1</v>
      </c>
      <c r="L120" s="10" t="s">
        <v>23</v>
      </c>
      <c r="M120" s="11">
        <v>308.85000000000002</v>
      </c>
      <c r="N120" s="11">
        <v>4.761904762E-2</v>
      </c>
      <c r="O120" s="11">
        <v>15.442500000000001</v>
      </c>
      <c r="P120" s="23">
        <f t="shared" si="5"/>
        <v>15.442499999999995</v>
      </c>
      <c r="Q120" s="23">
        <f t="shared" si="6"/>
        <v>15.442500000000001</v>
      </c>
      <c r="R120" s="24">
        <f t="shared" si="7"/>
        <v>324.29250000000002</v>
      </c>
      <c r="S120" s="25">
        <f t="shared" si="8"/>
        <v>15.442499999999995</v>
      </c>
      <c r="T120" s="31">
        <f t="shared" si="9"/>
        <v>15.442500000308851</v>
      </c>
      <c r="U120" s="10"/>
      <c r="V120" s="10"/>
      <c r="W120" s="10"/>
      <c r="X120" s="10"/>
      <c r="Y120" s="10"/>
      <c r="Z120" s="10"/>
      <c r="AA120" s="10"/>
    </row>
    <row r="121" spans="1:27" ht="15.75">
      <c r="A121" s="10" t="s">
        <v>400</v>
      </c>
      <c r="B121" s="10" t="s">
        <v>246</v>
      </c>
      <c r="C121" s="11">
        <v>0</v>
      </c>
      <c r="D121" s="11">
        <v>0</v>
      </c>
      <c r="E121" s="10" t="s">
        <v>26</v>
      </c>
      <c r="F121" s="11">
        <v>21.52</v>
      </c>
      <c r="G121" s="11">
        <v>6</v>
      </c>
      <c r="H121" s="11">
        <v>6.4560000000000004</v>
      </c>
      <c r="I121" s="11">
        <v>135.57599999999999</v>
      </c>
      <c r="J121" s="12">
        <v>43482</v>
      </c>
      <c r="K121" s="13">
        <v>1</v>
      </c>
      <c r="L121" s="10" t="s">
        <v>282</v>
      </c>
      <c r="M121" s="11">
        <v>129.12</v>
      </c>
      <c r="N121" s="11">
        <v>4.761904762E-2</v>
      </c>
      <c r="O121" s="11">
        <v>6.4560000000000004</v>
      </c>
      <c r="P121" s="23">
        <f t="shared" si="5"/>
        <v>6.4559999999999889</v>
      </c>
      <c r="Q121" s="23">
        <f t="shared" si="6"/>
        <v>6.4560000000000004</v>
      </c>
      <c r="R121" s="24">
        <f t="shared" si="7"/>
        <v>135.57599999999999</v>
      </c>
      <c r="S121" s="25">
        <f t="shared" si="8"/>
        <v>6.4559999999999889</v>
      </c>
      <c r="T121" s="31">
        <f t="shared" si="9"/>
        <v>6.4560000001291193</v>
      </c>
      <c r="U121" s="10"/>
      <c r="V121" s="10"/>
      <c r="W121" s="10"/>
      <c r="X121" s="10"/>
      <c r="Y121" s="10"/>
      <c r="Z121" s="10"/>
      <c r="AA121" s="10"/>
    </row>
    <row r="122" spans="1:27" ht="15.75">
      <c r="A122" s="10" t="s">
        <v>401</v>
      </c>
      <c r="B122" s="10" t="s">
        <v>251</v>
      </c>
      <c r="C122" s="11">
        <v>0</v>
      </c>
      <c r="D122" s="11">
        <v>0</v>
      </c>
      <c r="E122" s="10" t="s">
        <v>30</v>
      </c>
      <c r="F122" s="11">
        <v>97.74</v>
      </c>
      <c r="G122" s="11">
        <v>4</v>
      </c>
      <c r="H122" s="11">
        <v>19.547999999999998</v>
      </c>
      <c r="I122" s="11">
        <v>410.50799999999998</v>
      </c>
      <c r="J122" s="12">
        <v>43536</v>
      </c>
      <c r="K122" s="13">
        <v>2</v>
      </c>
      <c r="L122" s="10" t="s">
        <v>18</v>
      </c>
      <c r="M122" s="11">
        <v>390.96</v>
      </c>
      <c r="N122" s="11">
        <v>4.761904762E-2</v>
      </c>
      <c r="O122" s="11">
        <v>19.547999999999998</v>
      </c>
      <c r="P122" s="23">
        <f t="shared" si="5"/>
        <v>19.548000000000002</v>
      </c>
      <c r="Q122" s="23">
        <f t="shared" si="6"/>
        <v>19.548000000000002</v>
      </c>
      <c r="R122" s="24">
        <f t="shared" si="7"/>
        <v>410.50799999999998</v>
      </c>
      <c r="S122" s="25">
        <f t="shared" si="8"/>
        <v>19.548000000000002</v>
      </c>
      <c r="T122" s="31">
        <f t="shared" si="9"/>
        <v>19.54800000039096</v>
      </c>
      <c r="U122" s="10"/>
      <c r="V122" s="10"/>
      <c r="W122" s="10"/>
      <c r="X122" s="10"/>
      <c r="Y122" s="10"/>
      <c r="Z122" s="10"/>
      <c r="AA122" s="10"/>
    </row>
    <row r="123" spans="1:27" ht="15.75">
      <c r="A123" s="10" t="s">
        <v>402</v>
      </c>
      <c r="B123" s="10" t="s">
        <v>246</v>
      </c>
      <c r="C123" s="11">
        <v>1</v>
      </c>
      <c r="D123" s="11">
        <v>0</v>
      </c>
      <c r="E123" s="10" t="s">
        <v>37</v>
      </c>
      <c r="F123" s="11">
        <v>99.78</v>
      </c>
      <c r="G123" s="11">
        <v>5</v>
      </c>
      <c r="H123" s="11">
        <v>24.945</v>
      </c>
      <c r="I123" s="11">
        <v>523.84500000000003</v>
      </c>
      <c r="J123" s="12">
        <v>43533</v>
      </c>
      <c r="K123" s="13">
        <v>2</v>
      </c>
      <c r="L123" s="10" t="s">
        <v>23</v>
      </c>
      <c r="M123" s="11">
        <v>498.9</v>
      </c>
      <c r="N123" s="11">
        <v>4.761904762E-2</v>
      </c>
      <c r="O123" s="11">
        <v>24.945</v>
      </c>
      <c r="P123" s="23">
        <f t="shared" si="5"/>
        <v>24.94500000000005</v>
      </c>
      <c r="Q123" s="23">
        <f t="shared" si="6"/>
        <v>24.945000000000004</v>
      </c>
      <c r="R123" s="24">
        <f t="shared" si="7"/>
        <v>523.84500000000003</v>
      </c>
      <c r="S123" s="25">
        <f t="shared" si="8"/>
        <v>24.94500000000005</v>
      </c>
      <c r="T123" s="31">
        <f t="shared" si="9"/>
        <v>24.945000000498901</v>
      </c>
      <c r="U123" s="10"/>
      <c r="V123" s="10"/>
      <c r="W123" s="10"/>
      <c r="X123" s="10"/>
      <c r="Y123" s="10"/>
      <c r="Z123" s="10"/>
      <c r="AA123" s="10"/>
    </row>
    <row r="124" spans="1:27" ht="15.75">
      <c r="A124" s="10" t="s">
        <v>403</v>
      </c>
      <c r="B124" s="10" t="s">
        <v>254</v>
      </c>
      <c r="C124" s="11">
        <v>1</v>
      </c>
      <c r="D124" s="11">
        <v>0</v>
      </c>
      <c r="E124" s="10" t="s">
        <v>37</v>
      </c>
      <c r="F124" s="11">
        <v>94.26</v>
      </c>
      <c r="G124" s="11">
        <v>4</v>
      </c>
      <c r="H124" s="11">
        <v>18.852</v>
      </c>
      <c r="I124" s="11">
        <v>395.892</v>
      </c>
      <c r="J124" s="12">
        <v>43536</v>
      </c>
      <c r="K124" s="13">
        <v>2</v>
      </c>
      <c r="L124" s="10" t="s">
        <v>23</v>
      </c>
      <c r="M124" s="11">
        <v>377.04</v>
      </c>
      <c r="N124" s="11">
        <v>4.761904762E-2</v>
      </c>
      <c r="O124" s="11">
        <v>18.852</v>
      </c>
      <c r="P124" s="23">
        <f t="shared" si="5"/>
        <v>18.851999999999975</v>
      </c>
      <c r="Q124" s="23">
        <f t="shared" si="6"/>
        <v>18.852</v>
      </c>
      <c r="R124" s="24">
        <f t="shared" si="7"/>
        <v>395.892</v>
      </c>
      <c r="S124" s="25">
        <f t="shared" si="8"/>
        <v>18.851999999999975</v>
      </c>
      <c r="T124" s="31">
        <f t="shared" si="9"/>
        <v>18.852000000377039</v>
      </c>
      <c r="U124" s="10"/>
      <c r="V124" s="10"/>
      <c r="W124" s="10"/>
      <c r="X124" s="10"/>
      <c r="Y124" s="10"/>
      <c r="Z124" s="10"/>
      <c r="AA124" s="10"/>
    </row>
    <row r="125" spans="1:27" ht="15.75">
      <c r="A125" s="10" t="s">
        <v>404</v>
      </c>
      <c r="B125" s="10" t="s">
        <v>251</v>
      </c>
      <c r="C125" s="11">
        <v>1</v>
      </c>
      <c r="D125" s="11">
        <v>0</v>
      </c>
      <c r="E125" s="10" t="s">
        <v>17</v>
      </c>
      <c r="F125" s="11">
        <v>51.13</v>
      </c>
      <c r="G125" s="11">
        <v>4</v>
      </c>
      <c r="H125" s="11">
        <v>10.226000000000001</v>
      </c>
      <c r="I125" s="11">
        <v>214.74600000000001</v>
      </c>
      <c r="J125" s="12">
        <v>43490</v>
      </c>
      <c r="K125" s="13">
        <v>0</v>
      </c>
      <c r="L125" s="10" t="s">
        <v>282</v>
      </c>
      <c r="M125" s="11">
        <v>204.52</v>
      </c>
      <c r="N125" s="11">
        <v>4.761904762E-2</v>
      </c>
      <c r="O125" s="11">
        <v>10.226000000000001</v>
      </c>
      <c r="P125" s="23">
        <f t="shared" si="5"/>
        <v>10.225999999999999</v>
      </c>
      <c r="Q125" s="23">
        <f t="shared" si="6"/>
        <v>10.226000000000001</v>
      </c>
      <c r="R125" s="24">
        <f t="shared" si="7"/>
        <v>214.74600000000001</v>
      </c>
      <c r="S125" s="25">
        <f t="shared" si="8"/>
        <v>10.225999999999999</v>
      </c>
      <c r="T125" s="31">
        <f t="shared" si="9"/>
        <v>10.22600000020452</v>
      </c>
      <c r="U125" s="10"/>
      <c r="V125" s="10"/>
      <c r="W125" s="10"/>
      <c r="X125" s="10"/>
      <c r="Y125" s="10"/>
      <c r="Z125" s="10"/>
      <c r="AA125" s="10"/>
    </row>
    <row r="126" spans="1:27" ht="15.75">
      <c r="A126" s="10" t="s">
        <v>405</v>
      </c>
      <c r="B126" s="10" t="s">
        <v>246</v>
      </c>
      <c r="C126" s="11">
        <v>1</v>
      </c>
      <c r="D126" s="11">
        <v>0</v>
      </c>
      <c r="E126" s="10" t="s">
        <v>22</v>
      </c>
      <c r="F126" s="11">
        <v>36.36</v>
      </c>
      <c r="G126" s="11">
        <v>4</v>
      </c>
      <c r="H126" s="11">
        <v>7.2720000000000002</v>
      </c>
      <c r="I126" s="11">
        <v>152.71199999999999</v>
      </c>
      <c r="J126" s="12">
        <v>43549</v>
      </c>
      <c r="K126" s="13">
        <v>1</v>
      </c>
      <c r="L126" s="10" t="s">
        <v>23</v>
      </c>
      <c r="M126" s="11">
        <v>145.44</v>
      </c>
      <c r="N126" s="11">
        <v>4.761904762E-2</v>
      </c>
      <c r="O126" s="11">
        <v>7.2720000000000002</v>
      </c>
      <c r="P126" s="23">
        <f t="shared" si="5"/>
        <v>7.2719999999999914</v>
      </c>
      <c r="Q126" s="23">
        <f t="shared" si="6"/>
        <v>7.2720000000000002</v>
      </c>
      <c r="R126" s="24">
        <f t="shared" si="7"/>
        <v>152.71199999999999</v>
      </c>
      <c r="S126" s="25">
        <f t="shared" si="8"/>
        <v>7.2719999999999914</v>
      </c>
      <c r="T126" s="31">
        <f t="shared" si="9"/>
        <v>7.2720000001454395</v>
      </c>
      <c r="U126" s="10"/>
      <c r="V126" s="10"/>
      <c r="W126" s="10"/>
      <c r="X126" s="10"/>
      <c r="Y126" s="10"/>
      <c r="Z126" s="10"/>
      <c r="AA126" s="10"/>
    </row>
    <row r="127" spans="1:27" ht="15.75">
      <c r="A127" s="10" t="s">
        <v>406</v>
      </c>
      <c r="B127" s="10" t="s">
        <v>251</v>
      </c>
      <c r="C127" s="11">
        <v>0</v>
      </c>
      <c r="D127" s="11">
        <v>0</v>
      </c>
      <c r="E127" s="10" t="s">
        <v>26</v>
      </c>
      <c r="F127" s="11">
        <v>22.02</v>
      </c>
      <c r="G127" s="11">
        <v>9</v>
      </c>
      <c r="H127" s="11">
        <v>9.9090000000000007</v>
      </c>
      <c r="I127" s="11">
        <v>208.089</v>
      </c>
      <c r="J127" s="12">
        <v>43503</v>
      </c>
      <c r="K127" s="13">
        <v>2</v>
      </c>
      <c r="L127" s="10" t="s">
        <v>23</v>
      </c>
      <c r="M127" s="11">
        <v>198.18</v>
      </c>
      <c r="N127" s="11">
        <v>4.761904762E-2</v>
      </c>
      <c r="O127" s="11">
        <v>9.9090000000000007</v>
      </c>
      <c r="P127" s="23">
        <f t="shared" si="5"/>
        <v>9.9089999999999918</v>
      </c>
      <c r="Q127" s="23">
        <f t="shared" si="6"/>
        <v>9.9089999999999989</v>
      </c>
      <c r="R127" s="24">
        <f t="shared" si="7"/>
        <v>208.089</v>
      </c>
      <c r="S127" s="25">
        <f t="shared" si="8"/>
        <v>9.9089999999999918</v>
      </c>
      <c r="T127" s="31">
        <f t="shared" si="9"/>
        <v>9.9090000001981799</v>
      </c>
      <c r="U127" s="10"/>
      <c r="V127" s="10"/>
      <c r="W127" s="10"/>
      <c r="X127" s="10"/>
      <c r="Y127" s="10"/>
      <c r="Z127" s="10"/>
      <c r="AA127" s="10"/>
    </row>
    <row r="128" spans="1:27" ht="15.75">
      <c r="A128" s="10" t="s">
        <v>407</v>
      </c>
      <c r="B128" s="10" t="s">
        <v>246</v>
      </c>
      <c r="C128" s="11">
        <v>0</v>
      </c>
      <c r="D128" s="11">
        <v>0</v>
      </c>
      <c r="E128" s="10" t="s">
        <v>37</v>
      </c>
      <c r="F128" s="11">
        <v>32.9</v>
      </c>
      <c r="G128" s="11">
        <v>3</v>
      </c>
      <c r="H128" s="11">
        <v>4.9349999999999996</v>
      </c>
      <c r="I128" s="11">
        <v>103.63500000000001</v>
      </c>
      <c r="J128" s="12">
        <v>43513</v>
      </c>
      <c r="K128" s="13">
        <v>2</v>
      </c>
      <c r="L128" s="10" t="s">
        <v>282</v>
      </c>
      <c r="M128" s="11">
        <v>98.7</v>
      </c>
      <c r="N128" s="11">
        <v>4.761904762E-2</v>
      </c>
      <c r="O128" s="11">
        <v>4.9349999999999996</v>
      </c>
      <c r="P128" s="23">
        <f t="shared" si="5"/>
        <v>4.9349999999999881</v>
      </c>
      <c r="Q128" s="23">
        <f t="shared" si="6"/>
        <v>4.9350000000000005</v>
      </c>
      <c r="R128" s="24">
        <f t="shared" si="7"/>
        <v>103.63499999999999</v>
      </c>
      <c r="S128" s="25">
        <f t="shared" si="8"/>
        <v>4.9350000000000023</v>
      </c>
      <c r="T128" s="31">
        <f t="shared" si="9"/>
        <v>4.9350000000986993</v>
      </c>
      <c r="U128" s="10"/>
      <c r="V128" s="10"/>
      <c r="W128" s="10"/>
      <c r="X128" s="10"/>
      <c r="Y128" s="10"/>
      <c r="Z128" s="10"/>
      <c r="AA128" s="10"/>
    </row>
    <row r="129" spans="1:27" ht="15.75">
      <c r="A129" s="10" t="s">
        <v>408</v>
      </c>
      <c r="B129" s="10" t="s">
        <v>246</v>
      </c>
      <c r="C129" s="11">
        <v>0</v>
      </c>
      <c r="D129" s="11">
        <v>0</v>
      </c>
      <c r="E129" s="10" t="s">
        <v>39</v>
      </c>
      <c r="F129" s="11">
        <v>77.02</v>
      </c>
      <c r="G129" s="11">
        <v>5</v>
      </c>
      <c r="H129" s="11">
        <v>19.254999999999999</v>
      </c>
      <c r="I129" s="11">
        <v>404.35500000000002</v>
      </c>
      <c r="J129" s="12">
        <v>43499</v>
      </c>
      <c r="K129" s="13">
        <v>2</v>
      </c>
      <c r="L129" s="10" t="s">
        <v>23</v>
      </c>
      <c r="M129" s="11">
        <v>385.1</v>
      </c>
      <c r="N129" s="11">
        <v>4.761904762E-2</v>
      </c>
      <c r="O129" s="11">
        <v>19.254999999999999</v>
      </c>
      <c r="P129" s="23">
        <f t="shared" si="5"/>
        <v>19.254999999999939</v>
      </c>
      <c r="Q129" s="23">
        <f t="shared" si="6"/>
        <v>19.254999999999999</v>
      </c>
      <c r="R129" s="24">
        <f t="shared" si="7"/>
        <v>404.35499999999996</v>
      </c>
      <c r="S129" s="25">
        <f t="shared" si="8"/>
        <v>19.254999999999995</v>
      </c>
      <c r="T129" s="31">
        <f t="shared" si="9"/>
        <v>19.255000000385099</v>
      </c>
      <c r="U129" s="10"/>
      <c r="V129" s="10"/>
      <c r="W129" s="10"/>
      <c r="X129" s="10"/>
      <c r="Y129" s="10"/>
      <c r="Z129" s="10"/>
      <c r="AA129" s="10"/>
    </row>
    <row r="130" spans="1:27" ht="15.75">
      <c r="A130" s="10" t="s">
        <v>409</v>
      </c>
      <c r="B130" s="10" t="s">
        <v>246</v>
      </c>
      <c r="C130" s="11">
        <v>1</v>
      </c>
      <c r="D130" s="11">
        <v>0</v>
      </c>
      <c r="E130" s="10" t="s">
        <v>37</v>
      </c>
      <c r="F130" s="11">
        <v>23.48</v>
      </c>
      <c r="G130" s="11">
        <v>2</v>
      </c>
      <c r="H130" s="11">
        <v>2.3479999999999999</v>
      </c>
      <c r="I130" s="11">
        <v>49.308</v>
      </c>
      <c r="J130" s="12">
        <v>43538</v>
      </c>
      <c r="K130" s="13">
        <v>1</v>
      </c>
      <c r="L130" s="10" t="s">
        <v>282</v>
      </c>
      <c r="M130" s="11">
        <v>46.96</v>
      </c>
      <c r="N130" s="11">
        <v>4.761904762E-2</v>
      </c>
      <c r="O130" s="11">
        <v>2.3479999999999999</v>
      </c>
      <c r="P130" s="23">
        <f t="shared" si="5"/>
        <v>2.347999999999999</v>
      </c>
      <c r="Q130" s="23">
        <f t="shared" si="6"/>
        <v>2.3480000000000003</v>
      </c>
      <c r="R130" s="24">
        <f t="shared" si="7"/>
        <v>49.308</v>
      </c>
      <c r="S130" s="25">
        <f t="shared" si="8"/>
        <v>2.347999999999999</v>
      </c>
      <c r="T130" s="31">
        <f t="shared" si="9"/>
        <v>2.3480000000469601</v>
      </c>
      <c r="U130" s="10"/>
      <c r="V130" s="10"/>
      <c r="W130" s="10"/>
      <c r="X130" s="10"/>
      <c r="Y130" s="10"/>
      <c r="Z130" s="10"/>
      <c r="AA130" s="10"/>
    </row>
    <row r="131" spans="1:27" ht="15.75">
      <c r="A131" s="10" t="s">
        <v>410</v>
      </c>
      <c r="B131" s="10" t="s">
        <v>254</v>
      </c>
      <c r="C131" s="11">
        <v>1</v>
      </c>
      <c r="D131" s="11">
        <v>0</v>
      </c>
      <c r="E131" s="10" t="s">
        <v>30</v>
      </c>
      <c r="F131" s="11">
        <v>14.7</v>
      </c>
      <c r="G131" s="11">
        <v>5</v>
      </c>
      <c r="H131" s="11">
        <v>3.6749999999999998</v>
      </c>
      <c r="I131" s="11">
        <v>77.174999999999997</v>
      </c>
      <c r="J131" s="12">
        <v>43548</v>
      </c>
      <c r="K131" s="13">
        <v>1</v>
      </c>
      <c r="L131" s="10" t="s">
        <v>18</v>
      </c>
      <c r="M131" s="11">
        <v>73.5</v>
      </c>
      <c r="N131" s="11">
        <v>4.761904762E-2</v>
      </c>
      <c r="O131" s="11">
        <v>3.6749999999999998</v>
      </c>
      <c r="P131" s="23">
        <f t="shared" ref="P131:P194" si="10">F131*G131+H131-M131</f>
        <v>3.6749999999999972</v>
      </c>
      <c r="Q131" s="23">
        <f t="shared" ref="Q131:Q194" si="11">0.05*F131*G131</f>
        <v>3.6749999999999998</v>
      </c>
      <c r="R131" s="24">
        <f t="shared" ref="R131:R194" si="12">(F131*G131+H131)</f>
        <v>77.174999999999997</v>
      </c>
      <c r="S131" s="25">
        <f t="shared" ref="S131:S194" si="13">I131-M131</f>
        <v>3.6749999999999972</v>
      </c>
      <c r="T131" s="31">
        <f t="shared" ref="T131:T194" si="14">N131*R131</f>
        <v>3.6750000000734997</v>
      </c>
      <c r="U131" s="10"/>
      <c r="V131" s="10"/>
      <c r="W131" s="10"/>
      <c r="X131" s="10"/>
      <c r="Y131" s="10"/>
      <c r="Z131" s="10"/>
      <c r="AA131" s="10"/>
    </row>
    <row r="132" spans="1:27" ht="15.75">
      <c r="A132" s="10" t="s">
        <v>411</v>
      </c>
      <c r="B132" s="10" t="s">
        <v>246</v>
      </c>
      <c r="C132" s="11">
        <v>1</v>
      </c>
      <c r="D132" s="11">
        <v>1</v>
      </c>
      <c r="E132" s="10" t="s">
        <v>22</v>
      </c>
      <c r="F132" s="11">
        <v>28.45</v>
      </c>
      <c r="G132" s="11">
        <v>5</v>
      </c>
      <c r="H132" s="11">
        <v>7.1124999999999998</v>
      </c>
      <c r="I132" s="11">
        <v>149.36250000000001</v>
      </c>
      <c r="J132" s="12">
        <v>43545</v>
      </c>
      <c r="K132" s="13">
        <v>0</v>
      </c>
      <c r="L132" s="10" t="s">
        <v>282</v>
      </c>
      <c r="M132" s="11">
        <v>142.25</v>
      </c>
      <c r="N132" s="11">
        <v>4.761904762E-2</v>
      </c>
      <c r="O132" s="11">
        <v>7.1124999999999998</v>
      </c>
      <c r="P132" s="23">
        <f t="shared" si="10"/>
        <v>7.1125000000000114</v>
      </c>
      <c r="Q132" s="23">
        <f t="shared" si="11"/>
        <v>7.1125000000000007</v>
      </c>
      <c r="R132" s="24">
        <f t="shared" si="12"/>
        <v>149.36250000000001</v>
      </c>
      <c r="S132" s="25">
        <f t="shared" si="13"/>
        <v>7.1125000000000114</v>
      </c>
      <c r="T132" s="31">
        <f t="shared" si="14"/>
        <v>7.1125000001422505</v>
      </c>
      <c r="U132" s="10"/>
      <c r="V132" s="10"/>
      <c r="W132" s="10"/>
      <c r="X132" s="10"/>
      <c r="Y132" s="10"/>
      <c r="Z132" s="10"/>
      <c r="AA132" s="10"/>
    </row>
    <row r="133" spans="1:27" ht="15.75">
      <c r="A133" s="10" t="s">
        <v>412</v>
      </c>
      <c r="B133" s="10" t="s">
        <v>246</v>
      </c>
      <c r="C133" s="11">
        <v>0</v>
      </c>
      <c r="D133" s="11">
        <v>0</v>
      </c>
      <c r="E133" s="10" t="s">
        <v>39</v>
      </c>
      <c r="F133" s="11">
        <v>76.400000000000006</v>
      </c>
      <c r="G133" s="11">
        <v>9</v>
      </c>
      <c r="H133" s="11">
        <v>34.380000000000003</v>
      </c>
      <c r="I133" s="11">
        <v>721.98</v>
      </c>
      <c r="J133" s="12">
        <v>43543</v>
      </c>
      <c r="K133" s="13">
        <v>2</v>
      </c>
      <c r="L133" s="10" t="s">
        <v>18</v>
      </c>
      <c r="M133" s="11">
        <v>687.6</v>
      </c>
      <c r="N133" s="11">
        <v>4.761904762E-2</v>
      </c>
      <c r="O133" s="11">
        <v>34.380000000000003</v>
      </c>
      <c r="P133" s="23">
        <f t="shared" si="10"/>
        <v>34.379999999999995</v>
      </c>
      <c r="Q133" s="23">
        <f t="shared" si="11"/>
        <v>34.380000000000003</v>
      </c>
      <c r="R133" s="24">
        <f t="shared" si="12"/>
        <v>721.98</v>
      </c>
      <c r="S133" s="25">
        <f t="shared" si="13"/>
        <v>34.379999999999995</v>
      </c>
      <c r="T133" s="31">
        <f t="shared" si="14"/>
        <v>34.380000000687602</v>
      </c>
      <c r="U133" s="10"/>
      <c r="V133" s="10"/>
      <c r="W133" s="10"/>
      <c r="X133" s="10"/>
      <c r="Y133" s="10"/>
      <c r="Z133" s="10"/>
      <c r="AA133" s="10"/>
    </row>
    <row r="134" spans="1:27" ht="15.75">
      <c r="A134" s="10" t="s">
        <v>413</v>
      </c>
      <c r="B134" s="10" t="s">
        <v>251</v>
      </c>
      <c r="C134" s="11">
        <v>0</v>
      </c>
      <c r="D134" s="11">
        <v>1</v>
      </c>
      <c r="E134" s="10" t="s">
        <v>30</v>
      </c>
      <c r="F134" s="11">
        <v>57.95</v>
      </c>
      <c r="G134" s="11">
        <v>6</v>
      </c>
      <c r="H134" s="11">
        <v>17.385000000000002</v>
      </c>
      <c r="I134" s="11">
        <v>365.08499999999998</v>
      </c>
      <c r="J134" s="12">
        <v>43520</v>
      </c>
      <c r="K134" s="13">
        <v>1</v>
      </c>
      <c r="L134" s="10" t="s">
        <v>23</v>
      </c>
      <c r="M134" s="11">
        <v>347.7</v>
      </c>
      <c r="N134" s="11">
        <v>4.761904762E-2</v>
      </c>
      <c r="O134" s="11">
        <v>17.385000000000002</v>
      </c>
      <c r="P134" s="23">
        <f t="shared" si="10"/>
        <v>17.385000000000048</v>
      </c>
      <c r="Q134" s="23">
        <f t="shared" si="11"/>
        <v>17.385000000000002</v>
      </c>
      <c r="R134" s="24">
        <f t="shared" si="12"/>
        <v>365.08500000000004</v>
      </c>
      <c r="S134" s="25">
        <f t="shared" si="13"/>
        <v>17.384999999999991</v>
      </c>
      <c r="T134" s="31">
        <f t="shared" si="14"/>
        <v>17.385000000347702</v>
      </c>
      <c r="U134" s="10"/>
      <c r="V134" s="10"/>
      <c r="W134" s="10"/>
      <c r="X134" s="10"/>
      <c r="Y134" s="10"/>
      <c r="Z134" s="10"/>
      <c r="AA134" s="10"/>
    </row>
    <row r="135" spans="1:27" ht="15.75">
      <c r="A135" s="10" t="s">
        <v>414</v>
      </c>
      <c r="B135" s="10" t="s">
        <v>254</v>
      </c>
      <c r="C135" s="11">
        <v>0</v>
      </c>
      <c r="D135" s="11">
        <v>1</v>
      </c>
      <c r="E135" s="10" t="s">
        <v>22</v>
      </c>
      <c r="F135" s="11">
        <v>47.65</v>
      </c>
      <c r="G135" s="11">
        <v>3</v>
      </c>
      <c r="H135" s="11">
        <v>7.1475</v>
      </c>
      <c r="I135" s="11">
        <v>150.0975</v>
      </c>
      <c r="J135" s="12">
        <v>43552</v>
      </c>
      <c r="K135" s="13">
        <v>1</v>
      </c>
      <c r="L135" s="10" t="s">
        <v>282</v>
      </c>
      <c r="M135" s="11">
        <v>142.94999999999999</v>
      </c>
      <c r="N135" s="11">
        <v>4.761904762E-2</v>
      </c>
      <c r="O135" s="11">
        <v>7.1475</v>
      </c>
      <c r="P135" s="23">
        <f t="shared" si="10"/>
        <v>7.147500000000008</v>
      </c>
      <c r="Q135" s="23">
        <f t="shared" si="11"/>
        <v>7.1474999999999991</v>
      </c>
      <c r="R135" s="24">
        <f t="shared" si="12"/>
        <v>150.0975</v>
      </c>
      <c r="S135" s="25">
        <f t="shared" si="13"/>
        <v>7.147500000000008</v>
      </c>
      <c r="T135" s="31">
        <f t="shared" si="14"/>
        <v>7.1475000001429496</v>
      </c>
      <c r="U135" s="10"/>
      <c r="V135" s="10"/>
      <c r="W135" s="10"/>
      <c r="X135" s="10"/>
      <c r="Y135" s="10"/>
      <c r="Z135" s="10"/>
      <c r="AA135" s="10"/>
    </row>
    <row r="136" spans="1:27" ht="15.75">
      <c r="A136" s="10" t="s">
        <v>415</v>
      </c>
      <c r="B136" s="10" t="s">
        <v>251</v>
      </c>
      <c r="C136" s="11">
        <v>1</v>
      </c>
      <c r="D136" s="11">
        <v>1</v>
      </c>
      <c r="E136" s="10" t="s">
        <v>37</v>
      </c>
      <c r="F136" s="11">
        <v>42.82</v>
      </c>
      <c r="G136" s="11">
        <v>9</v>
      </c>
      <c r="H136" s="11">
        <v>19.268999999999998</v>
      </c>
      <c r="I136" s="11">
        <v>404.649</v>
      </c>
      <c r="J136" s="12">
        <v>43501</v>
      </c>
      <c r="K136" s="13">
        <v>2</v>
      </c>
      <c r="L136" s="10" t="s">
        <v>282</v>
      </c>
      <c r="M136" s="11">
        <v>385.38</v>
      </c>
      <c r="N136" s="11">
        <v>4.761904762E-2</v>
      </c>
      <c r="O136" s="11">
        <v>19.268999999999998</v>
      </c>
      <c r="P136" s="23">
        <f t="shared" si="10"/>
        <v>19.269000000000005</v>
      </c>
      <c r="Q136" s="23">
        <f t="shared" si="11"/>
        <v>19.268999999999998</v>
      </c>
      <c r="R136" s="24">
        <f t="shared" si="12"/>
        <v>404.649</v>
      </c>
      <c r="S136" s="25">
        <f t="shared" si="13"/>
        <v>19.269000000000005</v>
      </c>
      <c r="T136" s="31">
        <f t="shared" si="14"/>
        <v>19.269000000385379</v>
      </c>
      <c r="U136" s="10"/>
      <c r="V136" s="10"/>
      <c r="W136" s="10"/>
      <c r="X136" s="10"/>
      <c r="Y136" s="10"/>
      <c r="Z136" s="10"/>
      <c r="AA136" s="10"/>
    </row>
    <row r="137" spans="1:27" ht="15.75">
      <c r="A137" s="10" t="s">
        <v>416</v>
      </c>
      <c r="B137" s="10" t="s">
        <v>251</v>
      </c>
      <c r="C137" s="11">
        <v>1</v>
      </c>
      <c r="D137" s="11">
        <v>0</v>
      </c>
      <c r="E137" s="10" t="s">
        <v>22</v>
      </c>
      <c r="F137" s="11">
        <v>48.09</v>
      </c>
      <c r="G137" s="11">
        <v>3</v>
      </c>
      <c r="H137" s="11">
        <v>7.2134999999999998</v>
      </c>
      <c r="I137" s="11">
        <v>151.48349999999999</v>
      </c>
      <c r="J137" s="12">
        <v>43506</v>
      </c>
      <c r="K137" s="13">
        <v>2</v>
      </c>
      <c r="L137" s="10" t="s">
        <v>282</v>
      </c>
      <c r="M137" s="11">
        <v>144.27000000000001</v>
      </c>
      <c r="N137" s="11">
        <v>4.761904762E-2</v>
      </c>
      <c r="O137" s="11">
        <v>7.2134999999999998</v>
      </c>
      <c r="P137" s="23">
        <f t="shared" si="10"/>
        <v>7.2135000000000105</v>
      </c>
      <c r="Q137" s="23">
        <f t="shared" si="11"/>
        <v>7.2135000000000016</v>
      </c>
      <c r="R137" s="24">
        <f t="shared" si="12"/>
        <v>151.48350000000002</v>
      </c>
      <c r="S137" s="25">
        <f t="shared" si="13"/>
        <v>7.213499999999982</v>
      </c>
      <c r="T137" s="31">
        <f t="shared" si="14"/>
        <v>7.2135000001442711</v>
      </c>
      <c r="U137" s="10"/>
      <c r="V137" s="10"/>
      <c r="W137" s="10"/>
      <c r="X137" s="10"/>
      <c r="Y137" s="10"/>
      <c r="Z137" s="10"/>
      <c r="AA137" s="10"/>
    </row>
    <row r="138" spans="1:27" ht="15.75">
      <c r="A138" s="10" t="s">
        <v>417</v>
      </c>
      <c r="B138" s="10" t="s">
        <v>251</v>
      </c>
      <c r="C138" s="11">
        <v>1</v>
      </c>
      <c r="D138" s="11">
        <v>1</v>
      </c>
      <c r="E138" s="10" t="s">
        <v>17</v>
      </c>
      <c r="F138" s="11">
        <v>55.97</v>
      </c>
      <c r="G138" s="11">
        <v>7</v>
      </c>
      <c r="H138" s="11">
        <v>19.589500000000001</v>
      </c>
      <c r="I138" s="11">
        <v>411.37950000000001</v>
      </c>
      <c r="J138" s="12">
        <v>43529</v>
      </c>
      <c r="K138" s="13">
        <v>2</v>
      </c>
      <c r="L138" s="10" t="s">
        <v>18</v>
      </c>
      <c r="M138" s="11">
        <v>391.79</v>
      </c>
      <c r="N138" s="11">
        <v>4.761904762E-2</v>
      </c>
      <c r="O138" s="11">
        <v>19.589500000000001</v>
      </c>
      <c r="P138" s="23">
        <f t="shared" si="10"/>
        <v>19.58949999999993</v>
      </c>
      <c r="Q138" s="23">
        <f t="shared" si="11"/>
        <v>19.589500000000001</v>
      </c>
      <c r="R138" s="24">
        <f t="shared" si="12"/>
        <v>411.37949999999995</v>
      </c>
      <c r="S138" s="25">
        <f t="shared" si="13"/>
        <v>19.589499999999987</v>
      </c>
      <c r="T138" s="31">
        <f t="shared" si="14"/>
        <v>19.589500000391787</v>
      </c>
      <c r="U138" s="10"/>
      <c r="V138" s="10"/>
      <c r="W138" s="10"/>
      <c r="X138" s="10"/>
      <c r="Y138" s="10"/>
      <c r="Z138" s="10"/>
      <c r="AA138" s="10"/>
    </row>
    <row r="139" spans="1:27" ht="15.75">
      <c r="A139" s="10" t="s">
        <v>418</v>
      </c>
      <c r="B139" s="10" t="s">
        <v>251</v>
      </c>
      <c r="C139" s="11">
        <v>1</v>
      </c>
      <c r="D139" s="11">
        <v>1</v>
      </c>
      <c r="E139" s="10" t="s">
        <v>17</v>
      </c>
      <c r="F139" s="11">
        <v>76.900000000000006</v>
      </c>
      <c r="G139" s="11">
        <v>7</v>
      </c>
      <c r="H139" s="11">
        <v>26.914999999999999</v>
      </c>
      <c r="I139" s="11">
        <v>565.21500000000003</v>
      </c>
      <c r="J139" s="12">
        <v>43511</v>
      </c>
      <c r="K139" s="13">
        <v>2</v>
      </c>
      <c r="L139" s="10" t="s">
        <v>23</v>
      </c>
      <c r="M139" s="11">
        <v>538.29999999999995</v>
      </c>
      <c r="N139" s="11">
        <v>4.761904762E-2</v>
      </c>
      <c r="O139" s="11">
        <v>26.914999999999999</v>
      </c>
      <c r="P139" s="23">
        <f t="shared" si="10"/>
        <v>26.915000000000077</v>
      </c>
      <c r="Q139" s="23">
        <f t="shared" si="11"/>
        <v>26.915000000000006</v>
      </c>
      <c r="R139" s="24">
        <f t="shared" si="12"/>
        <v>565.21500000000003</v>
      </c>
      <c r="S139" s="25">
        <f t="shared" si="13"/>
        <v>26.915000000000077</v>
      </c>
      <c r="T139" s="31">
        <f t="shared" si="14"/>
        <v>26.915000000538303</v>
      </c>
      <c r="U139" s="10"/>
      <c r="V139" s="10"/>
      <c r="W139" s="10"/>
      <c r="X139" s="10"/>
      <c r="Y139" s="10"/>
      <c r="Z139" s="10"/>
      <c r="AA139" s="10"/>
    </row>
    <row r="140" spans="1:27" ht="15.75">
      <c r="A140" s="10" t="s">
        <v>419</v>
      </c>
      <c r="B140" s="10" t="s">
        <v>254</v>
      </c>
      <c r="C140" s="11">
        <v>0</v>
      </c>
      <c r="D140" s="11">
        <v>1</v>
      </c>
      <c r="E140" s="10" t="s">
        <v>37</v>
      </c>
      <c r="F140" s="11">
        <v>97.03</v>
      </c>
      <c r="G140" s="11">
        <v>5</v>
      </c>
      <c r="H140" s="11">
        <v>24.2575</v>
      </c>
      <c r="I140" s="11">
        <v>509.40750000000003</v>
      </c>
      <c r="J140" s="12">
        <v>43495</v>
      </c>
      <c r="K140" s="13">
        <v>2</v>
      </c>
      <c r="L140" s="10" t="s">
        <v>18</v>
      </c>
      <c r="M140" s="11">
        <v>485.15</v>
      </c>
      <c r="N140" s="11">
        <v>4.761904762E-2</v>
      </c>
      <c r="O140" s="11">
        <v>24.2575</v>
      </c>
      <c r="P140" s="23">
        <f t="shared" si="10"/>
        <v>24.257499999999993</v>
      </c>
      <c r="Q140" s="23">
        <f t="shared" si="11"/>
        <v>24.257500000000004</v>
      </c>
      <c r="R140" s="24">
        <f t="shared" si="12"/>
        <v>509.40749999999997</v>
      </c>
      <c r="S140" s="25">
        <f t="shared" si="13"/>
        <v>24.25750000000005</v>
      </c>
      <c r="T140" s="31">
        <f t="shared" si="14"/>
        <v>24.257500000485148</v>
      </c>
      <c r="U140" s="10"/>
      <c r="V140" s="10"/>
      <c r="W140" s="10"/>
      <c r="X140" s="10"/>
      <c r="Y140" s="10"/>
      <c r="Z140" s="10"/>
      <c r="AA140" s="10"/>
    </row>
    <row r="141" spans="1:27" ht="15.75">
      <c r="A141" s="10" t="s">
        <v>420</v>
      </c>
      <c r="B141" s="10" t="s">
        <v>246</v>
      </c>
      <c r="C141" s="11">
        <v>0</v>
      </c>
      <c r="D141" s="11">
        <v>0</v>
      </c>
      <c r="E141" s="10" t="s">
        <v>30</v>
      </c>
      <c r="F141" s="11">
        <v>44.65</v>
      </c>
      <c r="G141" s="11">
        <v>3</v>
      </c>
      <c r="H141" s="11">
        <v>6.6974999999999998</v>
      </c>
      <c r="I141" s="11">
        <v>140.64750000000001</v>
      </c>
      <c r="J141" s="12">
        <v>43510</v>
      </c>
      <c r="K141" s="13">
        <v>2</v>
      </c>
      <c r="L141" s="10" t="s">
        <v>23</v>
      </c>
      <c r="M141" s="11">
        <v>133.94999999999999</v>
      </c>
      <c r="N141" s="11">
        <v>4.761904762E-2</v>
      </c>
      <c r="O141" s="11">
        <v>6.6974999999999998</v>
      </c>
      <c r="P141" s="23">
        <f t="shared" si="10"/>
        <v>6.6974999999999909</v>
      </c>
      <c r="Q141" s="23">
        <f t="shared" si="11"/>
        <v>6.6974999999999998</v>
      </c>
      <c r="R141" s="24">
        <f t="shared" si="12"/>
        <v>140.64749999999998</v>
      </c>
      <c r="S141" s="25">
        <f t="shared" si="13"/>
        <v>6.6975000000000193</v>
      </c>
      <c r="T141" s="31">
        <f t="shared" si="14"/>
        <v>6.6975000001339495</v>
      </c>
      <c r="U141" s="10"/>
      <c r="V141" s="10"/>
      <c r="W141" s="10"/>
      <c r="X141" s="10"/>
      <c r="Y141" s="10"/>
      <c r="Z141" s="10"/>
      <c r="AA141" s="10"/>
    </row>
    <row r="142" spans="1:27" ht="15.75">
      <c r="A142" s="10" t="s">
        <v>421</v>
      </c>
      <c r="B142" s="10" t="s">
        <v>246</v>
      </c>
      <c r="C142" s="11">
        <v>0</v>
      </c>
      <c r="D142" s="11">
        <v>1</v>
      </c>
      <c r="E142" s="10" t="s">
        <v>39</v>
      </c>
      <c r="F142" s="11">
        <v>77.930000000000007</v>
      </c>
      <c r="G142" s="11">
        <v>9</v>
      </c>
      <c r="H142" s="11">
        <v>35.0685</v>
      </c>
      <c r="I142" s="11">
        <v>736.43849999999998</v>
      </c>
      <c r="J142" s="12">
        <v>43523</v>
      </c>
      <c r="K142" s="13">
        <v>2</v>
      </c>
      <c r="L142" s="10" t="s">
        <v>18</v>
      </c>
      <c r="M142" s="11">
        <v>701.37</v>
      </c>
      <c r="N142" s="11">
        <v>4.761904762E-2</v>
      </c>
      <c r="O142" s="11">
        <v>35.0685</v>
      </c>
      <c r="P142" s="23">
        <f t="shared" si="10"/>
        <v>35.068500000000085</v>
      </c>
      <c r="Q142" s="23">
        <f t="shared" si="11"/>
        <v>35.068500000000007</v>
      </c>
      <c r="R142" s="24">
        <f t="shared" si="12"/>
        <v>736.43850000000009</v>
      </c>
      <c r="S142" s="25">
        <f t="shared" si="13"/>
        <v>35.068499999999972</v>
      </c>
      <c r="T142" s="31">
        <f t="shared" si="14"/>
        <v>35.068500000701377</v>
      </c>
      <c r="U142" s="10"/>
      <c r="V142" s="10"/>
      <c r="W142" s="10"/>
      <c r="X142" s="10"/>
      <c r="Y142" s="10"/>
      <c r="Z142" s="10"/>
      <c r="AA142" s="10"/>
    </row>
    <row r="143" spans="1:27" ht="15.75">
      <c r="A143" s="10" t="s">
        <v>422</v>
      </c>
      <c r="B143" s="10" t="s">
        <v>246</v>
      </c>
      <c r="C143" s="11">
        <v>1</v>
      </c>
      <c r="D143" s="11">
        <v>0</v>
      </c>
      <c r="E143" s="10" t="s">
        <v>22</v>
      </c>
      <c r="F143" s="11">
        <v>71.95</v>
      </c>
      <c r="G143" s="11">
        <v>1</v>
      </c>
      <c r="H143" s="11">
        <v>3.5975000000000001</v>
      </c>
      <c r="I143" s="11">
        <v>75.547499999999999</v>
      </c>
      <c r="J143" s="12">
        <v>43500</v>
      </c>
      <c r="K143" s="13">
        <v>1</v>
      </c>
      <c r="L143" s="10" t="s">
        <v>23</v>
      </c>
      <c r="M143" s="11">
        <v>71.95</v>
      </c>
      <c r="N143" s="11">
        <v>4.761904762E-2</v>
      </c>
      <c r="O143" s="11">
        <v>3.5975000000000001</v>
      </c>
      <c r="P143" s="23">
        <f t="shared" si="10"/>
        <v>3.5974999999999966</v>
      </c>
      <c r="Q143" s="23">
        <f t="shared" si="11"/>
        <v>3.5975000000000001</v>
      </c>
      <c r="R143" s="24">
        <f t="shared" si="12"/>
        <v>75.547499999999999</v>
      </c>
      <c r="S143" s="25">
        <f t="shared" si="13"/>
        <v>3.5974999999999966</v>
      </c>
      <c r="T143" s="31">
        <f t="shared" si="14"/>
        <v>3.5975000000719501</v>
      </c>
      <c r="U143" s="10"/>
      <c r="V143" s="10"/>
      <c r="W143" s="10"/>
      <c r="X143" s="10"/>
      <c r="Y143" s="10"/>
      <c r="Z143" s="10"/>
      <c r="AA143" s="10"/>
    </row>
    <row r="144" spans="1:27" ht="15.75">
      <c r="A144" s="10" t="s">
        <v>423</v>
      </c>
      <c r="B144" s="10" t="s">
        <v>254</v>
      </c>
      <c r="C144" s="11">
        <v>1</v>
      </c>
      <c r="D144" s="11">
        <v>1</v>
      </c>
      <c r="E144" s="10" t="s">
        <v>26</v>
      </c>
      <c r="F144" s="11">
        <v>89.25</v>
      </c>
      <c r="G144" s="11">
        <v>8</v>
      </c>
      <c r="H144" s="11">
        <v>35.700000000000003</v>
      </c>
      <c r="I144" s="11">
        <v>749.7</v>
      </c>
      <c r="J144" s="12">
        <v>43485</v>
      </c>
      <c r="K144" s="13">
        <v>0</v>
      </c>
      <c r="L144" s="10" t="s">
        <v>23</v>
      </c>
      <c r="M144" s="11">
        <v>714</v>
      </c>
      <c r="N144" s="11">
        <v>4.761904762E-2</v>
      </c>
      <c r="O144" s="11">
        <v>35.700000000000003</v>
      </c>
      <c r="P144" s="23">
        <f t="shared" si="10"/>
        <v>35.700000000000045</v>
      </c>
      <c r="Q144" s="23">
        <f t="shared" si="11"/>
        <v>35.700000000000003</v>
      </c>
      <c r="R144" s="24">
        <f t="shared" si="12"/>
        <v>749.7</v>
      </c>
      <c r="S144" s="25">
        <f t="shared" si="13"/>
        <v>35.700000000000045</v>
      </c>
      <c r="T144" s="31">
        <f t="shared" si="14"/>
        <v>35.700000000714006</v>
      </c>
      <c r="U144" s="10"/>
      <c r="V144" s="10"/>
      <c r="W144" s="10"/>
      <c r="X144" s="10"/>
      <c r="Y144" s="10"/>
      <c r="Z144" s="10"/>
      <c r="AA144" s="10"/>
    </row>
    <row r="145" spans="1:27" ht="15.75">
      <c r="A145" s="10" t="s">
        <v>424</v>
      </c>
      <c r="B145" s="10" t="s">
        <v>246</v>
      </c>
      <c r="C145" s="11">
        <v>0</v>
      </c>
      <c r="D145" s="11">
        <v>0</v>
      </c>
      <c r="E145" s="10" t="s">
        <v>22</v>
      </c>
      <c r="F145" s="11">
        <v>26.02</v>
      </c>
      <c r="G145" s="11">
        <v>7</v>
      </c>
      <c r="H145" s="11">
        <v>9.1069999999999993</v>
      </c>
      <c r="I145" s="11">
        <v>191.24700000000001</v>
      </c>
      <c r="J145" s="12">
        <v>43552</v>
      </c>
      <c r="K145" s="13">
        <v>2</v>
      </c>
      <c r="L145" s="10" t="s">
        <v>23</v>
      </c>
      <c r="M145" s="11">
        <v>182.14</v>
      </c>
      <c r="N145" s="11">
        <v>4.761904762E-2</v>
      </c>
      <c r="O145" s="11">
        <v>9.1069999999999993</v>
      </c>
      <c r="P145" s="23">
        <f t="shared" si="10"/>
        <v>9.1069999999999993</v>
      </c>
      <c r="Q145" s="23">
        <f t="shared" si="11"/>
        <v>9.1070000000000011</v>
      </c>
      <c r="R145" s="24">
        <f t="shared" si="12"/>
        <v>191.24699999999999</v>
      </c>
      <c r="S145" s="25">
        <f t="shared" si="13"/>
        <v>9.1070000000000277</v>
      </c>
      <c r="T145" s="31">
        <f t="shared" si="14"/>
        <v>9.1070000001821398</v>
      </c>
      <c r="U145" s="10"/>
      <c r="V145" s="10"/>
      <c r="W145" s="10"/>
      <c r="X145" s="10"/>
      <c r="Y145" s="10"/>
      <c r="Z145" s="10"/>
      <c r="AA145" s="10"/>
    </row>
    <row r="146" spans="1:27" ht="15.75">
      <c r="A146" s="10" t="s">
        <v>425</v>
      </c>
      <c r="B146" s="10" t="s">
        <v>251</v>
      </c>
      <c r="C146" s="11">
        <v>0</v>
      </c>
      <c r="D146" s="11">
        <v>1</v>
      </c>
      <c r="E146" s="10" t="s">
        <v>17</v>
      </c>
      <c r="F146" s="11">
        <v>13.5</v>
      </c>
      <c r="G146" s="11">
        <v>10</v>
      </c>
      <c r="H146" s="11">
        <v>6.75</v>
      </c>
      <c r="I146" s="11">
        <v>141.75</v>
      </c>
      <c r="J146" s="12">
        <v>43523</v>
      </c>
      <c r="K146" s="13">
        <v>1</v>
      </c>
      <c r="L146" s="10" t="s">
        <v>282</v>
      </c>
      <c r="M146" s="11">
        <v>135</v>
      </c>
      <c r="N146" s="11">
        <v>4.761904762E-2</v>
      </c>
      <c r="O146" s="11">
        <v>6.75</v>
      </c>
      <c r="P146" s="23">
        <f t="shared" si="10"/>
        <v>6.75</v>
      </c>
      <c r="Q146" s="23">
        <f t="shared" si="11"/>
        <v>6.75</v>
      </c>
      <c r="R146" s="24">
        <f t="shared" si="12"/>
        <v>141.75</v>
      </c>
      <c r="S146" s="25">
        <f t="shared" si="13"/>
        <v>6.75</v>
      </c>
      <c r="T146" s="31">
        <f t="shared" si="14"/>
        <v>6.7500000001350005</v>
      </c>
      <c r="U146" s="10"/>
      <c r="V146" s="10"/>
      <c r="W146" s="10"/>
      <c r="X146" s="10"/>
      <c r="Y146" s="10"/>
      <c r="Z146" s="10"/>
      <c r="AA146" s="10"/>
    </row>
    <row r="147" spans="1:27" ht="15.75">
      <c r="A147" s="10" t="s">
        <v>426</v>
      </c>
      <c r="B147" s="10" t="s">
        <v>254</v>
      </c>
      <c r="C147" s="11">
        <v>1</v>
      </c>
      <c r="D147" s="11">
        <v>1</v>
      </c>
      <c r="E147" s="10" t="s">
        <v>39</v>
      </c>
      <c r="F147" s="11">
        <v>99.3</v>
      </c>
      <c r="G147" s="11">
        <v>10</v>
      </c>
      <c r="H147" s="11">
        <v>49.65</v>
      </c>
      <c r="I147" s="11">
        <v>1042.6500000000001</v>
      </c>
      <c r="J147" s="12">
        <v>43511</v>
      </c>
      <c r="K147" s="13">
        <v>1</v>
      </c>
      <c r="L147" s="10" t="s">
        <v>282</v>
      </c>
      <c r="M147" s="11">
        <v>993</v>
      </c>
      <c r="N147" s="11">
        <v>4.761904762E-2</v>
      </c>
      <c r="O147" s="11">
        <v>49.65</v>
      </c>
      <c r="P147" s="23">
        <f t="shared" si="10"/>
        <v>49.650000000000091</v>
      </c>
      <c r="Q147" s="23">
        <f t="shared" si="11"/>
        <v>49.65</v>
      </c>
      <c r="R147" s="24">
        <f t="shared" si="12"/>
        <v>1042.6500000000001</v>
      </c>
      <c r="S147" s="25">
        <f t="shared" si="13"/>
        <v>49.650000000000091</v>
      </c>
      <c r="T147" s="31">
        <f t="shared" si="14"/>
        <v>49.650000000993003</v>
      </c>
      <c r="U147" s="10"/>
      <c r="V147" s="10"/>
      <c r="W147" s="10"/>
      <c r="X147" s="10"/>
      <c r="Y147" s="10"/>
      <c r="Z147" s="10"/>
      <c r="AA147" s="10"/>
    </row>
    <row r="148" spans="1:27" ht="15.75">
      <c r="A148" s="10" t="s">
        <v>427</v>
      </c>
      <c r="B148" s="10" t="s">
        <v>246</v>
      </c>
      <c r="C148" s="11">
        <v>0</v>
      </c>
      <c r="D148" s="11">
        <v>0</v>
      </c>
      <c r="E148" s="10" t="s">
        <v>22</v>
      </c>
      <c r="F148" s="11">
        <v>51.69</v>
      </c>
      <c r="G148" s="11">
        <v>7</v>
      </c>
      <c r="H148" s="11">
        <v>18.0915</v>
      </c>
      <c r="I148" s="11">
        <v>379.92149999999998</v>
      </c>
      <c r="J148" s="12">
        <v>43491</v>
      </c>
      <c r="K148" s="13">
        <v>2</v>
      </c>
      <c r="L148" s="10" t="s">
        <v>23</v>
      </c>
      <c r="M148" s="11">
        <v>361.83</v>
      </c>
      <c r="N148" s="11">
        <v>4.761904762E-2</v>
      </c>
      <c r="O148" s="11">
        <v>18.0915</v>
      </c>
      <c r="P148" s="23">
        <f t="shared" si="10"/>
        <v>18.091499999999996</v>
      </c>
      <c r="Q148" s="23">
        <f t="shared" si="11"/>
        <v>18.091500000000003</v>
      </c>
      <c r="R148" s="24">
        <f t="shared" si="12"/>
        <v>379.92149999999998</v>
      </c>
      <c r="S148" s="25">
        <f t="shared" si="13"/>
        <v>18.091499999999996</v>
      </c>
      <c r="T148" s="31">
        <f t="shared" si="14"/>
        <v>18.09150000036183</v>
      </c>
      <c r="U148" s="10"/>
      <c r="V148" s="10"/>
      <c r="W148" s="10"/>
      <c r="X148" s="10"/>
      <c r="Y148" s="10"/>
      <c r="Z148" s="10"/>
      <c r="AA148" s="10"/>
    </row>
    <row r="149" spans="1:27" ht="15.75">
      <c r="A149" s="10" t="s">
        <v>428</v>
      </c>
      <c r="B149" s="10" t="s">
        <v>251</v>
      </c>
      <c r="C149" s="11">
        <v>1</v>
      </c>
      <c r="D149" s="11">
        <v>1</v>
      </c>
      <c r="E149" s="10" t="s">
        <v>39</v>
      </c>
      <c r="F149" s="11">
        <v>54.73</v>
      </c>
      <c r="G149" s="11">
        <v>7</v>
      </c>
      <c r="H149" s="11">
        <v>19.1555</v>
      </c>
      <c r="I149" s="11">
        <v>402.26549999999997</v>
      </c>
      <c r="J149" s="12">
        <v>43538</v>
      </c>
      <c r="K149" s="13">
        <v>2</v>
      </c>
      <c r="L149" s="10" t="s">
        <v>282</v>
      </c>
      <c r="M149" s="11">
        <v>383.11</v>
      </c>
      <c r="N149" s="11">
        <v>4.761904762E-2</v>
      </c>
      <c r="O149" s="11">
        <v>19.1555</v>
      </c>
      <c r="P149" s="23">
        <f t="shared" si="10"/>
        <v>19.155499999999961</v>
      </c>
      <c r="Q149" s="23">
        <f t="shared" si="11"/>
        <v>19.1555</v>
      </c>
      <c r="R149" s="24">
        <f t="shared" si="12"/>
        <v>402.26549999999997</v>
      </c>
      <c r="S149" s="25">
        <f t="shared" si="13"/>
        <v>19.155499999999961</v>
      </c>
      <c r="T149" s="31">
        <f t="shared" si="14"/>
        <v>19.15550000038311</v>
      </c>
      <c r="U149" s="10"/>
      <c r="V149" s="10"/>
      <c r="W149" s="10"/>
      <c r="X149" s="10"/>
      <c r="Y149" s="10"/>
      <c r="Z149" s="10"/>
      <c r="AA149" s="10"/>
    </row>
    <row r="150" spans="1:27" ht="15.75">
      <c r="A150" s="10" t="s">
        <v>429</v>
      </c>
      <c r="B150" s="10" t="s">
        <v>251</v>
      </c>
      <c r="C150" s="11">
        <v>1</v>
      </c>
      <c r="D150" s="11">
        <v>0</v>
      </c>
      <c r="E150" s="10" t="s">
        <v>26</v>
      </c>
      <c r="F150" s="11">
        <v>27</v>
      </c>
      <c r="G150" s="11">
        <v>9</v>
      </c>
      <c r="H150" s="11">
        <v>12.15</v>
      </c>
      <c r="I150" s="11">
        <v>255.15</v>
      </c>
      <c r="J150" s="12">
        <v>43526</v>
      </c>
      <c r="K150" s="13">
        <v>1</v>
      </c>
      <c r="L150" s="10" t="s">
        <v>23</v>
      </c>
      <c r="M150" s="11">
        <v>243</v>
      </c>
      <c r="N150" s="11">
        <v>4.761904762E-2</v>
      </c>
      <c r="O150" s="11">
        <v>12.15</v>
      </c>
      <c r="P150" s="23">
        <f t="shared" si="10"/>
        <v>12.150000000000006</v>
      </c>
      <c r="Q150" s="23">
        <f t="shared" si="11"/>
        <v>12.15</v>
      </c>
      <c r="R150" s="24">
        <f t="shared" si="12"/>
        <v>255.15</v>
      </c>
      <c r="S150" s="25">
        <f t="shared" si="13"/>
        <v>12.150000000000006</v>
      </c>
      <c r="T150" s="31">
        <f t="shared" si="14"/>
        <v>12.150000000243001</v>
      </c>
      <c r="U150" s="10"/>
      <c r="V150" s="10"/>
      <c r="W150" s="10"/>
      <c r="X150" s="10"/>
      <c r="Y150" s="10"/>
      <c r="Z150" s="10"/>
      <c r="AA150" s="10"/>
    </row>
    <row r="151" spans="1:27" ht="15.75">
      <c r="A151" s="10" t="s">
        <v>430</v>
      </c>
      <c r="B151" s="10" t="s">
        <v>254</v>
      </c>
      <c r="C151" s="11">
        <v>0</v>
      </c>
      <c r="D151" s="11">
        <v>1</v>
      </c>
      <c r="E151" s="10" t="s">
        <v>22</v>
      </c>
      <c r="F151" s="11">
        <v>30.24</v>
      </c>
      <c r="G151" s="11">
        <v>1</v>
      </c>
      <c r="H151" s="11">
        <v>1.512</v>
      </c>
      <c r="I151" s="11">
        <v>31.751999999999999</v>
      </c>
      <c r="J151" s="12">
        <v>43528</v>
      </c>
      <c r="K151" s="13">
        <v>2</v>
      </c>
      <c r="L151" s="10" t="s">
        <v>23</v>
      </c>
      <c r="M151" s="11">
        <v>30.24</v>
      </c>
      <c r="N151" s="11">
        <v>4.761904762E-2</v>
      </c>
      <c r="O151" s="11">
        <v>1.512</v>
      </c>
      <c r="P151" s="23">
        <f t="shared" si="10"/>
        <v>1.5120000000000005</v>
      </c>
      <c r="Q151" s="23">
        <f t="shared" si="11"/>
        <v>1.512</v>
      </c>
      <c r="R151" s="24">
        <f t="shared" si="12"/>
        <v>31.751999999999999</v>
      </c>
      <c r="S151" s="25">
        <f t="shared" si="13"/>
        <v>1.5120000000000005</v>
      </c>
      <c r="T151" s="31">
        <f t="shared" si="14"/>
        <v>1.51200000003024</v>
      </c>
      <c r="U151" s="10"/>
      <c r="V151" s="10"/>
      <c r="W151" s="10"/>
      <c r="X151" s="10"/>
      <c r="Y151" s="10"/>
      <c r="Z151" s="10"/>
      <c r="AA151" s="10"/>
    </row>
    <row r="152" spans="1:27" ht="15.75">
      <c r="A152" s="10" t="s">
        <v>431</v>
      </c>
      <c r="B152" s="10" t="s">
        <v>251</v>
      </c>
      <c r="C152" s="11">
        <v>1</v>
      </c>
      <c r="D152" s="11">
        <v>1</v>
      </c>
      <c r="E152" s="10" t="s">
        <v>37</v>
      </c>
      <c r="F152" s="11">
        <v>89.14</v>
      </c>
      <c r="G152" s="11">
        <v>4</v>
      </c>
      <c r="H152" s="11">
        <v>17.827999999999999</v>
      </c>
      <c r="I152" s="11">
        <v>374.38799999999998</v>
      </c>
      <c r="J152" s="12">
        <v>43472</v>
      </c>
      <c r="K152" s="13">
        <v>1</v>
      </c>
      <c r="L152" s="10" t="s">
        <v>282</v>
      </c>
      <c r="M152" s="11">
        <v>356.56</v>
      </c>
      <c r="N152" s="11">
        <v>4.761904762E-2</v>
      </c>
      <c r="O152" s="11">
        <v>17.827999999999999</v>
      </c>
      <c r="P152" s="23">
        <f t="shared" si="10"/>
        <v>17.827999999999975</v>
      </c>
      <c r="Q152" s="23">
        <f t="shared" si="11"/>
        <v>17.827999999999999</v>
      </c>
      <c r="R152" s="24">
        <f t="shared" si="12"/>
        <v>374.38799999999998</v>
      </c>
      <c r="S152" s="25">
        <f t="shared" si="13"/>
        <v>17.827999999999975</v>
      </c>
      <c r="T152" s="31">
        <f t="shared" si="14"/>
        <v>17.82800000035656</v>
      </c>
      <c r="U152" s="10"/>
      <c r="V152" s="10"/>
      <c r="W152" s="10"/>
      <c r="X152" s="10"/>
      <c r="Y152" s="10"/>
      <c r="Z152" s="10"/>
      <c r="AA152" s="10"/>
    </row>
    <row r="153" spans="1:27" ht="15.75">
      <c r="A153" s="10" t="s">
        <v>432</v>
      </c>
      <c r="B153" s="10" t="s">
        <v>254</v>
      </c>
      <c r="C153" s="11">
        <v>0</v>
      </c>
      <c r="D153" s="11">
        <v>1</v>
      </c>
      <c r="E153" s="10" t="s">
        <v>39</v>
      </c>
      <c r="F153" s="11">
        <v>37.549999999999997</v>
      </c>
      <c r="G153" s="11">
        <v>10</v>
      </c>
      <c r="H153" s="11">
        <v>18.774999999999999</v>
      </c>
      <c r="I153" s="11">
        <v>394.27499999999998</v>
      </c>
      <c r="J153" s="12">
        <v>43532</v>
      </c>
      <c r="K153" s="13">
        <v>2</v>
      </c>
      <c r="L153" s="10" t="s">
        <v>282</v>
      </c>
      <c r="M153" s="11">
        <v>375.5</v>
      </c>
      <c r="N153" s="11">
        <v>4.761904762E-2</v>
      </c>
      <c r="O153" s="11">
        <v>18.774999999999999</v>
      </c>
      <c r="P153" s="23">
        <f t="shared" si="10"/>
        <v>18.774999999999977</v>
      </c>
      <c r="Q153" s="23">
        <f t="shared" si="11"/>
        <v>18.774999999999999</v>
      </c>
      <c r="R153" s="24">
        <f t="shared" si="12"/>
        <v>394.27499999999998</v>
      </c>
      <c r="S153" s="25">
        <f t="shared" si="13"/>
        <v>18.774999999999977</v>
      </c>
      <c r="T153" s="31">
        <f t="shared" si="14"/>
        <v>18.775000000375499</v>
      </c>
      <c r="U153" s="10"/>
      <c r="V153" s="10"/>
      <c r="W153" s="10"/>
      <c r="X153" s="10"/>
      <c r="Y153" s="10"/>
      <c r="Z153" s="10"/>
      <c r="AA153" s="10"/>
    </row>
    <row r="154" spans="1:27" ht="15.75">
      <c r="A154" s="10" t="s">
        <v>433</v>
      </c>
      <c r="B154" s="10" t="s">
        <v>254</v>
      </c>
      <c r="C154" s="11">
        <v>0</v>
      </c>
      <c r="D154" s="11">
        <v>1</v>
      </c>
      <c r="E154" s="10" t="s">
        <v>30</v>
      </c>
      <c r="F154" s="11">
        <v>95.44</v>
      </c>
      <c r="G154" s="11">
        <v>10</v>
      </c>
      <c r="H154" s="11">
        <v>47.72</v>
      </c>
      <c r="I154" s="11">
        <v>1002.12</v>
      </c>
      <c r="J154" s="12">
        <v>43474</v>
      </c>
      <c r="K154" s="13">
        <v>1</v>
      </c>
      <c r="L154" s="10" t="s">
        <v>23</v>
      </c>
      <c r="M154" s="11">
        <v>954.4</v>
      </c>
      <c r="N154" s="11">
        <v>4.761904762E-2</v>
      </c>
      <c r="O154" s="11">
        <v>47.72</v>
      </c>
      <c r="P154" s="23">
        <f t="shared" si="10"/>
        <v>47.720000000000027</v>
      </c>
      <c r="Q154" s="23">
        <f t="shared" si="11"/>
        <v>47.72</v>
      </c>
      <c r="R154" s="24">
        <f t="shared" si="12"/>
        <v>1002.12</v>
      </c>
      <c r="S154" s="25">
        <f t="shared" si="13"/>
        <v>47.720000000000027</v>
      </c>
      <c r="T154" s="31">
        <f t="shared" si="14"/>
        <v>47.7200000009544</v>
      </c>
      <c r="U154" s="10"/>
      <c r="V154" s="10"/>
      <c r="W154" s="10"/>
      <c r="X154" s="10"/>
      <c r="Y154" s="10"/>
      <c r="Z154" s="10"/>
      <c r="AA154" s="10"/>
    </row>
    <row r="155" spans="1:27" ht="15.75">
      <c r="A155" s="10" t="s">
        <v>434</v>
      </c>
      <c r="B155" s="10" t="s">
        <v>251</v>
      </c>
      <c r="C155" s="11">
        <v>0</v>
      </c>
      <c r="D155" s="11">
        <v>0</v>
      </c>
      <c r="E155" s="10" t="s">
        <v>22</v>
      </c>
      <c r="F155" s="11">
        <v>27.5</v>
      </c>
      <c r="G155" s="11">
        <v>3</v>
      </c>
      <c r="H155" s="11">
        <v>4.125</v>
      </c>
      <c r="I155" s="11">
        <v>86.625</v>
      </c>
      <c r="J155" s="12">
        <v>43525</v>
      </c>
      <c r="K155" s="13">
        <v>2</v>
      </c>
      <c r="L155" s="10" t="s">
        <v>18</v>
      </c>
      <c r="M155" s="11">
        <v>82.5</v>
      </c>
      <c r="N155" s="11">
        <v>4.761904762E-2</v>
      </c>
      <c r="O155" s="11">
        <v>4.125</v>
      </c>
      <c r="P155" s="23">
        <f t="shared" si="10"/>
        <v>4.125</v>
      </c>
      <c r="Q155" s="23">
        <f t="shared" si="11"/>
        <v>4.125</v>
      </c>
      <c r="R155" s="24">
        <f t="shared" si="12"/>
        <v>86.625</v>
      </c>
      <c r="S155" s="25">
        <f t="shared" si="13"/>
        <v>4.125</v>
      </c>
      <c r="T155" s="31">
        <f t="shared" si="14"/>
        <v>4.1250000000825002</v>
      </c>
      <c r="U155" s="10"/>
      <c r="V155" s="10"/>
      <c r="W155" s="10"/>
      <c r="X155" s="10"/>
      <c r="Y155" s="10"/>
      <c r="Z155" s="10"/>
      <c r="AA155" s="10"/>
    </row>
    <row r="156" spans="1:27" ht="15.75">
      <c r="A156" s="10" t="s">
        <v>435</v>
      </c>
      <c r="B156" s="10" t="s">
        <v>251</v>
      </c>
      <c r="C156" s="11">
        <v>0</v>
      </c>
      <c r="D156" s="11">
        <v>0</v>
      </c>
      <c r="E156" s="10" t="s">
        <v>30</v>
      </c>
      <c r="F156" s="11">
        <v>74.97</v>
      </c>
      <c r="G156" s="11">
        <v>1</v>
      </c>
      <c r="H156" s="11">
        <v>3.7484999999999999</v>
      </c>
      <c r="I156" s="11">
        <v>78.718500000000006</v>
      </c>
      <c r="J156" s="12">
        <v>43540</v>
      </c>
      <c r="K156" s="13">
        <v>2</v>
      </c>
      <c r="L156" s="10" t="s">
        <v>23</v>
      </c>
      <c r="M156" s="11">
        <v>74.97</v>
      </c>
      <c r="N156" s="11">
        <v>4.761904762E-2</v>
      </c>
      <c r="O156" s="11">
        <v>3.7484999999999999</v>
      </c>
      <c r="P156" s="23">
        <f t="shared" si="10"/>
        <v>3.748500000000007</v>
      </c>
      <c r="Q156" s="23">
        <f t="shared" si="11"/>
        <v>3.7484999999999999</v>
      </c>
      <c r="R156" s="24">
        <f t="shared" si="12"/>
        <v>78.718500000000006</v>
      </c>
      <c r="S156" s="25">
        <f t="shared" si="13"/>
        <v>3.748500000000007</v>
      </c>
      <c r="T156" s="31">
        <f t="shared" si="14"/>
        <v>3.7485000000749702</v>
      </c>
      <c r="U156" s="10"/>
      <c r="V156" s="10"/>
      <c r="W156" s="10"/>
      <c r="X156" s="10"/>
      <c r="Y156" s="10"/>
      <c r="Z156" s="10"/>
      <c r="AA156" s="10"/>
    </row>
    <row r="157" spans="1:27" ht="15.75">
      <c r="A157" s="10" t="s">
        <v>436</v>
      </c>
      <c r="B157" s="10" t="s">
        <v>246</v>
      </c>
      <c r="C157" s="11">
        <v>1</v>
      </c>
      <c r="D157" s="11">
        <v>0</v>
      </c>
      <c r="E157" s="10" t="s">
        <v>37</v>
      </c>
      <c r="F157" s="11">
        <v>80.959999999999994</v>
      </c>
      <c r="G157" s="11">
        <v>8</v>
      </c>
      <c r="H157" s="11">
        <v>32.384</v>
      </c>
      <c r="I157" s="11">
        <v>680.06399999999996</v>
      </c>
      <c r="J157" s="12">
        <v>43513</v>
      </c>
      <c r="K157" s="13">
        <v>1</v>
      </c>
      <c r="L157" s="10" t="s">
        <v>282</v>
      </c>
      <c r="M157" s="11">
        <v>647.67999999999995</v>
      </c>
      <c r="N157" s="11">
        <v>4.761904762E-2</v>
      </c>
      <c r="O157" s="11">
        <v>32.384</v>
      </c>
      <c r="P157" s="23">
        <f t="shared" si="10"/>
        <v>32.384000000000015</v>
      </c>
      <c r="Q157" s="23">
        <f t="shared" si="11"/>
        <v>32.384</v>
      </c>
      <c r="R157" s="24">
        <f t="shared" si="12"/>
        <v>680.06399999999996</v>
      </c>
      <c r="S157" s="25">
        <f t="shared" si="13"/>
        <v>32.384000000000015</v>
      </c>
      <c r="T157" s="31">
        <f t="shared" si="14"/>
        <v>32.384000000647681</v>
      </c>
      <c r="U157" s="10"/>
      <c r="V157" s="10"/>
      <c r="W157" s="10"/>
      <c r="X157" s="10"/>
      <c r="Y157" s="10"/>
      <c r="Z157" s="10"/>
      <c r="AA157" s="10"/>
    </row>
    <row r="158" spans="1:27" ht="15.75">
      <c r="A158" s="10" t="s">
        <v>437</v>
      </c>
      <c r="B158" s="10" t="s">
        <v>254</v>
      </c>
      <c r="C158" s="11">
        <v>0</v>
      </c>
      <c r="D158" s="11">
        <v>1</v>
      </c>
      <c r="E158" s="10" t="s">
        <v>37</v>
      </c>
      <c r="F158" s="11">
        <v>94.47</v>
      </c>
      <c r="G158" s="11">
        <v>8</v>
      </c>
      <c r="H158" s="11">
        <v>37.787999999999997</v>
      </c>
      <c r="I158" s="11">
        <v>793.548</v>
      </c>
      <c r="J158" s="12">
        <v>43523</v>
      </c>
      <c r="K158" s="13">
        <v>2</v>
      </c>
      <c r="L158" s="10" t="s">
        <v>23</v>
      </c>
      <c r="M158" s="11">
        <v>755.76</v>
      </c>
      <c r="N158" s="11">
        <v>4.761904762E-2</v>
      </c>
      <c r="O158" s="11">
        <v>37.787999999999997</v>
      </c>
      <c r="P158" s="23">
        <f t="shared" si="10"/>
        <v>37.788000000000011</v>
      </c>
      <c r="Q158" s="23">
        <f t="shared" si="11"/>
        <v>37.788000000000004</v>
      </c>
      <c r="R158" s="24">
        <f t="shared" si="12"/>
        <v>793.548</v>
      </c>
      <c r="S158" s="25">
        <f t="shared" si="13"/>
        <v>37.788000000000011</v>
      </c>
      <c r="T158" s="31">
        <f t="shared" si="14"/>
        <v>37.788000000755758</v>
      </c>
      <c r="U158" s="10"/>
      <c r="V158" s="10"/>
      <c r="W158" s="10"/>
      <c r="X158" s="10"/>
      <c r="Y158" s="10"/>
      <c r="Z158" s="10"/>
      <c r="AA158" s="10"/>
    </row>
    <row r="159" spans="1:27" ht="15.75">
      <c r="A159" s="10" t="s">
        <v>438</v>
      </c>
      <c r="B159" s="10" t="s">
        <v>254</v>
      </c>
      <c r="C159" s="11">
        <v>0</v>
      </c>
      <c r="D159" s="11">
        <v>0</v>
      </c>
      <c r="E159" s="10" t="s">
        <v>37</v>
      </c>
      <c r="F159" s="11">
        <v>99.79</v>
      </c>
      <c r="G159" s="11">
        <v>2</v>
      </c>
      <c r="H159" s="11">
        <v>9.9789999999999992</v>
      </c>
      <c r="I159" s="11">
        <v>209.559</v>
      </c>
      <c r="J159" s="12">
        <v>43531</v>
      </c>
      <c r="K159" s="13">
        <v>2</v>
      </c>
      <c r="L159" s="10" t="s">
        <v>18</v>
      </c>
      <c r="M159" s="11">
        <v>199.58</v>
      </c>
      <c r="N159" s="11">
        <v>4.761904762E-2</v>
      </c>
      <c r="O159" s="11">
        <v>9.9789999999999992</v>
      </c>
      <c r="P159" s="23">
        <f t="shared" si="10"/>
        <v>9.9790000000000134</v>
      </c>
      <c r="Q159" s="23">
        <f t="shared" si="11"/>
        <v>9.979000000000001</v>
      </c>
      <c r="R159" s="24">
        <f t="shared" si="12"/>
        <v>209.55900000000003</v>
      </c>
      <c r="S159" s="25">
        <f t="shared" si="13"/>
        <v>9.978999999999985</v>
      </c>
      <c r="T159" s="31">
        <f t="shared" si="14"/>
        <v>9.9790000001995818</v>
      </c>
      <c r="U159" s="10"/>
      <c r="V159" s="10"/>
      <c r="W159" s="10"/>
      <c r="X159" s="10"/>
      <c r="Y159" s="10"/>
      <c r="Z159" s="10"/>
      <c r="AA159" s="10"/>
    </row>
    <row r="160" spans="1:27" ht="15.75">
      <c r="A160" s="10" t="s">
        <v>439</v>
      </c>
      <c r="B160" s="10" t="s">
        <v>246</v>
      </c>
      <c r="C160" s="11">
        <v>0</v>
      </c>
      <c r="D160" s="11">
        <v>0</v>
      </c>
      <c r="E160" s="10" t="s">
        <v>26</v>
      </c>
      <c r="F160" s="11">
        <v>73.22</v>
      </c>
      <c r="G160" s="11">
        <v>6</v>
      </c>
      <c r="H160" s="11">
        <v>21.966000000000001</v>
      </c>
      <c r="I160" s="11">
        <v>461.286</v>
      </c>
      <c r="J160" s="12">
        <v>43486</v>
      </c>
      <c r="K160" s="13">
        <v>2</v>
      </c>
      <c r="L160" s="10" t="s">
        <v>23</v>
      </c>
      <c r="M160" s="11">
        <v>439.32</v>
      </c>
      <c r="N160" s="11">
        <v>4.761904762E-2</v>
      </c>
      <c r="O160" s="11">
        <v>21.966000000000001</v>
      </c>
      <c r="P160" s="23">
        <f t="shared" si="10"/>
        <v>21.966000000000008</v>
      </c>
      <c r="Q160" s="23">
        <f t="shared" si="11"/>
        <v>21.966000000000001</v>
      </c>
      <c r="R160" s="24">
        <f t="shared" si="12"/>
        <v>461.286</v>
      </c>
      <c r="S160" s="25">
        <f t="shared" si="13"/>
        <v>21.966000000000008</v>
      </c>
      <c r="T160" s="31">
        <f t="shared" si="14"/>
        <v>21.966000000439319</v>
      </c>
      <c r="U160" s="10"/>
      <c r="V160" s="10"/>
      <c r="W160" s="10"/>
      <c r="X160" s="10"/>
      <c r="Y160" s="10"/>
      <c r="Z160" s="10"/>
      <c r="AA160" s="10"/>
    </row>
    <row r="161" spans="1:27" ht="15.75">
      <c r="A161" s="10" t="s">
        <v>440</v>
      </c>
      <c r="B161" s="10" t="s">
        <v>254</v>
      </c>
      <c r="C161" s="11">
        <v>0</v>
      </c>
      <c r="D161" s="11">
        <v>1</v>
      </c>
      <c r="E161" s="10" t="s">
        <v>37</v>
      </c>
      <c r="F161" s="11">
        <v>41.24</v>
      </c>
      <c r="G161" s="11">
        <v>4</v>
      </c>
      <c r="H161" s="11">
        <v>8.2479999999999993</v>
      </c>
      <c r="I161" s="11">
        <v>173.208</v>
      </c>
      <c r="J161" s="12">
        <v>43515</v>
      </c>
      <c r="K161" s="13">
        <v>2</v>
      </c>
      <c r="L161" s="10" t="s">
        <v>23</v>
      </c>
      <c r="M161" s="11">
        <v>164.96</v>
      </c>
      <c r="N161" s="11">
        <v>4.761904762E-2</v>
      </c>
      <c r="O161" s="11">
        <v>8.2479999999999993</v>
      </c>
      <c r="P161" s="23">
        <f t="shared" si="10"/>
        <v>8.2479999999999905</v>
      </c>
      <c r="Q161" s="23">
        <f t="shared" si="11"/>
        <v>8.2480000000000011</v>
      </c>
      <c r="R161" s="24">
        <f t="shared" si="12"/>
        <v>173.208</v>
      </c>
      <c r="S161" s="25">
        <f t="shared" si="13"/>
        <v>8.2479999999999905</v>
      </c>
      <c r="T161" s="31">
        <f t="shared" si="14"/>
        <v>8.2480000001649607</v>
      </c>
      <c r="U161" s="10"/>
      <c r="V161" s="10"/>
      <c r="W161" s="10"/>
      <c r="X161" s="10"/>
      <c r="Y161" s="10"/>
      <c r="Z161" s="10"/>
      <c r="AA161" s="10"/>
    </row>
    <row r="162" spans="1:27" ht="15.75">
      <c r="A162" s="10" t="s">
        <v>441</v>
      </c>
      <c r="B162" s="10" t="s">
        <v>254</v>
      </c>
      <c r="C162" s="11">
        <v>0</v>
      </c>
      <c r="D162" s="11">
        <v>1</v>
      </c>
      <c r="E162" s="10" t="s">
        <v>39</v>
      </c>
      <c r="F162" s="11">
        <v>81.680000000000007</v>
      </c>
      <c r="G162" s="11">
        <v>4</v>
      </c>
      <c r="H162" s="11">
        <v>16.335999999999999</v>
      </c>
      <c r="I162" s="11">
        <v>343.05599999999998</v>
      </c>
      <c r="J162" s="12">
        <v>43471</v>
      </c>
      <c r="K162" s="13">
        <v>1</v>
      </c>
      <c r="L162" s="10" t="s">
        <v>23</v>
      </c>
      <c r="M162" s="11">
        <v>326.72000000000003</v>
      </c>
      <c r="N162" s="11">
        <v>4.761904762E-2</v>
      </c>
      <c r="O162" s="11">
        <v>16.335999999999999</v>
      </c>
      <c r="P162" s="23">
        <f t="shared" si="10"/>
        <v>16.336000000000013</v>
      </c>
      <c r="Q162" s="23">
        <f t="shared" si="11"/>
        <v>16.336000000000002</v>
      </c>
      <c r="R162" s="24">
        <f t="shared" si="12"/>
        <v>343.05600000000004</v>
      </c>
      <c r="S162" s="25">
        <f t="shared" si="13"/>
        <v>16.335999999999956</v>
      </c>
      <c r="T162" s="31">
        <f t="shared" si="14"/>
        <v>16.33600000032672</v>
      </c>
      <c r="U162" s="10"/>
      <c r="V162" s="10"/>
      <c r="W162" s="10"/>
      <c r="X162" s="10"/>
      <c r="Y162" s="10"/>
      <c r="Z162" s="10"/>
      <c r="AA162" s="10"/>
    </row>
    <row r="163" spans="1:27" ht="15.75">
      <c r="A163" s="10" t="s">
        <v>442</v>
      </c>
      <c r="B163" s="10" t="s">
        <v>254</v>
      </c>
      <c r="C163" s="11">
        <v>0</v>
      </c>
      <c r="D163" s="11">
        <v>1</v>
      </c>
      <c r="E163" s="10" t="s">
        <v>22</v>
      </c>
      <c r="F163" s="11">
        <v>51.32</v>
      </c>
      <c r="G163" s="11">
        <v>9</v>
      </c>
      <c r="H163" s="11">
        <v>23.094000000000001</v>
      </c>
      <c r="I163" s="11">
        <v>484.97399999999999</v>
      </c>
      <c r="J163" s="12">
        <v>43538</v>
      </c>
      <c r="K163" s="13">
        <v>2</v>
      </c>
      <c r="L163" s="10" t="s">
        <v>23</v>
      </c>
      <c r="M163" s="11">
        <v>461.88</v>
      </c>
      <c r="N163" s="11">
        <v>4.761904762E-2</v>
      </c>
      <c r="O163" s="11">
        <v>23.094000000000001</v>
      </c>
      <c r="P163" s="23">
        <f t="shared" si="10"/>
        <v>23.093999999999994</v>
      </c>
      <c r="Q163" s="23">
        <f t="shared" si="11"/>
        <v>23.094000000000001</v>
      </c>
      <c r="R163" s="24">
        <f t="shared" si="12"/>
        <v>484.97399999999999</v>
      </c>
      <c r="S163" s="25">
        <f t="shared" si="13"/>
        <v>23.093999999999994</v>
      </c>
      <c r="T163" s="31">
        <f t="shared" si="14"/>
        <v>23.094000000461879</v>
      </c>
      <c r="U163" s="10"/>
      <c r="V163" s="10"/>
      <c r="W163" s="10"/>
      <c r="X163" s="10"/>
      <c r="Y163" s="10"/>
      <c r="Z163" s="10"/>
      <c r="AA163" s="10"/>
    </row>
    <row r="164" spans="1:27" ht="15.75">
      <c r="A164" s="10" t="s">
        <v>443</v>
      </c>
      <c r="B164" s="10" t="s">
        <v>246</v>
      </c>
      <c r="C164" s="11">
        <v>1</v>
      </c>
      <c r="D164" s="11">
        <v>0</v>
      </c>
      <c r="E164" s="10" t="s">
        <v>26</v>
      </c>
      <c r="F164" s="11">
        <v>65.94</v>
      </c>
      <c r="G164" s="11">
        <v>4</v>
      </c>
      <c r="H164" s="11">
        <v>13.188000000000001</v>
      </c>
      <c r="I164" s="11">
        <v>276.94799999999998</v>
      </c>
      <c r="J164" s="12">
        <v>43548</v>
      </c>
      <c r="K164" s="13">
        <v>0</v>
      </c>
      <c r="L164" s="10" t="s">
        <v>23</v>
      </c>
      <c r="M164" s="11">
        <v>263.76</v>
      </c>
      <c r="N164" s="11">
        <v>4.761904762E-2</v>
      </c>
      <c r="O164" s="11">
        <v>13.188000000000001</v>
      </c>
      <c r="P164" s="23">
        <f t="shared" si="10"/>
        <v>13.187999999999988</v>
      </c>
      <c r="Q164" s="23">
        <f t="shared" si="11"/>
        <v>13.188000000000001</v>
      </c>
      <c r="R164" s="24">
        <f t="shared" si="12"/>
        <v>276.94799999999998</v>
      </c>
      <c r="S164" s="25">
        <f t="shared" si="13"/>
        <v>13.187999999999988</v>
      </c>
      <c r="T164" s="31">
        <f t="shared" si="14"/>
        <v>13.188000000263759</v>
      </c>
      <c r="U164" s="10"/>
      <c r="V164" s="10"/>
      <c r="W164" s="10"/>
      <c r="X164" s="10"/>
      <c r="Y164" s="10"/>
      <c r="Z164" s="10"/>
      <c r="AA164" s="10"/>
    </row>
    <row r="165" spans="1:27" ht="15.75">
      <c r="A165" s="10" t="s">
        <v>444</v>
      </c>
      <c r="B165" s="10" t="s">
        <v>254</v>
      </c>
      <c r="C165" s="11">
        <v>0</v>
      </c>
      <c r="D165" s="11">
        <v>1</v>
      </c>
      <c r="E165" s="10" t="s">
        <v>30</v>
      </c>
      <c r="F165" s="11">
        <v>14.36</v>
      </c>
      <c r="G165" s="11">
        <v>10</v>
      </c>
      <c r="H165" s="11">
        <v>7.18</v>
      </c>
      <c r="I165" s="11">
        <v>150.78</v>
      </c>
      <c r="J165" s="12">
        <v>43492</v>
      </c>
      <c r="K165" s="13">
        <v>1</v>
      </c>
      <c r="L165" s="10" t="s">
        <v>23</v>
      </c>
      <c r="M165" s="11">
        <v>143.6</v>
      </c>
      <c r="N165" s="11">
        <v>4.761904762E-2</v>
      </c>
      <c r="O165" s="11">
        <v>7.18</v>
      </c>
      <c r="P165" s="23">
        <f t="shared" si="10"/>
        <v>7.1800000000000068</v>
      </c>
      <c r="Q165" s="23">
        <f t="shared" si="11"/>
        <v>7.18</v>
      </c>
      <c r="R165" s="24">
        <f t="shared" si="12"/>
        <v>150.78</v>
      </c>
      <c r="S165" s="25">
        <f t="shared" si="13"/>
        <v>7.1800000000000068</v>
      </c>
      <c r="T165" s="31">
        <f t="shared" si="14"/>
        <v>7.1800000001436004</v>
      </c>
      <c r="U165" s="10"/>
      <c r="V165" s="10"/>
      <c r="W165" s="10"/>
      <c r="X165" s="10"/>
      <c r="Y165" s="10"/>
      <c r="Z165" s="10"/>
      <c r="AA165" s="10"/>
    </row>
    <row r="166" spans="1:27" ht="15.75">
      <c r="A166" s="10" t="s">
        <v>445</v>
      </c>
      <c r="B166" s="10" t="s">
        <v>246</v>
      </c>
      <c r="C166" s="11">
        <v>1</v>
      </c>
      <c r="D166" s="11">
        <v>0</v>
      </c>
      <c r="E166" s="10" t="s">
        <v>22</v>
      </c>
      <c r="F166" s="11">
        <v>21.5</v>
      </c>
      <c r="G166" s="11">
        <v>9</v>
      </c>
      <c r="H166" s="11">
        <v>9.6750000000000007</v>
      </c>
      <c r="I166" s="11">
        <v>203.17500000000001</v>
      </c>
      <c r="J166" s="12">
        <v>43530</v>
      </c>
      <c r="K166" s="13">
        <v>1</v>
      </c>
      <c r="L166" s="10" t="s">
        <v>282</v>
      </c>
      <c r="M166" s="11">
        <v>193.5</v>
      </c>
      <c r="N166" s="11">
        <v>4.761904762E-2</v>
      </c>
      <c r="O166" s="11">
        <v>9.6750000000000007</v>
      </c>
      <c r="P166" s="23">
        <f t="shared" si="10"/>
        <v>9.6750000000000114</v>
      </c>
      <c r="Q166" s="23">
        <f t="shared" si="11"/>
        <v>9.6749999999999989</v>
      </c>
      <c r="R166" s="24">
        <f t="shared" si="12"/>
        <v>203.17500000000001</v>
      </c>
      <c r="S166" s="25">
        <f t="shared" si="13"/>
        <v>9.6750000000000114</v>
      </c>
      <c r="T166" s="31">
        <f t="shared" si="14"/>
        <v>9.675000000193501</v>
      </c>
      <c r="U166" s="10"/>
      <c r="V166" s="10"/>
      <c r="W166" s="10"/>
      <c r="X166" s="10"/>
      <c r="Y166" s="10"/>
      <c r="Z166" s="10"/>
      <c r="AA166" s="10"/>
    </row>
    <row r="167" spans="1:27" ht="15.75">
      <c r="A167" s="10" t="s">
        <v>446</v>
      </c>
      <c r="B167" s="10" t="s">
        <v>251</v>
      </c>
      <c r="C167" s="11">
        <v>1</v>
      </c>
      <c r="D167" s="11">
        <v>1</v>
      </c>
      <c r="E167" s="10" t="s">
        <v>22</v>
      </c>
      <c r="F167" s="11">
        <v>26.26</v>
      </c>
      <c r="G167" s="11">
        <v>7</v>
      </c>
      <c r="H167" s="11">
        <v>9.1910000000000007</v>
      </c>
      <c r="I167" s="11">
        <v>193.011</v>
      </c>
      <c r="J167" s="12">
        <v>43498</v>
      </c>
      <c r="K167" s="13">
        <v>2</v>
      </c>
      <c r="L167" s="10" t="s">
        <v>23</v>
      </c>
      <c r="M167" s="11">
        <v>183.82</v>
      </c>
      <c r="N167" s="11">
        <v>4.761904762E-2</v>
      </c>
      <c r="O167" s="11">
        <v>9.1910000000000007</v>
      </c>
      <c r="P167" s="23">
        <f t="shared" si="10"/>
        <v>9.1910000000000309</v>
      </c>
      <c r="Q167" s="23">
        <f t="shared" si="11"/>
        <v>9.1910000000000007</v>
      </c>
      <c r="R167" s="24">
        <f t="shared" si="12"/>
        <v>193.01100000000002</v>
      </c>
      <c r="S167" s="25">
        <f t="shared" si="13"/>
        <v>9.1910000000000025</v>
      </c>
      <c r="T167" s="31">
        <f t="shared" si="14"/>
        <v>9.1910000001838217</v>
      </c>
      <c r="U167" s="10"/>
      <c r="V167" s="10"/>
      <c r="W167" s="10"/>
      <c r="X167" s="10"/>
      <c r="Y167" s="10"/>
      <c r="Z167" s="10"/>
      <c r="AA167" s="10"/>
    </row>
    <row r="168" spans="1:27" ht="15.75">
      <c r="A168" s="10" t="s">
        <v>447</v>
      </c>
      <c r="B168" s="10" t="s">
        <v>251</v>
      </c>
      <c r="C168" s="11">
        <v>0</v>
      </c>
      <c r="D168" s="11">
        <v>1</v>
      </c>
      <c r="E168" s="10" t="s">
        <v>39</v>
      </c>
      <c r="F168" s="11">
        <v>60.96</v>
      </c>
      <c r="G168" s="11">
        <v>2</v>
      </c>
      <c r="H168" s="11">
        <v>6.0960000000000001</v>
      </c>
      <c r="I168" s="11">
        <v>128.01599999999999</v>
      </c>
      <c r="J168" s="12">
        <v>43490</v>
      </c>
      <c r="K168" s="13">
        <v>2</v>
      </c>
      <c r="L168" s="10" t="s">
        <v>282</v>
      </c>
      <c r="M168" s="11">
        <v>121.92</v>
      </c>
      <c r="N168" s="11">
        <v>4.761904762E-2</v>
      </c>
      <c r="O168" s="11">
        <v>6.0960000000000001</v>
      </c>
      <c r="P168" s="23">
        <f t="shared" si="10"/>
        <v>6.0959999999999894</v>
      </c>
      <c r="Q168" s="23">
        <f t="shared" si="11"/>
        <v>6.0960000000000001</v>
      </c>
      <c r="R168" s="24">
        <f t="shared" si="12"/>
        <v>128.01599999999999</v>
      </c>
      <c r="S168" s="25">
        <f t="shared" si="13"/>
        <v>6.0959999999999894</v>
      </c>
      <c r="T168" s="31">
        <f t="shared" si="14"/>
        <v>6.0960000001219194</v>
      </c>
      <c r="U168" s="10"/>
      <c r="V168" s="10"/>
      <c r="W168" s="10"/>
      <c r="X168" s="10"/>
      <c r="Y168" s="10"/>
      <c r="Z168" s="10"/>
      <c r="AA168" s="10"/>
    </row>
    <row r="169" spans="1:27" ht="15.75">
      <c r="A169" s="10" t="s">
        <v>448</v>
      </c>
      <c r="B169" s="10" t="s">
        <v>254</v>
      </c>
      <c r="C169" s="11">
        <v>0</v>
      </c>
      <c r="D169" s="11">
        <v>1</v>
      </c>
      <c r="E169" s="10" t="s">
        <v>26</v>
      </c>
      <c r="F169" s="11">
        <v>70.11</v>
      </c>
      <c r="G169" s="11">
        <v>6</v>
      </c>
      <c r="H169" s="11">
        <v>21.033000000000001</v>
      </c>
      <c r="I169" s="11">
        <v>441.69299999999998</v>
      </c>
      <c r="J169" s="12">
        <v>43538</v>
      </c>
      <c r="K169" s="13">
        <v>2</v>
      </c>
      <c r="L169" s="10" t="s">
        <v>18</v>
      </c>
      <c r="M169" s="11">
        <v>420.66</v>
      </c>
      <c r="N169" s="11">
        <v>4.761904762E-2</v>
      </c>
      <c r="O169" s="11">
        <v>21.033000000000001</v>
      </c>
      <c r="P169" s="23">
        <f t="shared" si="10"/>
        <v>21.032999999999959</v>
      </c>
      <c r="Q169" s="23">
        <f t="shared" si="11"/>
        <v>21.033000000000001</v>
      </c>
      <c r="R169" s="24">
        <f t="shared" si="12"/>
        <v>441.69299999999998</v>
      </c>
      <c r="S169" s="25">
        <f t="shared" si="13"/>
        <v>21.032999999999959</v>
      </c>
      <c r="T169" s="31">
        <f t="shared" si="14"/>
        <v>21.03300000042066</v>
      </c>
      <c r="U169" s="10"/>
      <c r="V169" s="10"/>
      <c r="W169" s="10"/>
      <c r="X169" s="10"/>
      <c r="Y169" s="10"/>
      <c r="Z169" s="10"/>
      <c r="AA169" s="10"/>
    </row>
    <row r="170" spans="1:27" ht="15.75">
      <c r="A170" s="10" t="s">
        <v>449</v>
      </c>
      <c r="B170" s="10" t="s">
        <v>254</v>
      </c>
      <c r="C170" s="11">
        <v>0</v>
      </c>
      <c r="D170" s="11">
        <v>0</v>
      </c>
      <c r="E170" s="10" t="s">
        <v>39</v>
      </c>
      <c r="F170" s="11">
        <v>42.08</v>
      </c>
      <c r="G170" s="11">
        <v>6</v>
      </c>
      <c r="H170" s="11">
        <v>12.624000000000001</v>
      </c>
      <c r="I170" s="11">
        <v>265.10399999999998</v>
      </c>
      <c r="J170" s="12">
        <v>43494</v>
      </c>
      <c r="K170" s="13">
        <v>1</v>
      </c>
      <c r="L170" s="10" t="s">
        <v>23</v>
      </c>
      <c r="M170" s="11">
        <v>252.48</v>
      </c>
      <c r="N170" s="11">
        <v>4.761904762E-2</v>
      </c>
      <c r="O170" s="11">
        <v>12.624000000000001</v>
      </c>
      <c r="P170" s="23">
        <f t="shared" si="10"/>
        <v>12.623999999999995</v>
      </c>
      <c r="Q170" s="23">
        <f t="shared" si="11"/>
        <v>12.624000000000001</v>
      </c>
      <c r="R170" s="24">
        <f t="shared" si="12"/>
        <v>265.10399999999998</v>
      </c>
      <c r="S170" s="25">
        <f t="shared" si="13"/>
        <v>12.623999999999995</v>
      </c>
      <c r="T170" s="31">
        <f t="shared" si="14"/>
        <v>12.624000000252479</v>
      </c>
      <c r="U170" s="10"/>
      <c r="V170" s="10"/>
      <c r="W170" s="10"/>
      <c r="X170" s="10"/>
      <c r="Y170" s="10"/>
      <c r="Z170" s="10"/>
      <c r="AA170" s="10"/>
    </row>
    <row r="171" spans="1:27" ht="15.75">
      <c r="A171" s="10" t="s">
        <v>450</v>
      </c>
      <c r="B171" s="10" t="s">
        <v>246</v>
      </c>
      <c r="C171" s="11">
        <v>0</v>
      </c>
      <c r="D171" s="11">
        <v>1</v>
      </c>
      <c r="E171" s="10" t="s">
        <v>26</v>
      </c>
      <c r="F171" s="11">
        <v>67.09</v>
      </c>
      <c r="G171" s="11">
        <v>5</v>
      </c>
      <c r="H171" s="11">
        <v>16.772500000000001</v>
      </c>
      <c r="I171" s="11">
        <v>352.22250000000003</v>
      </c>
      <c r="J171" s="12">
        <v>43468</v>
      </c>
      <c r="K171" s="13">
        <v>2</v>
      </c>
      <c r="L171" s="10" t="s">
        <v>282</v>
      </c>
      <c r="M171" s="11">
        <v>335.45</v>
      </c>
      <c r="N171" s="11">
        <v>4.761904762E-2</v>
      </c>
      <c r="O171" s="11">
        <v>16.772500000000001</v>
      </c>
      <c r="P171" s="23">
        <f t="shared" si="10"/>
        <v>16.772500000000036</v>
      </c>
      <c r="Q171" s="23">
        <f t="shared" si="11"/>
        <v>16.772500000000001</v>
      </c>
      <c r="R171" s="24">
        <f t="shared" si="12"/>
        <v>352.22250000000003</v>
      </c>
      <c r="S171" s="25">
        <f t="shared" si="13"/>
        <v>16.772500000000036</v>
      </c>
      <c r="T171" s="31">
        <f t="shared" si="14"/>
        <v>16.772500000335452</v>
      </c>
      <c r="U171" s="10"/>
      <c r="V171" s="10"/>
      <c r="W171" s="10"/>
      <c r="X171" s="10"/>
      <c r="Y171" s="10"/>
      <c r="Z171" s="10"/>
      <c r="AA171" s="10"/>
    </row>
    <row r="172" spans="1:27" ht="15.75">
      <c r="A172" s="10" t="s">
        <v>451</v>
      </c>
      <c r="B172" s="10" t="s">
        <v>246</v>
      </c>
      <c r="C172" s="11">
        <v>1</v>
      </c>
      <c r="D172" s="11">
        <v>1</v>
      </c>
      <c r="E172" s="10" t="s">
        <v>39</v>
      </c>
      <c r="F172" s="11">
        <v>96.7</v>
      </c>
      <c r="G172" s="11">
        <v>5</v>
      </c>
      <c r="H172" s="11">
        <v>24.175000000000001</v>
      </c>
      <c r="I172" s="11">
        <v>507.67500000000001</v>
      </c>
      <c r="J172" s="12">
        <v>43479</v>
      </c>
      <c r="K172" s="13">
        <v>1</v>
      </c>
      <c r="L172" s="10" t="s">
        <v>18</v>
      </c>
      <c r="M172" s="11">
        <v>483.5</v>
      </c>
      <c r="N172" s="11">
        <v>4.761904762E-2</v>
      </c>
      <c r="O172" s="11">
        <v>24.175000000000001</v>
      </c>
      <c r="P172" s="23">
        <f t="shared" si="10"/>
        <v>24.175000000000011</v>
      </c>
      <c r="Q172" s="23">
        <f t="shared" si="11"/>
        <v>24.175000000000004</v>
      </c>
      <c r="R172" s="24">
        <f t="shared" si="12"/>
        <v>507.67500000000001</v>
      </c>
      <c r="S172" s="25">
        <f t="shared" si="13"/>
        <v>24.175000000000011</v>
      </c>
      <c r="T172" s="31">
        <f t="shared" si="14"/>
        <v>24.1750000004835</v>
      </c>
      <c r="U172" s="10"/>
      <c r="V172" s="10"/>
      <c r="W172" s="10"/>
      <c r="X172" s="10"/>
      <c r="Y172" s="10"/>
      <c r="Z172" s="10"/>
      <c r="AA172" s="10"/>
    </row>
    <row r="173" spans="1:27" ht="15.75">
      <c r="A173" s="10" t="s">
        <v>452</v>
      </c>
      <c r="B173" s="10" t="s">
        <v>251</v>
      </c>
      <c r="C173" s="11">
        <v>1</v>
      </c>
      <c r="D173" s="11">
        <v>1</v>
      </c>
      <c r="E173" s="10" t="s">
        <v>26</v>
      </c>
      <c r="F173" s="11">
        <v>35.380000000000003</v>
      </c>
      <c r="G173" s="11">
        <v>9</v>
      </c>
      <c r="H173" s="11">
        <v>15.920999999999999</v>
      </c>
      <c r="I173" s="11">
        <v>334.34100000000001</v>
      </c>
      <c r="J173" s="12">
        <v>43470</v>
      </c>
      <c r="K173" s="13">
        <v>2</v>
      </c>
      <c r="L173" s="10" t="s">
        <v>282</v>
      </c>
      <c r="M173" s="11">
        <v>318.42</v>
      </c>
      <c r="N173" s="11">
        <v>4.761904762E-2</v>
      </c>
      <c r="O173" s="11">
        <v>15.920999999999999</v>
      </c>
      <c r="P173" s="23">
        <f t="shared" si="10"/>
        <v>15.920999999999992</v>
      </c>
      <c r="Q173" s="23">
        <f t="shared" si="11"/>
        <v>15.921000000000001</v>
      </c>
      <c r="R173" s="24">
        <f t="shared" si="12"/>
        <v>334.34100000000001</v>
      </c>
      <c r="S173" s="25">
        <f t="shared" si="13"/>
        <v>15.920999999999992</v>
      </c>
      <c r="T173" s="31">
        <f t="shared" si="14"/>
        <v>15.92100000031842</v>
      </c>
      <c r="U173" s="10"/>
      <c r="V173" s="10"/>
      <c r="W173" s="10"/>
      <c r="X173" s="10"/>
      <c r="Y173" s="10"/>
      <c r="Z173" s="10"/>
      <c r="AA173" s="10"/>
    </row>
    <row r="174" spans="1:27" ht="15.75">
      <c r="A174" s="10" t="s">
        <v>453</v>
      </c>
      <c r="B174" s="10" t="s">
        <v>254</v>
      </c>
      <c r="C174" s="11">
        <v>0</v>
      </c>
      <c r="D174" s="11">
        <v>0</v>
      </c>
      <c r="E174" s="10" t="s">
        <v>30</v>
      </c>
      <c r="F174" s="11">
        <v>95.49</v>
      </c>
      <c r="G174" s="11">
        <v>7</v>
      </c>
      <c r="H174" s="11">
        <v>33.421500000000002</v>
      </c>
      <c r="I174" s="11">
        <v>701.85149999999999</v>
      </c>
      <c r="J174" s="12">
        <v>43518</v>
      </c>
      <c r="K174" s="13">
        <v>2</v>
      </c>
      <c r="L174" s="10" t="s">
        <v>18</v>
      </c>
      <c r="M174" s="11">
        <v>668.43</v>
      </c>
      <c r="N174" s="11">
        <v>4.761904762E-2</v>
      </c>
      <c r="O174" s="11">
        <v>33.421500000000002</v>
      </c>
      <c r="P174" s="23">
        <f t="shared" si="10"/>
        <v>33.421500000000037</v>
      </c>
      <c r="Q174" s="23">
        <f t="shared" si="11"/>
        <v>33.421499999999995</v>
      </c>
      <c r="R174" s="24">
        <f t="shared" si="12"/>
        <v>701.85149999999999</v>
      </c>
      <c r="S174" s="25">
        <f t="shared" si="13"/>
        <v>33.421500000000037</v>
      </c>
      <c r="T174" s="31">
        <f t="shared" si="14"/>
        <v>33.421500000668431</v>
      </c>
      <c r="U174" s="10"/>
      <c r="V174" s="10"/>
      <c r="W174" s="10"/>
      <c r="X174" s="10"/>
      <c r="Y174" s="10"/>
      <c r="Z174" s="10"/>
      <c r="AA174" s="10"/>
    </row>
    <row r="175" spans="1:27" ht="15.75">
      <c r="A175" s="10" t="s">
        <v>454</v>
      </c>
      <c r="B175" s="10" t="s">
        <v>254</v>
      </c>
      <c r="C175" s="11">
        <v>1</v>
      </c>
      <c r="D175" s="11">
        <v>0</v>
      </c>
      <c r="E175" s="10" t="s">
        <v>39</v>
      </c>
      <c r="F175" s="11">
        <v>96.98</v>
      </c>
      <c r="G175" s="11">
        <v>4</v>
      </c>
      <c r="H175" s="11">
        <v>19.396000000000001</v>
      </c>
      <c r="I175" s="11">
        <v>407.31599999999997</v>
      </c>
      <c r="J175" s="12">
        <v>43502</v>
      </c>
      <c r="K175" s="13">
        <v>2</v>
      </c>
      <c r="L175" s="10" t="s">
        <v>18</v>
      </c>
      <c r="M175" s="11">
        <v>387.92</v>
      </c>
      <c r="N175" s="11">
        <v>4.761904762E-2</v>
      </c>
      <c r="O175" s="11">
        <v>19.396000000000001</v>
      </c>
      <c r="P175" s="23">
        <f t="shared" si="10"/>
        <v>19.396000000000015</v>
      </c>
      <c r="Q175" s="23">
        <f t="shared" si="11"/>
        <v>19.396000000000001</v>
      </c>
      <c r="R175" s="24">
        <f t="shared" si="12"/>
        <v>407.31600000000003</v>
      </c>
      <c r="S175" s="25">
        <f t="shared" si="13"/>
        <v>19.395999999999958</v>
      </c>
      <c r="T175" s="31">
        <f t="shared" si="14"/>
        <v>19.396000000387922</v>
      </c>
      <c r="U175" s="10"/>
      <c r="V175" s="10"/>
      <c r="W175" s="10"/>
      <c r="X175" s="10"/>
      <c r="Y175" s="10"/>
      <c r="Z175" s="10"/>
      <c r="AA175" s="10"/>
    </row>
    <row r="176" spans="1:27" ht="15.75">
      <c r="A176" s="10" t="s">
        <v>455</v>
      </c>
      <c r="B176" s="10" t="s">
        <v>251</v>
      </c>
      <c r="C176" s="11">
        <v>0</v>
      </c>
      <c r="D176" s="11">
        <v>1</v>
      </c>
      <c r="E176" s="10" t="s">
        <v>22</v>
      </c>
      <c r="F176" s="11">
        <v>23.65</v>
      </c>
      <c r="G176" s="11">
        <v>4</v>
      </c>
      <c r="H176" s="11">
        <v>4.7300000000000004</v>
      </c>
      <c r="I176" s="11">
        <v>99.33</v>
      </c>
      <c r="J176" s="12">
        <v>43495</v>
      </c>
      <c r="K176" s="13">
        <v>1</v>
      </c>
      <c r="L176" s="10" t="s">
        <v>282</v>
      </c>
      <c r="M176" s="11">
        <v>94.6</v>
      </c>
      <c r="N176" s="11">
        <v>4.761904762E-2</v>
      </c>
      <c r="O176" s="11">
        <v>4.7300000000000004</v>
      </c>
      <c r="P176" s="23">
        <f t="shared" si="10"/>
        <v>4.730000000000004</v>
      </c>
      <c r="Q176" s="23">
        <f t="shared" si="11"/>
        <v>4.7299999999999995</v>
      </c>
      <c r="R176" s="24">
        <f t="shared" si="12"/>
        <v>99.33</v>
      </c>
      <c r="S176" s="25">
        <f t="shared" si="13"/>
        <v>4.730000000000004</v>
      </c>
      <c r="T176" s="31">
        <f t="shared" si="14"/>
        <v>4.7300000000946003</v>
      </c>
      <c r="U176" s="10"/>
      <c r="V176" s="10"/>
      <c r="W176" s="10"/>
      <c r="X176" s="10"/>
      <c r="Y176" s="10"/>
      <c r="Z176" s="10"/>
      <c r="AA176" s="10"/>
    </row>
    <row r="177" spans="1:27" ht="15.75">
      <c r="A177" s="10" t="s">
        <v>456</v>
      </c>
      <c r="B177" s="10" t="s">
        <v>246</v>
      </c>
      <c r="C177" s="11">
        <v>1</v>
      </c>
      <c r="D177" s="11">
        <v>0</v>
      </c>
      <c r="E177" s="10" t="s">
        <v>30</v>
      </c>
      <c r="F177" s="11">
        <v>82.33</v>
      </c>
      <c r="G177" s="11">
        <v>4</v>
      </c>
      <c r="H177" s="11">
        <v>16.466000000000001</v>
      </c>
      <c r="I177" s="11">
        <v>345.786</v>
      </c>
      <c r="J177" s="12">
        <v>43476</v>
      </c>
      <c r="K177" s="13">
        <v>0</v>
      </c>
      <c r="L177" s="10" t="s">
        <v>282</v>
      </c>
      <c r="M177" s="11">
        <v>329.32</v>
      </c>
      <c r="N177" s="11">
        <v>4.761904762E-2</v>
      </c>
      <c r="O177" s="11">
        <v>16.466000000000001</v>
      </c>
      <c r="P177" s="23">
        <f t="shared" si="10"/>
        <v>16.466000000000008</v>
      </c>
      <c r="Q177" s="23">
        <f t="shared" si="11"/>
        <v>16.466000000000001</v>
      </c>
      <c r="R177" s="24">
        <f t="shared" si="12"/>
        <v>345.786</v>
      </c>
      <c r="S177" s="25">
        <f t="shared" si="13"/>
        <v>16.466000000000008</v>
      </c>
      <c r="T177" s="31">
        <f t="shared" si="14"/>
        <v>16.46600000032932</v>
      </c>
      <c r="U177" s="10"/>
      <c r="V177" s="10"/>
      <c r="W177" s="10"/>
      <c r="X177" s="10"/>
      <c r="Y177" s="10"/>
      <c r="Z177" s="10"/>
      <c r="AA177" s="10"/>
    </row>
    <row r="178" spans="1:27" ht="15.75">
      <c r="A178" s="10" t="s">
        <v>457</v>
      </c>
      <c r="B178" s="10" t="s">
        <v>254</v>
      </c>
      <c r="C178" s="11">
        <v>0</v>
      </c>
      <c r="D178" s="11">
        <v>1</v>
      </c>
      <c r="E178" s="10" t="s">
        <v>22</v>
      </c>
      <c r="F178" s="11">
        <v>26.61</v>
      </c>
      <c r="G178" s="11">
        <v>2</v>
      </c>
      <c r="H178" s="11">
        <v>2.661</v>
      </c>
      <c r="I178" s="11">
        <v>55.881</v>
      </c>
      <c r="J178" s="12">
        <v>43543</v>
      </c>
      <c r="K178" s="13">
        <v>1</v>
      </c>
      <c r="L178" s="10" t="s">
        <v>23</v>
      </c>
      <c r="M178" s="11">
        <v>53.22</v>
      </c>
      <c r="N178" s="11">
        <v>4.761904762E-2</v>
      </c>
      <c r="O178" s="11">
        <v>2.661</v>
      </c>
      <c r="P178" s="23">
        <f t="shared" si="10"/>
        <v>2.6610000000000014</v>
      </c>
      <c r="Q178" s="23">
        <f t="shared" si="11"/>
        <v>2.661</v>
      </c>
      <c r="R178" s="24">
        <f t="shared" si="12"/>
        <v>55.881</v>
      </c>
      <c r="S178" s="25">
        <f t="shared" si="13"/>
        <v>2.6610000000000014</v>
      </c>
      <c r="T178" s="31">
        <f t="shared" si="14"/>
        <v>2.6610000000532201</v>
      </c>
      <c r="U178" s="10"/>
      <c r="V178" s="10"/>
      <c r="W178" s="10"/>
      <c r="X178" s="10"/>
      <c r="Y178" s="10"/>
      <c r="Z178" s="10"/>
      <c r="AA178" s="10"/>
    </row>
    <row r="179" spans="1:27" ht="15.75">
      <c r="A179" s="10" t="s">
        <v>458</v>
      </c>
      <c r="B179" s="10" t="s">
        <v>251</v>
      </c>
      <c r="C179" s="11">
        <v>0</v>
      </c>
      <c r="D179" s="11">
        <v>1</v>
      </c>
      <c r="E179" s="10" t="s">
        <v>37</v>
      </c>
      <c r="F179" s="11">
        <v>99.69</v>
      </c>
      <c r="G179" s="11">
        <v>5</v>
      </c>
      <c r="H179" s="11">
        <v>24.922499999999999</v>
      </c>
      <c r="I179" s="11">
        <v>523.37249999999995</v>
      </c>
      <c r="J179" s="12">
        <v>43479</v>
      </c>
      <c r="K179" s="13">
        <v>1</v>
      </c>
      <c r="L179" s="10" t="s">
        <v>23</v>
      </c>
      <c r="M179" s="11">
        <v>498.45</v>
      </c>
      <c r="N179" s="11">
        <v>4.761904762E-2</v>
      </c>
      <c r="O179" s="11">
        <v>24.922499999999999</v>
      </c>
      <c r="P179" s="23">
        <f t="shared" si="10"/>
        <v>24.922499999999957</v>
      </c>
      <c r="Q179" s="23">
        <f t="shared" si="11"/>
        <v>24.922500000000003</v>
      </c>
      <c r="R179" s="24">
        <f t="shared" si="12"/>
        <v>523.37249999999995</v>
      </c>
      <c r="S179" s="25">
        <f t="shared" si="13"/>
        <v>24.922499999999957</v>
      </c>
      <c r="T179" s="31">
        <f t="shared" si="14"/>
        <v>24.922500000498449</v>
      </c>
      <c r="U179" s="10"/>
      <c r="V179" s="10"/>
      <c r="W179" s="10"/>
      <c r="X179" s="10"/>
      <c r="Y179" s="10"/>
      <c r="Z179" s="10"/>
      <c r="AA179" s="10"/>
    </row>
    <row r="180" spans="1:27" ht="15.75">
      <c r="A180" s="10" t="s">
        <v>459</v>
      </c>
      <c r="B180" s="10" t="s">
        <v>254</v>
      </c>
      <c r="C180" s="11">
        <v>1</v>
      </c>
      <c r="D180" s="11">
        <v>1</v>
      </c>
      <c r="E180" s="10" t="s">
        <v>37</v>
      </c>
      <c r="F180" s="11">
        <v>74.89</v>
      </c>
      <c r="G180" s="11">
        <v>4</v>
      </c>
      <c r="H180" s="11">
        <v>14.978</v>
      </c>
      <c r="I180" s="11">
        <v>314.53800000000001</v>
      </c>
      <c r="J180" s="12">
        <v>43525</v>
      </c>
      <c r="K180" s="13">
        <v>2</v>
      </c>
      <c r="L180" s="10" t="s">
        <v>18</v>
      </c>
      <c r="M180" s="11">
        <v>299.56</v>
      </c>
      <c r="N180" s="11">
        <v>4.761904762E-2</v>
      </c>
      <c r="O180" s="11">
        <v>14.978</v>
      </c>
      <c r="P180" s="23">
        <f t="shared" si="10"/>
        <v>14.978000000000009</v>
      </c>
      <c r="Q180" s="23">
        <f t="shared" si="11"/>
        <v>14.978000000000002</v>
      </c>
      <c r="R180" s="24">
        <f t="shared" si="12"/>
        <v>314.53800000000001</v>
      </c>
      <c r="S180" s="25">
        <f t="shared" si="13"/>
        <v>14.978000000000009</v>
      </c>
      <c r="T180" s="31">
        <f t="shared" si="14"/>
        <v>14.978000000299561</v>
      </c>
      <c r="U180" s="10"/>
      <c r="V180" s="10"/>
      <c r="W180" s="10"/>
      <c r="X180" s="10"/>
      <c r="Y180" s="10"/>
      <c r="Z180" s="10"/>
      <c r="AA180" s="10"/>
    </row>
    <row r="181" spans="1:27" ht="15.75">
      <c r="A181" s="10" t="s">
        <v>460</v>
      </c>
      <c r="B181" s="10" t="s">
        <v>246</v>
      </c>
      <c r="C181" s="11">
        <v>0</v>
      </c>
      <c r="D181" s="11">
        <v>1</v>
      </c>
      <c r="E181" s="10" t="s">
        <v>37</v>
      </c>
      <c r="F181" s="11">
        <v>40.94</v>
      </c>
      <c r="G181" s="11">
        <v>5</v>
      </c>
      <c r="H181" s="11">
        <v>10.234999999999999</v>
      </c>
      <c r="I181" s="11">
        <v>214.935</v>
      </c>
      <c r="J181" s="12">
        <v>43471</v>
      </c>
      <c r="K181" s="13">
        <v>1</v>
      </c>
      <c r="L181" s="10" t="s">
        <v>18</v>
      </c>
      <c r="M181" s="11">
        <v>204.7</v>
      </c>
      <c r="N181" s="11">
        <v>4.761904762E-2</v>
      </c>
      <c r="O181" s="11">
        <v>10.234999999999999</v>
      </c>
      <c r="P181" s="23">
        <f t="shared" si="10"/>
        <v>10.235000000000014</v>
      </c>
      <c r="Q181" s="23">
        <f t="shared" si="11"/>
        <v>10.235000000000001</v>
      </c>
      <c r="R181" s="24">
        <f t="shared" si="12"/>
        <v>214.935</v>
      </c>
      <c r="S181" s="25">
        <f t="shared" si="13"/>
        <v>10.235000000000014</v>
      </c>
      <c r="T181" s="31">
        <f t="shared" si="14"/>
        <v>10.2350000002047</v>
      </c>
      <c r="U181" s="10"/>
      <c r="V181" s="10"/>
      <c r="W181" s="10"/>
      <c r="X181" s="10"/>
      <c r="Y181" s="10"/>
      <c r="Z181" s="10"/>
      <c r="AA181" s="10"/>
    </row>
    <row r="182" spans="1:27" ht="15.75">
      <c r="A182" s="10" t="s">
        <v>461</v>
      </c>
      <c r="B182" s="10" t="s">
        <v>251</v>
      </c>
      <c r="C182" s="11">
        <v>1</v>
      </c>
      <c r="D182" s="11">
        <v>0</v>
      </c>
      <c r="E182" s="10" t="s">
        <v>30</v>
      </c>
      <c r="F182" s="11">
        <v>75.819999999999993</v>
      </c>
      <c r="G182" s="11">
        <v>1</v>
      </c>
      <c r="H182" s="11">
        <v>3.7909999999999999</v>
      </c>
      <c r="I182" s="11">
        <v>79.611000000000004</v>
      </c>
      <c r="J182" s="12">
        <v>43496</v>
      </c>
      <c r="K182" s="13">
        <v>1</v>
      </c>
      <c r="L182" s="10" t="s">
        <v>23</v>
      </c>
      <c r="M182" s="11">
        <v>75.819999999999993</v>
      </c>
      <c r="N182" s="11">
        <v>4.761904762E-2</v>
      </c>
      <c r="O182" s="11">
        <v>3.7909999999999999</v>
      </c>
      <c r="P182" s="23">
        <f t="shared" si="10"/>
        <v>3.7909999999999968</v>
      </c>
      <c r="Q182" s="23">
        <f t="shared" si="11"/>
        <v>3.7909999999999999</v>
      </c>
      <c r="R182" s="24">
        <f t="shared" si="12"/>
        <v>79.61099999999999</v>
      </c>
      <c r="S182" s="25">
        <f t="shared" si="13"/>
        <v>3.791000000000011</v>
      </c>
      <c r="T182" s="31">
        <f t="shared" si="14"/>
        <v>3.7910000000758197</v>
      </c>
      <c r="U182" s="10"/>
      <c r="V182" s="10"/>
      <c r="W182" s="10"/>
      <c r="X182" s="10"/>
      <c r="Y182" s="10"/>
      <c r="Z182" s="10"/>
      <c r="AA182" s="10"/>
    </row>
    <row r="183" spans="1:27" ht="15.75">
      <c r="A183" s="10" t="s">
        <v>462</v>
      </c>
      <c r="B183" s="10" t="s">
        <v>254</v>
      </c>
      <c r="C183" s="11">
        <v>0</v>
      </c>
      <c r="D183" s="11">
        <v>0</v>
      </c>
      <c r="E183" s="10" t="s">
        <v>37</v>
      </c>
      <c r="F183" s="11">
        <v>46.77</v>
      </c>
      <c r="G183" s="11">
        <v>6</v>
      </c>
      <c r="H183" s="11">
        <v>14.031000000000001</v>
      </c>
      <c r="I183" s="11">
        <v>294.65100000000001</v>
      </c>
      <c r="J183" s="12">
        <v>43535</v>
      </c>
      <c r="K183" s="13">
        <v>1</v>
      </c>
      <c r="L183" s="10" t="s">
        <v>23</v>
      </c>
      <c r="M183" s="11">
        <v>280.62</v>
      </c>
      <c r="N183" s="11">
        <v>4.761904762E-2</v>
      </c>
      <c r="O183" s="11">
        <v>14.031000000000001</v>
      </c>
      <c r="P183" s="23">
        <f t="shared" si="10"/>
        <v>14.031000000000006</v>
      </c>
      <c r="Q183" s="23">
        <f t="shared" si="11"/>
        <v>14.031000000000002</v>
      </c>
      <c r="R183" s="24">
        <f t="shared" si="12"/>
        <v>294.65100000000001</v>
      </c>
      <c r="S183" s="25">
        <f t="shared" si="13"/>
        <v>14.031000000000006</v>
      </c>
      <c r="T183" s="31">
        <f t="shared" si="14"/>
        <v>14.031000000280621</v>
      </c>
      <c r="U183" s="10"/>
      <c r="V183" s="10"/>
      <c r="W183" s="10"/>
      <c r="X183" s="10"/>
      <c r="Y183" s="10"/>
      <c r="Z183" s="10"/>
      <c r="AA183" s="10"/>
    </row>
    <row r="184" spans="1:27" ht="15.75">
      <c r="A184" s="10" t="s">
        <v>463</v>
      </c>
      <c r="B184" s="10" t="s">
        <v>246</v>
      </c>
      <c r="C184" s="11">
        <v>0</v>
      </c>
      <c r="D184" s="11">
        <v>1</v>
      </c>
      <c r="E184" s="10" t="s">
        <v>17</v>
      </c>
      <c r="F184" s="11">
        <v>32.32</v>
      </c>
      <c r="G184" s="11">
        <v>10</v>
      </c>
      <c r="H184" s="11">
        <v>16.16</v>
      </c>
      <c r="I184" s="11">
        <v>339.36</v>
      </c>
      <c r="J184" s="12">
        <v>43516</v>
      </c>
      <c r="K184" s="13">
        <v>2</v>
      </c>
      <c r="L184" s="10" t="s">
        <v>282</v>
      </c>
      <c r="M184" s="11">
        <v>323.2</v>
      </c>
      <c r="N184" s="11">
        <v>4.761904762E-2</v>
      </c>
      <c r="O184" s="11">
        <v>16.16</v>
      </c>
      <c r="P184" s="23">
        <f t="shared" si="10"/>
        <v>16.160000000000025</v>
      </c>
      <c r="Q184" s="23">
        <f t="shared" si="11"/>
        <v>16.16</v>
      </c>
      <c r="R184" s="24">
        <f t="shared" si="12"/>
        <v>339.36</v>
      </c>
      <c r="S184" s="25">
        <f t="shared" si="13"/>
        <v>16.160000000000025</v>
      </c>
      <c r="T184" s="31">
        <f t="shared" si="14"/>
        <v>16.160000000323201</v>
      </c>
      <c r="U184" s="10"/>
      <c r="V184" s="10"/>
      <c r="W184" s="10"/>
      <c r="X184" s="10"/>
      <c r="Y184" s="10"/>
      <c r="Z184" s="10"/>
      <c r="AA184" s="10"/>
    </row>
    <row r="185" spans="1:27" ht="15.75">
      <c r="A185" s="10" t="s">
        <v>464</v>
      </c>
      <c r="B185" s="10" t="s">
        <v>254</v>
      </c>
      <c r="C185" s="11">
        <v>1</v>
      </c>
      <c r="D185" s="11">
        <v>1</v>
      </c>
      <c r="E185" s="10" t="s">
        <v>39</v>
      </c>
      <c r="F185" s="11">
        <v>54.07</v>
      </c>
      <c r="G185" s="11">
        <v>9</v>
      </c>
      <c r="H185" s="11">
        <v>24.331499999999998</v>
      </c>
      <c r="I185" s="11">
        <v>510.9615</v>
      </c>
      <c r="J185" s="12">
        <v>43492</v>
      </c>
      <c r="K185" s="13">
        <v>1</v>
      </c>
      <c r="L185" s="10" t="s">
        <v>18</v>
      </c>
      <c r="M185" s="11">
        <v>486.63</v>
      </c>
      <c r="N185" s="11">
        <v>4.761904762E-2</v>
      </c>
      <c r="O185" s="11">
        <v>24.331499999999998</v>
      </c>
      <c r="P185" s="23">
        <f t="shared" si="10"/>
        <v>24.331500000000005</v>
      </c>
      <c r="Q185" s="23">
        <f t="shared" si="11"/>
        <v>24.331499999999998</v>
      </c>
      <c r="R185" s="24">
        <f t="shared" si="12"/>
        <v>510.9615</v>
      </c>
      <c r="S185" s="25">
        <f t="shared" si="13"/>
        <v>24.331500000000005</v>
      </c>
      <c r="T185" s="31">
        <f t="shared" si="14"/>
        <v>24.331500000486631</v>
      </c>
      <c r="U185" s="10"/>
      <c r="V185" s="10"/>
      <c r="W185" s="10"/>
      <c r="X185" s="10"/>
      <c r="Y185" s="10"/>
      <c r="Z185" s="10"/>
      <c r="AA185" s="10"/>
    </row>
    <row r="186" spans="1:27" ht="15.75">
      <c r="A186" s="10" t="s">
        <v>465</v>
      </c>
      <c r="B186" s="10" t="s">
        <v>251</v>
      </c>
      <c r="C186" s="11">
        <v>0</v>
      </c>
      <c r="D186" s="11">
        <v>0</v>
      </c>
      <c r="E186" s="10" t="s">
        <v>37</v>
      </c>
      <c r="F186" s="11">
        <v>18.22</v>
      </c>
      <c r="G186" s="11">
        <v>7</v>
      </c>
      <c r="H186" s="11">
        <v>6.3769999999999998</v>
      </c>
      <c r="I186" s="11">
        <v>133.917</v>
      </c>
      <c r="J186" s="12">
        <v>43534</v>
      </c>
      <c r="K186" s="13">
        <v>1</v>
      </c>
      <c r="L186" s="10" t="s">
        <v>282</v>
      </c>
      <c r="M186" s="11">
        <v>127.54</v>
      </c>
      <c r="N186" s="11">
        <v>4.761904762E-2</v>
      </c>
      <c r="O186" s="11">
        <v>6.3769999999999998</v>
      </c>
      <c r="P186" s="23">
        <f t="shared" si="10"/>
        <v>6.3769999999999953</v>
      </c>
      <c r="Q186" s="23">
        <f t="shared" si="11"/>
        <v>6.3770000000000007</v>
      </c>
      <c r="R186" s="24">
        <f t="shared" si="12"/>
        <v>133.917</v>
      </c>
      <c r="S186" s="25">
        <f t="shared" si="13"/>
        <v>6.3769999999999953</v>
      </c>
      <c r="T186" s="31">
        <f t="shared" si="14"/>
        <v>6.3770000001275404</v>
      </c>
      <c r="U186" s="10"/>
      <c r="V186" s="10"/>
      <c r="W186" s="10"/>
      <c r="X186" s="10"/>
      <c r="Y186" s="10"/>
      <c r="Z186" s="10"/>
      <c r="AA186" s="10"/>
    </row>
    <row r="187" spans="1:27" ht="15.75">
      <c r="A187" s="10" t="s">
        <v>466</v>
      </c>
      <c r="B187" s="10" t="s">
        <v>254</v>
      </c>
      <c r="C187" s="11">
        <v>1</v>
      </c>
      <c r="D187" s="11">
        <v>1</v>
      </c>
      <c r="E187" s="10" t="s">
        <v>39</v>
      </c>
      <c r="F187" s="11">
        <v>80.48</v>
      </c>
      <c r="G187" s="11">
        <v>3</v>
      </c>
      <c r="H187" s="11">
        <v>12.071999999999999</v>
      </c>
      <c r="I187" s="11">
        <v>253.512</v>
      </c>
      <c r="J187" s="12">
        <v>43511</v>
      </c>
      <c r="K187" s="13">
        <v>1</v>
      </c>
      <c r="L187" s="10" t="s">
        <v>23</v>
      </c>
      <c r="M187" s="11">
        <v>241.44</v>
      </c>
      <c r="N187" s="11">
        <v>4.761904762E-2</v>
      </c>
      <c r="O187" s="11">
        <v>12.071999999999999</v>
      </c>
      <c r="P187" s="23">
        <f t="shared" si="10"/>
        <v>12.072000000000003</v>
      </c>
      <c r="Q187" s="23">
        <f t="shared" si="11"/>
        <v>12.071999999999999</v>
      </c>
      <c r="R187" s="24">
        <f t="shared" si="12"/>
        <v>253.512</v>
      </c>
      <c r="S187" s="25">
        <f t="shared" si="13"/>
        <v>12.072000000000003</v>
      </c>
      <c r="T187" s="31">
        <f t="shared" si="14"/>
        <v>12.07200000024144</v>
      </c>
      <c r="U187" s="10"/>
      <c r="V187" s="10"/>
      <c r="W187" s="10"/>
      <c r="X187" s="10"/>
      <c r="Y187" s="10"/>
      <c r="Z187" s="10"/>
      <c r="AA187" s="10"/>
    </row>
    <row r="188" spans="1:27" ht="15.75">
      <c r="A188" s="10" t="s">
        <v>467</v>
      </c>
      <c r="B188" s="10" t="s">
        <v>251</v>
      </c>
      <c r="C188" s="11">
        <v>0</v>
      </c>
      <c r="D188" s="11">
        <v>1</v>
      </c>
      <c r="E188" s="10" t="s">
        <v>39</v>
      </c>
      <c r="F188" s="11">
        <v>37.950000000000003</v>
      </c>
      <c r="G188" s="11">
        <v>10</v>
      </c>
      <c r="H188" s="11">
        <v>18.975000000000001</v>
      </c>
      <c r="I188" s="11">
        <v>398.47500000000002</v>
      </c>
      <c r="J188" s="12">
        <v>43491</v>
      </c>
      <c r="K188" s="13">
        <v>1</v>
      </c>
      <c r="L188" s="10" t="s">
        <v>23</v>
      </c>
      <c r="M188" s="11">
        <v>379.5</v>
      </c>
      <c r="N188" s="11">
        <v>4.761904762E-2</v>
      </c>
      <c r="O188" s="11">
        <v>18.975000000000001</v>
      </c>
      <c r="P188" s="23">
        <f t="shared" si="10"/>
        <v>18.975000000000023</v>
      </c>
      <c r="Q188" s="23">
        <f t="shared" si="11"/>
        <v>18.975000000000001</v>
      </c>
      <c r="R188" s="24">
        <f t="shared" si="12"/>
        <v>398.47500000000002</v>
      </c>
      <c r="S188" s="25">
        <f t="shared" si="13"/>
        <v>18.975000000000023</v>
      </c>
      <c r="T188" s="31">
        <f t="shared" si="14"/>
        <v>18.975000000379502</v>
      </c>
      <c r="U188" s="10"/>
      <c r="V188" s="10"/>
      <c r="W188" s="10"/>
      <c r="X188" s="10"/>
      <c r="Y188" s="10"/>
      <c r="Z188" s="10"/>
      <c r="AA188" s="10"/>
    </row>
    <row r="189" spans="1:27" ht="15.75">
      <c r="A189" s="10" t="s">
        <v>468</v>
      </c>
      <c r="B189" s="10" t="s">
        <v>246</v>
      </c>
      <c r="C189" s="11">
        <v>1</v>
      </c>
      <c r="D189" s="11">
        <v>0</v>
      </c>
      <c r="E189" s="10" t="s">
        <v>22</v>
      </c>
      <c r="F189" s="11">
        <v>76.819999999999993</v>
      </c>
      <c r="G189" s="11">
        <v>1</v>
      </c>
      <c r="H189" s="11">
        <v>3.8410000000000002</v>
      </c>
      <c r="I189" s="11">
        <v>80.661000000000001</v>
      </c>
      <c r="J189" s="12">
        <v>43509</v>
      </c>
      <c r="K189" s="13">
        <v>2</v>
      </c>
      <c r="L189" s="10" t="s">
        <v>18</v>
      </c>
      <c r="M189" s="11">
        <v>76.819999999999993</v>
      </c>
      <c r="N189" s="11">
        <v>4.761904762E-2</v>
      </c>
      <c r="O189" s="11">
        <v>3.8410000000000002</v>
      </c>
      <c r="P189" s="23">
        <f t="shared" si="10"/>
        <v>3.840999999999994</v>
      </c>
      <c r="Q189" s="23">
        <f t="shared" si="11"/>
        <v>3.8409999999999997</v>
      </c>
      <c r="R189" s="24">
        <f t="shared" si="12"/>
        <v>80.660999999999987</v>
      </c>
      <c r="S189" s="25">
        <f t="shared" si="13"/>
        <v>3.8410000000000082</v>
      </c>
      <c r="T189" s="31">
        <f t="shared" si="14"/>
        <v>3.8410000000768196</v>
      </c>
      <c r="U189" s="10"/>
      <c r="V189" s="10"/>
      <c r="W189" s="10"/>
      <c r="X189" s="10"/>
      <c r="Y189" s="10"/>
      <c r="Z189" s="10"/>
      <c r="AA189" s="10"/>
    </row>
    <row r="190" spans="1:27" ht="15.75">
      <c r="A190" s="10" t="s">
        <v>469</v>
      </c>
      <c r="B190" s="10" t="s">
        <v>246</v>
      </c>
      <c r="C190" s="11">
        <v>1</v>
      </c>
      <c r="D190" s="11">
        <v>1</v>
      </c>
      <c r="E190" s="10" t="s">
        <v>30</v>
      </c>
      <c r="F190" s="11">
        <v>52.26</v>
      </c>
      <c r="G190" s="11">
        <v>10</v>
      </c>
      <c r="H190" s="11">
        <v>26.13</v>
      </c>
      <c r="I190" s="11">
        <v>548.73</v>
      </c>
      <c r="J190" s="12">
        <v>43533</v>
      </c>
      <c r="K190" s="13">
        <v>1</v>
      </c>
      <c r="L190" s="10" t="s">
        <v>282</v>
      </c>
      <c r="M190" s="11">
        <v>522.6</v>
      </c>
      <c r="N190" s="11">
        <v>4.761904762E-2</v>
      </c>
      <c r="O190" s="11">
        <v>26.13</v>
      </c>
      <c r="P190" s="23">
        <f t="shared" si="10"/>
        <v>26.129999999999995</v>
      </c>
      <c r="Q190" s="23">
        <f t="shared" si="11"/>
        <v>26.13</v>
      </c>
      <c r="R190" s="24">
        <f t="shared" si="12"/>
        <v>548.73</v>
      </c>
      <c r="S190" s="25">
        <f t="shared" si="13"/>
        <v>26.129999999999995</v>
      </c>
      <c r="T190" s="31">
        <f t="shared" si="14"/>
        <v>26.1300000005226</v>
      </c>
      <c r="U190" s="10"/>
      <c r="V190" s="10"/>
      <c r="W190" s="10"/>
      <c r="X190" s="10"/>
      <c r="Y190" s="10"/>
      <c r="Z190" s="10"/>
      <c r="AA190" s="10"/>
    </row>
    <row r="191" spans="1:27" ht="15.75">
      <c r="A191" s="10" t="s">
        <v>470</v>
      </c>
      <c r="B191" s="10" t="s">
        <v>246</v>
      </c>
      <c r="C191" s="11">
        <v>0</v>
      </c>
      <c r="D191" s="11">
        <v>1</v>
      </c>
      <c r="E191" s="10" t="s">
        <v>17</v>
      </c>
      <c r="F191" s="11">
        <v>79.739999999999995</v>
      </c>
      <c r="G191" s="11">
        <v>1</v>
      </c>
      <c r="H191" s="11">
        <v>3.9870000000000001</v>
      </c>
      <c r="I191" s="11">
        <v>83.727000000000004</v>
      </c>
      <c r="J191" s="12">
        <v>43530</v>
      </c>
      <c r="K191" s="13">
        <v>0</v>
      </c>
      <c r="L191" s="10" t="s">
        <v>18</v>
      </c>
      <c r="M191" s="11">
        <v>79.739999999999995</v>
      </c>
      <c r="N191" s="11">
        <v>4.761904762E-2</v>
      </c>
      <c r="O191" s="11">
        <v>3.9870000000000001</v>
      </c>
      <c r="P191" s="23">
        <f t="shared" si="10"/>
        <v>3.9869999999999948</v>
      </c>
      <c r="Q191" s="23">
        <f t="shared" si="11"/>
        <v>3.9870000000000001</v>
      </c>
      <c r="R191" s="24">
        <f t="shared" si="12"/>
        <v>83.72699999999999</v>
      </c>
      <c r="S191" s="25">
        <f t="shared" si="13"/>
        <v>3.987000000000009</v>
      </c>
      <c r="T191" s="31">
        <f t="shared" si="14"/>
        <v>3.9870000000797394</v>
      </c>
      <c r="U191" s="10"/>
      <c r="V191" s="10"/>
      <c r="W191" s="10"/>
      <c r="X191" s="10"/>
      <c r="Y191" s="10"/>
      <c r="Z191" s="10"/>
      <c r="AA191" s="10"/>
    </row>
    <row r="192" spans="1:27" ht="15.75">
      <c r="A192" s="10" t="s">
        <v>471</v>
      </c>
      <c r="B192" s="10" t="s">
        <v>246</v>
      </c>
      <c r="C192" s="11">
        <v>0</v>
      </c>
      <c r="D192" s="11">
        <v>1</v>
      </c>
      <c r="E192" s="10" t="s">
        <v>17</v>
      </c>
      <c r="F192" s="11">
        <v>77.5</v>
      </c>
      <c r="G192" s="11">
        <v>5</v>
      </c>
      <c r="H192" s="11">
        <v>19.375</v>
      </c>
      <c r="I192" s="11">
        <v>406.875</v>
      </c>
      <c r="J192" s="12">
        <v>43489</v>
      </c>
      <c r="K192" s="13">
        <v>2</v>
      </c>
      <c r="L192" s="10" t="s">
        <v>18</v>
      </c>
      <c r="M192" s="11">
        <v>387.5</v>
      </c>
      <c r="N192" s="11">
        <v>4.761904762E-2</v>
      </c>
      <c r="O192" s="11">
        <v>19.375</v>
      </c>
      <c r="P192" s="23">
        <f t="shared" si="10"/>
        <v>19.375</v>
      </c>
      <c r="Q192" s="23">
        <f t="shared" si="11"/>
        <v>19.375</v>
      </c>
      <c r="R192" s="24">
        <f t="shared" si="12"/>
        <v>406.875</v>
      </c>
      <c r="S192" s="25">
        <f t="shared" si="13"/>
        <v>19.375</v>
      </c>
      <c r="T192" s="31">
        <f t="shared" si="14"/>
        <v>19.375000000387502</v>
      </c>
      <c r="U192" s="10"/>
      <c r="V192" s="10"/>
      <c r="W192" s="10"/>
      <c r="X192" s="10"/>
      <c r="Y192" s="10"/>
      <c r="Z192" s="10"/>
      <c r="AA192" s="10"/>
    </row>
    <row r="193" spans="1:27" ht="15.75">
      <c r="A193" s="10" t="s">
        <v>472</v>
      </c>
      <c r="B193" s="10" t="s">
        <v>246</v>
      </c>
      <c r="C193" s="11">
        <v>0</v>
      </c>
      <c r="D193" s="11">
        <v>1</v>
      </c>
      <c r="E193" s="10" t="s">
        <v>37</v>
      </c>
      <c r="F193" s="11">
        <v>54.27</v>
      </c>
      <c r="G193" s="11">
        <v>5</v>
      </c>
      <c r="H193" s="11">
        <v>13.567500000000001</v>
      </c>
      <c r="I193" s="11">
        <v>284.91750000000002</v>
      </c>
      <c r="J193" s="12">
        <v>43537</v>
      </c>
      <c r="K193" s="13">
        <v>1</v>
      </c>
      <c r="L193" s="10" t="s">
        <v>18</v>
      </c>
      <c r="M193" s="11">
        <v>271.35000000000002</v>
      </c>
      <c r="N193" s="11">
        <v>4.761904762E-2</v>
      </c>
      <c r="O193" s="11">
        <v>13.567500000000001</v>
      </c>
      <c r="P193" s="23">
        <f t="shared" si="10"/>
        <v>13.567499999999995</v>
      </c>
      <c r="Q193" s="23">
        <f t="shared" si="11"/>
        <v>13.567500000000001</v>
      </c>
      <c r="R193" s="24">
        <f t="shared" si="12"/>
        <v>284.91750000000002</v>
      </c>
      <c r="S193" s="25">
        <f t="shared" si="13"/>
        <v>13.567499999999995</v>
      </c>
      <c r="T193" s="31">
        <f t="shared" si="14"/>
        <v>13.567500000271352</v>
      </c>
      <c r="U193" s="10"/>
      <c r="V193" s="10"/>
      <c r="W193" s="10"/>
      <c r="X193" s="10"/>
      <c r="Y193" s="10"/>
      <c r="Z193" s="10"/>
      <c r="AA193" s="10"/>
    </row>
    <row r="194" spans="1:27" ht="15.75">
      <c r="A194" s="10" t="s">
        <v>473</v>
      </c>
      <c r="B194" s="10" t="s">
        <v>251</v>
      </c>
      <c r="C194" s="11">
        <v>0</v>
      </c>
      <c r="D194" s="11">
        <v>0</v>
      </c>
      <c r="E194" s="10" t="s">
        <v>26</v>
      </c>
      <c r="F194" s="11">
        <v>13.59</v>
      </c>
      <c r="G194" s="11">
        <v>9</v>
      </c>
      <c r="H194" s="11">
        <v>6.1154999999999999</v>
      </c>
      <c r="I194" s="11">
        <v>128.4255</v>
      </c>
      <c r="J194" s="12">
        <v>43539</v>
      </c>
      <c r="K194" s="13">
        <v>0</v>
      </c>
      <c r="L194" s="10" t="s">
        <v>23</v>
      </c>
      <c r="M194" s="11">
        <v>122.31</v>
      </c>
      <c r="N194" s="11">
        <v>4.761904762E-2</v>
      </c>
      <c r="O194" s="11">
        <v>6.1154999999999999</v>
      </c>
      <c r="P194" s="23">
        <f t="shared" si="10"/>
        <v>6.1154999999999973</v>
      </c>
      <c r="Q194" s="23">
        <f t="shared" si="11"/>
        <v>6.1154999999999999</v>
      </c>
      <c r="R194" s="24">
        <f t="shared" si="12"/>
        <v>128.4255</v>
      </c>
      <c r="S194" s="25">
        <f t="shared" si="13"/>
        <v>6.1154999999999973</v>
      </c>
      <c r="T194" s="31">
        <f t="shared" si="14"/>
        <v>6.1155000001223101</v>
      </c>
      <c r="U194" s="10"/>
      <c r="V194" s="10"/>
      <c r="W194" s="10"/>
      <c r="X194" s="10"/>
      <c r="Y194" s="10"/>
      <c r="Z194" s="10"/>
      <c r="AA194" s="10"/>
    </row>
    <row r="195" spans="1:27" ht="15.75">
      <c r="A195" s="10" t="s">
        <v>474</v>
      </c>
      <c r="B195" s="10" t="s">
        <v>251</v>
      </c>
      <c r="C195" s="11">
        <v>1</v>
      </c>
      <c r="D195" s="11">
        <v>1</v>
      </c>
      <c r="E195" s="10" t="s">
        <v>17</v>
      </c>
      <c r="F195" s="11">
        <v>41.06</v>
      </c>
      <c r="G195" s="11">
        <v>6</v>
      </c>
      <c r="H195" s="11">
        <v>12.318</v>
      </c>
      <c r="I195" s="11">
        <v>258.678</v>
      </c>
      <c r="J195" s="12">
        <v>43529</v>
      </c>
      <c r="K195" s="13">
        <v>1</v>
      </c>
      <c r="L195" s="10" t="s">
        <v>282</v>
      </c>
      <c r="M195" s="11">
        <v>246.36</v>
      </c>
      <c r="N195" s="11">
        <v>4.761904762E-2</v>
      </c>
      <c r="O195" s="11">
        <v>12.318</v>
      </c>
      <c r="P195" s="23">
        <f t="shared" ref="P195:P258" si="15">F195*G195+H195-M195</f>
        <v>12.317999999999984</v>
      </c>
      <c r="Q195" s="23">
        <f t="shared" ref="Q195:Q258" si="16">0.05*F195*G195</f>
        <v>12.318000000000001</v>
      </c>
      <c r="R195" s="24">
        <f t="shared" ref="R195:R258" si="17">(F195*G195+H195)</f>
        <v>258.678</v>
      </c>
      <c r="S195" s="25">
        <f t="shared" ref="S195:S258" si="18">I195-M195</f>
        <v>12.317999999999984</v>
      </c>
      <c r="T195" s="31">
        <f t="shared" ref="T195:T258" si="19">N195*R195</f>
        <v>12.318000000246361</v>
      </c>
      <c r="U195" s="10"/>
      <c r="V195" s="10"/>
      <c r="W195" s="10"/>
      <c r="X195" s="10"/>
      <c r="Y195" s="10"/>
      <c r="Z195" s="10"/>
      <c r="AA195" s="10"/>
    </row>
    <row r="196" spans="1:27" ht="15.75">
      <c r="A196" s="10" t="s">
        <v>475</v>
      </c>
      <c r="B196" s="10" t="s">
        <v>251</v>
      </c>
      <c r="C196" s="11">
        <v>1</v>
      </c>
      <c r="D196" s="11">
        <v>0</v>
      </c>
      <c r="E196" s="10" t="s">
        <v>22</v>
      </c>
      <c r="F196" s="11">
        <v>19.239999999999998</v>
      </c>
      <c r="G196" s="11">
        <v>9</v>
      </c>
      <c r="H196" s="11">
        <v>8.6579999999999995</v>
      </c>
      <c r="I196" s="11">
        <v>181.81800000000001</v>
      </c>
      <c r="J196" s="12">
        <v>43528</v>
      </c>
      <c r="K196" s="13">
        <v>2</v>
      </c>
      <c r="L196" s="10" t="s">
        <v>23</v>
      </c>
      <c r="M196" s="11">
        <v>173.16</v>
      </c>
      <c r="N196" s="11">
        <v>4.761904762E-2</v>
      </c>
      <c r="O196" s="11">
        <v>8.6579999999999995</v>
      </c>
      <c r="P196" s="23">
        <f t="shared" si="15"/>
        <v>8.657999999999987</v>
      </c>
      <c r="Q196" s="23">
        <f t="shared" si="16"/>
        <v>8.6579999999999995</v>
      </c>
      <c r="R196" s="24">
        <f t="shared" si="17"/>
        <v>181.81799999999998</v>
      </c>
      <c r="S196" s="25">
        <f t="shared" si="18"/>
        <v>8.6580000000000155</v>
      </c>
      <c r="T196" s="31">
        <f t="shared" si="19"/>
        <v>8.6580000001731587</v>
      </c>
      <c r="U196" s="10"/>
      <c r="V196" s="10"/>
      <c r="W196" s="10"/>
      <c r="X196" s="10"/>
      <c r="Y196" s="10"/>
      <c r="Z196" s="10"/>
      <c r="AA196" s="10"/>
    </row>
    <row r="197" spans="1:27" ht="15.75">
      <c r="A197" s="10" t="s">
        <v>476</v>
      </c>
      <c r="B197" s="10" t="s">
        <v>254</v>
      </c>
      <c r="C197" s="11">
        <v>0</v>
      </c>
      <c r="D197" s="11">
        <v>1</v>
      </c>
      <c r="E197" s="10" t="s">
        <v>37</v>
      </c>
      <c r="F197" s="11">
        <v>39.43</v>
      </c>
      <c r="G197" s="11">
        <v>6</v>
      </c>
      <c r="H197" s="11">
        <v>11.829000000000001</v>
      </c>
      <c r="I197" s="11">
        <v>248.40899999999999</v>
      </c>
      <c r="J197" s="12">
        <v>43549</v>
      </c>
      <c r="K197" s="13">
        <v>2</v>
      </c>
      <c r="L197" s="10" t="s">
        <v>282</v>
      </c>
      <c r="M197" s="11">
        <v>236.58</v>
      </c>
      <c r="N197" s="11">
        <v>4.761904762E-2</v>
      </c>
      <c r="O197" s="11">
        <v>11.829000000000001</v>
      </c>
      <c r="P197" s="23">
        <f t="shared" si="15"/>
        <v>11.828999999999979</v>
      </c>
      <c r="Q197" s="23">
        <f t="shared" si="16"/>
        <v>11.829000000000001</v>
      </c>
      <c r="R197" s="24">
        <f t="shared" si="17"/>
        <v>248.40899999999999</v>
      </c>
      <c r="S197" s="25">
        <f t="shared" si="18"/>
        <v>11.828999999999979</v>
      </c>
      <c r="T197" s="31">
        <f t="shared" si="19"/>
        <v>11.829000000236579</v>
      </c>
      <c r="U197" s="10"/>
      <c r="V197" s="10"/>
      <c r="W197" s="10"/>
      <c r="X197" s="10"/>
      <c r="Y197" s="10"/>
      <c r="Z197" s="10"/>
      <c r="AA197" s="10"/>
    </row>
    <row r="198" spans="1:27" ht="15.75">
      <c r="A198" s="10" t="s">
        <v>477</v>
      </c>
      <c r="B198" s="10" t="s">
        <v>254</v>
      </c>
      <c r="C198" s="11">
        <v>0</v>
      </c>
      <c r="D198" s="11">
        <v>0</v>
      </c>
      <c r="E198" s="10" t="s">
        <v>26</v>
      </c>
      <c r="F198" s="11">
        <v>46.22</v>
      </c>
      <c r="G198" s="11">
        <v>4</v>
      </c>
      <c r="H198" s="11">
        <v>9.2439999999999998</v>
      </c>
      <c r="I198" s="11">
        <v>194.124</v>
      </c>
      <c r="J198" s="12">
        <v>43536</v>
      </c>
      <c r="K198" s="13">
        <v>2</v>
      </c>
      <c r="L198" s="10" t="s">
        <v>282</v>
      </c>
      <c r="M198" s="11">
        <v>184.88</v>
      </c>
      <c r="N198" s="11">
        <v>4.761904762E-2</v>
      </c>
      <c r="O198" s="11">
        <v>9.2439999999999998</v>
      </c>
      <c r="P198" s="23">
        <f t="shared" si="15"/>
        <v>9.2439999999999998</v>
      </c>
      <c r="Q198" s="23">
        <f t="shared" si="16"/>
        <v>9.2439999999999998</v>
      </c>
      <c r="R198" s="24">
        <f t="shared" si="17"/>
        <v>194.124</v>
      </c>
      <c r="S198" s="25">
        <f t="shared" si="18"/>
        <v>9.2439999999999998</v>
      </c>
      <c r="T198" s="31">
        <f t="shared" si="19"/>
        <v>9.2440000001848794</v>
      </c>
      <c r="U198" s="10"/>
      <c r="V198" s="10"/>
      <c r="W198" s="10"/>
      <c r="X198" s="10"/>
      <c r="Y198" s="10"/>
      <c r="Z198" s="10"/>
      <c r="AA198" s="10"/>
    </row>
    <row r="199" spans="1:27" ht="15.75">
      <c r="A199" s="10" t="s">
        <v>478</v>
      </c>
      <c r="B199" s="10" t="s">
        <v>254</v>
      </c>
      <c r="C199" s="11">
        <v>1</v>
      </c>
      <c r="D199" s="11">
        <v>0</v>
      </c>
      <c r="E199" s="10" t="s">
        <v>26</v>
      </c>
      <c r="F199" s="11">
        <v>13.98</v>
      </c>
      <c r="G199" s="11">
        <v>1</v>
      </c>
      <c r="H199" s="11">
        <v>0.69899999999999995</v>
      </c>
      <c r="I199" s="11">
        <v>14.679</v>
      </c>
      <c r="J199" s="12">
        <v>43500</v>
      </c>
      <c r="K199" s="13">
        <v>1</v>
      </c>
      <c r="L199" s="10" t="s">
        <v>18</v>
      </c>
      <c r="M199" s="11">
        <v>13.98</v>
      </c>
      <c r="N199" s="11">
        <v>4.761904762E-2</v>
      </c>
      <c r="O199" s="11">
        <v>0.69899999999999995</v>
      </c>
      <c r="P199" s="23">
        <f t="shared" si="15"/>
        <v>0.69899999999999984</v>
      </c>
      <c r="Q199" s="23">
        <f t="shared" si="16"/>
        <v>0.69900000000000007</v>
      </c>
      <c r="R199" s="24">
        <f t="shared" si="17"/>
        <v>14.679</v>
      </c>
      <c r="S199" s="25">
        <f t="shared" si="18"/>
        <v>0.69899999999999984</v>
      </c>
      <c r="T199" s="31">
        <f t="shared" si="19"/>
        <v>0.69900000001397999</v>
      </c>
      <c r="U199" s="10"/>
      <c r="V199" s="10"/>
      <c r="W199" s="10"/>
      <c r="X199" s="10"/>
      <c r="Y199" s="10"/>
      <c r="Z199" s="10"/>
      <c r="AA199" s="10"/>
    </row>
    <row r="200" spans="1:27" ht="15.75">
      <c r="A200" s="10" t="s">
        <v>479</v>
      </c>
      <c r="B200" s="10" t="s">
        <v>251</v>
      </c>
      <c r="C200" s="11">
        <v>0</v>
      </c>
      <c r="D200" s="11">
        <v>1</v>
      </c>
      <c r="E200" s="10" t="s">
        <v>39</v>
      </c>
      <c r="F200" s="11">
        <v>39.75</v>
      </c>
      <c r="G200" s="11">
        <v>5</v>
      </c>
      <c r="H200" s="11">
        <v>9.9375</v>
      </c>
      <c r="I200" s="11">
        <v>208.6875</v>
      </c>
      <c r="J200" s="12">
        <v>43518</v>
      </c>
      <c r="K200" s="13">
        <v>0</v>
      </c>
      <c r="L200" s="10" t="s">
        <v>18</v>
      </c>
      <c r="M200" s="11">
        <v>198.75</v>
      </c>
      <c r="N200" s="11">
        <v>4.761904762E-2</v>
      </c>
      <c r="O200" s="11">
        <v>9.9375</v>
      </c>
      <c r="P200" s="23">
        <f t="shared" si="15"/>
        <v>9.9375</v>
      </c>
      <c r="Q200" s="23">
        <f t="shared" si="16"/>
        <v>9.9375</v>
      </c>
      <c r="R200" s="24">
        <f t="shared" si="17"/>
        <v>208.6875</v>
      </c>
      <c r="S200" s="25">
        <f t="shared" si="18"/>
        <v>9.9375</v>
      </c>
      <c r="T200" s="31">
        <f t="shared" si="19"/>
        <v>9.9375000001987495</v>
      </c>
      <c r="U200" s="10"/>
      <c r="V200" s="10"/>
      <c r="W200" s="10"/>
      <c r="X200" s="10"/>
      <c r="Y200" s="10"/>
      <c r="Z200" s="10"/>
      <c r="AA200" s="10"/>
    </row>
    <row r="201" spans="1:27" ht="15.75">
      <c r="A201" s="10" t="s">
        <v>480</v>
      </c>
      <c r="B201" s="10" t="s">
        <v>254</v>
      </c>
      <c r="C201" s="11">
        <v>1</v>
      </c>
      <c r="D201" s="11">
        <v>1</v>
      </c>
      <c r="E201" s="10" t="s">
        <v>39</v>
      </c>
      <c r="F201" s="11">
        <v>97.79</v>
      </c>
      <c r="G201" s="11">
        <v>7</v>
      </c>
      <c r="H201" s="11">
        <v>34.226500000000001</v>
      </c>
      <c r="I201" s="11">
        <v>718.75649999999996</v>
      </c>
      <c r="J201" s="12">
        <v>43512</v>
      </c>
      <c r="K201" s="13">
        <v>2</v>
      </c>
      <c r="L201" s="10" t="s">
        <v>18</v>
      </c>
      <c r="M201" s="11">
        <v>684.53</v>
      </c>
      <c r="N201" s="11">
        <v>4.761904762E-2</v>
      </c>
      <c r="O201" s="11">
        <v>34.226500000000001</v>
      </c>
      <c r="P201" s="23">
        <f t="shared" si="15"/>
        <v>34.226500000000101</v>
      </c>
      <c r="Q201" s="23">
        <f t="shared" si="16"/>
        <v>34.226500000000009</v>
      </c>
      <c r="R201" s="24">
        <f t="shared" si="17"/>
        <v>718.75650000000007</v>
      </c>
      <c r="S201" s="25">
        <f t="shared" si="18"/>
        <v>34.226499999999987</v>
      </c>
      <c r="T201" s="31">
        <f t="shared" si="19"/>
        <v>34.226500000684531</v>
      </c>
      <c r="U201" s="10"/>
      <c r="V201" s="10"/>
      <c r="W201" s="10"/>
      <c r="X201" s="10"/>
      <c r="Y201" s="10"/>
      <c r="Z201" s="10"/>
      <c r="AA201" s="10"/>
    </row>
    <row r="202" spans="1:27" ht="15.75">
      <c r="A202" s="10" t="s">
        <v>481</v>
      </c>
      <c r="B202" s="10" t="s">
        <v>246</v>
      </c>
      <c r="C202" s="11">
        <v>1</v>
      </c>
      <c r="D202" s="11">
        <v>0</v>
      </c>
      <c r="E202" s="10" t="s">
        <v>30</v>
      </c>
      <c r="F202" s="11">
        <v>67.260000000000005</v>
      </c>
      <c r="G202" s="11">
        <v>4</v>
      </c>
      <c r="H202" s="11">
        <v>13.452</v>
      </c>
      <c r="I202" s="11">
        <v>282.49200000000002</v>
      </c>
      <c r="J202" s="12">
        <v>43484</v>
      </c>
      <c r="K202" s="13">
        <v>2</v>
      </c>
      <c r="L202" s="10" t="s">
        <v>282</v>
      </c>
      <c r="M202" s="11">
        <v>269.04000000000002</v>
      </c>
      <c r="N202" s="11">
        <v>4.761904762E-2</v>
      </c>
      <c r="O202" s="11">
        <v>13.452</v>
      </c>
      <c r="P202" s="23">
        <f t="shared" si="15"/>
        <v>13.451999999999998</v>
      </c>
      <c r="Q202" s="23">
        <f t="shared" si="16"/>
        <v>13.452000000000002</v>
      </c>
      <c r="R202" s="24">
        <f t="shared" si="17"/>
        <v>282.49200000000002</v>
      </c>
      <c r="S202" s="25">
        <f t="shared" si="18"/>
        <v>13.451999999999998</v>
      </c>
      <c r="T202" s="31">
        <f t="shared" si="19"/>
        <v>13.452000000269042</v>
      </c>
      <c r="U202" s="10"/>
      <c r="V202" s="10"/>
      <c r="W202" s="10"/>
      <c r="X202" s="10"/>
      <c r="Y202" s="10"/>
      <c r="Z202" s="10"/>
      <c r="AA202" s="10"/>
    </row>
    <row r="203" spans="1:27" ht="15.75">
      <c r="A203" s="10" t="s">
        <v>482</v>
      </c>
      <c r="B203" s="10" t="s">
        <v>246</v>
      </c>
      <c r="C203" s="11">
        <v>0</v>
      </c>
      <c r="D203" s="11">
        <v>0</v>
      </c>
      <c r="E203" s="10" t="s">
        <v>37</v>
      </c>
      <c r="F203" s="11">
        <v>13.79</v>
      </c>
      <c r="G203" s="11">
        <v>5</v>
      </c>
      <c r="H203" s="11">
        <v>3.4474999999999998</v>
      </c>
      <c r="I203" s="11">
        <v>72.397499999999994</v>
      </c>
      <c r="J203" s="12">
        <v>43476</v>
      </c>
      <c r="K203" s="13">
        <v>2</v>
      </c>
      <c r="L203" s="10" t="s">
        <v>282</v>
      </c>
      <c r="M203" s="11">
        <v>68.95</v>
      </c>
      <c r="N203" s="11">
        <v>4.761904762E-2</v>
      </c>
      <c r="O203" s="11">
        <v>3.4474999999999998</v>
      </c>
      <c r="P203" s="23">
        <f t="shared" si="15"/>
        <v>3.4474999999999909</v>
      </c>
      <c r="Q203" s="23">
        <f t="shared" si="16"/>
        <v>3.4474999999999998</v>
      </c>
      <c r="R203" s="24">
        <f t="shared" si="17"/>
        <v>72.397499999999994</v>
      </c>
      <c r="S203" s="25">
        <f t="shared" si="18"/>
        <v>3.4474999999999909</v>
      </c>
      <c r="T203" s="31">
        <f t="shared" si="19"/>
        <v>3.4475000000689495</v>
      </c>
      <c r="U203" s="10"/>
      <c r="V203" s="10"/>
      <c r="W203" s="10"/>
      <c r="X203" s="10"/>
      <c r="Y203" s="10"/>
      <c r="Z203" s="10"/>
      <c r="AA203" s="10"/>
    </row>
    <row r="204" spans="1:27" ht="15.75">
      <c r="A204" s="10" t="s">
        <v>483</v>
      </c>
      <c r="B204" s="10" t="s">
        <v>251</v>
      </c>
      <c r="C204" s="11">
        <v>1</v>
      </c>
      <c r="D204" s="11">
        <v>1</v>
      </c>
      <c r="E204" s="10" t="s">
        <v>39</v>
      </c>
      <c r="F204" s="11">
        <v>68.709999999999994</v>
      </c>
      <c r="G204" s="11">
        <v>4</v>
      </c>
      <c r="H204" s="11">
        <v>13.742000000000001</v>
      </c>
      <c r="I204" s="11">
        <v>288.58199999999999</v>
      </c>
      <c r="J204" s="12">
        <v>43469</v>
      </c>
      <c r="K204" s="13">
        <v>2</v>
      </c>
      <c r="L204" s="10" t="s">
        <v>23</v>
      </c>
      <c r="M204" s="11">
        <v>274.83999999999997</v>
      </c>
      <c r="N204" s="11">
        <v>4.761904762E-2</v>
      </c>
      <c r="O204" s="11">
        <v>13.742000000000001</v>
      </c>
      <c r="P204" s="23">
        <f t="shared" si="15"/>
        <v>13.742000000000019</v>
      </c>
      <c r="Q204" s="23">
        <f t="shared" si="16"/>
        <v>13.741999999999999</v>
      </c>
      <c r="R204" s="24">
        <f t="shared" si="17"/>
        <v>288.58199999999999</v>
      </c>
      <c r="S204" s="25">
        <f t="shared" si="18"/>
        <v>13.742000000000019</v>
      </c>
      <c r="T204" s="31">
        <f t="shared" si="19"/>
        <v>13.742000000274841</v>
      </c>
      <c r="U204" s="10"/>
      <c r="V204" s="10"/>
      <c r="W204" s="10"/>
      <c r="X204" s="10"/>
      <c r="Y204" s="10"/>
      <c r="Z204" s="10"/>
      <c r="AA204" s="10"/>
    </row>
    <row r="205" spans="1:27" ht="15.75">
      <c r="A205" s="10" t="s">
        <v>484</v>
      </c>
      <c r="B205" s="10" t="s">
        <v>246</v>
      </c>
      <c r="C205" s="11">
        <v>0</v>
      </c>
      <c r="D205" s="11">
        <v>1</v>
      </c>
      <c r="E205" s="10" t="s">
        <v>26</v>
      </c>
      <c r="F205" s="11">
        <v>56.53</v>
      </c>
      <c r="G205" s="11">
        <v>4</v>
      </c>
      <c r="H205" s="11">
        <v>11.305999999999999</v>
      </c>
      <c r="I205" s="11">
        <v>237.42599999999999</v>
      </c>
      <c r="J205" s="12">
        <v>43528</v>
      </c>
      <c r="K205" s="13">
        <v>2</v>
      </c>
      <c r="L205" s="10" t="s">
        <v>18</v>
      </c>
      <c r="M205" s="11">
        <v>226.12</v>
      </c>
      <c r="N205" s="11">
        <v>4.761904762E-2</v>
      </c>
      <c r="O205" s="11">
        <v>11.305999999999999</v>
      </c>
      <c r="P205" s="23">
        <f t="shared" si="15"/>
        <v>11.306000000000012</v>
      </c>
      <c r="Q205" s="23">
        <f t="shared" si="16"/>
        <v>11.306000000000001</v>
      </c>
      <c r="R205" s="24">
        <f t="shared" si="17"/>
        <v>237.42600000000002</v>
      </c>
      <c r="S205" s="25">
        <f t="shared" si="18"/>
        <v>11.305999999999983</v>
      </c>
      <c r="T205" s="31">
        <f t="shared" si="19"/>
        <v>11.306000000226121</v>
      </c>
      <c r="U205" s="10"/>
      <c r="V205" s="10"/>
      <c r="W205" s="10"/>
      <c r="X205" s="10"/>
      <c r="Y205" s="10"/>
      <c r="Z205" s="10"/>
      <c r="AA205" s="10"/>
    </row>
    <row r="206" spans="1:27" ht="15.75">
      <c r="A206" s="10" t="s">
        <v>485</v>
      </c>
      <c r="B206" s="10" t="s">
        <v>254</v>
      </c>
      <c r="C206" s="11">
        <v>0</v>
      </c>
      <c r="D206" s="11">
        <v>1</v>
      </c>
      <c r="E206" s="10" t="s">
        <v>39</v>
      </c>
      <c r="F206" s="11">
        <v>23.82</v>
      </c>
      <c r="G206" s="11">
        <v>5</v>
      </c>
      <c r="H206" s="11">
        <v>5.9550000000000001</v>
      </c>
      <c r="I206" s="11">
        <v>125.05500000000001</v>
      </c>
      <c r="J206" s="12">
        <v>43493</v>
      </c>
      <c r="K206" s="13">
        <v>2</v>
      </c>
      <c r="L206" s="10" t="s">
        <v>18</v>
      </c>
      <c r="M206" s="11">
        <v>119.1</v>
      </c>
      <c r="N206" s="11">
        <v>4.761904762E-2</v>
      </c>
      <c r="O206" s="11">
        <v>5.9550000000000001</v>
      </c>
      <c r="P206" s="23">
        <f t="shared" si="15"/>
        <v>5.9549999999999983</v>
      </c>
      <c r="Q206" s="23">
        <f t="shared" si="16"/>
        <v>5.9550000000000001</v>
      </c>
      <c r="R206" s="24">
        <f t="shared" si="17"/>
        <v>125.05499999999999</v>
      </c>
      <c r="S206" s="25">
        <f t="shared" si="18"/>
        <v>5.9550000000000125</v>
      </c>
      <c r="T206" s="31">
        <f t="shared" si="19"/>
        <v>5.9550000001190995</v>
      </c>
      <c r="U206" s="10"/>
      <c r="V206" s="10"/>
      <c r="W206" s="10"/>
      <c r="X206" s="10"/>
      <c r="Y206" s="10"/>
      <c r="Z206" s="10"/>
      <c r="AA206" s="10"/>
    </row>
    <row r="207" spans="1:27" ht="15.75">
      <c r="A207" s="10" t="s">
        <v>486</v>
      </c>
      <c r="B207" s="10" t="s">
        <v>251</v>
      </c>
      <c r="C207" s="11">
        <v>0</v>
      </c>
      <c r="D207" s="11">
        <v>1</v>
      </c>
      <c r="E207" s="10" t="s">
        <v>17</v>
      </c>
      <c r="F207" s="11">
        <v>34.21</v>
      </c>
      <c r="G207" s="11">
        <v>10</v>
      </c>
      <c r="H207" s="11">
        <v>17.105</v>
      </c>
      <c r="I207" s="11">
        <v>359.20499999999998</v>
      </c>
      <c r="J207" s="12">
        <v>43467</v>
      </c>
      <c r="K207" s="13">
        <v>1</v>
      </c>
      <c r="L207" s="10" t="s">
        <v>23</v>
      </c>
      <c r="M207" s="11">
        <v>342.1</v>
      </c>
      <c r="N207" s="11">
        <v>4.761904762E-2</v>
      </c>
      <c r="O207" s="11">
        <v>17.105</v>
      </c>
      <c r="P207" s="23">
        <f t="shared" si="15"/>
        <v>17.105000000000018</v>
      </c>
      <c r="Q207" s="23">
        <f t="shared" si="16"/>
        <v>17.105</v>
      </c>
      <c r="R207" s="24">
        <f t="shared" si="17"/>
        <v>359.20500000000004</v>
      </c>
      <c r="S207" s="25">
        <f t="shared" si="18"/>
        <v>17.104999999999961</v>
      </c>
      <c r="T207" s="31">
        <f t="shared" si="19"/>
        <v>17.105000000342102</v>
      </c>
      <c r="U207" s="10"/>
      <c r="V207" s="10"/>
      <c r="W207" s="10"/>
      <c r="X207" s="10"/>
      <c r="Y207" s="10"/>
      <c r="Z207" s="10"/>
      <c r="AA207" s="10"/>
    </row>
    <row r="208" spans="1:27" ht="15.75">
      <c r="A208" s="10" t="s">
        <v>487</v>
      </c>
      <c r="B208" s="10" t="s">
        <v>251</v>
      </c>
      <c r="C208" s="11">
        <v>0</v>
      </c>
      <c r="D208" s="11">
        <v>0</v>
      </c>
      <c r="E208" s="10" t="s">
        <v>30</v>
      </c>
      <c r="F208" s="11">
        <v>21.87</v>
      </c>
      <c r="G208" s="11">
        <v>2</v>
      </c>
      <c r="H208" s="11">
        <v>2.1869999999999998</v>
      </c>
      <c r="I208" s="11">
        <v>45.927</v>
      </c>
      <c r="J208" s="12">
        <v>43490</v>
      </c>
      <c r="K208" s="13">
        <v>1</v>
      </c>
      <c r="L208" s="10" t="s">
        <v>18</v>
      </c>
      <c r="M208" s="11">
        <v>43.74</v>
      </c>
      <c r="N208" s="11">
        <v>4.761904762E-2</v>
      </c>
      <c r="O208" s="11">
        <v>2.1869999999999998</v>
      </c>
      <c r="P208" s="23">
        <f t="shared" si="15"/>
        <v>2.1869999999999976</v>
      </c>
      <c r="Q208" s="23">
        <f t="shared" si="16"/>
        <v>2.1870000000000003</v>
      </c>
      <c r="R208" s="24">
        <f t="shared" si="17"/>
        <v>45.927</v>
      </c>
      <c r="S208" s="25">
        <f t="shared" si="18"/>
        <v>2.1869999999999976</v>
      </c>
      <c r="T208" s="31">
        <f t="shared" si="19"/>
        <v>2.18700000004374</v>
      </c>
      <c r="U208" s="10"/>
      <c r="V208" s="10"/>
      <c r="W208" s="10"/>
      <c r="X208" s="10"/>
      <c r="Y208" s="10"/>
      <c r="Z208" s="10"/>
      <c r="AA208" s="10"/>
    </row>
    <row r="209" spans="1:27" ht="15.75">
      <c r="A209" s="10" t="s">
        <v>488</v>
      </c>
      <c r="B209" s="10" t="s">
        <v>246</v>
      </c>
      <c r="C209" s="11">
        <v>1</v>
      </c>
      <c r="D209" s="11">
        <v>0</v>
      </c>
      <c r="E209" s="10" t="s">
        <v>17</v>
      </c>
      <c r="F209" s="11">
        <v>20.97</v>
      </c>
      <c r="G209" s="11">
        <v>5</v>
      </c>
      <c r="H209" s="11">
        <v>5.2424999999999997</v>
      </c>
      <c r="I209" s="11">
        <v>110.0925</v>
      </c>
      <c r="J209" s="12">
        <v>43469</v>
      </c>
      <c r="K209" s="13">
        <v>1</v>
      </c>
      <c r="L209" s="10" t="s">
        <v>23</v>
      </c>
      <c r="M209" s="11">
        <v>104.85</v>
      </c>
      <c r="N209" s="11">
        <v>4.761904762E-2</v>
      </c>
      <c r="O209" s="11">
        <v>5.2424999999999997</v>
      </c>
      <c r="P209" s="23">
        <f t="shared" si="15"/>
        <v>5.2425000000000068</v>
      </c>
      <c r="Q209" s="23">
        <f t="shared" si="16"/>
        <v>5.2424999999999997</v>
      </c>
      <c r="R209" s="24">
        <f t="shared" si="17"/>
        <v>110.0925</v>
      </c>
      <c r="S209" s="25">
        <f t="shared" si="18"/>
        <v>5.2425000000000068</v>
      </c>
      <c r="T209" s="31">
        <f t="shared" si="19"/>
        <v>5.2425000001048501</v>
      </c>
      <c r="U209" s="10"/>
      <c r="V209" s="10"/>
      <c r="W209" s="10"/>
      <c r="X209" s="10"/>
      <c r="Y209" s="10"/>
      <c r="Z209" s="10"/>
      <c r="AA209" s="10"/>
    </row>
    <row r="210" spans="1:27" ht="15.75">
      <c r="A210" s="10" t="s">
        <v>489</v>
      </c>
      <c r="B210" s="10" t="s">
        <v>246</v>
      </c>
      <c r="C210" s="11">
        <v>0</v>
      </c>
      <c r="D210" s="11">
        <v>0</v>
      </c>
      <c r="E210" s="10" t="s">
        <v>30</v>
      </c>
      <c r="F210" s="11">
        <v>25.84</v>
      </c>
      <c r="G210" s="11">
        <v>3</v>
      </c>
      <c r="H210" s="11">
        <v>3.8759999999999999</v>
      </c>
      <c r="I210" s="11">
        <v>81.396000000000001</v>
      </c>
      <c r="J210" s="12">
        <v>43534</v>
      </c>
      <c r="K210" s="13">
        <v>2</v>
      </c>
      <c r="L210" s="10" t="s">
        <v>18</v>
      </c>
      <c r="M210" s="11">
        <v>77.52</v>
      </c>
      <c r="N210" s="11">
        <v>4.761904762E-2</v>
      </c>
      <c r="O210" s="11">
        <v>3.8759999999999999</v>
      </c>
      <c r="P210" s="23">
        <f t="shared" si="15"/>
        <v>3.8760000000000048</v>
      </c>
      <c r="Q210" s="23">
        <f t="shared" si="16"/>
        <v>3.8760000000000003</v>
      </c>
      <c r="R210" s="24">
        <f t="shared" si="17"/>
        <v>81.396000000000001</v>
      </c>
      <c r="S210" s="25">
        <f t="shared" si="18"/>
        <v>3.8760000000000048</v>
      </c>
      <c r="T210" s="31">
        <f t="shared" si="19"/>
        <v>3.8760000000775201</v>
      </c>
      <c r="U210" s="10"/>
      <c r="V210" s="10"/>
      <c r="W210" s="10"/>
      <c r="X210" s="10"/>
      <c r="Y210" s="10"/>
      <c r="Z210" s="10"/>
      <c r="AA210" s="10"/>
    </row>
    <row r="211" spans="1:27" ht="15.75">
      <c r="A211" s="10" t="s">
        <v>490</v>
      </c>
      <c r="B211" s="10" t="s">
        <v>246</v>
      </c>
      <c r="C211" s="11">
        <v>0</v>
      </c>
      <c r="D211" s="11">
        <v>0</v>
      </c>
      <c r="E211" s="10" t="s">
        <v>26</v>
      </c>
      <c r="F211" s="11">
        <v>50.93</v>
      </c>
      <c r="G211" s="11">
        <v>8</v>
      </c>
      <c r="H211" s="11">
        <v>20.372</v>
      </c>
      <c r="I211" s="11">
        <v>427.81200000000001</v>
      </c>
      <c r="J211" s="12">
        <v>43546</v>
      </c>
      <c r="K211" s="13">
        <v>2</v>
      </c>
      <c r="L211" s="10" t="s">
        <v>18</v>
      </c>
      <c r="M211" s="11">
        <v>407.44</v>
      </c>
      <c r="N211" s="11">
        <v>4.761904762E-2</v>
      </c>
      <c r="O211" s="11">
        <v>20.372</v>
      </c>
      <c r="P211" s="23">
        <f t="shared" si="15"/>
        <v>20.372000000000014</v>
      </c>
      <c r="Q211" s="23">
        <f t="shared" si="16"/>
        <v>20.372</v>
      </c>
      <c r="R211" s="24">
        <f t="shared" si="17"/>
        <v>427.81200000000001</v>
      </c>
      <c r="S211" s="25">
        <f t="shared" si="18"/>
        <v>20.372000000000014</v>
      </c>
      <c r="T211" s="31">
        <f t="shared" si="19"/>
        <v>20.372000000407439</v>
      </c>
      <c r="U211" s="10"/>
      <c r="V211" s="10"/>
      <c r="W211" s="10"/>
      <c r="X211" s="10"/>
      <c r="Y211" s="10"/>
      <c r="Z211" s="10"/>
      <c r="AA211" s="10"/>
    </row>
    <row r="212" spans="1:27" ht="15.75">
      <c r="A212" s="10" t="s">
        <v>491</v>
      </c>
      <c r="B212" s="10" t="s">
        <v>251</v>
      </c>
      <c r="C212" s="11">
        <v>0</v>
      </c>
      <c r="D212" s="11">
        <v>0</v>
      </c>
      <c r="E212" s="10" t="s">
        <v>17</v>
      </c>
      <c r="F212" s="11">
        <v>96.11</v>
      </c>
      <c r="G212" s="11">
        <v>1</v>
      </c>
      <c r="H212" s="11">
        <v>4.8055000000000003</v>
      </c>
      <c r="I212" s="11">
        <v>100.91549999999999</v>
      </c>
      <c r="J212" s="12">
        <v>43490</v>
      </c>
      <c r="K212" s="13">
        <v>2</v>
      </c>
      <c r="L212" s="10" t="s">
        <v>18</v>
      </c>
      <c r="M212" s="11">
        <v>96.11</v>
      </c>
      <c r="N212" s="11">
        <v>4.761904762E-2</v>
      </c>
      <c r="O212" s="11">
        <v>4.8055000000000003</v>
      </c>
      <c r="P212" s="23">
        <f t="shared" si="15"/>
        <v>4.805499999999995</v>
      </c>
      <c r="Q212" s="23">
        <f t="shared" si="16"/>
        <v>4.8055000000000003</v>
      </c>
      <c r="R212" s="24">
        <f t="shared" si="17"/>
        <v>100.91549999999999</v>
      </c>
      <c r="S212" s="25">
        <f t="shared" si="18"/>
        <v>4.805499999999995</v>
      </c>
      <c r="T212" s="31">
        <f t="shared" si="19"/>
        <v>4.8055000000961101</v>
      </c>
      <c r="U212" s="10"/>
      <c r="V212" s="10"/>
      <c r="W212" s="10"/>
      <c r="X212" s="10"/>
      <c r="Y212" s="10"/>
      <c r="Z212" s="10"/>
      <c r="AA212" s="10"/>
    </row>
    <row r="213" spans="1:27" ht="15.75">
      <c r="A213" s="10" t="s">
        <v>492</v>
      </c>
      <c r="B213" s="10" t="s">
        <v>254</v>
      </c>
      <c r="C213" s="11">
        <v>0</v>
      </c>
      <c r="D213" s="11">
        <v>1</v>
      </c>
      <c r="E213" s="10" t="s">
        <v>26</v>
      </c>
      <c r="F213" s="11">
        <v>45.38</v>
      </c>
      <c r="G213" s="11">
        <v>4</v>
      </c>
      <c r="H213" s="11">
        <v>9.0760000000000005</v>
      </c>
      <c r="I213" s="11">
        <v>190.596</v>
      </c>
      <c r="J213" s="12">
        <v>43473</v>
      </c>
      <c r="K213" s="13">
        <v>1</v>
      </c>
      <c r="L213" s="10" t="s">
        <v>282</v>
      </c>
      <c r="M213" s="11">
        <v>181.52</v>
      </c>
      <c r="N213" s="11">
        <v>4.761904762E-2</v>
      </c>
      <c r="O213" s="11">
        <v>9.0760000000000005</v>
      </c>
      <c r="P213" s="23">
        <f t="shared" si="15"/>
        <v>9.0759999999999934</v>
      </c>
      <c r="Q213" s="23">
        <f t="shared" si="16"/>
        <v>9.0760000000000005</v>
      </c>
      <c r="R213" s="24">
        <f t="shared" si="17"/>
        <v>190.596</v>
      </c>
      <c r="S213" s="25">
        <f t="shared" si="18"/>
        <v>9.0759999999999934</v>
      </c>
      <c r="T213" s="31">
        <f t="shared" si="19"/>
        <v>9.0760000001815211</v>
      </c>
      <c r="U213" s="10"/>
      <c r="V213" s="10"/>
      <c r="W213" s="10"/>
      <c r="X213" s="10"/>
      <c r="Y213" s="10"/>
      <c r="Z213" s="10"/>
      <c r="AA213" s="10"/>
    </row>
    <row r="214" spans="1:27" ht="15.75">
      <c r="A214" s="10" t="s">
        <v>493</v>
      </c>
      <c r="B214" s="10" t="s">
        <v>254</v>
      </c>
      <c r="C214" s="11">
        <v>1</v>
      </c>
      <c r="D214" s="11">
        <v>1</v>
      </c>
      <c r="E214" s="10" t="s">
        <v>17</v>
      </c>
      <c r="F214" s="11">
        <v>81.510000000000005</v>
      </c>
      <c r="G214" s="11">
        <v>1</v>
      </c>
      <c r="H214" s="11">
        <v>4.0754999999999999</v>
      </c>
      <c r="I214" s="11">
        <v>85.585499999999996</v>
      </c>
      <c r="J214" s="12">
        <v>43487</v>
      </c>
      <c r="K214" s="13">
        <v>0</v>
      </c>
      <c r="L214" s="10" t="s">
        <v>18</v>
      </c>
      <c r="M214" s="11">
        <v>81.510000000000005</v>
      </c>
      <c r="N214" s="11">
        <v>4.761904762E-2</v>
      </c>
      <c r="O214" s="11">
        <v>4.0754999999999999</v>
      </c>
      <c r="P214" s="23">
        <f t="shared" si="15"/>
        <v>4.0755000000000052</v>
      </c>
      <c r="Q214" s="23">
        <f t="shared" si="16"/>
        <v>4.0755000000000008</v>
      </c>
      <c r="R214" s="24">
        <f t="shared" si="17"/>
        <v>85.58550000000001</v>
      </c>
      <c r="S214" s="25">
        <f t="shared" si="18"/>
        <v>4.075499999999991</v>
      </c>
      <c r="T214" s="31">
        <f t="shared" si="19"/>
        <v>4.0755000000815107</v>
      </c>
      <c r="U214" s="10"/>
      <c r="V214" s="10"/>
      <c r="W214" s="10"/>
      <c r="X214" s="10"/>
      <c r="Y214" s="10"/>
      <c r="Z214" s="10"/>
      <c r="AA214" s="10"/>
    </row>
    <row r="215" spans="1:27" ht="15.75">
      <c r="A215" s="10" t="s">
        <v>494</v>
      </c>
      <c r="B215" s="10" t="s">
        <v>251</v>
      </c>
      <c r="C215" s="11">
        <v>0</v>
      </c>
      <c r="D215" s="11">
        <v>1</v>
      </c>
      <c r="E215" s="10" t="s">
        <v>17</v>
      </c>
      <c r="F215" s="11">
        <v>57.22</v>
      </c>
      <c r="G215" s="11">
        <v>2</v>
      </c>
      <c r="H215" s="11">
        <v>5.7220000000000004</v>
      </c>
      <c r="I215" s="11">
        <v>120.16200000000001</v>
      </c>
      <c r="J215" s="12">
        <v>43477</v>
      </c>
      <c r="K215" s="13">
        <v>2</v>
      </c>
      <c r="L215" s="10" t="s">
        <v>18</v>
      </c>
      <c r="M215" s="11">
        <v>114.44</v>
      </c>
      <c r="N215" s="11">
        <v>4.761904762E-2</v>
      </c>
      <c r="O215" s="11">
        <v>5.7220000000000004</v>
      </c>
      <c r="P215" s="23">
        <f t="shared" si="15"/>
        <v>5.7219999999999942</v>
      </c>
      <c r="Q215" s="23">
        <f t="shared" si="16"/>
        <v>5.7220000000000004</v>
      </c>
      <c r="R215" s="24">
        <f t="shared" si="17"/>
        <v>120.16199999999999</v>
      </c>
      <c r="S215" s="25">
        <f t="shared" si="18"/>
        <v>5.7220000000000084</v>
      </c>
      <c r="T215" s="31">
        <f t="shared" si="19"/>
        <v>5.7220000001144395</v>
      </c>
      <c r="U215" s="10"/>
      <c r="V215" s="10"/>
      <c r="W215" s="10"/>
      <c r="X215" s="10"/>
      <c r="Y215" s="10"/>
      <c r="Z215" s="10"/>
      <c r="AA215" s="10"/>
    </row>
    <row r="216" spans="1:27" ht="15.75">
      <c r="A216" s="10" t="s">
        <v>495</v>
      </c>
      <c r="B216" s="10" t="s">
        <v>246</v>
      </c>
      <c r="C216" s="11">
        <v>1</v>
      </c>
      <c r="D216" s="11">
        <v>1</v>
      </c>
      <c r="E216" s="10" t="s">
        <v>22</v>
      </c>
      <c r="F216" s="11">
        <v>25.22</v>
      </c>
      <c r="G216" s="11">
        <v>7</v>
      </c>
      <c r="H216" s="11">
        <v>8.827</v>
      </c>
      <c r="I216" s="11">
        <v>185.36699999999999</v>
      </c>
      <c r="J216" s="12">
        <v>43500</v>
      </c>
      <c r="K216" s="13">
        <v>0</v>
      </c>
      <c r="L216" s="10" t="s">
        <v>23</v>
      </c>
      <c r="M216" s="11">
        <v>176.54</v>
      </c>
      <c r="N216" s="11">
        <v>4.761904762E-2</v>
      </c>
      <c r="O216" s="11">
        <v>8.827</v>
      </c>
      <c r="P216" s="23">
        <f t="shared" si="15"/>
        <v>8.8269999999999982</v>
      </c>
      <c r="Q216" s="23">
        <f t="shared" si="16"/>
        <v>8.8270000000000017</v>
      </c>
      <c r="R216" s="24">
        <f t="shared" si="17"/>
        <v>185.36699999999999</v>
      </c>
      <c r="S216" s="25">
        <f t="shared" si="18"/>
        <v>8.8269999999999982</v>
      </c>
      <c r="T216" s="31">
        <f t="shared" si="19"/>
        <v>8.8270000001765396</v>
      </c>
      <c r="U216" s="10"/>
      <c r="V216" s="10"/>
      <c r="W216" s="10"/>
      <c r="X216" s="10"/>
      <c r="Y216" s="10"/>
      <c r="Z216" s="10"/>
      <c r="AA216" s="10"/>
    </row>
    <row r="217" spans="1:27" ht="15.75">
      <c r="A217" s="10" t="s">
        <v>496</v>
      </c>
      <c r="B217" s="10" t="s">
        <v>254</v>
      </c>
      <c r="C217" s="11">
        <v>1</v>
      </c>
      <c r="D217" s="11">
        <v>1</v>
      </c>
      <c r="E217" s="10" t="s">
        <v>37</v>
      </c>
      <c r="F217" s="11">
        <v>38.6</v>
      </c>
      <c r="G217" s="11">
        <v>3</v>
      </c>
      <c r="H217" s="11">
        <v>5.79</v>
      </c>
      <c r="I217" s="11">
        <v>121.59</v>
      </c>
      <c r="J217" s="12">
        <v>43552</v>
      </c>
      <c r="K217" s="13">
        <v>1</v>
      </c>
      <c r="L217" s="10" t="s">
        <v>18</v>
      </c>
      <c r="M217" s="11">
        <v>115.8</v>
      </c>
      <c r="N217" s="11">
        <v>4.761904762E-2</v>
      </c>
      <c r="O217" s="11">
        <v>5.79</v>
      </c>
      <c r="P217" s="23">
        <f t="shared" si="15"/>
        <v>5.7900000000000205</v>
      </c>
      <c r="Q217" s="23">
        <f t="shared" si="16"/>
        <v>5.7900000000000009</v>
      </c>
      <c r="R217" s="24">
        <f t="shared" si="17"/>
        <v>121.59000000000002</v>
      </c>
      <c r="S217" s="25">
        <f t="shared" si="18"/>
        <v>5.7900000000000063</v>
      </c>
      <c r="T217" s="31">
        <f t="shared" si="19"/>
        <v>5.7900000001158007</v>
      </c>
      <c r="U217" s="10"/>
      <c r="V217" s="10"/>
      <c r="W217" s="10"/>
      <c r="X217" s="10"/>
      <c r="Y217" s="10"/>
      <c r="Z217" s="10"/>
      <c r="AA217" s="10"/>
    </row>
    <row r="218" spans="1:27" ht="15.75">
      <c r="A218" s="10" t="s">
        <v>497</v>
      </c>
      <c r="B218" s="10" t="s">
        <v>254</v>
      </c>
      <c r="C218" s="11">
        <v>0</v>
      </c>
      <c r="D218" s="11">
        <v>1</v>
      </c>
      <c r="E218" s="10" t="s">
        <v>22</v>
      </c>
      <c r="F218" s="11">
        <v>84.05</v>
      </c>
      <c r="G218" s="11">
        <v>3</v>
      </c>
      <c r="H218" s="11">
        <v>12.6075</v>
      </c>
      <c r="I218" s="11">
        <v>264.75749999999999</v>
      </c>
      <c r="J218" s="12">
        <v>43488</v>
      </c>
      <c r="K218" s="13">
        <v>1</v>
      </c>
      <c r="L218" s="10" t="s">
        <v>23</v>
      </c>
      <c r="M218" s="11">
        <v>252.15</v>
      </c>
      <c r="N218" s="11">
        <v>4.761904762E-2</v>
      </c>
      <c r="O218" s="11">
        <v>12.6075</v>
      </c>
      <c r="P218" s="23">
        <f t="shared" si="15"/>
        <v>12.607499999999987</v>
      </c>
      <c r="Q218" s="23">
        <f t="shared" si="16"/>
        <v>12.607499999999998</v>
      </c>
      <c r="R218" s="24">
        <f t="shared" si="17"/>
        <v>264.75749999999999</v>
      </c>
      <c r="S218" s="25">
        <f t="shared" si="18"/>
        <v>12.607499999999987</v>
      </c>
      <c r="T218" s="31">
        <f t="shared" si="19"/>
        <v>12.60750000025215</v>
      </c>
      <c r="U218" s="10"/>
      <c r="V218" s="10"/>
      <c r="W218" s="10"/>
      <c r="X218" s="10"/>
      <c r="Y218" s="10"/>
      <c r="Z218" s="10"/>
      <c r="AA218" s="10"/>
    </row>
    <row r="219" spans="1:27" ht="15.75">
      <c r="A219" s="10" t="s">
        <v>498</v>
      </c>
      <c r="B219" s="10" t="s">
        <v>254</v>
      </c>
      <c r="C219" s="11">
        <v>1</v>
      </c>
      <c r="D219" s="11">
        <v>1</v>
      </c>
      <c r="E219" s="10" t="s">
        <v>39</v>
      </c>
      <c r="F219" s="11">
        <v>97.21</v>
      </c>
      <c r="G219" s="11">
        <v>10</v>
      </c>
      <c r="H219" s="11">
        <v>48.604999999999997</v>
      </c>
      <c r="I219" s="11">
        <v>1020.705</v>
      </c>
      <c r="J219" s="12">
        <v>43504</v>
      </c>
      <c r="K219" s="13">
        <v>1</v>
      </c>
      <c r="L219" s="10" t="s">
        <v>282</v>
      </c>
      <c r="M219" s="11">
        <v>972.1</v>
      </c>
      <c r="N219" s="11">
        <v>4.761904762E-2</v>
      </c>
      <c r="O219" s="11">
        <v>48.604999999999997</v>
      </c>
      <c r="P219" s="23">
        <f t="shared" si="15"/>
        <v>48.604999999999905</v>
      </c>
      <c r="Q219" s="23">
        <f t="shared" si="16"/>
        <v>48.605000000000004</v>
      </c>
      <c r="R219" s="24">
        <f t="shared" si="17"/>
        <v>1020.7049999999999</v>
      </c>
      <c r="S219" s="25">
        <f t="shared" si="18"/>
        <v>48.605000000000018</v>
      </c>
      <c r="T219" s="31">
        <f t="shared" si="19"/>
        <v>48.605000000972097</v>
      </c>
      <c r="U219" s="10"/>
      <c r="V219" s="10"/>
      <c r="W219" s="10"/>
      <c r="X219" s="10"/>
      <c r="Y219" s="10"/>
      <c r="Z219" s="10"/>
      <c r="AA219" s="10"/>
    </row>
    <row r="220" spans="1:27" ht="15.75">
      <c r="A220" s="10" t="s">
        <v>499</v>
      </c>
      <c r="B220" s="10" t="s">
        <v>251</v>
      </c>
      <c r="C220" s="11">
        <v>1</v>
      </c>
      <c r="D220" s="11">
        <v>0</v>
      </c>
      <c r="E220" s="10" t="s">
        <v>39</v>
      </c>
      <c r="F220" s="11">
        <v>25.42</v>
      </c>
      <c r="G220" s="11">
        <v>8</v>
      </c>
      <c r="H220" s="11">
        <v>10.167999999999999</v>
      </c>
      <c r="I220" s="11">
        <v>213.52799999999999</v>
      </c>
      <c r="J220" s="12">
        <v>43543</v>
      </c>
      <c r="K220" s="13">
        <v>2</v>
      </c>
      <c r="L220" s="10" t="s">
        <v>282</v>
      </c>
      <c r="M220" s="11">
        <v>203.36</v>
      </c>
      <c r="N220" s="11">
        <v>4.761904762E-2</v>
      </c>
      <c r="O220" s="11">
        <v>10.167999999999999</v>
      </c>
      <c r="P220" s="23">
        <f t="shared" si="15"/>
        <v>10.168000000000006</v>
      </c>
      <c r="Q220" s="23">
        <f t="shared" si="16"/>
        <v>10.168000000000001</v>
      </c>
      <c r="R220" s="24">
        <f t="shared" si="17"/>
        <v>213.52800000000002</v>
      </c>
      <c r="S220" s="25">
        <f t="shared" si="18"/>
        <v>10.167999999999978</v>
      </c>
      <c r="T220" s="31">
        <f t="shared" si="19"/>
        <v>10.168000000203362</v>
      </c>
      <c r="U220" s="10"/>
      <c r="V220" s="10"/>
      <c r="W220" s="10"/>
      <c r="X220" s="10"/>
      <c r="Y220" s="10"/>
      <c r="Z220" s="10"/>
      <c r="AA220" s="10"/>
    </row>
    <row r="221" spans="1:27" ht="15.75">
      <c r="A221" s="10" t="s">
        <v>500</v>
      </c>
      <c r="B221" s="10" t="s">
        <v>254</v>
      </c>
      <c r="C221" s="11">
        <v>0</v>
      </c>
      <c r="D221" s="11">
        <v>0</v>
      </c>
      <c r="E221" s="10" t="s">
        <v>39</v>
      </c>
      <c r="F221" s="11">
        <v>16.28</v>
      </c>
      <c r="G221" s="11">
        <v>1</v>
      </c>
      <c r="H221" s="11">
        <v>0.81399999999999995</v>
      </c>
      <c r="I221" s="11">
        <v>17.094000000000001</v>
      </c>
      <c r="J221" s="12">
        <v>43533</v>
      </c>
      <c r="K221" s="13">
        <v>2</v>
      </c>
      <c r="L221" s="10" t="s">
        <v>23</v>
      </c>
      <c r="M221" s="11">
        <v>16.28</v>
      </c>
      <c r="N221" s="11">
        <v>4.761904762E-2</v>
      </c>
      <c r="O221" s="11">
        <v>0.81399999999999995</v>
      </c>
      <c r="P221" s="23">
        <f t="shared" si="15"/>
        <v>0.81400000000000006</v>
      </c>
      <c r="Q221" s="23">
        <f t="shared" si="16"/>
        <v>0.81400000000000006</v>
      </c>
      <c r="R221" s="24">
        <f t="shared" si="17"/>
        <v>17.094000000000001</v>
      </c>
      <c r="S221" s="25">
        <f t="shared" si="18"/>
        <v>0.81400000000000006</v>
      </c>
      <c r="T221" s="31">
        <f t="shared" si="19"/>
        <v>0.81400000001628003</v>
      </c>
      <c r="U221" s="10"/>
      <c r="V221" s="10"/>
      <c r="W221" s="10"/>
      <c r="X221" s="10"/>
      <c r="Y221" s="10"/>
      <c r="Z221" s="10"/>
      <c r="AA221" s="10"/>
    </row>
    <row r="222" spans="1:27" ht="15.75">
      <c r="A222" s="10" t="s">
        <v>501</v>
      </c>
      <c r="B222" s="10" t="s">
        <v>251</v>
      </c>
      <c r="C222" s="11">
        <v>1</v>
      </c>
      <c r="D222" s="11">
        <v>0</v>
      </c>
      <c r="E222" s="10" t="s">
        <v>39</v>
      </c>
      <c r="F222" s="11">
        <v>40.61</v>
      </c>
      <c r="G222" s="11">
        <v>9</v>
      </c>
      <c r="H222" s="11">
        <v>18.2745</v>
      </c>
      <c r="I222" s="11">
        <v>383.7645</v>
      </c>
      <c r="J222" s="12">
        <v>43467</v>
      </c>
      <c r="K222" s="13">
        <v>1</v>
      </c>
      <c r="L222" s="10" t="s">
        <v>23</v>
      </c>
      <c r="M222" s="11">
        <v>365.49</v>
      </c>
      <c r="N222" s="11">
        <v>4.761904762E-2</v>
      </c>
      <c r="O222" s="11">
        <v>18.2745</v>
      </c>
      <c r="P222" s="23">
        <f t="shared" si="15"/>
        <v>18.274499999999989</v>
      </c>
      <c r="Q222" s="23">
        <f t="shared" si="16"/>
        <v>18.2745</v>
      </c>
      <c r="R222" s="24">
        <f t="shared" si="17"/>
        <v>383.7645</v>
      </c>
      <c r="S222" s="25">
        <f t="shared" si="18"/>
        <v>18.274499999999989</v>
      </c>
      <c r="T222" s="31">
        <f t="shared" si="19"/>
        <v>18.274500000365489</v>
      </c>
      <c r="U222" s="10"/>
      <c r="V222" s="10"/>
      <c r="W222" s="10"/>
      <c r="X222" s="10"/>
      <c r="Y222" s="10"/>
      <c r="Z222" s="10"/>
      <c r="AA222" s="10"/>
    </row>
    <row r="223" spans="1:27" ht="15.75">
      <c r="A223" s="10" t="s">
        <v>502</v>
      </c>
      <c r="B223" s="10" t="s">
        <v>246</v>
      </c>
      <c r="C223" s="11">
        <v>1</v>
      </c>
      <c r="D223" s="11">
        <v>0</v>
      </c>
      <c r="E223" s="10" t="s">
        <v>17</v>
      </c>
      <c r="F223" s="11">
        <v>53.17</v>
      </c>
      <c r="G223" s="11">
        <v>7</v>
      </c>
      <c r="H223" s="11">
        <v>18.609500000000001</v>
      </c>
      <c r="I223" s="11">
        <v>390.79950000000002</v>
      </c>
      <c r="J223" s="12">
        <v>43486</v>
      </c>
      <c r="K223" s="13">
        <v>2</v>
      </c>
      <c r="L223" s="10" t="s">
        <v>23</v>
      </c>
      <c r="M223" s="11">
        <v>372.19</v>
      </c>
      <c r="N223" s="11">
        <v>4.761904762E-2</v>
      </c>
      <c r="O223" s="11">
        <v>18.609500000000001</v>
      </c>
      <c r="P223" s="23">
        <f t="shared" si="15"/>
        <v>18.609500000000025</v>
      </c>
      <c r="Q223" s="23">
        <f t="shared" si="16"/>
        <v>18.609500000000001</v>
      </c>
      <c r="R223" s="24">
        <f t="shared" si="17"/>
        <v>390.79950000000002</v>
      </c>
      <c r="S223" s="25">
        <f t="shared" si="18"/>
        <v>18.609500000000025</v>
      </c>
      <c r="T223" s="31">
        <f t="shared" si="19"/>
        <v>18.60950000037219</v>
      </c>
      <c r="U223" s="10"/>
      <c r="V223" s="10"/>
      <c r="W223" s="10"/>
      <c r="X223" s="10"/>
      <c r="Y223" s="10"/>
      <c r="Z223" s="10"/>
      <c r="AA223" s="10"/>
    </row>
    <row r="224" spans="1:27" ht="15.75">
      <c r="A224" s="10" t="s">
        <v>503</v>
      </c>
      <c r="B224" s="10" t="s">
        <v>251</v>
      </c>
      <c r="C224" s="11">
        <v>1</v>
      </c>
      <c r="D224" s="11">
        <v>1</v>
      </c>
      <c r="E224" s="10" t="s">
        <v>37</v>
      </c>
      <c r="F224" s="11">
        <v>20.87</v>
      </c>
      <c r="G224" s="11">
        <v>3</v>
      </c>
      <c r="H224" s="11">
        <v>3.1305000000000001</v>
      </c>
      <c r="I224" s="11">
        <v>65.740499999999997</v>
      </c>
      <c r="J224" s="12">
        <v>43544</v>
      </c>
      <c r="K224" s="13">
        <v>1</v>
      </c>
      <c r="L224" s="10" t="s">
        <v>282</v>
      </c>
      <c r="M224" s="11">
        <v>62.61</v>
      </c>
      <c r="N224" s="11">
        <v>4.761904762E-2</v>
      </c>
      <c r="O224" s="11">
        <v>3.1305000000000001</v>
      </c>
      <c r="P224" s="23">
        <f t="shared" si="15"/>
        <v>3.1304999999999978</v>
      </c>
      <c r="Q224" s="23">
        <f t="shared" si="16"/>
        <v>3.1305000000000005</v>
      </c>
      <c r="R224" s="24">
        <f t="shared" si="17"/>
        <v>65.740499999999997</v>
      </c>
      <c r="S224" s="25">
        <f t="shared" si="18"/>
        <v>3.1304999999999978</v>
      </c>
      <c r="T224" s="31">
        <f t="shared" si="19"/>
        <v>3.13050000006261</v>
      </c>
      <c r="U224" s="10"/>
      <c r="V224" s="10"/>
      <c r="W224" s="10"/>
      <c r="X224" s="10"/>
      <c r="Y224" s="10"/>
      <c r="Z224" s="10"/>
      <c r="AA224" s="10"/>
    </row>
    <row r="225" spans="1:27" ht="15.75">
      <c r="A225" s="10" t="s">
        <v>504</v>
      </c>
      <c r="B225" s="10" t="s">
        <v>251</v>
      </c>
      <c r="C225" s="11">
        <v>0</v>
      </c>
      <c r="D225" s="11">
        <v>0</v>
      </c>
      <c r="E225" s="10" t="s">
        <v>30</v>
      </c>
      <c r="F225" s="11">
        <v>67.27</v>
      </c>
      <c r="G225" s="11">
        <v>5</v>
      </c>
      <c r="H225" s="11">
        <v>16.817499999999999</v>
      </c>
      <c r="I225" s="11">
        <v>353.16750000000002</v>
      </c>
      <c r="J225" s="12">
        <v>43523</v>
      </c>
      <c r="K225" s="13">
        <v>2</v>
      </c>
      <c r="L225" s="10" t="s">
        <v>23</v>
      </c>
      <c r="M225" s="11">
        <v>336.35</v>
      </c>
      <c r="N225" s="11">
        <v>4.761904762E-2</v>
      </c>
      <c r="O225" s="11">
        <v>16.817499999999999</v>
      </c>
      <c r="P225" s="23">
        <f t="shared" si="15"/>
        <v>16.817499999999939</v>
      </c>
      <c r="Q225" s="23">
        <f t="shared" si="16"/>
        <v>16.817500000000003</v>
      </c>
      <c r="R225" s="24">
        <f t="shared" si="17"/>
        <v>353.16749999999996</v>
      </c>
      <c r="S225" s="25">
        <f t="shared" si="18"/>
        <v>16.817499999999995</v>
      </c>
      <c r="T225" s="31">
        <f t="shared" si="19"/>
        <v>16.817500000336349</v>
      </c>
      <c r="U225" s="10"/>
      <c r="V225" s="10"/>
      <c r="W225" s="10"/>
      <c r="X225" s="10"/>
      <c r="Y225" s="10"/>
      <c r="Z225" s="10"/>
      <c r="AA225" s="10"/>
    </row>
    <row r="226" spans="1:27" ht="15.75">
      <c r="A226" s="10" t="s">
        <v>505</v>
      </c>
      <c r="B226" s="10" t="s">
        <v>246</v>
      </c>
      <c r="C226" s="11">
        <v>1</v>
      </c>
      <c r="D226" s="11">
        <v>1</v>
      </c>
      <c r="E226" s="10" t="s">
        <v>26</v>
      </c>
      <c r="F226" s="11">
        <v>90.65</v>
      </c>
      <c r="G226" s="11">
        <v>10</v>
      </c>
      <c r="H226" s="11">
        <v>45.325000000000003</v>
      </c>
      <c r="I226" s="11">
        <v>951.82500000000005</v>
      </c>
      <c r="J226" s="12">
        <v>43532</v>
      </c>
      <c r="K226" s="13">
        <v>0</v>
      </c>
      <c r="L226" s="10" t="s">
        <v>18</v>
      </c>
      <c r="M226" s="11">
        <v>906.5</v>
      </c>
      <c r="N226" s="11">
        <v>4.761904762E-2</v>
      </c>
      <c r="O226" s="11">
        <v>45.325000000000003</v>
      </c>
      <c r="P226" s="23">
        <f t="shared" si="15"/>
        <v>45.325000000000045</v>
      </c>
      <c r="Q226" s="23">
        <f t="shared" si="16"/>
        <v>45.325000000000003</v>
      </c>
      <c r="R226" s="24">
        <f t="shared" si="17"/>
        <v>951.82500000000005</v>
      </c>
      <c r="S226" s="25">
        <f t="shared" si="18"/>
        <v>45.325000000000045</v>
      </c>
      <c r="T226" s="31">
        <f t="shared" si="19"/>
        <v>45.325000000906499</v>
      </c>
      <c r="U226" s="10"/>
      <c r="V226" s="10"/>
      <c r="W226" s="10"/>
      <c r="X226" s="10"/>
      <c r="Y226" s="10"/>
      <c r="Z226" s="10"/>
      <c r="AA226" s="10"/>
    </row>
    <row r="227" spans="1:27" ht="15.75">
      <c r="A227" s="10" t="s">
        <v>506</v>
      </c>
      <c r="B227" s="10" t="s">
        <v>251</v>
      </c>
      <c r="C227" s="11">
        <v>0</v>
      </c>
      <c r="D227" s="11">
        <v>0</v>
      </c>
      <c r="E227" s="10" t="s">
        <v>39</v>
      </c>
      <c r="F227" s="11">
        <v>69.08</v>
      </c>
      <c r="G227" s="11">
        <v>2</v>
      </c>
      <c r="H227" s="11">
        <v>6.9080000000000004</v>
      </c>
      <c r="I227" s="11">
        <v>145.06800000000001</v>
      </c>
      <c r="J227" s="12">
        <v>43496</v>
      </c>
      <c r="K227" s="13">
        <v>2</v>
      </c>
      <c r="L227" s="10" t="s">
        <v>282</v>
      </c>
      <c r="M227" s="11">
        <v>138.16</v>
      </c>
      <c r="N227" s="11">
        <v>4.761904762E-2</v>
      </c>
      <c r="O227" s="11">
        <v>6.9080000000000004</v>
      </c>
      <c r="P227" s="23">
        <f t="shared" si="15"/>
        <v>6.907999999999987</v>
      </c>
      <c r="Q227" s="23">
        <f t="shared" si="16"/>
        <v>6.9080000000000004</v>
      </c>
      <c r="R227" s="24">
        <f t="shared" si="17"/>
        <v>145.06799999999998</v>
      </c>
      <c r="S227" s="25">
        <f t="shared" si="18"/>
        <v>6.9080000000000155</v>
      </c>
      <c r="T227" s="31">
        <f t="shared" si="19"/>
        <v>6.9080000001381592</v>
      </c>
      <c r="U227" s="10"/>
      <c r="V227" s="10"/>
      <c r="W227" s="10"/>
      <c r="X227" s="10"/>
      <c r="Y227" s="10"/>
      <c r="Z227" s="10"/>
      <c r="AA227" s="10"/>
    </row>
    <row r="228" spans="1:27" ht="15.75">
      <c r="A228" s="10" t="s">
        <v>507</v>
      </c>
      <c r="B228" s="10" t="s">
        <v>254</v>
      </c>
      <c r="C228" s="11">
        <v>0</v>
      </c>
      <c r="D228" s="11">
        <v>0</v>
      </c>
      <c r="E228" s="10" t="s">
        <v>37</v>
      </c>
      <c r="F228" s="11">
        <v>43.27</v>
      </c>
      <c r="G228" s="11">
        <v>2</v>
      </c>
      <c r="H228" s="11">
        <v>4.327</v>
      </c>
      <c r="I228" s="11">
        <v>90.867000000000004</v>
      </c>
      <c r="J228" s="12">
        <v>43532</v>
      </c>
      <c r="K228" s="13">
        <v>2</v>
      </c>
      <c r="L228" s="10" t="s">
        <v>18</v>
      </c>
      <c r="M228" s="11">
        <v>86.54</v>
      </c>
      <c r="N228" s="11">
        <v>4.761904762E-2</v>
      </c>
      <c r="O228" s="11">
        <v>4.327</v>
      </c>
      <c r="P228" s="23">
        <f t="shared" si="15"/>
        <v>4.3269999999999982</v>
      </c>
      <c r="Q228" s="23">
        <f t="shared" si="16"/>
        <v>4.3270000000000008</v>
      </c>
      <c r="R228" s="24">
        <f t="shared" si="17"/>
        <v>90.867000000000004</v>
      </c>
      <c r="S228" s="25">
        <f t="shared" si="18"/>
        <v>4.3269999999999982</v>
      </c>
      <c r="T228" s="31">
        <f t="shared" si="19"/>
        <v>4.3270000000865405</v>
      </c>
      <c r="U228" s="10"/>
      <c r="V228" s="10"/>
      <c r="W228" s="10"/>
      <c r="X228" s="10"/>
      <c r="Y228" s="10"/>
      <c r="Z228" s="10"/>
      <c r="AA228" s="10"/>
    </row>
    <row r="229" spans="1:27" ht="15.75">
      <c r="A229" s="10" t="s">
        <v>508</v>
      </c>
      <c r="B229" s="10" t="s">
        <v>246</v>
      </c>
      <c r="C229" s="11">
        <v>0</v>
      </c>
      <c r="D229" s="11">
        <v>1</v>
      </c>
      <c r="E229" s="10" t="s">
        <v>22</v>
      </c>
      <c r="F229" s="11">
        <v>23.46</v>
      </c>
      <c r="G229" s="11">
        <v>6</v>
      </c>
      <c r="H229" s="11">
        <v>7.0380000000000003</v>
      </c>
      <c r="I229" s="11">
        <v>147.798</v>
      </c>
      <c r="J229" s="12">
        <v>43478</v>
      </c>
      <c r="K229" s="13">
        <v>2</v>
      </c>
      <c r="L229" s="10" t="s">
        <v>18</v>
      </c>
      <c r="M229" s="11">
        <v>140.76</v>
      </c>
      <c r="N229" s="11">
        <v>4.761904762E-2</v>
      </c>
      <c r="O229" s="11">
        <v>7.0380000000000003</v>
      </c>
      <c r="P229" s="23">
        <f t="shared" si="15"/>
        <v>7.0380000000000109</v>
      </c>
      <c r="Q229" s="23">
        <f t="shared" si="16"/>
        <v>7.0380000000000003</v>
      </c>
      <c r="R229" s="24">
        <f t="shared" si="17"/>
        <v>147.798</v>
      </c>
      <c r="S229" s="25">
        <f t="shared" si="18"/>
        <v>7.0380000000000109</v>
      </c>
      <c r="T229" s="31">
        <f t="shared" si="19"/>
        <v>7.0380000001407605</v>
      </c>
      <c r="U229" s="10"/>
      <c r="V229" s="10"/>
      <c r="W229" s="10"/>
      <c r="X229" s="10"/>
      <c r="Y229" s="10"/>
      <c r="Z229" s="10"/>
      <c r="AA229" s="10"/>
    </row>
    <row r="230" spans="1:27" ht="15.75">
      <c r="A230" s="10" t="s">
        <v>509</v>
      </c>
      <c r="B230" s="10" t="s">
        <v>251</v>
      </c>
      <c r="C230" s="11">
        <v>0</v>
      </c>
      <c r="D230" s="11">
        <v>0</v>
      </c>
      <c r="E230" s="10" t="s">
        <v>39</v>
      </c>
      <c r="F230" s="11">
        <v>95.54</v>
      </c>
      <c r="G230" s="11">
        <v>7</v>
      </c>
      <c r="H230" s="11">
        <v>33.439</v>
      </c>
      <c r="I230" s="11">
        <v>702.21900000000005</v>
      </c>
      <c r="J230" s="12">
        <v>43533</v>
      </c>
      <c r="K230" s="13">
        <v>1</v>
      </c>
      <c r="L230" s="10" t="s">
        <v>282</v>
      </c>
      <c r="M230" s="11">
        <v>668.78</v>
      </c>
      <c r="N230" s="11">
        <v>4.761904762E-2</v>
      </c>
      <c r="O230" s="11">
        <v>33.439</v>
      </c>
      <c r="P230" s="23">
        <f t="shared" si="15"/>
        <v>33.439000000000078</v>
      </c>
      <c r="Q230" s="23">
        <f t="shared" si="16"/>
        <v>33.439</v>
      </c>
      <c r="R230" s="24">
        <f t="shared" si="17"/>
        <v>702.21900000000005</v>
      </c>
      <c r="S230" s="25">
        <f t="shared" si="18"/>
        <v>33.439000000000078</v>
      </c>
      <c r="T230" s="31">
        <f t="shared" si="19"/>
        <v>33.439000000668784</v>
      </c>
      <c r="U230" s="10"/>
      <c r="V230" s="10"/>
      <c r="W230" s="10"/>
      <c r="X230" s="10"/>
      <c r="Y230" s="10"/>
      <c r="Z230" s="10"/>
      <c r="AA230" s="10"/>
    </row>
    <row r="231" spans="1:27" ht="15.75">
      <c r="A231" s="10" t="s">
        <v>510</v>
      </c>
      <c r="B231" s="10" t="s">
        <v>251</v>
      </c>
      <c r="C231" s="11">
        <v>0</v>
      </c>
      <c r="D231" s="11">
        <v>1</v>
      </c>
      <c r="E231" s="10" t="s">
        <v>39</v>
      </c>
      <c r="F231" s="11">
        <v>47.44</v>
      </c>
      <c r="G231" s="11">
        <v>1</v>
      </c>
      <c r="H231" s="11">
        <v>2.3719999999999999</v>
      </c>
      <c r="I231" s="11">
        <v>49.811999999999998</v>
      </c>
      <c r="J231" s="12">
        <v>43518</v>
      </c>
      <c r="K231" s="13">
        <v>2</v>
      </c>
      <c r="L231" s="10" t="s">
        <v>282</v>
      </c>
      <c r="M231" s="11">
        <v>47.44</v>
      </c>
      <c r="N231" s="11">
        <v>4.761904762E-2</v>
      </c>
      <c r="O231" s="11">
        <v>2.3719999999999999</v>
      </c>
      <c r="P231" s="23">
        <f t="shared" si="15"/>
        <v>2.3719999999999999</v>
      </c>
      <c r="Q231" s="23">
        <f t="shared" si="16"/>
        <v>2.3719999999999999</v>
      </c>
      <c r="R231" s="24">
        <f t="shared" si="17"/>
        <v>49.811999999999998</v>
      </c>
      <c r="S231" s="25">
        <f t="shared" si="18"/>
        <v>2.3719999999999999</v>
      </c>
      <c r="T231" s="31">
        <f t="shared" si="19"/>
        <v>2.3720000000474397</v>
      </c>
      <c r="U231" s="10"/>
      <c r="V231" s="10"/>
      <c r="W231" s="10"/>
      <c r="X231" s="10"/>
      <c r="Y231" s="10"/>
      <c r="Z231" s="10"/>
      <c r="AA231" s="10"/>
    </row>
    <row r="232" spans="1:27" ht="15.75">
      <c r="A232" s="10" t="s">
        <v>511</v>
      </c>
      <c r="B232" s="10" t="s">
        <v>254</v>
      </c>
      <c r="C232" s="11">
        <v>0</v>
      </c>
      <c r="D232" s="11">
        <v>0</v>
      </c>
      <c r="E232" s="10" t="s">
        <v>30</v>
      </c>
      <c r="F232" s="11">
        <v>99.24</v>
      </c>
      <c r="G232" s="11">
        <v>9</v>
      </c>
      <c r="H232" s="11">
        <v>44.658000000000001</v>
      </c>
      <c r="I232" s="11">
        <v>937.81799999999998</v>
      </c>
      <c r="J232" s="12">
        <v>43543</v>
      </c>
      <c r="K232" s="13">
        <v>2</v>
      </c>
      <c r="L232" s="10" t="s">
        <v>18</v>
      </c>
      <c r="M232" s="11">
        <v>893.16</v>
      </c>
      <c r="N232" s="11">
        <v>4.761904762E-2</v>
      </c>
      <c r="O232" s="11">
        <v>44.658000000000001</v>
      </c>
      <c r="P232" s="23">
        <f t="shared" si="15"/>
        <v>44.658000000000015</v>
      </c>
      <c r="Q232" s="23">
        <f t="shared" si="16"/>
        <v>44.658000000000001</v>
      </c>
      <c r="R232" s="24">
        <f t="shared" si="17"/>
        <v>937.81799999999998</v>
      </c>
      <c r="S232" s="25">
        <f t="shared" si="18"/>
        <v>44.658000000000015</v>
      </c>
      <c r="T232" s="31">
        <f t="shared" si="19"/>
        <v>44.658000000893161</v>
      </c>
      <c r="U232" s="10"/>
      <c r="V232" s="10"/>
      <c r="W232" s="10"/>
      <c r="X232" s="10"/>
      <c r="Y232" s="10"/>
      <c r="Z232" s="10"/>
      <c r="AA232" s="10"/>
    </row>
    <row r="233" spans="1:27" ht="15.75">
      <c r="A233" s="10" t="s">
        <v>512</v>
      </c>
      <c r="B233" s="10" t="s">
        <v>254</v>
      </c>
      <c r="C233" s="11">
        <v>1</v>
      </c>
      <c r="D233" s="11">
        <v>0</v>
      </c>
      <c r="E233" s="10" t="s">
        <v>30</v>
      </c>
      <c r="F233" s="11">
        <v>82.93</v>
      </c>
      <c r="G233" s="11">
        <v>4</v>
      </c>
      <c r="H233" s="11">
        <v>16.585999999999999</v>
      </c>
      <c r="I233" s="11">
        <v>348.30599999999998</v>
      </c>
      <c r="J233" s="12">
        <v>43485</v>
      </c>
      <c r="K233" s="13">
        <v>2</v>
      </c>
      <c r="L233" s="10" t="s">
        <v>18</v>
      </c>
      <c r="M233" s="11">
        <v>331.72</v>
      </c>
      <c r="N233" s="11">
        <v>4.761904762E-2</v>
      </c>
      <c r="O233" s="11">
        <v>16.585999999999999</v>
      </c>
      <c r="P233" s="23">
        <f t="shared" si="15"/>
        <v>16.586000000000013</v>
      </c>
      <c r="Q233" s="23">
        <f t="shared" si="16"/>
        <v>16.586000000000002</v>
      </c>
      <c r="R233" s="24">
        <f t="shared" si="17"/>
        <v>348.30600000000004</v>
      </c>
      <c r="S233" s="25">
        <f t="shared" si="18"/>
        <v>16.585999999999956</v>
      </c>
      <c r="T233" s="31">
        <f t="shared" si="19"/>
        <v>16.586000000331723</v>
      </c>
      <c r="U233" s="10"/>
      <c r="V233" s="10"/>
      <c r="W233" s="10"/>
      <c r="X233" s="10"/>
      <c r="Y233" s="10"/>
      <c r="Z233" s="10"/>
      <c r="AA233" s="10"/>
    </row>
    <row r="234" spans="1:27" ht="15.75">
      <c r="A234" s="10" t="s">
        <v>513</v>
      </c>
      <c r="B234" s="10" t="s">
        <v>246</v>
      </c>
      <c r="C234" s="11">
        <v>0</v>
      </c>
      <c r="D234" s="11">
        <v>0</v>
      </c>
      <c r="E234" s="10" t="s">
        <v>26</v>
      </c>
      <c r="F234" s="11">
        <v>33.99</v>
      </c>
      <c r="G234" s="11">
        <v>6</v>
      </c>
      <c r="H234" s="11">
        <v>10.196999999999999</v>
      </c>
      <c r="I234" s="11">
        <v>214.137</v>
      </c>
      <c r="J234" s="12">
        <v>43532</v>
      </c>
      <c r="K234" s="13">
        <v>2</v>
      </c>
      <c r="L234" s="10" t="s">
        <v>282</v>
      </c>
      <c r="M234" s="11">
        <v>203.94</v>
      </c>
      <c r="N234" s="11">
        <v>4.761904762E-2</v>
      </c>
      <c r="O234" s="11">
        <v>10.196999999999999</v>
      </c>
      <c r="P234" s="23">
        <f t="shared" si="15"/>
        <v>10.197000000000003</v>
      </c>
      <c r="Q234" s="23">
        <f t="shared" si="16"/>
        <v>10.197000000000001</v>
      </c>
      <c r="R234" s="24">
        <f t="shared" si="17"/>
        <v>214.137</v>
      </c>
      <c r="S234" s="25">
        <f t="shared" si="18"/>
        <v>10.197000000000003</v>
      </c>
      <c r="T234" s="31">
        <f t="shared" si="19"/>
        <v>10.197000000203941</v>
      </c>
      <c r="U234" s="10"/>
      <c r="V234" s="10"/>
      <c r="W234" s="10"/>
      <c r="X234" s="10"/>
      <c r="Y234" s="10"/>
      <c r="Z234" s="10"/>
      <c r="AA234" s="10"/>
    </row>
    <row r="235" spans="1:27" ht="15.75">
      <c r="A235" s="10" t="s">
        <v>514</v>
      </c>
      <c r="B235" s="10" t="s">
        <v>254</v>
      </c>
      <c r="C235" s="11">
        <v>1</v>
      </c>
      <c r="D235" s="11">
        <v>0</v>
      </c>
      <c r="E235" s="10" t="s">
        <v>37</v>
      </c>
      <c r="F235" s="11">
        <v>17.04</v>
      </c>
      <c r="G235" s="11">
        <v>4</v>
      </c>
      <c r="H235" s="11">
        <v>3.4079999999999999</v>
      </c>
      <c r="I235" s="11">
        <v>71.567999999999998</v>
      </c>
      <c r="J235" s="12">
        <v>43532</v>
      </c>
      <c r="K235" s="13">
        <v>2</v>
      </c>
      <c r="L235" s="10" t="s">
        <v>18</v>
      </c>
      <c r="M235" s="11">
        <v>68.16</v>
      </c>
      <c r="N235" s="11">
        <v>4.761904762E-2</v>
      </c>
      <c r="O235" s="11">
        <v>3.4079999999999999</v>
      </c>
      <c r="P235" s="23">
        <f t="shared" si="15"/>
        <v>3.4080000000000013</v>
      </c>
      <c r="Q235" s="23">
        <f t="shared" si="16"/>
        <v>3.4079999999999999</v>
      </c>
      <c r="R235" s="24">
        <f t="shared" si="17"/>
        <v>71.567999999999998</v>
      </c>
      <c r="S235" s="25">
        <f t="shared" si="18"/>
        <v>3.4080000000000013</v>
      </c>
      <c r="T235" s="31">
        <f t="shared" si="19"/>
        <v>3.4080000000681601</v>
      </c>
      <c r="U235" s="10"/>
      <c r="V235" s="10"/>
      <c r="W235" s="10"/>
      <c r="X235" s="10"/>
      <c r="Y235" s="10"/>
      <c r="Z235" s="10"/>
      <c r="AA235" s="10"/>
    </row>
    <row r="236" spans="1:27" ht="15.75">
      <c r="A236" s="10" t="s">
        <v>515</v>
      </c>
      <c r="B236" s="10" t="s">
        <v>254</v>
      </c>
      <c r="C236" s="11">
        <v>0</v>
      </c>
      <c r="D236" s="11">
        <v>1</v>
      </c>
      <c r="E236" s="10" t="s">
        <v>22</v>
      </c>
      <c r="F236" s="11">
        <v>40.86</v>
      </c>
      <c r="G236" s="11">
        <v>8</v>
      </c>
      <c r="H236" s="11">
        <v>16.344000000000001</v>
      </c>
      <c r="I236" s="11">
        <v>343.22399999999999</v>
      </c>
      <c r="J236" s="12">
        <v>43503</v>
      </c>
      <c r="K236" s="13">
        <v>1</v>
      </c>
      <c r="L236" s="10" t="s">
        <v>282</v>
      </c>
      <c r="M236" s="11">
        <v>326.88</v>
      </c>
      <c r="N236" s="11">
        <v>4.761904762E-2</v>
      </c>
      <c r="O236" s="11">
        <v>16.344000000000001</v>
      </c>
      <c r="P236" s="23">
        <f t="shared" si="15"/>
        <v>16.343999999999994</v>
      </c>
      <c r="Q236" s="23">
        <f t="shared" si="16"/>
        <v>16.344000000000001</v>
      </c>
      <c r="R236" s="24">
        <f t="shared" si="17"/>
        <v>343.22399999999999</v>
      </c>
      <c r="S236" s="25">
        <f t="shared" si="18"/>
        <v>16.343999999999994</v>
      </c>
      <c r="T236" s="31">
        <f t="shared" si="19"/>
        <v>16.344000000326879</v>
      </c>
      <c r="U236" s="10"/>
      <c r="V236" s="10"/>
      <c r="W236" s="10"/>
      <c r="X236" s="10"/>
      <c r="Y236" s="10"/>
      <c r="Z236" s="10"/>
      <c r="AA236" s="10"/>
    </row>
    <row r="237" spans="1:27" ht="15.75">
      <c r="A237" s="10" t="s">
        <v>516</v>
      </c>
      <c r="B237" s="10" t="s">
        <v>254</v>
      </c>
      <c r="C237" s="11">
        <v>1</v>
      </c>
      <c r="D237" s="11">
        <v>0</v>
      </c>
      <c r="E237" s="10" t="s">
        <v>37</v>
      </c>
      <c r="F237" s="11">
        <v>17.440000000000001</v>
      </c>
      <c r="G237" s="11">
        <v>5</v>
      </c>
      <c r="H237" s="11">
        <v>4.3600000000000003</v>
      </c>
      <c r="I237" s="11">
        <v>91.56</v>
      </c>
      <c r="J237" s="12">
        <v>43480</v>
      </c>
      <c r="K237" s="13">
        <v>2</v>
      </c>
      <c r="L237" s="10" t="s">
        <v>23</v>
      </c>
      <c r="M237" s="11">
        <v>87.2</v>
      </c>
      <c r="N237" s="11">
        <v>4.761904762E-2</v>
      </c>
      <c r="O237" s="11">
        <v>4.3600000000000003</v>
      </c>
      <c r="P237" s="23">
        <f t="shared" si="15"/>
        <v>4.3599999999999994</v>
      </c>
      <c r="Q237" s="23">
        <f t="shared" si="16"/>
        <v>4.3600000000000003</v>
      </c>
      <c r="R237" s="24">
        <f t="shared" si="17"/>
        <v>91.56</v>
      </c>
      <c r="S237" s="25">
        <f t="shared" si="18"/>
        <v>4.3599999999999994</v>
      </c>
      <c r="T237" s="31">
        <f t="shared" si="19"/>
        <v>4.3600000000871999</v>
      </c>
      <c r="U237" s="10"/>
      <c r="V237" s="10"/>
      <c r="W237" s="10"/>
      <c r="X237" s="10"/>
      <c r="Y237" s="10"/>
      <c r="Z237" s="10"/>
      <c r="AA237" s="10"/>
    </row>
    <row r="238" spans="1:27" ht="15.75">
      <c r="A238" s="10" t="s">
        <v>517</v>
      </c>
      <c r="B238" s="10" t="s">
        <v>251</v>
      </c>
      <c r="C238" s="11">
        <v>1</v>
      </c>
      <c r="D238" s="11">
        <v>1</v>
      </c>
      <c r="E238" s="10" t="s">
        <v>30</v>
      </c>
      <c r="F238" s="11">
        <v>88.43</v>
      </c>
      <c r="G238" s="11">
        <v>8</v>
      </c>
      <c r="H238" s="11">
        <v>35.372</v>
      </c>
      <c r="I238" s="11">
        <v>742.81200000000001</v>
      </c>
      <c r="J238" s="12">
        <v>43546</v>
      </c>
      <c r="K238" s="13">
        <v>2</v>
      </c>
      <c r="L238" s="10" t="s">
        <v>282</v>
      </c>
      <c r="M238" s="11">
        <v>707.44</v>
      </c>
      <c r="N238" s="11">
        <v>4.761904762E-2</v>
      </c>
      <c r="O238" s="11">
        <v>35.372</v>
      </c>
      <c r="P238" s="23">
        <f t="shared" si="15"/>
        <v>35.371999999999957</v>
      </c>
      <c r="Q238" s="23">
        <f t="shared" si="16"/>
        <v>35.372000000000007</v>
      </c>
      <c r="R238" s="24">
        <f t="shared" si="17"/>
        <v>742.81200000000001</v>
      </c>
      <c r="S238" s="25">
        <f t="shared" si="18"/>
        <v>35.371999999999957</v>
      </c>
      <c r="T238" s="31">
        <f t="shared" si="19"/>
        <v>35.372000000707438</v>
      </c>
      <c r="U238" s="10"/>
      <c r="V238" s="10"/>
      <c r="W238" s="10"/>
      <c r="X238" s="10"/>
      <c r="Y238" s="10"/>
      <c r="Z238" s="10"/>
      <c r="AA238" s="10"/>
    </row>
    <row r="239" spans="1:27" ht="15.75">
      <c r="A239" s="10" t="s">
        <v>518</v>
      </c>
      <c r="B239" s="10" t="s">
        <v>246</v>
      </c>
      <c r="C239" s="11">
        <v>1</v>
      </c>
      <c r="D239" s="11">
        <v>1</v>
      </c>
      <c r="E239" s="10" t="s">
        <v>26</v>
      </c>
      <c r="F239" s="11">
        <v>89.21</v>
      </c>
      <c r="G239" s="11">
        <v>9</v>
      </c>
      <c r="H239" s="11">
        <v>40.144500000000001</v>
      </c>
      <c r="I239" s="11">
        <v>843.03449999999998</v>
      </c>
      <c r="J239" s="12">
        <v>43480</v>
      </c>
      <c r="K239" s="13">
        <v>2</v>
      </c>
      <c r="L239" s="10" t="s">
        <v>282</v>
      </c>
      <c r="M239" s="11">
        <v>802.89</v>
      </c>
      <c r="N239" s="11">
        <v>4.761904762E-2</v>
      </c>
      <c r="O239" s="11">
        <v>40.144500000000001</v>
      </c>
      <c r="P239" s="23">
        <f t="shared" si="15"/>
        <v>40.144499999999994</v>
      </c>
      <c r="Q239" s="23">
        <f t="shared" si="16"/>
        <v>40.144499999999994</v>
      </c>
      <c r="R239" s="24">
        <f t="shared" si="17"/>
        <v>843.03449999999998</v>
      </c>
      <c r="S239" s="25">
        <f t="shared" si="18"/>
        <v>40.144499999999994</v>
      </c>
      <c r="T239" s="31">
        <f t="shared" si="19"/>
        <v>40.144500000802893</v>
      </c>
      <c r="U239" s="10"/>
      <c r="V239" s="10"/>
      <c r="W239" s="10"/>
      <c r="X239" s="10"/>
      <c r="Y239" s="10"/>
      <c r="Z239" s="10"/>
      <c r="AA239" s="10"/>
    </row>
    <row r="240" spans="1:27" ht="15.75">
      <c r="A240" s="10" t="s">
        <v>519</v>
      </c>
      <c r="B240" s="10" t="s">
        <v>254</v>
      </c>
      <c r="C240" s="11">
        <v>0</v>
      </c>
      <c r="D240" s="11">
        <v>0</v>
      </c>
      <c r="E240" s="10" t="s">
        <v>39</v>
      </c>
      <c r="F240" s="11">
        <v>12.78</v>
      </c>
      <c r="G240" s="11">
        <v>1</v>
      </c>
      <c r="H240" s="11">
        <v>0.63900000000000001</v>
      </c>
      <c r="I240" s="11">
        <v>13.419</v>
      </c>
      <c r="J240" s="12">
        <v>43473</v>
      </c>
      <c r="K240" s="13">
        <v>1</v>
      </c>
      <c r="L240" s="10" t="s">
        <v>18</v>
      </c>
      <c r="M240" s="11">
        <v>12.78</v>
      </c>
      <c r="N240" s="11">
        <v>4.761904762E-2</v>
      </c>
      <c r="O240" s="11">
        <v>0.63900000000000001</v>
      </c>
      <c r="P240" s="23">
        <f t="shared" si="15"/>
        <v>0.63899999999999935</v>
      </c>
      <c r="Q240" s="23">
        <f t="shared" si="16"/>
        <v>0.63900000000000001</v>
      </c>
      <c r="R240" s="24">
        <f t="shared" si="17"/>
        <v>13.418999999999999</v>
      </c>
      <c r="S240" s="25">
        <f t="shared" si="18"/>
        <v>0.63900000000000112</v>
      </c>
      <c r="T240" s="31">
        <f t="shared" si="19"/>
        <v>0.6390000000127799</v>
      </c>
      <c r="U240" s="10"/>
      <c r="V240" s="10"/>
      <c r="W240" s="10"/>
      <c r="X240" s="10"/>
      <c r="Y240" s="10"/>
      <c r="Z240" s="10"/>
      <c r="AA240" s="10"/>
    </row>
    <row r="241" spans="1:27" ht="15.75">
      <c r="A241" s="10" t="s">
        <v>520</v>
      </c>
      <c r="B241" s="10" t="s">
        <v>246</v>
      </c>
      <c r="C241" s="11">
        <v>0</v>
      </c>
      <c r="D241" s="11">
        <v>1</v>
      </c>
      <c r="E241" s="10" t="s">
        <v>30</v>
      </c>
      <c r="F241" s="11">
        <v>19.100000000000001</v>
      </c>
      <c r="G241" s="11">
        <v>7</v>
      </c>
      <c r="H241" s="11">
        <v>6.6849999999999996</v>
      </c>
      <c r="I241" s="11">
        <v>140.38499999999999</v>
      </c>
      <c r="J241" s="12">
        <v>43480</v>
      </c>
      <c r="K241" s="13">
        <v>0</v>
      </c>
      <c r="L241" s="10" t="s">
        <v>23</v>
      </c>
      <c r="M241" s="11">
        <v>133.69999999999999</v>
      </c>
      <c r="N241" s="11">
        <v>4.761904762E-2</v>
      </c>
      <c r="O241" s="11">
        <v>6.6849999999999996</v>
      </c>
      <c r="P241" s="23">
        <f t="shared" si="15"/>
        <v>6.6850000000000307</v>
      </c>
      <c r="Q241" s="23">
        <f t="shared" si="16"/>
        <v>6.6850000000000005</v>
      </c>
      <c r="R241" s="24">
        <f t="shared" si="17"/>
        <v>140.38500000000002</v>
      </c>
      <c r="S241" s="25">
        <f t="shared" si="18"/>
        <v>6.6850000000000023</v>
      </c>
      <c r="T241" s="31">
        <f t="shared" si="19"/>
        <v>6.6850000001337007</v>
      </c>
      <c r="U241" s="10"/>
      <c r="V241" s="10"/>
      <c r="W241" s="10"/>
      <c r="X241" s="10"/>
      <c r="Y241" s="10"/>
      <c r="Z241" s="10"/>
      <c r="AA241" s="10"/>
    </row>
    <row r="242" spans="1:27" ht="15.75">
      <c r="A242" s="10" t="s">
        <v>521</v>
      </c>
      <c r="B242" s="10" t="s">
        <v>251</v>
      </c>
      <c r="C242" s="11">
        <v>1</v>
      </c>
      <c r="D242" s="11">
        <v>1</v>
      </c>
      <c r="E242" s="10" t="s">
        <v>17</v>
      </c>
      <c r="F242" s="11">
        <v>19.149999999999999</v>
      </c>
      <c r="G242" s="11">
        <v>1</v>
      </c>
      <c r="H242" s="11">
        <v>0.95750000000000002</v>
      </c>
      <c r="I242" s="11">
        <v>20.107500000000002</v>
      </c>
      <c r="J242" s="12">
        <v>43493</v>
      </c>
      <c r="K242" s="13">
        <v>2</v>
      </c>
      <c r="L242" s="10" t="s">
        <v>282</v>
      </c>
      <c r="M242" s="11">
        <v>19.149999999999999</v>
      </c>
      <c r="N242" s="11">
        <v>4.761904762E-2</v>
      </c>
      <c r="O242" s="11">
        <v>0.95750000000000002</v>
      </c>
      <c r="P242" s="23">
        <f t="shared" si="15"/>
        <v>0.95749999999999957</v>
      </c>
      <c r="Q242" s="23">
        <f t="shared" si="16"/>
        <v>0.95750000000000002</v>
      </c>
      <c r="R242" s="24">
        <f t="shared" si="17"/>
        <v>20.107499999999998</v>
      </c>
      <c r="S242" s="25">
        <f t="shared" si="18"/>
        <v>0.95750000000000313</v>
      </c>
      <c r="T242" s="31">
        <f t="shared" si="19"/>
        <v>0.95750000001914992</v>
      </c>
      <c r="U242" s="10"/>
      <c r="V242" s="10"/>
      <c r="W242" s="10"/>
      <c r="X242" s="10"/>
      <c r="Y242" s="10"/>
      <c r="Z242" s="10"/>
      <c r="AA242" s="10"/>
    </row>
    <row r="243" spans="1:27" ht="15.75">
      <c r="A243" s="10" t="s">
        <v>522</v>
      </c>
      <c r="B243" s="10" t="s">
        <v>254</v>
      </c>
      <c r="C243" s="11">
        <v>1</v>
      </c>
      <c r="D243" s="11">
        <v>0</v>
      </c>
      <c r="E243" s="10" t="s">
        <v>37</v>
      </c>
      <c r="F243" s="11">
        <v>27.66</v>
      </c>
      <c r="G243" s="11">
        <v>10</v>
      </c>
      <c r="H243" s="11">
        <v>13.83</v>
      </c>
      <c r="I243" s="11">
        <v>290.43</v>
      </c>
      <c r="J243" s="12">
        <v>43510</v>
      </c>
      <c r="K243" s="13">
        <v>1</v>
      </c>
      <c r="L243" s="10" t="s">
        <v>282</v>
      </c>
      <c r="M243" s="11">
        <v>276.60000000000002</v>
      </c>
      <c r="N243" s="11">
        <v>4.761904762E-2</v>
      </c>
      <c r="O243" s="11">
        <v>13.83</v>
      </c>
      <c r="P243" s="23">
        <f t="shared" si="15"/>
        <v>13.829999999999984</v>
      </c>
      <c r="Q243" s="23">
        <f t="shared" si="16"/>
        <v>13.83</v>
      </c>
      <c r="R243" s="24">
        <f t="shared" si="17"/>
        <v>290.43</v>
      </c>
      <c r="S243" s="25">
        <f t="shared" si="18"/>
        <v>13.829999999999984</v>
      </c>
      <c r="T243" s="31">
        <f t="shared" si="19"/>
        <v>13.8300000002766</v>
      </c>
      <c r="U243" s="10"/>
      <c r="V243" s="10"/>
      <c r="W243" s="10"/>
      <c r="X243" s="10"/>
      <c r="Y243" s="10"/>
      <c r="Z243" s="10"/>
      <c r="AA243" s="10"/>
    </row>
    <row r="244" spans="1:27" ht="15.75">
      <c r="A244" s="10" t="s">
        <v>523</v>
      </c>
      <c r="B244" s="10" t="s">
        <v>254</v>
      </c>
      <c r="C244" s="11">
        <v>0</v>
      </c>
      <c r="D244" s="11">
        <v>0</v>
      </c>
      <c r="E244" s="10" t="s">
        <v>39</v>
      </c>
      <c r="F244" s="11">
        <v>45.74</v>
      </c>
      <c r="G244" s="11">
        <v>3</v>
      </c>
      <c r="H244" s="11">
        <v>6.8609999999999998</v>
      </c>
      <c r="I244" s="11">
        <v>144.08099999999999</v>
      </c>
      <c r="J244" s="12">
        <v>43534</v>
      </c>
      <c r="K244" s="13">
        <v>2</v>
      </c>
      <c r="L244" s="10" t="s">
        <v>282</v>
      </c>
      <c r="M244" s="11">
        <v>137.22</v>
      </c>
      <c r="N244" s="11">
        <v>4.761904762E-2</v>
      </c>
      <c r="O244" s="11">
        <v>6.8609999999999998</v>
      </c>
      <c r="P244" s="23">
        <f t="shared" si="15"/>
        <v>6.86099999999999</v>
      </c>
      <c r="Q244" s="23">
        <f t="shared" si="16"/>
        <v>6.8610000000000007</v>
      </c>
      <c r="R244" s="24">
        <f t="shared" si="17"/>
        <v>144.08099999999999</v>
      </c>
      <c r="S244" s="25">
        <f t="shared" si="18"/>
        <v>6.86099999999999</v>
      </c>
      <c r="T244" s="31">
        <f t="shared" si="19"/>
        <v>6.8610000001372198</v>
      </c>
      <c r="U244" s="10"/>
      <c r="V244" s="10"/>
      <c r="W244" s="10"/>
      <c r="X244" s="10"/>
      <c r="Y244" s="10"/>
      <c r="Z244" s="10"/>
      <c r="AA244" s="10"/>
    </row>
    <row r="245" spans="1:27" ht="15.75">
      <c r="A245" s="10" t="s">
        <v>524</v>
      </c>
      <c r="B245" s="10" t="s">
        <v>251</v>
      </c>
      <c r="C245" s="11">
        <v>1</v>
      </c>
      <c r="D245" s="11">
        <v>1</v>
      </c>
      <c r="E245" s="10" t="s">
        <v>17</v>
      </c>
      <c r="F245" s="11">
        <v>27.07</v>
      </c>
      <c r="G245" s="11">
        <v>1</v>
      </c>
      <c r="H245" s="11">
        <v>1.3534999999999999</v>
      </c>
      <c r="I245" s="11">
        <v>28.423500000000001</v>
      </c>
      <c r="J245" s="12">
        <v>43477</v>
      </c>
      <c r="K245" s="13">
        <v>2</v>
      </c>
      <c r="L245" s="10" t="s">
        <v>282</v>
      </c>
      <c r="M245" s="11">
        <v>27.07</v>
      </c>
      <c r="N245" s="11">
        <v>4.761904762E-2</v>
      </c>
      <c r="O245" s="11">
        <v>1.3534999999999999</v>
      </c>
      <c r="P245" s="23">
        <f t="shared" si="15"/>
        <v>1.3535000000000004</v>
      </c>
      <c r="Q245" s="23">
        <f t="shared" si="16"/>
        <v>1.3535000000000001</v>
      </c>
      <c r="R245" s="24">
        <f t="shared" si="17"/>
        <v>28.423500000000001</v>
      </c>
      <c r="S245" s="25">
        <f t="shared" si="18"/>
        <v>1.3535000000000004</v>
      </c>
      <c r="T245" s="31">
        <f t="shared" si="19"/>
        <v>1.35350000002707</v>
      </c>
      <c r="U245" s="10"/>
      <c r="V245" s="10"/>
      <c r="W245" s="10"/>
      <c r="X245" s="10"/>
      <c r="Y245" s="10"/>
      <c r="Z245" s="10"/>
      <c r="AA245" s="10"/>
    </row>
    <row r="246" spans="1:27" ht="15.75">
      <c r="A246" s="10" t="s">
        <v>525</v>
      </c>
      <c r="B246" s="10" t="s">
        <v>251</v>
      </c>
      <c r="C246" s="11">
        <v>1</v>
      </c>
      <c r="D246" s="11">
        <v>1</v>
      </c>
      <c r="E246" s="10" t="s">
        <v>30</v>
      </c>
      <c r="F246" s="11">
        <v>39.119999999999997</v>
      </c>
      <c r="G246" s="11">
        <v>1</v>
      </c>
      <c r="H246" s="11">
        <v>1.956</v>
      </c>
      <c r="I246" s="11">
        <v>41.076000000000001</v>
      </c>
      <c r="J246" s="12">
        <v>43550</v>
      </c>
      <c r="K246" s="13">
        <v>1</v>
      </c>
      <c r="L246" s="10" t="s">
        <v>282</v>
      </c>
      <c r="M246" s="11">
        <v>39.119999999999997</v>
      </c>
      <c r="N246" s="11">
        <v>4.761904762E-2</v>
      </c>
      <c r="O246" s="11">
        <v>1.956</v>
      </c>
      <c r="P246" s="23">
        <f t="shared" si="15"/>
        <v>1.9560000000000031</v>
      </c>
      <c r="Q246" s="23">
        <f t="shared" si="16"/>
        <v>1.956</v>
      </c>
      <c r="R246" s="24">
        <f t="shared" si="17"/>
        <v>41.076000000000001</v>
      </c>
      <c r="S246" s="25">
        <f t="shared" si="18"/>
        <v>1.9560000000000031</v>
      </c>
      <c r="T246" s="31">
        <f t="shared" si="19"/>
        <v>1.95600000003912</v>
      </c>
      <c r="U246" s="10"/>
      <c r="V246" s="10"/>
      <c r="W246" s="10"/>
      <c r="X246" s="10"/>
      <c r="Y246" s="10"/>
      <c r="Z246" s="10"/>
      <c r="AA246" s="10"/>
    </row>
    <row r="247" spans="1:27" ht="15.75">
      <c r="A247" s="10" t="s">
        <v>526</v>
      </c>
      <c r="B247" s="10" t="s">
        <v>251</v>
      </c>
      <c r="C247" s="11">
        <v>0</v>
      </c>
      <c r="D247" s="11">
        <v>1</v>
      </c>
      <c r="E247" s="10" t="s">
        <v>22</v>
      </c>
      <c r="F247" s="11">
        <v>74.709999999999994</v>
      </c>
      <c r="G247" s="11">
        <v>6</v>
      </c>
      <c r="H247" s="11">
        <v>22.413</v>
      </c>
      <c r="I247" s="11">
        <v>470.673</v>
      </c>
      <c r="J247" s="12">
        <v>43466</v>
      </c>
      <c r="K247" s="13">
        <v>2</v>
      </c>
      <c r="L247" s="10" t="s">
        <v>23</v>
      </c>
      <c r="M247" s="11">
        <v>448.26</v>
      </c>
      <c r="N247" s="11">
        <v>4.761904762E-2</v>
      </c>
      <c r="O247" s="11">
        <v>22.413</v>
      </c>
      <c r="P247" s="23">
        <f t="shared" si="15"/>
        <v>22.413000000000011</v>
      </c>
      <c r="Q247" s="23">
        <f t="shared" si="16"/>
        <v>22.413</v>
      </c>
      <c r="R247" s="24">
        <f t="shared" si="17"/>
        <v>470.673</v>
      </c>
      <c r="S247" s="25">
        <f t="shared" si="18"/>
        <v>22.413000000000011</v>
      </c>
      <c r="T247" s="31">
        <f t="shared" si="19"/>
        <v>22.41300000044826</v>
      </c>
      <c r="U247" s="10"/>
      <c r="V247" s="10"/>
      <c r="W247" s="10"/>
      <c r="X247" s="10"/>
      <c r="Y247" s="10"/>
      <c r="Z247" s="10"/>
      <c r="AA247" s="10"/>
    </row>
    <row r="248" spans="1:27" ht="15.75">
      <c r="A248" s="10" t="s">
        <v>527</v>
      </c>
      <c r="B248" s="10" t="s">
        <v>251</v>
      </c>
      <c r="C248" s="11">
        <v>0</v>
      </c>
      <c r="D248" s="11">
        <v>0</v>
      </c>
      <c r="E248" s="10" t="s">
        <v>22</v>
      </c>
      <c r="F248" s="11">
        <v>22.01</v>
      </c>
      <c r="G248" s="11">
        <v>6</v>
      </c>
      <c r="H248" s="11">
        <v>6.6029999999999998</v>
      </c>
      <c r="I248" s="11">
        <v>138.66300000000001</v>
      </c>
      <c r="J248" s="12">
        <v>43467</v>
      </c>
      <c r="K248" s="13">
        <v>2</v>
      </c>
      <c r="L248" s="10" t="s">
        <v>23</v>
      </c>
      <c r="M248" s="11">
        <v>132.06</v>
      </c>
      <c r="N248" s="11">
        <v>4.761904762E-2</v>
      </c>
      <c r="O248" s="11">
        <v>6.6029999999999998</v>
      </c>
      <c r="P248" s="23">
        <f t="shared" si="15"/>
        <v>6.6030000000000086</v>
      </c>
      <c r="Q248" s="23">
        <f t="shared" si="16"/>
        <v>6.6029999999999998</v>
      </c>
      <c r="R248" s="24">
        <f t="shared" si="17"/>
        <v>138.66300000000001</v>
      </c>
      <c r="S248" s="25">
        <f t="shared" si="18"/>
        <v>6.6030000000000086</v>
      </c>
      <c r="T248" s="31">
        <f t="shared" si="19"/>
        <v>6.6030000001320603</v>
      </c>
      <c r="U248" s="10"/>
      <c r="V248" s="10"/>
      <c r="W248" s="10"/>
      <c r="X248" s="10"/>
      <c r="Y248" s="10"/>
      <c r="Z248" s="10"/>
      <c r="AA248" s="10"/>
    </row>
    <row r="249" spans="1:27" ht="15.75">
      <c r="A249" s="10" t="s">
        <v>528</v>
      </c>
      <c r="B249" s="10" t="s">
        <v>246</v>
      </c>
      <c r="C249" s="11">
        <v>0</v>
      </c>
      <c r="D249" s="11">
        <v>1</v>
      </c>
      <c r="E249" s="10" t="s">
        <v>37</v>
      </c>
      <c r="F249" s="11">
        <v>63.61</v>
      </c>
      <c r="G249" s="11">
        <v>5</v>
      </c>
      <c r="H249" s="11">
        <v>15.9025</v>
      </c>
      <c r="I249" s="11">
        <v>333.95249999999999</v>
      </c>
      <c r="J249" s="12">
        <v>43540</v>
      </c>
      <c r="K249" s="13">
        <v>1</v>
      </c>
      <c r="L249" s="10" t="s">
        <v>18</v>
      </c>
      <c r="M249" s="11">
        <v>318.05</v>
      </c>
      <c r="N249" s="11">
        <v>4.761904762E-2</v>
      </c>
      <c r="O249" s="11">
        <v>15.9025</v>
      </c>
      <c r="P249" s="23">
        <f t="shared" si="15"/>
        <v>15.902499999999975</v>
      </c>
      <c r="Q249" s="23">
        <f t="shared" si="16"/>
        <v>15.902500000000002</v>
      </c>
      <c r="R249" s="24">
        <f t="shared" si="17"/>
        <v>333.95249999999999</v>
      </c>
      <c r="S249" s="25">
        <f t="shared" si="18"/>
        <v>15.902499999999975</v>
      </c>
      <c r="T249" s="31">
        <f t="shared" si="19"/>
        <v>15.902500000318049</v>
      </c>
      <c r="U249" s="10"/>
      <c r="V249" s="10"/>
      <c r="W249" s="10"/>
      <c r="X249" s="10"/>
      <c r="Y249" s="10"/>
      <c r="Z249" s="10"/>
      <c r="AA249" s="10"/>
    </row>
    <row r="250" spans="1:27" ht="15.75">
      <c r="A250" s="10" t="s">
        <v>529</v>
      </c>
      <c r="B250" s="10" t="s">
        <v>246</v>
      </c>
      <c r="C250" s="11">
        <v>0</v>
      </c>
      <c r="D250" s="11">
        <v>0</v>
      </c>
      <c r="E250" s="10" t="s">
        <v>17</v>
      </c>
      <c r="F250" s="11">
        <v>25</v>
      </c>
      <c r="G250" s="11">
        <v>1</v>
      </c>
      <c r="H250" s="11">
        <v>1.25</v>
      </c>
      <c r="I250" s="11">
        <v>26.25</v>
      </c>
      <c r="J250" s="12">
        <v>43527</v>
      </c>
      <c r="K250" s="13">
        <v>2</v>
      </c>
      <c r="L250" s="10" t="s">
        <v>18</v>
      </c>
      <c r="M250" s="11">
        <v>25</v>
      </c>
      <c r="N250" s="11">
        <v>4.761904762E-2</v>
      </c>
      <c r="O250" s="11">
        <v>1.25</v>
      </c>
      <c r="P250" s="23">
        <f t="shared" si="15"/>
        <v>1.25</v>
      </c>
      <c r="Q250" s="23">
        <f t="shared" si="16"/>
        <v>1.25</v>
      </c>
      <c r="R250" s="24">
        <f t="shared" si="17"/>
        <v>26.25</v>
      </c>
      <c r="S250" s="25">
        <f t="shared" si="18"/>
        <v>1.25</v>
      </c>
      <c r="T250" s="31">
        <f t="shared" si="19"/>
        <v>1.250000000025</v>
      </c>
      <c r="U250" s="10"/>
      <c r="V250" s="10"/>
      <c r="W250" s="10"/>
      <c r="X250" s="10"/>
      <c r="Y250" s="10"/>
      <c r="Z250" s="10"/>
      <c r="AA250" s="10"/>
    </row>
    <row r="251" spans="1:27" ht="15.75">
      <c r="A251" s="10" t="s">
        <v>530</v>
      </c>
      <c r="B251" s="10" t="s">
        <v>246</v>
      </c>
      <c r="C251" s="11">
        <v>1</v>
      </c>
      <c r="D251" s="11">
        <v>0</v>
      </c>
      <c r="E251" s="10" t="s">
        <v>22</v>
      </c>
      <c r="F251" s="11">
        <v>20.77</v>
      </c>
      <c r="G251" s="11">
        <v>4</v>
      </c>
      <c r="H251" s="11">
        <v>4.1539999999999999</v>
      </c>
      <c r="I251" s="11">
        <v>87.233999999999995</v>
      </c>
      <c r="J251" s="12">
        <v>43496</v>
      </c>
      <c r="K251" s="13">
        <v>1</v>
      </c>
      <c r="L251" s="10" t="s">
        <v>23</v>
      </c>
      <c r="M251" s="11">
        <v>83.08</v>
      </c>
      <c r="N251" s="11">
        <v>4.761904762E-2</v>
      </c>
      <c r="O251" s="11">
        <v>4.1539999999999999</v>
      </c>
      <c r="P251" s="23">
        <f t="shared" si="15"/>
        <v>4.1539999999999964</v>
      </c>
      <c r="Q251" s="23">
        <f t="shared" si="16"/>
        <v>4.1539999999999999</v>
      </c>
      <c r="R251" s="24">
        <f t="shared" si="17"/>
        <v>87.233999999999995</v>
      </c>
      <c r="S251" s="25">
        <f t="shared" si="18"/>
        <v>4.1539999999999964</v>
      </c>
      <c r="T251" s="31">
        <f t="shared" si="19"/>
        <v>4.1540000000830801</v>
      </c>
      <c r="U251" s="10"/>
      <c r="V251" s="10"/>
      <c r="W251" s="10"/>
      <c r="X251" s="10"/>
      <c r="Y251" s="10"/>
      <c r="Z251" s="10"/>
      <c r="AA251" s="10"/>
    </row>
    <row r="252" spans="1:27" ht="15.75">
      <c r="A252" s="10" t="s">
        <v>531</v>
      </c>
      <c r="B252" s="10" t="s">
        <v>251</v>
      </c>
      <c r="C252" s="11">
        <v>1</v>
      </c>
      <c r="D252" s="11">
        <v>1</v>
      </c>
      <c r="E252" s="10" t="s">
        <v>39</v>
      </c>
      <c r="F252" s="11">
        <v>29.56</v>
      </c>
      <c r="G252" s="11">
        <v>5</v>
      </c>
      <c r="H252" s="11">
        <v>7.39</v>
      </c>
      <c r="I252" s="11">
        <v>155.19</v>
      </c>
      <c r="J252" s="12">
        <v>43509</v>
      </c>
      <c r="K252" s="13">
        <v>2</v>
      </c>
      <c r="L252" s="10" t="s">
        <v>23</v>
      </c>
      <c r="M252" s="11">
        <v>147.80000000000001</v>
      </c>
      <c r="N252" s="11">
        <v>4.761904762E-2</v>
      </c>
      <c r="O252" s="11">
        <v>7.39</v>
      </c>
      <c r="P252" s="23">
        <f t="shared" si="15"/>
        <v>7.3899999999999579</v>
      </c>
      <c r="Q252" s="23">
        <f t="shared" si="16"/>
        <v>7.39</v>
      </c>
      <c r="R252" s="24">
        <f t="shared" si="17"/>
        <v>155.18999999999997</v>
      </c>
      <c r="S252" s="25">
        <f t="shared" si="18"/>
        <v>7.3899999999999864</v>
      </c>
      <c r="T252" s="31">
        <f t="shared" si="19"/>
        <v>7.3900000001477988</v>
      </c>
      <c r="U252" s="10"/>
      <c r="V252" s="10"/>
      <c r="W252" s="10"/>
      <c r="X252" s="10"/>
      <c r="Y252" s="10"/>
      <c r="Z252" s="10"/>
      <c r="AA252" s="10"/>
    </row>
    <row r="253" spans="1:27" ht="15.75">
      <c r="A253" s="10" t="s">
        <v>532</v>
      </c>
      <c r="B253" s="10" t="s">
        <v>251</v>
      </c>
      <c r="C253" s="11">
        <v>1</v>
      </c>
      <c r="D253" s="11">
        <v>1</v>
      </c>
      <c r="E253" s="10" t="s">
        <v>37</v>
      </c>
      <c r="F253" s="11">
        <v>77.400000000000006</v>
      </c>
      <c r="G253" s="11">
        <v>9</v>
      </c>
      <c r="H253" s="11">
        <v>34.83</v>
      </c>
      <c r="I253" s="11">
        <v>731.43</v>
      </c>
      <c r="J253" s="12">
        <v>43511</v>
      </c>
      <c r="K253" s="13">
        <v>1</v>
      </c>
      <c r="L253" s="10" t="s">
        <v>282</v>
      </c>
      <c r="M253" s="11">
        <v>696.6</v>
      </c>
      <c r="N253" s="11">
        <v>4.761904762E-2</v>
      </c>
      <c r="O253" s="11">
        <v>34.83</v>
      </c>
      <c r="P253" s="23">
        <f t="shared" si="15"/>
        <v>34.830000000000041</v>
      </c>
      <c r="Q253" s="23">
        <f t="shared" si="16"/>
        <v>34.830000000000005</v>
      </c>
      <c r="R253" s="24">
        <f t="shared" si="17"/>
        <v>731.43000000000006</v>
      </c>
      <c r="S253" s="25">
        <f t="shared" si="18"/>
        <v>34.829999999999927</v>
      </c>
      <c r="T253" s="31">
        <f t="shared" si="19"/>
        <v>34.8300000006966</v>
      </c>
      <c r="U253" s="10"/>
      <c r="V253" s="10"/>
      <c r="W253" s="10"/>
      <c r="X253" s="10"/>
      <c r="Y253" s="10"/>
      <c r="Z253" s="10"/>
      <c r="AA253" s="10"/>
    </row>
    <row r="254" spans="1:27" ht="15.75">
      <c r="A254" s="10" t="s">
        <v>533</v>
      </c>
      <c r="B254" s="10" t="s">
        <v>251</v>
      </c>
      <c r="C254" s="11">
        <v>0</v>
      </c>
      <c r="D254" s="11">
        <v>0</v>
      </c>
      <c r="E254" s="10" t="s">
        <v>22</v>
      </c>
      <c r="F254" s="11">
        <v>79.39</v>
      </c>
      <c r="G254" s="11">
        <v>10</v>
      </c>
      <c r="H254" s="11">
        <v>39.695</v>
      </c>
      <c r="I254" s="11">
        <v>833.59500000000003</v>
      </c>
      <c r="J254" s="12">
        <v>43503</v>
      </c>
      <c r="K254" s="13">
        <v>2</v>
      </c>
      <c r="L254" s="10" t="s">
        <v>23</v>
      </c>
      <c r="M254" s="11">
        <v>793.9</v>
      </c>
      <c r="N254" s="11">
        <v>4.761904762E-2</v>
      </c>
      <c r="O254" s="11">
        <v>39.695</v>
      </c>
      <c r="P254" s="23">
        <f t="shared" si="15"/>
        <v>39.69500000000005</v>
      </c>
      <c r="Q254" s="23">
        <f t="shared" si="16"/>
        <v>39.695</v>
      </c>
      <c r="R254" s="24">
        <f t="shared" si="17"/>
        <v>833.59500000000003</v>
      </c>
      <c r="S254" s="25">
        <f t="shared" si="18"/>
        <v>39.69500000000005</v>
      </c>
      <c r="T254" s="31">
        <f t="shared" si="19"/>
        <v>39.695000000793904</v>
      </c>
      <c r="U254" s="10"/>
      <c r="V254" s="10"/>
      <c r="W254" s="10"/>
      <c r="X254" s="10"/>
      <c r="Y254" s="10"/>
      <c r="Z254" s="10"/>
      <c r="AA254" s="10"/>
    </row>
    <row r="255" spans="1:27" ht="15.75">
      <c r="A255" s="10" t="s">
        <v>534</v>
      </c>
      <c r="B255" s="10" t="s">
        <v>254</v>
      </c>
      <c r="C255" s="11">
        <v>1</v>
      </c>
      <c r="D255" s="11">
        <v>1</v>
      </c>
      <c r="E255" s="10" t="s">
        <v>22</v>
      </c>
      <c r="F255" s="11">
        <v>46.57</v>
      </c>
      <c r="G255" s="11">
        <v>10</v>
      </c>
      <c r="H255" s="11">
        <v>23.285</v>
      </c>
      <c r="I255" s="11">
        <v>488.98500000000001</v>
      </c>
      <c r="J255" s="12">
        <v>43492</v>
      </c>
      <c r="K255" s="13">
        <v>1</v>
      </c>
      <c r="L255" s="10" t="s">
        <v>23</v>
      </c>
      <c r="M255" s="11">
        <v>465.7</v>
      </c>
      <c r="N255" s="11">
        <v>4.761904762E-2</v>
      </c>
      <c r="O255" s="11">
        <v>23.285</v>
      </c>
      <c r="P255" s="23">
        <f t="shared" si="15"/>
        <v>23.285000000000025</v>
      </c>
      <c r="Q255" s="23">
        <f t="shared" si="16"/>
        <v>23.285</v>
      </c>
      <c r="R255" s="24">
        <f t="shared" si="17"/>
        <v>488.98500000000001</v>
      </c>
      <c r="S255" s="25">
        <f t="shared" si="18"/>
        <v>23.285000000000025</v>
      </c>
      <c r="T255" s="31">
        <f t="shared" si="19"/>
        <v>23.285000000465701</v>
      </c>
      <c r="U255" s="10"/>
      <c r="V255" s="10"/>
      <c r="W255" s="10"/>
      <c r="X255" s="10"/>
      <c r="Y255" s="10"/>
      <c r="Z255" s="10"/>
      <c r="AA255" s="10"/>
    </row>
    <row r="256" spans="1:27" ht="15.75">
      <c r="A256" s="10" t="s">
        <v>535</v>
      </c>
      <c r="B256" s="10" t="s">
        <v>254</v>
      </c>
      <c r="C256" s="11">
        <v>0</v>
      </c>
      <c r="D256" s="11">
        <v>0</v>
      </c>
      <c r="E256" s="10" t="s">
        <v>37</v>
      </c>
      <c r="F256" s="11">
        <v>35.89</v>
      </c>
      <c r="G256" s="11">
        <v>1</v>
      </c>
      <c r="H256" s="11">
        <v>1.7945</v>
      </c>
      <c r="I256" s="11">
        <v>37.6845</v>
      </c>
      <c r="J256" s="12">
        <v>43519</v>
      </c>
      <c r="K256" s="13">
        <v>2</v>
      </c>
      <c r="L256" s="10" t="s">
        <v>282</v>
      </c>
      <c r="M256" s="11">
        <v>35.89</v>
      </c>
      <c r="N256" s="11">
        <v>4.761904762E-2</v>
      </c>
      <c r="O256" s="11">
        <v>1.7945</v>
      </c>
      <c r="P256" s="23">
        <f t="shared" si="15"/>
        <v>1.7944999999999993</v>
      </c>
      <c r="Q256" s="23">
        <f t="shared" si="16"/>
        <v>1.7945000000000002</v>
      </c>
      <c r="R256" s="24">
        <f t="shared" si="17"/>
        <v>37.6845</v>
      </c>
      <c r="S256" s="25">
        <f t="shared" si="18"/>
        <v>1.7944999999999993</v>
      </c>
      <c r="T256" s="31">
        <f t="shared" si="19"/>
        <v>1.7945000000358899</v>
      </c>
      <c r="U256" s="10"/>
      <c r="V256" s="10"/>
      <c r="W256" s="10"/>
      <c r="X256" s="10"/>
      <c r="Y256" s="10"/>
      <c r="Z256" s="10"/>
      <c r="AA256" s="10"/>
    </row>
    <row r="257" spans="1:27" ht="15.75">
      <c r="A257" s="10" t="s">
        <v>536</v>
      </c>
      <c r="B257" s="10" t="s">
        <v>254</v>
      </c>
      <c r="C257" s="11">
        <v>0</v>
      </c>
      <c r="D257" s="11">
        <v>0</v>
      </c>
      <c r="E257" s="10" t="s">
        <v>37</v>
      </c>
      <c r="F257" s="11">
        <v>40.520000000000003</v>
      </c>
      <c r="G257" s="11">
        <v>5</v>
      </c>
      <c r="H257" s="11">
        <v>10.130000000000001</v>
      </c>
      <c r="I257" s="11">
        <v>212.73</v>
      </c>
      <c r="J257" s="12">
        <v>43499</v>
      </c>
      <c r="K257" s="13">
        <v>2</v>
      </c>
      <c r="L257" s="10" t="s">
        <v>23</v>
      </c>
      <c r="M257" s="11">
        <v>202.6</v>
      </c>
      <c r="N257" s="11">
        <v>4.761904762E-2</v>
      </c>
      <c r="O257" s="11">
        <v>10.130000000000001</v>
      </c>
      <c r="P257" s="23">
        <f t="shared" si="15"/>
        <v>10.130000000000024</v>
      </c>
      <c r="Q257" s="23">
        <f t="shared" si="16"/>
        <v>10.130000000000001</v>
      </c>
      <c r="R257" s="24">
        <f t="shared" si="17"/>
        <v>212.73000000000002</v>
      </c>
      <c r="S257" s="25">
        <f t="shared" si="18"/>
        <v>10.129999999999995</v>
      </c>
      <c r="T257" s="31">
        <f t="shared" si="19"/>
        <v>10.130000000202601</v>
      </c>
      <c r="U257" s="10"/>
      <c r="V257" s="10"/>
      <c r="W257" s="10"/>
      <c r="X257" s="10"/>
      <c r="Y257" s="10"/>
      <c r="Z257" s="10"/>
      <c r="AA257" s="10"/>
    </row>
    <row r="258" spans="1:27" ht="15.75">
      <c r="A258" s="10" t="s">
        <v>537</v>
      </c>
      <c r="B258" s="10" t="s">
        <v>251</v>
      </c>
      <c r="C258" s="11">
        <v>1</v>
      </c>
      <c r="D258" s="11">
        <v>1</v>
      </c>
      <c r="E258" s="10" t="s">
        <v>37</v>
      </c>
      <c r="F258" s="11">
        <v>73.05</v>
      </c>
      <c r="G258" s="11">
        <v>10</v>
      </c>
      <c r="H258" s="11">
        <v>36.524999999999999</v>
      </c>
      <c r="I258" s="11">
        <v>767.02499999999998</v>
      </c>
      <c r="J258" s="12">
        <v>43527</v>
      </c>
      <c r="K258" s="13">
        <v>1</v>
      </c>
      <c r="L258" s="10" t="s">
        <v>282</v>
      </c>
      <c r="M258" s="11">
        <v>730.5</v>
      </c>
      <c r="N258" s="11">
        <v>4.761904762E-2</v>
      </c>
      <c r="O258" s="11">
        <v>36.524999999999999</v>
      </c>
      <c r="P258" s="23">
        <f t="shared" si="15"/>
        <v>36.524999999999977</v>
      </c>
      <c r="Q258" s="23">
        <f t="shared" si="16"/>
        <v>36.524999999999999</v>
      </c>
      <c r="R258" s="24">
        <f t="shared" si="17"/>
        <v>767.02499999999998</v>
      </c>
      <c r="S258" s="25">
        <f t="shared" si="18"/>
        <v>36.524999999999977</v>
      </c>
      <c r="T258" s="31">
        <f t="shared" si="19"/>
        <v>36.5250000007305</v>
      </c>
      <c r="U258" s="10"/>
      <c r="V258" s="10"/>
      <c r="W258" s="10"/>
      <c r="X258" s="10"/>
      <c r="Y258" s="10"/>
      <c r="Z258" s="10"/>
      <c r="AA258" s="10"/>
    </row>
    <row r="259" spans="1:27" ht="15.75">
      <c r="A259" s="10" t="s">
        <v>538</v>
      </c>
      <c r="B259" s="10" t="s">
        <v>254</v>
      </c>
      <c r="C259" s="11">
        <v>0</v>
      </c>
      <c r="D259" s="11">
        <v>1</v>
      </c>
      <c r="E259" s="10" t="s">
        <v>30</v>
      </c>
      <c r="F259" s="11">
        <v>73.95</v>
      </c>
      <c r="G259" s="11">
        <v>4</v>
      </c>
      <c r="H259" s="11">
        <v>14.79</v>
      </c>
      <c r="I259" s="11">
        <v>310.58999999999997</v>
      </c>
      <c r="J259" s="12">
        <v>43499</v>
      </c>
      <c r="K259" s="13">
        <v>0</v>
      </c>
      <c r="L259" s="10" t="s">
        <v>23</v>
      </c>
      <c r="M259" s="11">
        <v>295.8</v>
      </c>
      <c r="N259" s="11">
        <v>4.761904762E-2</v>
      </c>
      <c r="O259" s="11">
        <v>14.79</v>
      </c>
      <c r="P259" s="23">
        <f t="shared" ref="P259:P322" si="20">F259*G259+H259-M259</f>
        <v>14.79000000000002</v>
      </c>
      <c r="Q259" s="23">
        <f t="shared" ref="Q259:Q322" si="21">0.05*F259*G259</f>
        <v>14.790000000000001</v>
      </c>
      <c r="R259" s="24">
        <f t="shared" ref="R259:R322" si="22">(F259*G259+H259)</f>
        <v>310.59000000000003</v>
      </c>
      <c r="S259" s="25">
        <f t="shared" ref="S259:S322" si="23">I259-M259</f>
        <v>14.789999999999964</v>
      </c>
      <c r="T259" s="31">
        <f t="shared" ref="T259:T322" si="24">N259*R259</f>
        <v>14.790000000295802</v>
      </c>
      <c r="U259" s="10"/>
      <c r="V259" s="10"/>
      <c r="W259" s="10"/>
      <c r="X259" s="10"/>
      <c r="Y259" s="10"/>
      <c r="Z259" s="10"/>
      <c r="AA259" s="10"/>
    </row>
    <row r="260" spans="1:27" ht="15.75">
      <c r="A260" s="10" t="s">
        <v>539</v>
      </c>
      <c r="B260" s="10" t="s">
        <v>254</v>
      </c>
      <c r="C260" s="11">
        <v>1</v>
      </c>
      <c r="D260" s="11">
        <v>1</v>
      </c>
      <c r="E260" s="10" t="s">
        <v>37</v>
      </c>
      <c r="F260" s="11">
        <v>22.62</v>
      </c>
      <c r="G260" s="11">
        <v>1</v>
      </c>
      <c r="H260" s="11">
        <v>1.131</v>
      </c>
      <c r="I260" s="11">
        <v>23.751000000000001</v>
      </c>
      <c r="J260" s="12">
        <v>43541</v>
      </c>
      <c r="K260" s="13">
        <v>2</v>
      </c>
      <c r="L260" s="10" t="s">
        <v>23</v>
      </c>
      <c r="M260" s="11">
        <v>22.62</v>
      </c>
      <c r="N260" s="11">
        <v>4.761904762E-2</v>
      </c>
      <c r="O260" s="11">
        <v>1.131</v>
      </c>
      <c r="P260" s="23">
        <f t="shared" si="20"/>
        <v>1.1310000000000002</v>
      </c>
      <c r="Q260" s="23">
        <f t="shared" si="21"/>
        <v>1.131</v>
      </c>
      <c r="R260" s="24">
        <f t="shared" si="22"/>
        <v>23.751000000000001</v>
      </c>
      <c r="S260" s="25">
        <f t="shared" si="23"/>
        <v>1.1310000000000002</v>
      </c>
      <c r="T260" s="31">
        <f t="shared" si="24"/>
        <v>1.1310000000226201</v>
      </c>
      <c r="U260" s="10"/>
      <c r="V260" s="10"/>
      <c r="W260" s="10"/>
      <c r="X260" s="10"/>
      <c r="Y260" s="10"/>
      <c r="Z260" s="10"/>
      <c r="AA260" s="10"/>
    </row>
    <row r="261" spans="1:27" ht="15.75">
      <c r="A261" s="10" t="s">
        <v>540</v>
      </c>
      <c r="B261" s="10" t="s">
        <v>246</v>
      </c>
      <c r="C261" s="11">
        <v>1</v>
      </c>
      <c r="D261" s="11">
        <v>0</v>
      </c>
      <c r="E261" s="10" t="s">
        <v>37</v>
      </c>
      <c r="F261" s="11">
        <v>51.34</v>
      </c>
      <c r="G261" s="11">
        <v>5</v>
      </c>
      <c r="H261" s="11">
        <v>12.835000000000001</v>
      </c>
      <c r="I261" s="11">
        <v>269.53500000000003</v>
      </c>
      <c r="J261" s="12">
        <v>43552</v>
      </c>
      <c r="K261" s="13">
        <v>2</v>
      </c>
      <c r="L261" s="10" t="s">
        <v>282</v>
      </c>
      <c r="M261" s="11">
        <v>256.7</v>
      </c>
      <c r="N261" s="11">
        <v>4.761904762E-2</v>
      </c>
      <c r="O261" s="11">
        <v>12.835000000000001</v>
      </c>
      <c r="P261" s="23">
        <f t="shared" si="20"/>
        <v>12.835000000000036</v>
      </c>
      <c r="Q261" s="23">
        <f t="shared" si="21"/>
        <v>12.835000000000001</v>
      </c>
      <c r="R261" s="24">
        <f t="shared" si="22"/>
        <v>269.53500000000003</v>
      </c>
      <c r="S261" s="25">
        <f t="shared" si="23"/>
        <v>12.835000000000036</v>
      </c>
      <c r="T261" s="31">
        <f t="shared" si="24"/>
        <v>12.835000000256702</v>
      </c>
      <c r="U261" s="10"/>
      <c r="V261" s="10"/>
      <c r="W261" s="10"/>
      <c r="X261" s="10"/>
      <c r="Y261" s="10"/>
      <c r="Z261" s="10"/>
      <c r="AA261" s="10"/>
    </row>
    <row r="262" spans="1:27" ht="15.75">
      <c r="A262" s="10" t="s">
        <v>541</v>
      </c>
      <c r="B262" s="10" t="s">
        <v>254</v>
      </c>
      <c r="C262" s="11">
        <v>1</v>
      </c>
      <c r="D262" s="11">
        <v>1</v>
      </c>
      <c r="E262" s="10" t="s">
        <v>30</v>
      </c>
      <c r="F262" s="11">
        <v>54.55</v>
      </c>
      <c r="G262" s="11">
        <v>10</v>
      </c>
      <c r="H262" s="11">
        <v>27.274999999999999</v>
      </c>
      <c r="I262" s="11">
        <v>572.77499999999998</v>
      </c>
      <c r="J262" s="12">
        <v>43526</v>
      </c>
      <c r="K262" s="13">
        <v>1</v>
      </c>
      <c r="L262" s="10" t="s">
        <v>282</v>
      </c>
      <c r="M262" s="11">
        <v>545.5</v>
      </c>
      <c r="N262" s="11">
        <v>4.761904762E-2</v>
      </c>
      <c r="O262" s="11">
        <v>27.274999999999999</v>
      </c>
      <c r="P262" s="23">
        <f t="shared" si="20"/>
        <v>27.274999999999977</v>
      </c>
      <c r="Q262" s="23">
        <f t="shared" si="21"/>
        <v>27.274999999999999</v>
      </c>
      <c r="R262" s="24">
        <f t="shared" si="22"/>
        <v>572.77499999999998</v>
      </c>
      <c r="S262" s="25">
        <f t="shared" si="23"/>
        <v>27.274999999999977</v>
      </c>
      <c r="T262" s="31">
        <f t="shared" si="24"/>
        <v>27.2750000005455</v>
      </c>
      <c r="U262" s="10"/>
      <c r="V262" s="10"/>
      <c r="W262" s="10"/>
      <c r="X262" s="10"/>
      <c r="Y262" s="10"/>
      <c r="Z262" s="10"/>
      <c r="AA262" s="10"/>
    </row>
    <row r="263" spans="1:27" ht="15.75">
      <c r="A263" s="10" t="s">
        <v>542</v>
      </c>
      <c r="B263" s="10" t="s">
        <v>254</v>
      </c>
      <c r="C263" s="11">
        <v>1</v>
      </c>
      <c r="D263" s="11">
        <v>1</v>
      </c>
      <c r="E263" s="10" t="s">
        <v>17</v>
      </c>
      <c r="F263" s="11">
        <v>37.15</v>
      </c>
      <c r="G263" s="11">
        <v>7</v>
      </c>
      <c r="H263" s="11">
        <v>13.0025</v>
      </c>
      <c r="I263" s="11">
        <v>273.05250000000001</v>
      </c>
      <c r="J263" s="12">
        <v>43504</v>
      </c>
      <c r="K263" s="13">
        <v>1</v>
      </c>
      <c r="L263" s="10" t="s">
        <v>282</v>
      </c>
      <c r="M263" s="11">
        <v>260.05</v>
      </c>
      <c r="N263" s="11">
        <v>4.761904762E-2</v>
      </c>
      <c r="O263" s="11">
        <v>13.0025</v>
      </c>
      <c r="P263" s="23">
        <f t="shared" si="20"/>
        <v>13.002499999999998</v>
      </c>
      <c r="Q263" s="23">
        <f t="shared" si="21"/>
        <v>13.0025</v>
      </c>
      <c r="R263" s="24">
        <f t="shared" si="22"/>
        <v>273.05250000000001</v>
      </c>
      <c r="S263" s="25">
        <f t="shared" si="23"/>
        <v>13.002499999999998</v>
      </c>
      <c r="T263" s="31">
        <f t="shared" si="24"/>
        <v>13.002500000260051</v>
      </c>
      <c r="U263" s="10"/>
      <c r="V263" s="10"/>
      <c r="W263" s="10"/>
      <c r="X263" s="10"/>
      <c r="Y263" s="10"/>
      <c r="Z263" s="10"/>
      <c r="AA263" s="10"/>
    </row>
    <row r="264" spans="1:27" ht="15.75">
      <c r="A264" s="10" t="s">
        <v>543</v>
      </c>
      <c r="B264" s="10" t="s">
        <v>251</v>
      </c>
      <c r="C264" s="11">
        <v>0</v>
      </c>
      <c r="D264" s="11">
        <v>0</v>
      </c>
      <c r="E264" s="10" t="s">
        <v>30</v>
      </c>
      <c r="F264" s="11">
        <v>37.020000000000003</v>
      </c>
      <c r="G264" s="11">
        <v>6</v>
      </c>
      <c r="H264" s="11">
        <v>11.106</v>
      </c>
      <c r="I264" s="11">
        <v>233.226</v>
      </c>
      <c r="J264" s="12">
        <v>43546</v>
      </c>
      <c r="K264" s="13">
        <v>2</v>
      </c>
      <c r="L264" s="10" t="s">
        <v>23</v>
      </c>
      <c r="M264" s="11">
        <v>222.12</v>
      </c>
      <c r="N264" s="11">
        <v>4.761904762E-2</v>
      </c>
      <c r="O264" s="11">
        <v>11.106</v>
      </c>
      <c r="P264" s="23">
        <f t="shared" si="20"/>
        <v>11.105999999999995</v>
      </c>
      <c r="Q264" s="23">
        <f t="shared" si="21"/>
        <v>11.106000000000002</v>
      </c>
      <c r="R264" s="24">
        <f t="shared" si="22"/>
        <v>233.226</v>
      </c>
      <c r="S264" s="25">
        <f t="shared" si="23"/>
        <v>11.105999999999995</v>
      </c>
      <c r="T264" s="31">
        <f t="shared" si="24"/>
        <v>11.106000000222121</v>
      </c>
      <c r="U264" s="10"/>
      <c r="V264" s="10"/>
      <c r="W264" s="10"/>
      <c r="X264" s="10"/>
      <c r="Y264" s="10"/>
      <c r="Z264" s="10"/>
      <c r="AA264" s="10"/>
    </row>
    <row r="265" spans="1:27" ht="15.75">
      <c r="A265" s="10" t="s">
        <v>544</v>
      </c>
      <c r="B265" s="10" t="s">
        <v>254</v>
      </c>
      <c r="C265" s="11">
        <v>0</v>
      </c>
      <c r="D265" s="11">
        <v>0</v>
      </c>
      <c r="E265" s="10" t="s">
        <v>37</v>
      </c>
      <c r="F265" s="11">
        <v>21.58</v>
      </c>
      <c r="G265" s="11">
        <v>1</v>
      </c>
      <c r="H265" s="11">
        <v>1.079</v>
      </c>
      <c r="I265" s="11">
        <v>22.658999999999999</v>
      </c>
      <c r="J265" s="12">
        <v>43505</v>
      </c>
      <c r="K265" s="13">
        <v>0</v>
      </c>
      <c r="L265" s="10" t="s">
        <v>18</v>
      </c>
      <c r="M265" s="11">
        <v>21.58</v>
      </c>
      <c r="N265" s="11">
        <v>4.761904762E-2</v>
      </c>
      <c r="O265" s="11">
        <v>1.079</v>
      </c>
      <c r="P265" s="23">
        <f t="shared" si="20"/>
        <v>1.0790000000000006</v>
      </c>
      <c r="Q265" s="23">
        <f t="shared" si="21"/>
        <v>1.079</v>
      </c>
      <c r="R265" s="24">
        <f t="shared" si="22"/>
        <v>22.658999999999999</v>
      </c>
      <c r="S265" s="25">
        <f t="shared" si="23"/>
        <v>1.0790000000000006</v>
      </c>
      <c r="T265" s="31">
        <f t="shared" si="24"/>
        <v>1.07900000002158</v>
      </c>
      <c r="U265" s="10"/>
      <c r="V265" s="10"/>
      <c r="W265" s="10"/>
      <c r="X265" s="10"/>
      <c r="Y265" s="10"/>
      <c r="Z265" s="10"/>
      <c r="AA265" s="10"/>
    </row>
    <row r="266" spans="1:27" ht="15.75">
      <c r="A266" s="10" t="s">
        <v>545</v>
      </c>
      <c r="B266" s="10" t="s">
        <v>254</v>
      </c>
      <c r="C266" s="11">
        <v>1</v>
      </c>
      <c r="D266" s="11">
        <v>1</v>
      </c>
      <c r="E266" s="10" t="s">
        <v>22</v>
      </c>
      <c r="F266" s="11">
        <v>98.84</v>
      </c>
      <c r="G266" s="11">
        <v>1</v>
      </c>
      <c r="H266" s="11">
        <v>4.9420000000000002</v>
      </c>
      <c r="I266" s="11">
        <v>103.782</v>
      </c>
      <c r="J266" s="12">
        <v>43511</v>
      </c>
      <c r="K266" s="13">
        <v>1</v>
      </c>
      <c r="L266" s="10" t="s">
        <v>23</v>
      </c>
      <c r="M266" s="11">
        <v>98.84</v>
      </c>
      <c r="N266" s="11">
        <v>4.761904762E-2</v>
      </c>
      <c r="O266" s="11">
        <v>4.9420000000000002</v>
      </c>
      <c r="P266" s="23">
        <f t="shared" si="20"/>
        <v>4.9420000000000073</v>
      </c>
      <c r="Q266" s="23">
        <f t="shared" si="21"/>
        <v>4.9420000000000002</v>
      </c>
      <c r="R266" s="24">
        <f t="shared" si="22"/>
        <v>103.78200000000001</v>
      </c>
      <c r="S266" s="25">
        <f t="shared" si="23"/>
        <v>4.9419999999999931</v>
      </c>
      <c r="T266" s="31">
        <f t="shared" si="24"/>
        <v>4.9420000000988402</v>
      </c>
      <c r="U266" s="10"/>
      <c r="V266" s="10"/>
      <c r="W266" s="10"/>
      <c r="X266" s="10"/>
      <c r="Y266" s="10"/>
      <c r="Z266" s="10"/>
      <c r="AA266" s="10"/>
    </row>
    <row r="267" spans="1:27" ht="15.75">
      <c r="A267" s="10" t="s">
        <v>546</v>
      </c>
      <c r="B267" s="10" t="s">
        <v>254</v>
      </c>
      <c r="C267" s="11">
        <v>1</v>
      </c>
      <c r="D267" s="11">
        <v>1</v>
      </c>
      <c r="E267" s="10" t="s">
        <v>26</v>
      </c>
      <c r="F267" s="11">
        <v>83.77</v>
      </c>
      <c r="G267" s="11">
        <v>6</v>
      </c>
      <c r="H267" s="11">
        <v>25.131</v>
      </c>
      <c r="I267" s="11">
        <v>527.75099999999998</v>
      </c>
      <c r="J267" s="12">
        <v>43488</v>
      </c>
      <c r="K267" s="13">
        <v>1</v>
      </c>
      <c r="L267" s="10" t="s">
        <v>18</v>
      </c>
      <c r="M267" s="11">
        <v>502.62</v>
      </c>
      <c r="N267" s="11">
        <v>4.761904762E-2</v>
      </c>
      <c r="O267" s="11">
        <v>25.131</v>
      </c>
      <c r="P267" s="23">
        <f t="shared" si="20"/>
        <v>25.130999999999972</v>
      </c>
      <c r="Q267" s="23">
        <f t="shared" si="21"/>
        <v>25.131</v>
      </c>
      <c r="R267" s="24">
        <f t="shared" si="22"/>
        <v>527.75099999999998</v>
      </c>
      <c r="S267" s="25">
        <f t="shared" si="23"/>
        <v>25.130999999999972</v>
      </c>
      <c r="T267" s="31">
        <f t="shared" si="24"/>
        <v>25.13100000050262</v>
      </c>
      <c r="U267" s="10"/>
      <c r="V267" s="10"/>
      <c r="W267" s="10"/>
      <c r="X267" s="10"/>
      <c r="Y267" s="10"/>
      <c r="Z267" s="10"/>
      <c r="AA267" s="10"/>
    </row>
    <row r="268" spans="1:27" ht="15.75">
      <c r="A268" s="10" t="s">
        <v>547</v>
      </c>
      <c r="B268" s="10" t="s">
        <v>246</v>
      </c>
      <c r="C268" s="11">
        <v>1</v>
      </c>
      <c r="D268" s="11">
        <v>1</v>
      </c>
      <c r="E268" s="10" t="s">
        <v>30</v>
      </c>
      <c r="F268" s="11">
        <v>40.049999999999997</v>
      </c>
      <c r="G268" s="11">
        <v>4</v>
      </c>
      <c r="H268" s="11">
        <v>8.01</v>
      </c>
      <c r="I268" s="11">
        <v>168.21</v>
      </c>
      <c r="J268" s="12">
        <v>43490</v>
      </c>
      <c r="K268" s="13">
        <v>1</v>
      </c>
      <c r="L268" s="10" t="s">
        <v>23</v>
      </c>
      <c r="M268" s="11">
        <v>160.19999999999999</v>
      </c>
      <c r="N268" s="11">
        <v>4.761904762E-2</v>
      </c>
      <c r="O268" s="11">
        <v>8.01</v>
      </c>
      <c r="P268" s="23">
        <f t="shared" si="20"/>
        <v>8.0099999999999909</v>
      </c>
      <c r="Q268" s="23">
        <f t="shared" si="21"/>
        <v>8.01</v>
      </c>
      <c r="R268" s="24">
        <f t="shared" si="22"/>
        <v>168.20999999999998</v>
      </c>
      <c r="S268" s="25">
        <f t="shared" si="23"/>
        <v>8.0100000000000193</v>
      </c>
      <c r="T268" s="31">
        <f t="shared" si="24"/>
        <v>8.0100000001601988</v>
      </c>
      <c r="U268" s="10"/>
      <c r="V268" s="10"/>
      <c r="W268" s="10"/>
      <c r="X268" s="10"/>
      <c r="Y268" s="10"/>
      <c r="Z268" s="10"/>
      <c r="AA268" s="10"/>
    </row>
    <row r="269" spans="1:27" ht="15.75">
      <c r="A269" s="10" t="s">
        <v>548</v>
      </c>
      <c r="B269" s="10" t="s">
        <v>246</v>
      </c>
      <c r="C269" s="11">
        <v>1</v>
      </c>
      <c r="D269" s="11">
        <v>0</v>
      </c>
      <c r="E269" s="10" t="s">
        <v>39</v>
      </c>
      <c r="F269" s="11">
        <v>43.13</v>
      </c>
      <c r="G269" s="11">
        <v>10</v>
      </c>
      <c r="H269" s="11">
        <v>21.565000000000001</v>
      </c>
      <c r="I269" s="11">
        <v>452.86500000000001</v>
      </c>
      <c r="J269" s="12">
        <v>43498</v>
      </c>
      <c r="K269" s="13">
        <v>2</v>
      </c>
      <c r="L269" s="10" t="s">
        <v>282</v>
      </c>
      <c r="M269" s="11">
        <v>431.3</v>
      </c>
      <c r="N269" s="11">
        <v>4.761904762E-2</v>
      </c>
      <c r="O269" s="11">
        <v>21.565000000000001</v>
      </c>
      <c r="P269" s="23">
        <f t="shared" si="20"/>
        <v>21.564999999999998</v>
      </c>
      <c r="Q269" s="23">
        <f t="shared" si="21"/>
        <v>21.565000000000005</v>
      </c>
      <c r="R269" s="24">
        <f t="shared" si="22"/>
        <v>452.86500000000001</v>
      </c>
      <c r="S269" s="25">
        <f t="shared" si="23"/>
        <v>21.564999999999998</v>
      </c>
      <c r="T269" s="31">
        <f t="shared" si="24"/>
        <v>21.565000000431301</v>
      </c>
      <c r="U269" s="10"/>
      <c r="V269" s="10"/>
      <c r="W269" s="10"/>
      <c r="X269" s="10"/>
      <c r="Y269" s="10"/>
      <c r="Z269" s="10"/>
      <c r="AA269" s="10"/>
    </row>
    <row r="270" spans="1:27" ht="15.75">
      <c r="A270" s="10" t="s">
        <v>549</v>
      </c>
      <c r="B270" s="10" t="s">
        <v>251</v>
      </c>
      <c r="C270" s="11">
        <v>1</v>
      </c>
      <c r="D270" s="11">
        <v>0</v>
      </c>
      <c r="E270" s="10" t="s">
        <v>17</v>
      </c>
      <c r="F270" s="11">
        <v>72.569999999999993</v>
      </c>
      <c r="G270" s="11">
        <v>8</v>
      </c>
      <c r="H270" s="11">
        <v>29.027999999999999</v>
      </c>
      <c r="I270" s="11">
        <v>609.58799999999997</v>
      </c>
      <c r="J270" s="12">
        <v>43554</v>
      </c>
      <c r="K270" s="13">
        <v>2</v>
      </c>
      <c r="L270" s="10" t="s">
        <v>23</v>
      </c>
      <c r="M270" s="11">
        <v>580.55999999999995</v>
      </c>
      <c r="N270" s="11">
        <v>4.761904762E-2</v>
      </c>
      <c r="O270" s="11">
        <v>29.027999999999999</v>
      </c>
      <c r="P270" s="23">
        <f t="shared" si="20"/>
        <v>29.02800000000002</v>
      </c>
      <c r="Q270" s="23">
        <f t="shared" si="21"/>
        <v>29.027999999999999</v>
      </c>
      <c r="R270" s="24">
        <f t="shared" si="22"/>
        <v>609.58799999999997</v>
      </c>
      <c r="S270" s="25">
        <f t="shared" si="23"/>
        <v>29.02800000000002</v>
      </c>
      <c r="T270" s="31">
        <f t="shared" si="24"/>
        <v>29.028000000580558</v>
      </c>
      <c r="U270" s="10"/>
      <c r="V270" s="10"/>
      <c r="W270" s="10"/>
      <c r="X270" s="10"/>
      <c r="Y270" s="10"/>
      <c r="Z270" s="10"/>
      <c r="AA270" s="10"/>
    </row>
    <row r="271" spans="1:27" ht="15.75">
      <c r="A271" s="10" t="s">
        <v>550</v>
      </c>
      <c r="B271" s="10" t="s">
        <v>246</v>
      </c>
      <c r="C271" s="11">
        <v>1</v>
      </c>
      <c r="D271" s="11">
        <v>1</v>
      </c>
      <c r="E271" s="10" t="s">
        <v>22</v>
      </c>
      <c r="F271" s="11">
        <v>64.44</v>
      </c>
      <c r="G271" s="11">
        <v>5</v>
      </c>
      <c r="H271" s="11">
        <v>16.11</v>
      </c>
      <c r="I271" s="11">
        <v>338.31</v>
      </c>
      <c r="J271" s="12">
        <v>43554</v>
      </c>
      <c r="K271" s="13">
        <v>2</v>
      </c>
      <c r="L271" s="10" t="s">
        <v>23</v>
      </c>
      <c r="M271" s="11">
        <v>322.2</v>
      </c>
      <c r="N271" s="11">
        <v>4.761904762E-2</v>
      </c>
      <c r="O271" s="11">
        <v>16.11</v>
      </c>
      <c r="P271" s="23">
        <f t="shared" si="20"/>
        <v>16.110000000000014</v>
      </c>
      <c r="Q271" s="23">
        <f t="shared" si="21"/>
        <v>16.11</v>
      </c>
      <c r="R271" s="24">
        <f t="shared" si="22"/>
        <v>338.31</v>
      </c>
      <c r="S271" s="25">
        <f t="shared" si="23"/>
        <v>16.110000000000014</v>
      </c>
      <c r="T271" s="31">
        <f t="shared" si="24"/>
        <v>16.110000000322199</v>
      </c>
      <c r="U271" s="10"/>
      <c r="V271" s="10"/>
      <c r="W271" s="10"/>
      <c r="X271" s="10"/>
      <c r="Y271" s="10"/>
      <c r="Z271" s="10"/>
      <c r="AA271" s="10"/>
    </row>
    <row r="272" spans="1:27" ht="15.75">
      <c r="A272" s="10" t="s">
        <v>551</v>
      </c>
      <c r="B272" s="10" t="s">
        <v>246</v>
      </c>
      <c r="C272" s="11">
        <v>0</v>
      </c>
      <c r="D272" s="11">
        <v>0</v>
      </c>
      <c r="E272" s="10" t="s">
        <v>17</v>
      </c>
      <c r="F272" s="11">
        <v>65.180000000000007</v>
      </c>
      <c r="G272" s="11">
        <v>3</v>
      </c>
      <c r="H272" s="11">
        <v>9.7769999999999992</v>
      </c>
      <c r="I272" s="11">
        <v>205.31700000000001</v>
      </c>
      <c r="J272" s="12">
        <v>43521</v>
      </c>
      <c r="K272" s="13">
        <v>2</v>
      </c>
      <c r="L272" s="10" t="s">
        <v>282</v>
      </c>
      <c r="M272" s="11">
        <v>195.54</v>
      </c>
      <c r="N272" s="11">
        <v>4.761904762E-2</v>
      </c>
      <c r="O272" s="11">
        <v>9.7769999999999992</v>
      </c>
      <c r="P272" s="23">
        <f t="shared" si="20"/>
        <v>9.7770000000000152</v>
      </c>
      <c r="Q272" s="23">
        <f t="shared" si="21"/>
        <v>9.777000000000001</v>
      </c>
      <c r="R272" s="24">
        <f t="shared" si="22"/>
        <v>205.31700000000001</v>
      </c>
      <c r="S272" s="25">
        <f t="shared" si="23"/>
        <v>9.7770000000000152</v>
      </c>
      <c r="T272" s="31">
        <f t="shared" si="24"/>
        <v>9.7770000001955406</v>
      </c>
      <c r="U272" s="10"/>
      <c r="V272" s="10"/>
      <c r="W272" s="10"/>
      <c r="X272" s="10"/>
      <c r="Y272" s="10"/>
      <c r="Z272" s="10"/>
      <c r="AA272" s="10"/>
    </row>
    <row r="273" spans="1:27" ht="15.75">
      <c r="A273" s="10" t="s">
        <v>552</v>
      </c>
      <c r="B273" s="10" t="s">
        <v>246</v>
      </c>
      <c r="C273" s="11">
        <v>0</v>
      </c>
      <c r="D273" s="11">
        <v>1</v>
      </c>
      <c r="E273" s="10" t="s">
        <v>30</v>
      </c>
      <c r="F273" s="11">
        <v>33.26</v>
      </c>
      <c r="G273" s="11">
        <v>5</v>
      </c>
      <c r="H273" s="11">
        <v>8.3149999999999995</v>
      </c>
      <c r="I273" s="11">
        <v>174.61500000000001</v>
      </c>
      <c r="J273" s="12">
        <v>43542</v>
      </c>
      <c r="K273" s="13">
        <v>2</v>
      </c>
      <c r="L273" s="10" t="s">
        <v>282</v>
      </c>
      <c r="M273" s="11">
        <v>166.3</v>
      </c>
      <c r="N273" s="11">
        <v>4.761904762E-2</v>
      </c>
      <c r="O273" s="11">
        <v>8.3149999999999995</v>
      </c>
      <c r="P273" s="23">
        <f t="shared" si="20"/>
        <v>8.3149999999999693</v>
      </c>
      <c r="Q273" s="23">
        <f t="shared" si="21"/>
        <v>8.3149999999999995</v>
      </c>
      <c r="R273" s="24">
        <f t="shared" si="22"/>
        <v>174.61499999999998</v>
      </c>
      <c r="S273" s="25">
        <f t="shared" si="23"/>
        <v>8.3149999999999977</v>
      </c>
      <c r="T273" s="31">
        <f t="shared" si="24"/>
        <v>8.3150000001662985</v>
      </c>
      <c r="U273" s="10"/>
      <c r="V273" s="10"/>
      <c r="W273" s="10"/>
      <c r="X273" s="10"/>
      <c r="Y273" s="10"/>
      <c r="Z273" s="10"/>
      <c r="AA273" s="10"/>
    </row>
    <row r="274" spans="1:27" ht="15.75">
      <c r="A274" s="10" t="s">
        <v>553</v>
      </c>
      <c r="B274" s="10" t="s">
        <v>254</v>
      </c>
      <c r="C274" s="11">
        <v>0</v>
      </c>
      <c r="D274" s="11">
        <v>0</v>
      </c>
      <c r="E274" s="10" t="s">
        <v>22</v>
      </c>
      <c r="F274" s="11">
        <v>84.07</v>
      </c>
      <c r="G274" s="11">
        <v>4</v>
      </c>
      <c r="H274" s="11">
        <v>16.814</v>
      </c>
      <c r="I274" s="11">
        <v>353.09399999999999</v>
      </c>
      <c r="J274" s="12">
        <v>43531</v>
      </c>
      <c r="K274" s="13">
        <v>2</v>
      </c>
      <c r="L274" s="10" t="s">
        <v>18</v>
      </c>
      <c r="M274" s="11">
        <v>336.28</v>
      </c>
      <c r="N274" s="11">
        <v>4.761904762E-2</v>
      </c>
      <c r="O274" s="11">
        <v>16.814</v>
      </c>
      <c r="P274" s="23">
        <f t="shared" si="20"/>
        <v>16.814000000000021</v>
      </c>
      <c r="Q274" s="23">
        <f t="shared" si="21"/>
        <v>16.814</v>
      </c>
      <c r="R274" s="24">
        <f t="shared" si="22"/>
        <v>353.09399999999999</v>
      </c>
      <c r="S274" s="25">
        <f t="shared" si="23"/>
        <v>16.814000000000021</v>
      </c>
      <c r="T274" s="31">
        <f t="shared" si="24"/>
        <v>16.814000000336279</v>
      </c>
      <c r="U274" s="10"/>
      <c r="V274" s="10"/>
      <c r="W274" s="10"/>
      <c r="X274" s="10"/>
      <c r="Y274" s="10"/>
      <c r="Z274" s="10"/>
      <c r="AA274" s="10"/>
    </row>
    <row r="275" spans="1:27" ht="15.75">
      <c r="A275" s="10" t="s">
        <v>554</v>
      </c>
      <c r="B275" s="10" t="s">
        <v>251</v>
      </c>
      <c r="C275" s="11">
        <v>0</v>
      </c>
      <c r="D275" s="11">
        <v>0</v>
      </c>
      <c r="E275" s="10" t="s">
        <v>30</v>
      </c>
      <c r="F275" s="11">
        <v>34.369999999999997</v>
      </c>
      <c r="G275" s="11">
        <v>10</v>
      </c>
      <c r="H275" s="11">
        <v>17.184999999999999</v>
      </c>
      <c r="I275" s="11">
        <v>360.88499999999999</v>
      </c>
      <c r="J275" s="12">
        <v>43540</v>
      </c>
      <c r="K275" s="13">
        <v>0</v>
      </c>
      <c r="L275" s="10" t="s">
        <v>18</v>
      </c>
      <c r="M275" s="11">
        <v>343.7</v>
      </c>
      <c r="N275" s="11">
        <v>4.761904762E-2</v>
      </c>
      <c r="O275" s="11">
        <v>17.184999999999999</v>
      </c>
      <c r="P275" s="23">
        <f t="shared" si="20"/>
        <v>17.185000000000002</v>
      </c>
      <c r="Q275" s="23">
        <f t="shared" si="21"/>
        <v>17.184999999999999</v>
      </c>
      <c r="R275" s="24">
        <f t="shared" si="22"/>
        <v>360.88499999999999</v>
      </c>
      <c r="S275" s="25">
        <f t="shared" si="23"/>
        <v>17.185000000000002</v>
      </c>
      <c r="T275" s="31">
        <f t="shared" si="24"/>
        <v>17.185000000343699</v>
      </c>
      <c r="U275" s="10"/>
      <c r="V275" s="10"/>
      <c r="W275" s="10"/>
      <c r="X275" s="10"/>
      <c r="Y275" s="10"/>
      <c r="Z275" s="10"/>
      <c r="AA275" s="10"/>
    </row>
    <row r="276" spans="1:27" ht="15.75">
      <c r="A276" s="10" t="s">
        <v>555</v>
      </c>
      <c r="B276" s="10" t="s">
        <v>246</v>
      </c>
      <c r="C276" s="11">
        <v>0</v>
      </c>
      <c r="D276" s="11">
        <v>0</v>
      </c>
      <c r="E276" s="10" t="s">
        <v>22</v>
      </c>
      <c r="F276" s="11">
        <v>38.6</v>
      </c>
      <c r="G276" s="11">
        <v>1</v>
      </c>
      <c r="H276" s="11">
        <v>1.93</v>
      </c>
      <c r="I276" s="11">
        <v>40.53</v>
      </c>
      <c r="J276" s="12">
        <v>43494</v>
      </c>
      <c r="K276" s="13">
        <v>1</v>
      </c>
      <c r="L276" s="10" t="s">
        <v>18</v>
      </c>
      <c r="M276" s="11">
        <v>38.6</v>
      </c>
      <c r="N276" s="11">
        <v>4.761904762E-2</v>
      </c>
      <c r="O276" s="11">
        <v>1.93</v>
      </c>
      <c r="P276" s="23">
        <f t="shared" si="20"/>
        <v>1.9299999999999997</v>
      </c>
      <c r="Q276" s="23">
        <f t="shared" si="21"/>
        <v>1.9300000000000002</v>
      </c>
      <c r="R276" s="24">
        <f t="shared" si="22"/>
        <v>40.53</v>
      </c>
      <c r="S276" s="25">
        <f t="shared" si="23"/>
        <v>1.9299999999999997</v>
      </c>
      <c r="T276" s="31">
        <f t="shared" si="24"/>
        <v>1.9300000000386002</v>
      </c>
      <c r="U276" s="10"/>
      <c r="V276" s="10"/>
      <c r="W276" s="10"/>
      <c r="X276" s="10"/>
      <c r="Y276" s="10"/>
      <c r="Z276" s="10"/>
      <c r="AA276" s="10"/>
    </row>
    <row r="277" spans="1:27" ht="15.75">
      <c r="A277" s="10" t="s">
        <v>556</v>
      </c>
      <c r="B277" s="10" t="s">
        <v>254</v>
      </c>
      <c r="C277" s="11">
        <v>0</v>
      </c>
      <c r="D277" s="11">
        <v>0</v>
      </c>
      <c r="E277" s="10" t="s">
        <v>37</v>
      </c>
      <c r="F277" s="11">
        <v>65.97</v>
      </c>
      <c r="G277" s="11">
        <v>8</v>
      </c>
      <c r="H277" s="11">
        <v>26.388000000000002</v>
      </c>
      <c r="I277" s="11">
        <v>554.14800000000002</v>
      </c>
      <c r="J277" s="12">
        <v>43498</v>
      </c>
      <c r="K277" s="13">
        <v>2</v>
      </c>
      <c r="L277" s="10" t="s">
        <v>23</v>
      </c>
      <c r="M277" s="11">
        <v>527.76</v>
      </c>
      <c r="N277" s="11">
        <v>4.761904762E-2</v>
      </c>
      <c r="O277" s="11">
        <v>26.388000000000002</v>
      </c>
      <c r="P277" s="23">
        <f t="shared" si="20"/>
        <v>26.388000000000034</v>
      </c>
      <c r="Q277" s="23">
        <f t="shared" si="21"/>
        <v>26.388000000000002</v>
      </c>
      <c r="R277" s="24">
        <f t="shared" si="22"/>
        <v>554.14800000000002</v>
      </c>
      <c r="S277" s="25">
        <f t="shared" si="23"/>
        <v>26.388000000000034</v>
      </c>
      <c r="T277" s="31">
        <f t="shared" si="24"/>
        <v>26.388000000527761</v>
      </c>
      <c r="U277" s="10"/>
      <c r="V277" s="10"/>
      <c r="W277" s="10"/>
      <c r="X277" s="10"/>
      <c r="Y277" s="10"/>
      <c r="Z277" s="10"/>
      <c r="AA277" s="10"/>
    </row>
    <row r="278" spans="1:27" ht="15.75">
      <c r="A278" s="10" t="s">
        <v>557</v>
      </c>
      <c r="B278" s="10" t="s">
        <v>254</v>
      </c>
      <c r="C278" s="11">
        <v>0</v>
      </c>
      <c r="D278" s="11">
        <v>1</v>
      </c>
      <c r="E278" s="10" t="s">
        <v>22</v>
      </c>
      <c r="F278" s="11">
        <v>32.799999999999997</v>
      </c>
      <c r="G278" s="11">
        <v>10</v>
      </c>
      <c r="H278" s="11">
        <v>16.399999999999999</v>
      </c>
      <c r="I278" s="11">
        <v>344.4</v>
      </c>
      <c r="J278" s="12">
        <v>43511</v>
      </c>
      <c r="K278" s="13">
        <v>1</v>
      </c>
      <c r="L278" s="10" t="s">
        <v>23</v>
      </c>
      <c r="M278" s="11">
        <v>328</v>
      </c>
      <c r="N278" s="11">
        <v>4.761904762E-2</v>
      </c>
      <c r="O278" s="11">
        <v>16.399999999999999</v>
      </c>
      <c r="P278" s="23">
        <f t="shared" si="20"/>
        <v>16.399999999999977</v>
      </c>
      <c r="Q278" s="23">
        <f t="shared" si="21"/>
        <v>16.399999999999999</v>
      </c>
      <c r="R278" s="24">
        <f t="shared" si="22"/>
        <v>344.4</v>
      </c>
      <c r="S278" s="25">
        <f t="shared" si="23"/>
        <v>16.399999999999977</v>
      </c>
      <c r="T278" s="31">
        <f t="shared" si="24"/>
        <v>16.400000000327999</v>
      </c>
      <c r="U278" s="10"/>
      <c r="V278" s="10"/>
      <c r="W278" s="10"/>
      <c r="X278" s="10"/>
      <c r="Y278" s="10"/>
      <c r="Z278" s="10"/>
      <c r="AA278" s="10"/>
    </row>
    <row r="279" spans="1:27" ht="15.75">
      <c r="A279" s="10" t="s">
        <v>558</v>
      </c>
      <c r="B279" s="10" t="s">
        <v>246</v>
      </c>
      <c r="C279" s="11">
        <v>0</v>
      </c>
      <c r="D279" s="11">
        <v>0</v>
      </c>
      <c r="E279" s="10" t="s">
        <v>30</v>
      </c>
      <c r="F279" s="11">
        <v>37.14</v>
      </c>
      <c r="G279" s="11">
        <v>5</v>
      </c>
      <c r="H279" s="11">
        <v>9.2850000000000001</v>
      </c>
      <c r="I279" s="11">
        <v>194.98500000000001</v>
      </c>
      <c r="J279" s="12">
        <v>43473</v>
      </c>
      <c r="K279" s="13">
        <v>1</v>
      </c>
      <c r="L279" s="10" t="s">
        <v>18</v>
      </c>
      <c r="M279" s="11">
        <v>185.7</v>
      </c>
      <c r="N279" s="11">
        <v>4.761904762E-2</v>
      </c>
      <c r="O279" s="11">
        <v>9.2850000000000001</v>
      </c>
      <c r="P279" s="23">
        <f t="shared" si="20"/>
        <v>9.2849999999999966</v>
      </c>
      <c r="Q279" s="23">
        <f t="shared" si="21"/>
        <v>9.2850000000000001</v>
      </c>
      <c r="R279" s="24">
        <f t="shared" si="22"/>
        <v>194.98499999999999</v>
      </c>
      <c r="S279" s="25">
        <f t="shared" si="23"/>
        <v>9.285000000000025</v>
      </c>
      <c r="T279" s="31">
        <f t="shared" si="24"/>
        <v>9.2850000001856987</v>
      </c>
      <c r="U279" s="10"/>
      <c r="V279" s="10"/>
      <c r="W279" s="10"/>
      <c r="X279" s="10"/>
      <c r="Y279" s="10"/>
      <c r="Z279" s="10"/>
      <c r="AA279" s="10"/>
    </row>
    <row r="280" spans="1:27" ht="15.75">
      <c r="A280" s="10" t="s">
        <v>559</v>
      </c>
      <c r="B280" s="10" t="s">
        <v>251</v>
      </c>
      <c r="C280" s="11">
        <v>1</v>
      </c>
      <c r="D280" s="11">
        <v>0</v>
      </c>
      <c r="E280" s="10" t="s">
        <v>26</v>
      </c>
      <c r="F280" s="11">
        <v>60.38</v>
      </c>
      <c r="G280" s="11">
        <v>10</v>
      </c>
      <c r="H280" s="11">
        <v>30.19</v>
      </c>
      <c r="I280" s="11">
        <v>633.99</v>
      </c>
      <c r="J280" s="12">
        <v>43508</v>
      </c>
      <c r="K280" s="13">
        <v>2</v>
      </c>
      <c r="L280" s="10" t="s">
        <v>23</v>
      </c>
      <c r="M280" s="11">
        <v>603.79999999999995</v>
      </c>
      <c r="N280" s="11">
        <v>4.761904762E-2</v>
      </c>
      <c r="O280" s="11">
        <v>30.19</v>
      </c>
      <c r="P280" s="23">
        <f t="shared" si="20"/>
        <v>30.190000000000168</v>
      </c>
      <c r="Q280" s="23">
        <f t="shared" si="21"/>
        <v>30.19</v>
      </c>
      <c r="R280" s="24">
        <f t="shared" si="22"/>
        <v>633.99000000000012</v>
      </c>
      <c r="S280" s="25">
        <f t="shared" si="23"/>
        <v>30.190000000000055</v>
      </c>
      <c r="T280" s="31">
        <f t="shared" si="24"/>
        <v>30.190000000603806</v>
      </c>
      <c r="U280" s="10"/>
      <c r="V280" s="10"/>
      <c r="W280" s="10"/>
      <c r="X280" s="10"/>
      <c r="Y280" s="10"/>
      <c r="Z280" s="10"/>
      <c r="AA280" s="10"/>
    </row>
    <row r="281" spans="1:27" ht="15.75">
      <c r="A281" s="10" t="s">
        <v>560</v>
      </c>
      <c r="B281" s="10" t="s">
        <v>254</v>
      </c>
      <c r="C281" s="11">
        <v>1</v>
      </c>
      <c r="D281" s="11">
        <v>1</v>
      </c>
      <c r="E281" s="10" t="s">
        <v>30</v>
      </c>
      <c r="F281" s="11">
        <v>36.979999999999997</v>
      </c>
      <c r="G281" s="11">
        <v>10</v>
      </c>
      <c r="H281" s="11">
        <v>18.489999999999998</v>
      </c>
      <c r="I281" s="11">
        <v>388.29</v>
      </c>
      <c r="J281" s="12">
        <v>43466</v>
      </c>
      <c r="K281" s="13">
        <v>2</v>
      </c>
      <c r="L281" s="10" t="s">
        <v>282</v>
      </c>
      <c r="M281" s="11">
        <v>369.8</v>
      </c>
      <c r="N281" s="11">
        <v>4.761904762E-2</v>
      </c>
      <c r="O281" s="11">
        <v>18.489999999999998</v>
      </c>
      <c r="P281" s="23">
        <f t="shared" si="20"/>
        <v>18.489999999999952</v>
      </c>
      <c r="Q281" s="23">
        <f t="shared" si="21"/>
        <v>18.489999999999998</v>
      </c>
      <c r="R281" s="24">
        <f t="shared" si="22"/>
        <v>388.28999999999996</v>
      </c>
      <c r="S281" s="25">
        <f t="shared" si="23"/>
        <v>18.490000000000009</v>
      </c>
      <c r="T281" s="31">
        <f t="shared" si="24"/>
        <v>18.490000000369797</v>
      </c>
      <c r="U281" s="10"/>
      <c r="V281" s="10"/>
      <c r="W281" s="10"/>
      <c r="X281" s="10"/>
      <c r="Y281" s="10"/>
      <c r="Z281" s="10"/>
      <c r="AA281" s="10"/>
    </row>
    <row r="282" spans="1:27" ht="15.75">
      <c r="A282" s="10" t="s">
        <v>561</v>
      </c>
      <c r="B282" s="10" t="s">
        <v>251</v>
      </c>
      <c r="C282" s="11">
        <v>1</v>
      </c>
      <c r="D282" s="11">
        <v>1</v>
      </c>
      <c r="E282" s="10" t="s">
        <v>30</v>
      </c>
      <c r="F282" s="11">
        <v>49.49</v>
      </c>
      <c r="G282" s="11">
        <v>4</v>
      </c>
      <c r="H282" s="11">
        <v>9.8979999999999997</v>
      </c>
      <c r="I282" s="11">
        <v>207.858</v>
      </c>
      <c r="J282" s="12">
        <v>43545</v>
      </c>
      <c r="K282" s="13">
        <v>2</v>
      </c>
      <c r="L282" s="10" t="s">
        <v>18</v>
      </c>
      <c r="M282" s="11">
        <v>197.96</v>
      </c>
      <c r="N282" s="11">
        <v>4.761904762E-2</v>
      </c>
      <c r="O282" s="11">
        <v>9.8979999999999997</v>
      </c>
      <c r="P282" s="23">
        <f t="shared" si="20"/>
        <v>9.8979999999999961</v>
      </c>
      <c r="Q282" s="23">
        <f t="shared" si="21"/>
        <v>9.8980000000000015</v>
      </c>
      <c r="R282" s="24">
        <f t="shared" si="22"/>
        <v>207.858</v>
      </c>
      <c r="S282" s="25">
        <f t="shared" si="23"/>
        <v>9.8979999999999961</v>
      </c>
      <c r="T282" s="31">
        <f t="shared" si="24"/>
        <v>9.8980000001979604</v>
      </c>
      <c r="U282" s="10"/>
      <c r="V282" s="10"/>
      <c r="W282" s="10"/>
      <c r="X282" s="10"/>
      <c r="Y282" s="10"/>
      <c r="Z282" s="10"/>
      <c r="AA282" s="10"/>
    </row>
    <row r="283" spans="1:27" ht="15.75">
      <c r="A283" s="10" t="s">
        <v>562</v>
      </c>
      <c r="B283" s="10" t="s">
        <v>251</v>
      </c>
      <c r="C283" s="11">
        <v>0</v>
      </c>
      <c r="D283" s="11">
        <v>1</v>
      </c>
      <c r="E283" s="10" t="s">
        <v>39</v>
      </c>
      <c r="F283" s="11">
        <v>41.09</v>
      </c>
      <c r="G283" s="11">
        <v>10</v>
      </c>
      <c r="H283" s="11">
        <v>20.545000000000002</v>
      </c>
      <c r="I283" s="11">
        <v>431.44499999999999</v>
      </c>
      <c r="J283" s="12">
        <v>43524</v>
      </c>
      <c r="K283" s="13">
        <v>1</v>
      </c>
      <c r="L283" s="10" t="s">
        <v>23</v>
      </c>
      <c r="M283" s="11">
        <v>410.9</v>
      </c>
      <c r="N283" s="11">
        <v>4.761904762E-2</v>
      </c>
      <c r="O283" s="11">
        <v>20.545000000000002</v>
      </c>
      <c r="P283" s="23">
        <f t="shared" si="20"/>
        <v>20.545000000000073</v>
      </c>
      <c r="Q283" s="23">
        <f t="shared" si="21"/>
        <v>20.545000000000005</v>
      </c>
      <c r="R283" s="24">
        <f t="shared" si="22"/>
        <v>431.44500000000005</v>
      </c>
      <c r="S283" s="25">
        <f t="shared" si="23"/>
        <v>20.545000000000016</v>
      </c>
      <c r="T283" s="31">
        <f t="shared" si="24"/>
        <v>20.545000000410901</v>
      </c>
      <c r="U283" s="10"/>
      <c r="V283" s="10"/>
      <c r="W283" s="10"/>
      <c r="X283" s="10"/>
      <c r="Y283" s="10"/>
      <c r="Z283" s="10"/>
      <c r="AA283" s="10"/>
    </row>
    <row r="284" spans="1:27" ht="15.75">
      <c r="A284" s="10" t="s">
        <v>563</v>
      </c>
      <c r="B284" s="10" t="s">
        <v>246</v>
      </c>
      <c r="C284" s="11">
        <v>0</v>
      </c>
      <c r="D284" s="11">
        <v>0</v>
      </c>
      <c r="E284" s="10" t="s">
        <v>39</v>
      </c>
      <c r="F284" s="11">
        <v>37.15</v>
      </c>
      <c r="G284" s="11">
        <v>4</v>
      </c>
      <c r="H284" s="11">
        <v>7.43</v>
      </c>
      <c r="I284" s="11">
        <v>156.03</v>
      </c>
      <c r="J284" s="12">
        <v>43547</v>
      </c>
      <c r="K284" s="13">
        <v>2</v>
      </c>
      <c r="L284" s="10" t="s">
        <v>18</v>
      </c>
      <c r="M284" s="11">
        <v>148.6</v>
      </c>
      <c r="N284" s="11">
        <v>4.761904762E-2</v>
      </c>
      <c r="O284" s="11">
        <v>7.43</v>
      </c>
      <c r="P284" s="23">
        <f t="shared" si="20"/>
        <v>7.4300000000000068</v>
      </c>
      <c r="Q284" s="23">
        <f t="shared" si="21"/>
        <v>7.43</v>
      </c>
      <c r="R284" s="24">
        <f t="shared" si="22"/>
        <v>156.03</v>
      </c>
      <c r="S284" s="25">
        <f t="shared" si="23"/>
        <v>7.4300000000000068</v>
      </c>
      <c r="T284" s="31">
        <f t="shared" si="24"/>
        <v>7.4300000001486</v>
      </c>
      <c r="U284" s="10"/>
      <c r="V284" s="10"/>
      <c r="W284" s="10"/>
      <c r="X284" s="10"/>
      <c r="Y284" s="10"/>
      <c r="Z284" s="10"/>
      <c r="AA284" s="10"/>
    </row>
    <row r="285" spans="1:27" ht="15.75">
      <c r="A285" s="10" t="s">
        <v>564</v>
      </c>
      <c r="B285" s="10" t="s">
        <v>254</v>
      </c>
      <c r="C285" s="11">
        <v>0</v>
      </c>
      <c r="D285" s="11">
        <v>0</v>
      </c>
      <c r="E285" s="10" t="s">
        <v>26</v>
      </c>
      <c r="F285" s="11">
        <v>22.96</v>
      </c>
      <c r="G285" s="11">
        <v>1</v>
      </c>
      <c r="H285" s="11">
        <v>1.1479999999999999</v>
      </c>
      <c r="I285" s="11">
        <v>24.108000000000001</v>
      </c>
      <c r="J285" s="12">
        <v>43495</v>
      </c>
      <c r="K285" s="13">
        <v>2</v>
      </c>
      <c r="L285" s="10" t="s">
        <v>23</v>
      </c>
      <c r="M285" s="11">
        <v>22.96</v>
      </c>
      <c r="N285" s="11">
        <v>4.761904762E-2</v>
      </c>
      <c r="O285" s="11">
        <v>1.1479999999999999</v>
      </c>
      <c r="P285" s="23">
        <f t="shared" si="20"/>
        <v>1.1479999999999997</v>
      </c>
      <c r="Q285" s="23">
        <f t="shared" si="21"/>
        <v>1.1480000000000001</v>
      </c>
      <c r="R285" s="24">
        <f t="shared" si="22"/>
        <v>24.108000000000001</v>
      </c>
      <c r="S285" s="25">
        <f t="shared" si="23"/>
        <v>1.1479999999999997</v>
      </c>
      <c r="T285" s="31">
        <f t="shared" si="24"/>
        <v>1.14800000002296</v>
      </c>
      <c r="U285" s="10"/>
      <c r="V285" s="10"/>
      <c r="W285" s="10"/>
      <c r="X285" s="10"/>
      <c r="Y285" s="10"/>
      <c r="Z285" s="10"/>
      <c r="AA285" s="10"/>
    </row>
    <row r="286" spans="1:27" ht="15.75">
      <c r="A286" s="10" t="s">
        <v>565</v>
      </c>
      <c r="B286" s="10" t="s">
        <v>251</v>
      </c>
      <c r="C286" s="11">
        <v>1</v>
      </c>
      <c r="D286" s="11">
        <v>1</v>
      </c>
      <c r="E286" s="10" t="s">
        <v>26</v>
      </c>
      <c r="F286" s="11">
        <v>77.680000000000007</v>
      </c>
      <c r="G286" s="11">
        <v>9</v>
      </c>
      <c r="H286" s="11">
        <v>34.956000000000003</v>
      </c>
      <c r="I286" s="11">
        <v>734.07600000000002</v>
      </c>
      <c r="J286" s="12">
        <v>43500</v>
      </c>
      <c r="K286" s="13">
        <v>1</v>
      </c>
      <c r="L286" s="10" t="s">
        <v>18</v>
      </c>
      <c r="M286" s="11">
        <v>699.12</v>
      </c>
      <c r="N286" s="11">
        <v>4.761904762E-2</v>
      </c>
      <c r="O286" s="11">
        <v>34.956000000000003</v>
      </c>
      <c r="P286" s="23">
        <f t="shared" si="20"/>
        <v>34.956000000000131</v>
      </c>
      <c r="Q286" s="23">
        <f t="shared" si="21"/>
        <v>34.956000000000003</v>
      </c>
      <c r="R286" s="24">
        <f t="shared" si="22"/>
        <v>734.07600000000014</v>
      </c>
      <c r="S286" s="25">
        <f t="shared" si="23"/>
        <v>34.956000000000017</v>
      </c>
      <c r="T286" s="31">
        <f t="shared" si="24"/>
        <v>34.956000000699127</v>
      </c>
      <c r="U286" s="10"/>
      <c r="V286" s="10"/>
      <c r="W286" s="10"/>
      <c r="X286" s="10"/>
      <c r="Y286" s="10"/>
      <c r="Z286" s="10"/>
      <c r="AA286" s="10"/>
    </row>
    <row r="287" spans="1:27" ht="15.75">
      <c r="A287" s="10" t="s">
        <v>566</v>
      </c>
      <c r="B287" s="10" t="s">
        <v>251</v>
      </c>
      <c r="C287" s="11">
        <v>0</v>
      </c>
      <c r="D287" s="11">
        <v>1</v>
      </c>
      <c r="E287" s="10" t="s">
        <v>39</v>
      </c>
      <c r="F287" s="11">
        <v>34.700000000000003</v>
      </c>
      <c r="G287" s="11">
        <v>2</v>
      </c>
      <c r="H287" s="11">
        <v>3.47</v>
      </c>
      <c r="I287" s="11">
        <v>72.87</v>
      </c>
      <c r="J287" s="12">
        <v>43537</v>
      </c>
      <c r="K287" s="13">
        <v>2</v>
      </c>
      <c r="L287" s="10" t="s">
        <v>18</v>
      </c>
      <c r="M287" s="11">
        <v>69.400000000000006</v>
      </c>
      <c r="N287" s="11">
        <v>4.761904762E-2</v>
      </c>
      <c r="O287" s="11">
        <v>3.47</v>
      </c>
      <c r="P287" s="23">
        <f t="shared" si="20"/>
        <v>3.4699999999999989</v>
      </c>
      <c r="Q287" s="23">
        <f t="shared" si="21"/>
        <v>3.4700000000000006</v>
      </c>
      <c r="R287" s="24">
        <f t="shared" si="22"/>
        <v>72.87</v>
      </c>
      <c r="S287" s="25">
        <f t="shared" si="23"/>
        <v>3.4699999999999989</v>
      </c>
      <c r="T287" s="31">
        <f t="shared" si="24"/>
        <v>3.4700000000694002</v>
      </c>
      <c r="U287" s="10"/>
      <c r="V287" s="10"/>
      <c r="W287" s="10"/>
      <c r="X287" s="10"/>
      <c r="Y287" s="10"/>
      <c r="Z287" s="10"/>
      <c r="AA287" s="10"/>
    </row>
    <row r="288" spans="1:27" ht="15.75">
      <c r="A288" s="10" t="s">
        <v>567</v>
      </c>
      <c r="B288" s="10" t="s">
        <v>246</v>
      </c>
      <c r="C288" s="11">
        <v>1</v>
      </c>
      <c r="D288" s="11">
        <v>1</v>
      </c>
      <c r="E288" s="10" t="s">
        <v>39</v>
      </c>
      <c r="F288" s="11">
        <v>19.66</v>
      </c>
      <c r="G288" s="11">
        <v>10</v>
      </c>
      <c r="H288" s="11">
        <v>9.83</v>
      </c>
      <c r="I288" s="11">
        <v>206.43</v>
      </c>
      <c r="J288" s="12">
        <v>43539</v>
      </c>
      <c r="K288" s="13">
        <v>2</v>
      </c>
      <c r="L288" s="10" t="s">
        <v>282</v>
      </c>
      <c r="M288" s="11">
        <v>196.6</v>
      </c>
      <c r="N288" s="11">
        <v>4.761904762E-2</v>
      </c>
      <c r="O288" s="11">
        <v>9.83</v>
      </c>
      <c r="P288" s="23">
        <f t="shared" si="20"/>
        <v>9.8300000000000125</v>
      </c>
      <c r="Q288" s="23">
        <f t="shared" si="21"/>
        <v>9.8300000000000018</v>
      </c>
      <c r="R288" s="24">
        <f t="shared" si="22"/>
        <v>206.43</v>
      </c>
      <c r="S288" s="25">
        <f t="shared" si="23"/>
        <v>9.8300000000000125</v>
      </c>
      <c r="T288" s="31">
        <f t="shared" si="24"/>
        <v>9.8300000001966001</v>
      </c>
      <c r="U288" s="10"/>
      <c r="V288" s="10"/>
      <c r="W288" s="10"/>
      <c r="X288" s="10"/>
      <c r="Y288" s="10"/>
      <c r="Z288" s="10"/>
      <c r="AA288" s="10"/>
    </row>
    <row r="289" spans="1:27" ht="15.75">
      <c r="A289" s="10" t="s">
        <v>568</v>
      </c>
      <c r="B289" s="10" t="s">
        <v>251</v>
      </c>
      <c r="C289" s="11">
        <v>1</v>
      </c>
      <c r="D289" s="11">
        <v>1</v>
      </c>
      <c r="E289" s="10" t="s">
        <v>17</v>
      </c>
      <c r="F289" s="11">
        <v>25.32</v>
      </c>
      <c r="G289" s="11">
        <v>8</v>
      </c>
      <c r="H289" s="11">
        <v>10.128</v>
      </c>
      <c r="I289" s="11">
        <v>212.68799999999999</v>
      </c>
      <c r="J289" s="12">
        <v>43529</v>
      </c>
      <c r="K289" s="13">
        <v>2</v>
      </c>
      <c r="L289" s="10" t="s">
        <v>18</v>
      </c>
      <c r="M289" s="11">
        <v>202.56</v>
      </c>
      <c r="N289" s="11">
        <v>4.761904762E-2</v>
      </c>
      <c r="O289" s="11">
        <v>10.128</v>
      </c>
      <c r="P289" s="23">
        <f t="shared" si="20"/>
        <v>10.127999999999986</v>
      </c>
      <c r="Q289" s="23">
        <f t="shared" si="21"/>
        <v>10.128</v>
      </c>
      <c r="R289" s="24">
        <f t="shared" si="22"/>
        <v>212.68799999999999</v>
      </c>
      <c r="S289" s="25">
        <f t="shared" si="23"/>
        <v>10.127999999999986</v>
      </c>
      <c r="T289" s="31">
        <f t="shared" si="24"/>
        <v>10.12800000020256</v>
      </c>
      <c r="U289" s="10"/>
      <c r="V289" s="10"/>
      <c r="W289" s="10"/>
      <c r="X289" s="10"/>
      <c r="Y289" s="10"/>
      <c r="Z289" s="10"/>
      <c r="AA289" s="10"/>
    </row>
    <row r="290" spans="1:27" ht="15.75">
      <c r="A290" s="10" t="s">
        <v>569</v>
      </c>
      <c r="B290" s="10" t="s">
        <v>254</v>
      </c>
      <c r="C290" s="11">
        <v>1</v>
      </c>
      <c r="D290" s="11">
        <v>1</v>
      </c>
      <c r="E290" s="10" t="s">
        <v>26</v>
      </c>
      <c r="F290" s="11">
        <v>12.12</v>
      </c>
      <c r="G290" s="11">
        <v>10</v>
      </c>
      <c r="H290" s="11">
        <v>6.06</v>
      </c>
      <c r="I290" s="11">
        <v>127.26</v>
      </c>
      <c r="J290" s="12">
        <v>43529</v>
      </c>
      <c r="K290" s="13">
        <v>1</v>
      </c>
      <c r="L290" s="10" t="s">
        <v>282</v>
      </c>
      <c r="M290" s="11">
        <v>121.2</v>
      </c>
      <c r="N290" s="11">
        <v>4.761904762E-2</v>
      </c>
      <c r="O290" s="11">
        <v>6.06</v>
      </c>
      <c r="P290" s="23">
        <f t="shared" si="20"/>
        <v>6.0599999999999881</v>
      </c>
      <c r="Q290" s="23">
        <f t="shared" si="21"/>
        <v>6.06</v>
      </c>
      <c r="R290" s="24">
        <f t="shared" si="22"/>
        <v>127.25999999999999</v>
      </c>
      <c r="S290" s="25">
        <f t="shared" si="23"/>
        <v>6.0600000000000023</v>
      </c>
      <c r="T290" s="31">
        <f t="shared" si="24"/>
        <v>6.0600000001211995</v>
      </c>
      <c r="U290" s="10"/>
      <c r="V290" s="10"/>
      <c r="W290" s="10"/>
      <c r="X290" s="10"/>
      <c r="Y290" s="10"/>
      <c r="Z290" s="10"/>
      <c r="AA290" s="10"/>
    </row>
    <row r="291" spans="1:27" ht="15.75">
      <c r="A291" s="10" t="s">
        <v>570</v>
      </c>
      <c r="B291" s="10" t="s">
        <v>251</v>
      </c>
      <c r="C291" s="11">
        <v>0</v>
      </c>
      <c r="D291" s="11">
        <v>0</v>
      </c>
      <c r="E291" s="10" t="s">
        <v>39</v>
      </c>
      <c r="F291" s="11">
        <v>99.89</v>
      </c>
      <c r="G291" s="11">
        <v>2</v>
      </c>
      <c r="H291" s="11">
        <v>9.9890000000000008</v>
      </c>
      <c r="I291" s="11">
        <v>209.76900000000001</v>
      </c>
      <c r="J291" s="12">
        <v>43522</v>
      </c>
      <c r="K291" s="13">
        <v>1</v>
      </c>
      <c r="L291" s="10" t="s">
        <v>18</v>
      </c>
      <c r="M291" s="11">
        <v>199.78</v>
      </c>
      <c r="N291" s="11">
        <v>4.761904762E-2</v>
      </c>
      <c r="O291" s="11">
        <v>9.9890000000000008</v>
      </c>
      <c r="P291" s="23">
        <f t="shared" si="20"/>
        <v>9.9890000000000043</v>
      </c>
      <c r="Q291" s="23">
        <f t="shared" si="21"/>
        <v>9.9890000000000008</v>
      </c>
      <c r="R291" s="24">
        <f t="shared" si="22"/>
        <v>209.76900000000001</v>
      </c>
      <c r="S291" s="25">
        <f t="shared" si="23"/>
        <v>9.9890000000000043</v>
      </c>
      <c r="T291" s="31">
        <f t="shared" si="24"/>
        <v>9.9890000001997805</v>
      </c>
      <c r="U291" s="10"/>
      <c r="V291" s="10"/>
      <c r="W291" s="10"/>
      <c r="X291" s="10"/>
      <c r="Y291" s="10"/>
      <c r="Z291" s="10"/>
      <c r="AA291" s="10"/>
    </row>
    <row r="292" spans="1:27" ht="15.75">
      <c r="A292" s="10" t="s">
        <v>571</v>
      </c>
      <c r="B292" s="10" t="s">
        <v>251</v>
      </c>
      <c r="C292" s="11">
        <v>0</v>
      </c>
      <c r="D292" s="11">
        <v>0</v>
      </c>
      <c r="E292" s="10" t="s">
        <v>30</v>
      </c>
      <c r="F292" s="11">
        <v>75.92</v>
      </c>
      <c r="G292" s="11">
        <v>8</v>
      </c>
      <c r="H292" s="11">
        <v>30.367999999999999</v>
      </c>
      <c r="I292" s="11">
        <v>637.72799999999995</v>
      </c>
      <c r="J292" s="12">
        <v>43544</v>
      </c>
      <c r="K292" s="13">
        <v>1</v>
      </c>
      <c r="L292" s="10" t="s">
        <v>23</v>
      </c>
      <c r="M292" s="11">
        <v>607.36</v>
      </c>
      <c r="N292" s="11">
        <v>4.761904762E-2</v>
      </c>
      <c r="O292" s="11">
        <v>30.367999999999999</v>
      </c>
      <c r="P292" s="23">
        <f t="shared" si="20"/>
        <v>30.368000000000052</v>
      </c>
      <c r="Q292" s="23">
        <f t="shared" si="21"/>
        <v>30.368000000000002</v>
      </c>
      <c r="R292" s="24">
        <f t="shared" si="22"/>
        <v>637.72800000000007</v>
      </c>
      <c r="S292" s="25">
        <f t="shared" si="23"/>
        <v>30.367999999999938</v>
      </c>
      <c r="T292" s="31">
        <f t="shared" si="24"/>
        <v>30.368000000607363</v>
      </c>
      <c r="U292" s="10"/>
      <c r="V292" s="10"/>
      <c r="W292" s="10"/>
      <c r="X292" s="10"/>
      <c r="Y292" s="10"/>
      <c r="Z292" s="10"/>
      <c r="AA292" s="10"/>
    </row>
    <row r="293" spans="1:27" ht="15.75">
      <c r="A293" s="10" t="s">
        <v>572</v>
      </c>
      <c r="B293" s="10" t="s">
        <v>254</v>
      </c>
      <c r="C293" s="11">
        <v>0</v>
      </c>
      <c r="D293" s="11">
        <v>1</v>
      </c>
      <c r="E293" s="10" t="s">
        <v>22</v>
      </c>
      <c r="F293" s="11">
        <v>63.22</v>
      </c>
      <c r="G293" s="11">
        <v>2</v>
      </c>
      <c r="H293" s="11">
        <v>6.3220000000000001</v>
      </c>
      <c r="I293" s="11">
        <v>132.762</v>
      </c>
      <c r="J293" s="12">
        <v>43466</v>
      </c>
      <c r="K293" s="13">
        <v>2</v>
      </c>
      <c r="L293" s="10" t="s">
        <v>23</v>
      </c>
      <c r="M293" s="11">
        <v>126.44</v>
      </c>
      <c r="N293" s="11">
        <v>4.761904762E-2</v>
      </c>
      <c r="O293" s="11">
        <v>6.3220000000000001</v>
      </c>
      <c r="P293" s="23">
        <f t="shared" si="20"/>
        <v>6.3220000000000027</v>
      </c>
      <c r="Q293" s="23">
        <f t="shared" si="21"/>
        <v>6.3220000000000001</v>
      </c>
      <c r="R293" s="24">
        <f t="shared" si="22"/>
        <v>132.762</v>
      </c>
      <c r="S293" s="25">
        <f t="shared" si="23"/>
        <v>6.3220000000000027</v>
      </c>
      <c r="T293" s="31">
        <f t="shared" si="24"/>
        <v>6.3220000001264403</v>
      </c>
      <c r="U293" s="10"/>
      <c r="V293" s="10"/>
      <c r="W293" s="10"/>
      <c r="X293" s="10"/>
      <c r="Y293" s="10"/>
      <c r="Z293" s="10"/>
      <c r="AA293" s="10"/>
    </row>
    <row r="294" spans="1:27" ht="15.75">
      <c r="A294" s="10" t="s">
        <v>573</v>
      </c>
      <c r="B294" s="10" t="s">
        <v>254</v>
      </c>
      <c r="C294" s="11">
        <v>0</v>
      </c>
      <c r="D294" s="11">
        <v>1</v>
      </c>
      <c r="E294" s="10" t="s">
        <v>37</v>
      </c>
      <c r="F294" s="11">
        <v>90.24</v>
      </c>
      <c r="G294" s="11">
        <v>6</v>
      </c>
      <c r="H294" s="11">
        <v>27.071999999999999</v>
      </c>
      <c r="I294" s="11">
        <v>568.51199999999994</v>
      </c>
      <c r="J294" s="12">
        <v>43492</v>
      </c>
      <c r="K294" s="13">
        <v>1</v>
      </c>
      <c r="L294" s="10" t="s">
        <v>23</v>
      </c>
      <c r="M294" s="11">
        <v>541.44000000000005</v>
      </c>
      <c r="N294" s="11">
        <v>4.761904762E-2</v>
      </c>
      <c r="O294" s="11">
        <v>27.071999999999999</v>
      </c>
      <c r="P294" s="23">
        <f t="shared" si="20"/>
        <v>27.071999999999889</v>
      </c>
      <c r="Q294" s="23">
        <f t="shared" si="21"/>
        <v>27.071999999999996</v>
      </c>
      <c r="R294" s="24">
        <f t="shared" si="22"/>
        <v>568.51199999999994</v>
      </c>
      <c r="S294" s="25">
        <f t="shared" si="23"/>
        <v>27.071999999999889</v>
      </c>
      <c r="T294" s="31">
        <f t="shared" si="24"/>
        <v>27.072000000541436</v>
      </c>
      <c r="U294" s="10"/>
      <c r="V294" s="10"/>
      <c r="W294" s="10"/>
      <c r="X294" s="10"/>
      <c r="Y294" s="10"/>
      <c r="Z294" s="10"/>
      <c r="AA294" s="10"/>
    </row>
    <row r="295" spans="1:27" ht="15.75">
      <c r="A295" s="10" t="s">
        <v>574</v>
      </c>
      <c r="B295" s="10" t="s">
        <v>251</v>
      </c>
      <c r="C295" s="11">
        <v>1</v>
      </c>
      <c r="D295" s="11">
        <v>1</v>
      </c>
      <c r="E295" s="10" t="s">
        <v>30</v>
      </c>
      <c r="F295" s="11">
        <v>98.13</v>
      </c>
      <c r="G295" s="11">
        <v>1</v>
      </c>
      <c r="H295" s="11">
        <v>4.9065000000000003</v>
      </c>
      <c r="I295" s="11">
        <v>103.0365</v>
      </c>
      <c r="J295" s="12">
        <v>43486</v>
      </c>
      <c r="K295" s="13">
        <v>2</v>
      </c>
      <c r="L295" s="10" t="s">
        <v>23</v>
      </c>
      <c r="M295" s="11">
        <v>98.13</v>
      </c>
      <c r="N295" s="11">
        <v>4.761904762E-2</v>
      </c>
      <c r="O295" s="11">
        <v>4.9065000000000003</v>
      </c>
      <c r="P295" s="23">
        <f t="shared" si="20"/>
        <v>4.9064999999999941</v>
      </c>
      <c r="Q295" s="23">
        <f t="shared" si="21"/>
        <v>4.9065000000000003</v>
      </c>
      <c r="R295" s="24">
        <f t="shared" si="22"/>
        <v>103.03649999999999</v>
      </c>
      <c r="S295" s="25">
        <f t="shared" si="23"/>
        <v>4.9065000000000083</v>
      </c>
      <c r="T295" s="31">
        <f t="shared" si="24"/>
        <v>4.9065000000981298</v>
      </c>
      <c r="U295" s="10"/>
      <c r="V295" s="10"/>
      <c r="W295" s="10"/>
      <c r="X295" s="10"/>
      <c r="Y295" s="10"/>
      <c r="Z295" s="10"/>
      <c r="AA295" s="10"/>
    </row>
    <row r="296" spans="1:27" ht="15.75">
      <c r="A296" s="10" t="s">
        <v>575</v>
      </c>
      <c r="B296" s="10" t="s">
        <v>246</v>
      </c>
      <c r="C296" s="11">
        <v>1</v>
      </c>
      <c r="D296" s="11">
        <v>1</v>
      </c>
      <c r="E296" s="10" t="s">
        <v>30</v>
      </c>
      <c r="F296" s="11">
        <v>51.52</v>
      </c>
      <c r="G296" s="11">
        <v>8</v>
      </c>
      <c r="H296" s="11">
        <v>20.608000000000001</v>
      </c>
      <c r="I296" s="11">
        <v>432.76799999999997</v>
      </c>
      <c r="J296" s="12">
        <v>43498</v>
      </c>
      <c r="K296" s="13">
        <v>2</v>
      </c>
      <c r="L296" s="10" t="s">
        <v>23</v>
      </c>
      <c r="M296" s="11">
        <v>412.16</v>
      </c>
      <c r="N296" s="11">
        <v>4.761904762E-2</v>
      </c>
      <c r="O296" s="11">
        <v>20.608000000000001</v>
      </c>
      <c r="P296" s="23">
        <f t="shared" si="20"/>
        <v>20.608000000000004</v>
      </c>
      <c r="Q296" s="23">
        <f t="shared" si="21"/>
        <v>20.608000000000004</v>
      </c>
      <c r="R296" s="24">
        <f t="shared" si="22"/>
        <v>432.76800000000003</v>
      </c>
      <c r="S296" s="25">
        <f t="shared" si="23"/>
        <v>20.607999999999947</v>
      </c>
      <c r="T296" s="31">
        <f t="shared" si="24"/>
        <v>20.608000000412162</v>
      </c>
      <c r="U296" s="10"/>
      <c r="V296" s="10"/>
      <c r="W296" s="10"/>
      <c r="X296" s="10"/>
      <c r="Y296" s="10"/>
      <c r="Z296" s="10"/>
      <c r="AA296" s="10"/>
    </row>
    <row r="297" spans="1:27" ht="15.75">
      <c r="A297" s="10" t="s">
        <v>576</v>
      </c>
      <c r="B297" s="10" t="s">
        <v>251</v>
      </c>
      <c r="C297" s="11">
        <v>1</v>
      </c>
      <c r="D297" s="11">
        <v>0</v>
      </c>
      <c r="E297" s="10" t="s">
        <v>30</v>
      </c>
      <c r="F297" s="11">
        <v>73.97</v>
      </c>
      <c r="G297" s="11">
        <v>1</v>
      </c>
      <c r="H297" s="11">
        <v>3.6985000000000001</v>
      </c>
      <c r="I297" s="11">
        <v>77.668499999999995</v>
      </c>
      <c r="J297" s="12">
        <v>43499</v>
      </c>
      <c r="K297" s="13">
        <v>2</v>
      </c>
      <c r="L297" s="10" t="s">
        <v>282</v>
      </c>
      <c r="M297" s="11">
        <v>73.97</v>
      </c>
      <c r="N297" s="11">
        <v>4.761904762E-2</v>
      </c>
      <c r="O297" s="11">
        <v>3.6985000000000001</v>
      </c>
      <c r="P297" s="23">
        <f t="shared" si="20"/>
        <v>3.6984999999999957</v>
      </c>
      <c r="Q297" s="23">
        <f t="shared" si="21"/>
        <v>3.6985000000000001</v>
      </c>
      <c r="R297" s="24">
        <f t="shared" si="22"/>
        <v>77.668499999999995</v>
      </c>
      <c r="S297" s="25">
        <f t="shared" si="23"/>
        <v>3.6984999999999957</v>
      </c>
      <c r="T297" s="31">
        <f t="shared" si="24"/>
        <v>3.6985000000739698</v>
      </c>
      <c r="U297" s="10"/>
      <c r="V297" s="10"/>
      <c r="W297" s="10"/>
      <c r="X297" s="10"/>
      <c r="Y297" s="10"/>
      <c r="Z297" s="10"/>
      <c r="AA297" s="10"/>
    </row>
    <row r="298" spans="1:27" ht="15.75">
      <c r="A298" s="10" t="s">
        <v>577</v>
      </c>
      <c r="B298" s="10" t="s">
        <v>254</v>
      </c>
      <c r="C298" s="11">
        <v>1</v>
      </c>
      <c r="D298" s="11">
        <v>1</v>
      </c>
      <c r="E298" s="10" t="s">
        <v>39</v>
      </c>
      <c r="F298" s="11">
        <v>31.9</v>
      </c>
      <c r="G298" s="11">
        <v>1</v>
      </c>
      <c r="H298" s="11">
        <v>1.595</v>
      </c>
      <c r="I298" s="11">
        <v>33.494999999999997</v>
      </c>
      <c r="J298" s="12">
        <v>43470</v>
      </c>
      <c r="K298" s="13">
        <v>1</v>
      </c>
      <c r="L298" s="10" t="s">
        <v>18</v>
      </c>
      <c r="M298" s="11">
        <v>31.9</v>
      </c>
      <c r="N298" s="11">
        <v>4.761904762E-2</v>
      </c>
      <c r="O298" s="11">
        <v>1.595</v>
      </c>
      <c r="P298" s="23">
        <f t="shared" si="20"/>
        <v>1.5949999999999989</v>
      </c>
      <c r="Q298" s="23">
        <f t="shared" si="21"/>
        <v>1.595</v>
      </c>
      <c r="R298" s="24">
        <f t="shared" si="22"/>
        <v>33.494999999999997</v>
      </c>
      <c r="S298" s="25">
        <f t="shared" si="23"/>
        <v>1.5949999999999989</v>
      </c>
      <c r="T298" s="31">
        <f t="shared" si="24"/>
        <v>1.5950000000318998</v>
      </c>
      <c r="U298" s="10"/>
      <c r="V298" s="10"/>
      <c r="W298" s="10"/>
      <c r="X298" s="10"/>
      <c r="Y298" s="10"/>
      <c r="Z298" s="10"/>
      <c r="AA298" s="10"/>
    </row>
    <row r="299" spans="1:27" ht="15.75">
      <c r="A299" s="10" t="s">
        <v>578</v>
      </c>
      <c r="B299" s="10" t="s">
        <v>254</v>
      </c>
      <c r="C299" s="11">
        <v>0</v>
      </c>
      <c r="D299" s="11">
        <v>0</v>
      </c>
      <c r="E299" s="10" t="s">
        <v>26</v>
      </c>
      <c r="F299" s="11">
        <v>69.400000000000006</v>
      </c>
      <c r="G299" s="11">
        <v>2</v>
      </c>
      <c r="H299" s="11">
        <v>6.94</v>
      </c>
      <c r="I299" s="11">
        <v>145.74</v>
      </c>
      <c r="J299" s="12">
        <v>43492</v>
      </c>
      <c r="K299" s="13">
        <v>2</v>
      </c>
      <c r="L299" s="10" t="s">
        <v>18</v>
      </c>
      <c r="M299" s="11">
        <v>138.80000000000001</v>
      </c>
      <c r="N299" s="11">
        <v>4.761904762E-2</v>
      </c>
      <c r="O299" s="11">
        <v>6.94</v>
      </c>
      <c r="P299" s="23">
        <f t="shared" si="20"/>
        <v>6.9399999999999977</v>
      </c>
      <c r="Q299" s="23">
        <f t="shared" si="21"/>
        <v>6.9400000000000013</v>
      </c>
      <c r="R299" s="24">
        <f t="shared" si="22"/>
        <v>145.74</v>
      </c>
      <c r="S299" s="25">
        <f t="shared" si="23"/>
        <v>6.9399999999999977</v>
      </c>
      <c r="T299" s="31">
        <f t="shared" si="24"/>
        <v>6.9400000001388005</v>
      </c>
      <c r="U299" s="10"/>
      <c r="V299" s="10"/>
      <c r="W299" s="10"/>
      <c r="X299" s="10"/>
      <c r="Y299" s="10"/>
      <c r="Z299" s="10"/>
      <c r="AA299" s="10"/>
    </row>
    <row r="300" spans="1:27" ht="15.75">
      <c r="A300" s="10" t="s">
        <v>579</v>
      </c>
      <c r="B300" s="10" t="s">
        <v>251</v>
      </c>
      <c r="C300" s="11">
        <v>0</v>
      </c>
      <c r="D300" s="11">
        <v>1</v>
      </c>
      <c r="E300" s="10" t="s">
        <v>30</v>
      </c>
      <c r="F300" s="11">
        <v>93.31</v>
      </c>
      <c r="G300" s="11">
        <v>2</v>
      </c>
      <c r="H300" s="11">
        <v>9.3309999999999995</v>
      </c>
      <c r="I300" s="11">
        <v>195.95099999999999</v>
      </c>
      <c r="J300" s="12">
        <v>43549</v>
      </c>
      <c r="K300" s="13">
        <v>2</v>
      </c>
      <c r="L300" s="10" t="s">
        <v>23</v>
      </c>
      <c r="M300" s="11">
        <v>186.62</v>
      </c>
      <c r="N300" s="11">
        <v>4.761904762E-2</v>
      </c>
      <c r="O300" s="11">
        <v>9.3309999999999995</v>
      </c>
      <c r="P300" s="23">
        <f t="shared" si="20"/>
        <v>9.3309999999999889</v>
      </c>
      <c r="Q300" s="23">
        <f t="shared" si="21"/>
        <v>9.3310000000000013</v>
      </c>
      <c r="R300" s="24">
        <f t="shared" si="22"/>
        <v>195.95099999999999</v>
      </c>
      <c r="S300" s="25">
        <f t="shared" si="23"/>
        <v>9.3309999999999889</v>
      </c>
      <c r="T300" s="31">
        <f t="shared" si="24"/>
        <v>9.33100000018662</v>
      </c>
      <c r="U300" s="10"/>
      <c r="V300" s="10"/>
      <c r="W300" s="10"/>
      <c r="X300" s="10"/>
      <c r="Y300" s="10"/>
      <c r="Z300" s="10"/>
      <c r="AA300" s="10"/>
    </row>
    <row r="301" spans="1:27" ht="15.75">
      <c r="A301" s="10" t="s">
        <v>580</v>
      </c>
      <c r="B301" s="10" t="s">
        <v>251</v>
      </c>
      <c r="C301" s="11">
        <v>0</v>
      </c>
      <c r="D301" s="11">
        <v>0</v>
      </c>
      <c r="E301" s="10" t="s">
        <v>30</v>
      </c>
      <c r="F301" s="11">
        <v>88.45</v>
      </c>
      <c r="G301" s="11">
        <v>1</v>
      </c>
      <c r="H301" s="11">
        <v>4.4225000000000003</v>
      </c>
      <c r="I301" s="11">
        <v>92.872500000000002</v>
      </c>
      <c r="J301" s="12">
        <v>43521</v>
      </c>
      <c r="K301" s="13">
        <v>2</v>
      </c>
      <c r="L301" s="10" t="s">
        <v>282</v>
      </c>
      <c r="M301" s="11">
        <v>88.45</v>
      </c>
      <c r="N301" s="11">
        <v>4.761904762E-2</v>
      </c>
      <c r="O301" s="11">
        <v>4.4225000000000003</v>
      </c>
      <c r="P301" s="23">
        <f t="shared" si="20"/>
        <v>4.4224999999999994</v>
      </c>
      <c r="Q301" s="23">
        <f t="shared" si="21"/>
        <v>4.4225000000000003</v>
      </c>
      <c r="R301" s="24">
        <f t="shared" si="22"/>
        <v>92.872500000000002</v>
      </c>
      <c r="S301" s="25">
        <f t="shared" si="23"/>
        <v>4.4224999999999994</v>
      </c>
      <c r="T301" s="31">
        <f t="shared" si="24"/>
        <v>4.4225000000884505</v>
      </c>
      <c r="U301" s="10"/>
      <c r="V301" s="10"/>
      <c r="W301" s="10"/>
      <c r="X301" s="10"/>
      <c r="Y301" s="10"/>
      <c r="Z301" s="10"/>
      <c r="AA301" s="10"/>
    </row>
    <row r="302" spans="1:27" ht="15.75">
      <c r="A302" s="10" t="s">
        <v>581</v>
      </c>
      <c r="B302" s="10" t="s">
        <v>246</v>
      </c>
      <c r="C302" s="11">
        <v>1</v>
      </c>
      <c r="D302" s="11">
        <v>0</v>
      </c>
      <c r="E302" s="10" t="s">
        <v>22</v>
      </c>
      <c r="F302" s="11">
        <v>24.18</v>
      </c>
      <c r="G302" s="11">
        <v>8</v>
      </c>
      <c r="H302" s="11">
        <v>9.6720000000000006</v>
      </c>
      <c r="I302" s="11">
        <v>203.11199999999999</v>
      </c>
      <c r="J302" s="12">
        <v>43493</v>
      </c>
      <c r="K302" s="13">
        <v>2</v>
      </c>
      <c r="L302" s="10" t="s">
        <v>18</v>
      </c>
      <c r="M302" s="11">
        <v>193.44</v>
      </c>
      <c r="N302" s="11">
        <v>4.761904762E-2</v>
      </c>
      <c r="O302" s="11">
        <v>9.6720000000000006</v>
      </c>
      <c r="P302" s="23">
        <f t="shared" si="20"/>
        <v>9.671999999999997</v>
      </c>
      <c r="Q302" s="23">
        <f t="shared" si="21"/>
        <v>9.6720000000000006</v>
      </c>
      <c r="R302" s="24">
        <f t="shared" si="22"/>
        <v>203.11199999999999</v>
      </c>
      <c r="S302" s="25">
        <f t="shared" si="23"/>
        <v>9.671999999999997</v>
      </c>
      <c r="T302" s="31">
        <f t="shared" si="24"/>
        <v>9.6720000001934405</v>
      </c>
      <c r="U302" s="10"/>
      <c r="V302" s="10"/>
      <c r="W302" s="10"/>
      <c r="X302" s="10"/>
      <c r="Y302" s="10"/>
      <c r="Z302" s="10"/>
      <c r="AA302" s="10"/>
    </row>
    <row r="303" spans="1:27" ht="15.75">
      <c r="A303" s="10" t="s">
        <v>582</v>
      </c>
      <c r="B303" s="10" t="s">
        <v>251</v>
      </c>
      <c r="C303" s="11">
        <v>1</v>
      </c>
      <c r="D303" s="11">
        <v>1</v>
      </c>
      <c r="E303" s="10" t="s">
        <v>30</v>
      </c>
      <c r="F303" s="11">
        <v>48.5</v>
      </c>
      <c r="G303" s="11">
        <v>3</v>
      </c>
      <c r="H303" s="11">
        <v>7.2750000000000004</v>
      </c>
      <c r="I303" s="11">
        <v>152.77500000000001</v>
      </c>
      <c r="J303" s="12">
        <v>43473</v>
      </c>
      <c r="K303" s="13">
        <v>1</v>
      </c>
      <c r="L303" s="10" t="s">
        <v>23</v>
      </c>
      <c r="M303" s="11">
        <v>145.5</v>
      </c>
      <c r="N303" s="11">
        <v>4.761904762E-2</v>
      </c>
      <c r="O303" s="11">
        <v>7.2750000000000004</v>
      </c>
      <c r="P303" s="23">
        <f t="shared" si="20"/>
        <v>7.2750000000000057</v>
      </c>
      <c r="Q303" s="23">
        <f t="shared" si="21"/>
        <v>7.2750000000000004</v>
      </c>
      <c r="R303" s="24">
        <f t="shared" si="22"/>
        <v>152.77500000000001</v>
      </c>
      <c r="S303" s="25">
        <f t="shared" si="23"/>
        <v>7.2750000000000057</v>
      </c>
      <c r="T303" s="31">
        <f t="shared" si="24"/>
        <v>7.2750000001455</v>
      </c>
      <c r="U303" s="10"/>
      <c r="V303" s="10"/>
      <c r="W303" s="10"/>
      <c r="X303" s="10"/>
      <c r="Y303" s="10"/>
      <c r="Z303" s="10"/>
      <c r="AA303" s="10"/>
    </row>
    <row r="304" spans="1:27" ht="15.75">
      <c r="A304" s="10" t="s">
        <v>583</v>
      </c>
      <c r="B304" s="10" t="s">
        <v>251</v>
      </c>
      <c r="C304" s="11">
        <v>0</v>
      </c>
      <c r="D304" s="11">
        <v>1</v>
      </c>
      <c r="E304" s="10" t="s">
        <v>37</v>
      </c>
      <c r="F304" s="11">
        <v>84.05</v>
      </c>
      <c r="G304" s="11">
        <v>6</v>
      </c>
      <c r="H304" s="11">
        <v>25.215</v>
      </c>
      <c r="I304" s="11">
        <v>529.51499999999999</v>
      </c>
      <c r="J304" s="12">
        <v>43494</v>
      </c>
      <c r="K304" s="13">
        <v>0</v>
      </c>
      <c r="L304" s="10" t="s">
        <v>282</v>
      </c>
      <c r="M304" s="11">
        <v>504.3</v>
      </c>
      <c r="N304" s="11">
        <v>4.761904762E-2</v>
      </c>
      <c r="O304" s="11">
        <v>25.215</v>
      </c>
      <c r="P304" s="23">
        <f t="shared" si="20"/>
        <v>25.214999999999975</v>
      </c>
      <c r="Q304" s="23">
        <f t="shared" si="21"/>
        <v>25.214999999999996</v>
      </c>
      <c r="R304" s="24">
        <f t="shared" si="22"/>
        <v>529.51499999999999</v>
      </c>
      <c r="S304" s="25">
        <f t="shared" si="23"/>
        <v>25.214999999999975</v>
      </c>
      <c r="T304" s="31">
        <f t="shared" si="24"/>
        <v>25.2150000005043</v>
      </c>
      <c r="U304" s="10"/>
      <c r="V304" s="10"/>
      <c r="W304" s="10"/>
      <c r="X304" s="10"/>
      <c r="Y304" s="10"/>
      <c r="Z304" s="10"/>
      <c r="AA304" s="10"/>
    </row>
    <row r="305" spans="1:27" ht="15.75">
      <c r="A305" s="10" t="s">
        <v>584</v>
      </c>
      <c r="B305" s="10" t="s">
        <v>251</v>
      </c>
      <c r="C305" s="11">
        <v>1</v>
      </c>
      <c r="D305" s="11">
        <v>0</v>
      </c>
      <c r="E305" s="10" t="s">
        <v>17</v>
      </c>
      <c r="F305" s="11">
        <v>61.29</v>
      </c>
      <c r="G305" s="11">
        <v>5</v>
      </c>
      <c r="H305" s="11">
        <v>15.3225</v>
      </c>
      <c r="I305" s="11">
        <v>321.77249999999998</v>
      </c>
      <c r="J305" s="12">
        <v>43553</v>
      </c>
      <c r="K305" s="13">
        <v>1</v>
      </c>
      <c r="L305" s="10" t="s">
        <v>23</v>
      </c>
      <c r="M305" s="11">
        <v>306.45</v>
      </c>
      <c r="N305" s="11">
        <v>4.761904762E-2</v>
      </c>
      <c r="O305" s="11">
        <v>15.3225</v>
      </c>
      <c r="P305" s="23">
        <f t="shared" si="20"/>
        <v>15.322499999999991</v>
      </c>
      <c r="Q305" s="23">
        <f t="shared" si="21"/>
        <v>15.322500000000002</v>
      </c>
      <c r="R305" s="24">
        <f t="shared" si="22"/>
        <v>321.77249999999998</v>
      </c>
      <c r="S305" s="25">
        <f t="shared" si="23"/>
        <v>15.322499999999991</v>
      </c>
      <c r="T305" s="31">
        <f t="shared" si="24"/>
        <v>15.32250000030645</v>
      </c>
      <c r="U305" s="10"/>
      <c r="V305" s="10"/>
      <c r="W305" s="10"/>
      <c r="X305" s="10"/>
      <c r="Y305" s="10"/>
      <c r="Z305" s="10"/>
      <c r="AA305" s="10"/>
    </row>
    <row r="306" spans="1:27" ht="15.75">
      <c r="A306" s="10" t="s">
        <v>585</v>
      </c>
      <c r="B306" s="10" t="s">
        <v>254</v>
      </c>
      <c r="C306" s="11">
        <v>1</v>
      </c>
      <c r="D306" s="11">
        <v>1</v>
      </c>
      <c r="E306" s="10" t="s">
        <v>26</v>
      </c>
      <c r="F306" s="11">
        <v>15.95</v>
      </c>
      <c r="G306" s="11">
        <v>6</v>
      </c>
      <c r="H306" s="11">
        <v>4.7850000000000001</v>
      </c>
      <c r="I306" s="11">
        <v>100.485</v>
      </c>
      <c r="J306" s="12">
        <v>43505</v>
      </c>
      <c r="K306" s="13">
        <v>2</v>
      </c>
      <c r="L306" s="10" t="s">
        <v>282</v>
      </c>
      <c r="M306" s="11">
        <v>95.7</v>
      </c>
      <c r="N306" s="11">
        <v>4.761904762E-2</v>
      </c>
      <c r="O306" s="11">
        <v>4.7850000000000001</v>
      </c>
      <c r="P306" s="23">
        <f t="shared" si="20"/>
        <v>4.7849999999999824</v>
      </c>
      <c r="Q306" s="23">
        <f t="shared" si="21"/>
        <v>4.7850000000000001</v>
      </c>
      <c r="R306" s="24">
        <f t="shared" si="22"/>
        <v>100.48499999999999</v>
      </c>
      <c r="S306" s="25">
        <f t="shared" si="23"/>
        <v>4.7849999999999966</v>
      </c>
      <c r="T306" s="31">
        <f t="shared" si="24"/>
        <v>4.7850000000956996</v>
      </c>
      <c r="U306" s="10"/>
      <c r="V306" s="10"/>
      <c r="W306" s="10"/>
      <c r="X306" s="10"/>
      <c r="Y306" s="10"/>
      <c r="Z306" s="10"/>
      <c r="AA306" s="10"/>
    </row>
    <row r="307" spans="1:27" ht="15.75">
      <c r="A307" s="10" t="s">
        <v>586</v>
      </c>
      <c r="B307" s="10" t="s">
        <v>251</v>
      </c>
      <c r="C307" s="11">
        <v>1</v>
      </c>
      <c r="D307" s="11">
        <v>1</v>
      </c>
      <c r="E307" s="10" t="s">
        <v>30</v>
      </c>
      <c r="F307" s="11">
        <v>90.74</v>
      </c>
      <c r="G307" s="11">
        <v>7</v>
      </c>
      <c r="H307" s="11">
        <v>31.759</v>
      </c>
      <c r="I307" s="11">
        <v>666.93899999999996</v>
      </c>
      <c r="J307" s="12">
        <v>43481</v>
      </c>
      <c r="K307" s="13">
        <v>2</v>
      </c>
      <c r="L307" s="10" t="s">
        <v>282</v>
      </c>
      <c r="M307" s="11">
        <v>635.17999999999995</v>
      </c>
      <c r="N307" s="11">
        <v>4.761904762E-2</v>
      </c>
      <c r="O307" s="11">
        <v>31.759</v>
      </c>
      <c r="P307" s="23">
        <f t="shared" si="20"/>
        <v>31.759000000000015</v>
      </c>
      <c r="Q307" s="23">
        <f t="shared" si="21"/>
        <v>31.759</v>
      </c>
      <c r="R307" s="24">
        <f t="shared" si="22"/>
        <v>666.93899999999996</v>
      </c>
      <c r="S307" s="25">
        <f t="shared" si="23"/>
        <v>31.759000000000015</v>
      </c>
      <c r="T307" s="31">
        <f t="shared" si="24"/>
        <v>31.759000000635179</v>
      </c>
      <c r="U307" s="10"/>
      <c r="V307" s="10"/>
      <c r="W307" s="10"/>
      <c r="X307" s="10"/>
      <c r="Y307" s="10"/>
      <c r="Z307" s="10"/>
      <c r="AA307" s="10"/>
    </row>
    <row r="308" spans="1:27" ht="15.75">
      <c r="A308" s="10" t="s">
        <v>587</v>
      </c>
      <c r="B308" s="10" t="s">
        <v>246</v>
      </c>
      <c r="C308" s="11">
        <v>0</v>
      </c>
      <c r="D308" s="11">
        <v>1</v>
      </c>
      <c r="E308" s="10" t="s">
        <v>26</v>
      </c>
      <c r="F308" s="11">
        <v>42.91</v>
      </c>
      <c r="G308" s="11">
        <v>5</v>
      </c>
      <c r="H308" s="11">
        <v>10.727499999999999</v>
      </c>
      <c r="I308" s="11">
        <v>225.2775</v>
      </c>
      <c r="J308" s="12">
        <v>43470</v>
      </c>
      <c r="K308" s="13">
        <v>2</v>
      </c>
      <c r="L308" s="10" t="s">
        <v>18</v>
      </c>
      <c r="M308" s="11">
        <v>214.55</v>
      </c>
      <c r="N308" s="11">
        <v>4.761904762E-2</v>
      </c>
      <c r="O308" s="11">
        <v>10.727499999999999</v>
      </c>
      <c r="P308" s="23">
        <f t="shared" si="20"/>
        <v>10.727499999999964</v>
      </c>
      <c r="Q308" s="23">
        <f t="shared" si="21"/>
        <v>10.727499999999999</v>
      </c>
      <c r="R308" s="24">
        <f t="shared" si="22"/>
        <v>225.27749999999997</v>
      </c>
      <c r="S308" s="25">
        <f t="shared" si="23"/>
        <v>10.727499999999992</v>
      </c>
      <c r="T308" s="31">
        <f t="shared" si="24"/>
        <v>10.727500000214549</v>
      </c>
      <c r="U308" s="10"/>
      <c r="V308" s="10"/>
      <c r="W308" s="10"/>
      <c r="X308" s="10"/>
      <c r="Y308" s="10"/>
      <c r="Z308" s="10"/>
      <c r="AA308" s="10"/>
    </row>
    <row r="309" spans="1:27" ht="15.75">
      <c r="A309" s="10" t="s">
        <v>588</v>
      </c>
      <c r="B309" s="10" t="s">
        <v>246</v>
      </c>
      <c r="C309" s="11">
        <v>0</v>
      </c>
      <c r="D309" s="11">
        <v>1</v>
      </c>
      <c r="E309" s="10" t="s">
        <v>39</v>
      </c>
      <c r="F309" s="11">
        <v>54.28</v>
      </c>
      <c r="G309" s="11">
        <v>7</v>
      </c>
      <c r="H309" s="11">
        <v>18.998000000000001</v>
      </c>
      <c r="I309" s="11">
        <v>398.95800000000003</v>
      </c>
      <c r="J309" s="12">
        <v>43492</v>
      </c>
      <c r="K309" s="13">
        <v>2</v>
      </c>
      <c r="L309" s="10" t="s">
        <v>18</v>
      </c>
      <c r="M309" s="11">
        <v>379.96</v>
      </c>
      <c r="N309" s="11">
        <v>4.761904762E-2</v>
      </c>
      <c r="O309" s="11">
        <v>18.998000000000001</v>
      </c>
      <c r="P309" s="23">
        <f t="shared" si="20"/>
        <v>18.998000000000047</v>
      </c>
      <c r="Q309" s="23">
        <f t="shared" si="21"/>
        <v>18.998000000000005</v>
      </c>
      <c r="R309" s="24">
        <f t="shared" si="22"/>
        <v>398.95800000000003</v>
      </c>
      <c r="S309" s="25">
        <f t="shared" si="23"/>
        <v>18.998000000000047</v>
      </c>
      <c r="T309" s="31">
        <f t="shared" si="24"/>
        <v>18.99800000037996</v>
      </c>
      <c r="U309" s="10"/>
      <c r="V309" s="10"/>
      <c r="W309" s="10"/>
      <c r="X309" s="10"/>
      <c r="Y309" s="10"/>
      <c r="Z309" s="10"/>
      <c r="AA309" s="10"/>
    </row>
    <row r="310" spans="1:27" ht="15.75">
      <c r="A310" s="10" t="s">
        <v>589</v>
      </c>
      <c r="B310" s="10" t="s">
        <v>246</v>
      </c>
      <c r="C310" s="11">
        <v>0</v>
      </c>
      <c r="D310" s="11">
        <v>0</v>
      </c>
      <c r="E310" s="10" t="s">
        <v>22</v>
      </c>
      <c r="F310" s="11">
        <v>99.55</v>
      </c>
      <c r="G310" s="11">
        <v>7</v>
      </c>
      <c r="H310" s="11">
        <v>34.842500000000001</v>
      </c>
      <c r="I310" s="11">
        <v>731.6925</v>
      </c>
      <c r="J310" s="12">
        <v>43538</v>
      </c>
      <c r="K310" s="13">
        <v>1</v>
      </c>
      <c r="L310" s="10" t="s">
        <v>23</v>
      </c>
      <c r="M310" s="11">
        <v>696.85</v>
      </c>
      <c r="N310" s="11">
        <v>4.761904762E-2</v>
      </c>
      <c r="O310" s="11">
        <v>34.842500000000001</v>
      </c>
      <c r="P310" s="23">
        <f t="shared" si="20"/>
        <v>34.842499999999973</v>
      </c>
      <c r="Q310" s="23">
        <f t="shared" si="21"/>
        <v>34.842500000000001</v>
      </c>
      <c r="R310" s="24">
        <f t="shared" si="22"/>
        <v>731.6925</v>
      </c>
      <c r="S310" s="25">
        <f t="shared" si="23"/>
        <v>34.842499999999973</v>
      </c>
      <c r="T310" s="31">
        <f t="shared" si="24"/>
        <v>34.842500000696852</v>
      </c>
      <c r="U310" s="10"/>
      <c r="V310" s="10"/>
      <c r="W310" s="10"/>
      <c r="X310" s="10"/>
      <c r="Y310" s="10"/>
      <c r="Z310" s="10"/>
      <c r="AA310" s="10"/>
    </row>
    <row r="311" spans="1:27" ht="15.75">
      <c r="A311" s="10" t="s">
        <v>590</v>
      </c>
      <c r="B311" s="10" t="s">
        <v>254</v>
      </c>
      <c r="C311" s="11">
        <v>1</v>
      </c>
      <c r="D311" s="11">
        <v>0</v>
      </c>
      <c r="E311" s="10" t="s">
        <v>30</v>
      </c>
      <c r="F311" s="11">
        <v>58.39</v>
      </c>
      <c r="G311" s="11">
        <v>7</v>
      </c>
      <c r="H311" s="11">
        <v>20.436499999999999</v>
      </c>
      <c r="I311" s="11">
        <v>429.16649999999998</v>
      </c>
      <c r="J311" s="12">
        <v>43519</v>
      </c>
      <c r="K311" s="13">
        <v>2</v>
      </c>
      <c r="L311" s="10" t="s">
        <v>282</v>
      </c>
      <c r="M311" s="11">
        <v>408.73</v>
      </c>
      <c r="N311" s="11">
        <v>4.761904762E-2</v>
      </c>
      <c r="O311" s="11">
        <v>20.436499999999999</v>
      </c>
      <c r="P311" s="23">
        <f t="shared" si="20"/>
        <v>20.436500000000024</v>
      </c>
      <c r="Q311" s="23">
        <f t="shared" si="21"/>
        <v>20.436500000000002</v>
      </c>
      <c r="R311" s="24">
        <f t="shared" si="22"/>
        <v>429.16650000000004</v>
      </c>
      <c r="S311" s="25">
        <f t="shared" si="23"/>
        <v>20.436499999999967</v>
      </c>
      <c r="T311" s="31">
        <f t="shared" si="24"/>
        <v>20.436500000408731</v>
      </c>
      <c r="U311" s="10"/>
      <c r="V311" s="10"/>
      <c r="W311" s="10"/>
      <c r="X311" s="10"/>
      <c r="Y311" s="10"/>
      <c r="Z311" s="10"/>
      <c r="AA311" s="10"/>
    </row>
    <row r="312" spans="1:27" ht="15.75">
      <c r="A312" s="10" t="s">
        <v>591</v>
      </c>
      <c r="B312" s="10" t="s">
        <v>254</v>
      </c>
      <c r="C312" s="11">
        <v>1</v>
      </c>
      <c r="D312" s="11">
        <v>1</v>
      </c>
      <c r="E312" s="10" t="s">
        <v>39</v>
      </c>
      <c r="F312" s="11">
        <v>51.47</v>
      </c>
      <c r="G312" s="11">
        <v>1</v>
      </c>
      <c r="H312" s="11">
        <v>2.5735000000000001</v>
      </c>
      <c r="I312" s="11">
        <v>54.043500000000002</v>
      </c>
      <c r="J312" s="12">
        <v>43542</v>
      </c>
      <c r="K312" s="13">
        <v>2</v>
      </c>
      <c r="L312" s="10" t="s">
        <v>18</v>
      </c>
      <c r="M312" s="11">
        <v>51.47</v>
      </c>
      <c r="N312" s="11">
        <v>4.761904762E-2</v>
      </c>
      <c r="O312" s="11">
        <v>2.5735000000000001</v>
      </c>
      <c r="P312" s="23">
        <f t="shared" si="20"/>
        <v>2.5735000000000028</v>
      </c>
      <c r="Q312" s="23">
        <f t="shared" si="21"/>
        <v>2.5735000000000001</v>
      </c>
      <c r="R312" s="24">
        <f t="shared" si="22"/>
        <v>54.043500000000002</v>
      </c>
      <c r="S312" s="25">
        <f t="shared" si="23"/>
        <v>2.5735000000000028</v>
      </c>
      <c r="T312" s="31">
        <f t="shared" si="24"/>
        <v>2.5735000000514701</v>
      </c>
      <c r="U312" s="10"/>
      <c r="V312" s="10"/>
      <c r="W312" s="10"/>
      <c r="X312" s="10"/>
      <c r="Y312" s="10"/>
      <c r="Z312" s="10"/>
      <c r="AA312" s="10"/>
    </row>
    <row r="313" spans="1:27" ht="15.75">
      <c r="A313" s="10" t="s">
        <v>592</v>
      </c>
      <c r="B313" s="10" t="s">
        <v>251</v>
      </c>
      <c r="C313" s="11">
        <v>1</v>
      </c>
      <c r="D313" s="11">
        <v>0</v>
      </c>
      <c r="E313" s="10" t="s">
        <v>17</v>
      </c>
      <c r="F313" s="11">
        <v>54.86</v>
      </c>
      <c r="G313" s="11">
        <v>5</v>
      </c>
      <c r="H313" s="11">
        <v>13.715</v>
      </c>
      <c r="I313" s="11">
        <v>288.01499999999999</v>
      </c>
      <c r="J313" s="12">
        <v>43553</v>
      </c>
      <c r="K313" s="13">
        <v>2</v>
      </c>
      <c r="L313" s="10" t="s">
        <v>18</v>
      </c>
      <c r="M313" s="11">
        <v>274.3</v>
      </c>
      <c r="N313" s="11">
        <v>4.761904762E-2</v>
      </c>
      <c r="O313" s="11">
        <v>13.715</v>
      </c>
      <c r="P313" s="23">
        <f t="shared" si="20"/>
        <v>13.714999999999975</v>
      </c>
      <c r="Q313" s="23">
        <f t="shared" si="21"/>
        <v>13.715000000000002</v>
      </c>
      <c r="R313" s="24">
        <f t="shared" si="22"/>
        <v>288.01499999999999</v>
      </c>
      <c r="S313" s="25">
        <f t="shared" si="23"/>
        <v>13.714999999999975</v>
      </c>
      <c r="T313" s="31">
        <f t="shared" si="24"/>
        <v>13.7150000002743</v>
      </c>
      <c r="U313" s="10"/>
      <c r="V313" s="10"/>
      <c r="W313" s="10"/>
      <c r="X313" s="10"/>
      <c r="Y313" s="10"/>
      <c r="Z313" s="10"/>
      <c r="AA313" s="10"/>
    </row>
    <row r="314" spans="1:27" ht="15.75">
      <c r="A314" s="10" t="s">
        <v>593</v>
      </c>
      <c r="B314" s="10" t="s">
        <v>254</v>
      </c>
      <c r="C314" s="11">
        <v>1</v>
      </c>
      <c r="D314" s="11">
        <v>0</v>
      </c>
      <c r="E314" s="10" t="s">
        <v>26</v>
      </c>
      <c r="F314" s="11">
        <v>39.39</v>
      </c>
      <c r="G314" s="11">
        <v>5</v>
      </c>
      <c r="H314" s="11">
        <v>9.8475000000000001</v>
      </c>
      <c r="I314" s="11">
        <v>206.79750000000001</v>
      </c>
      <c r="J314" s="12">
        <v>43487</v>
      </c>
      <c r="K314" s="13">
        <v>2</v>
      </c>
      <c r="L314" s="10" t="s">
        <v>282</v>
      </c>
      <c r="M314" s="11">
        <v>196.95</v>
      </c>
      <c r="N314" s="11">
        <v>4.761904762E-2</v>
      </c>
      <c r="O314" s="11">
        <v>9.8475000000000001</v>
      </c>
      <c r="P314" s="23">
        <f t="shared" si="20"/>
        <v>9.8474999999999966</v>
      </c>
      <c r="Q314" s="23">
        <f t="shared" si="21"/>
        <v>9.8475000000000001</v>
      </c>
      <c r="R314" s="24">
        <f t="shared" si="22"/>
        <v>206.79749999999999</v>
      </c>
      <c r="S314" s="25">
        <f t="shared" si="23"/>
        <v>9.847500000000025</v>
      </c>
      <c r="T314" s="31">
        <f t="shared" si="24"/>
        <v>9.8475000001969502</v>
      </c>
      <c r="U314" s="10"/>
      <c r="V314" s="10"/>
      <c r="W314" s="10"/>
      <c r="X314" s="10"/>
      <c r="Y314" s="10"/>
      <c r="Z314" s="10"/>
      <c r="AA314" s="10"/>
    </row>
    <row r="315" spans="1:27" ht="15.75">
      <c r="A315" s="10" t="s">
        <v>594</v>
      </c>
      <c r="B315" s="10" t="s">
        <v>246</v>
      </c>
      <c r="C315" s="11">
        <v>0</v>
      </c>
      <c r="D315" s="11">
        <v>0</v>
      </c>
      <c r="E315" s="10" t="s">
        <v>26</v>
      </c>
      <c r="F315" s="11">
        <v>34.729999999999997</v>
      </c>
      <c r="G315" s="11">
        <v>2</v>
      </c>
      <c r="H315" s="11">
        <v>3.4729999999999999</v>
      </c>
      <c r="I315" s="11">
        <v>72.933000000000007</v>
      </c>
      <c r="J315" s="12">
        <v>43525</v>
      </c>
      <c r="K315" s="13">
        <v>2</v>
      </c>
      <c r="L315" s="10" t="s">
        <v>18</v>
      </c>
      <c r="M315" s="11">
        <v>69.459999999999994</v>
      </c>
      <c r="N315" s="11">
        <v>4.761904762E-2</v>
      </c>
      <c r="O315" s="11">
        <v>3.4729999999999999</v>
      </c>
      <c r="P315" s="23">
        <f t="shared" si="20"/>
        <v>3.472999999999999</v>
      </c>
      <c r="Q315" s="23">
        <f t="shared" si="21"/>
        <v>3.4729999999999999</v>
      </c>
      <c r="R315" s="24">
        <f t="shared" si="22"/>
        <v>72.932999999999993</v>
      </c>
      <c r="S315" s="25">
        <f t="shared" si="23"/>
        <v>3.4730000000000132</v>
      </c>
      <c r="T315" s="31">
        <f t="shared" si="24"/>
        <v>3.4730000000694599</v>
      </c>
      <c r="U315" s="10"/>
      <c r="V315" s="10"/>
      <c r="W315" s="10"/>
      <c r="X315" s="10"/>
      <c r="Y315" s="10"/>
      <c r="Z315" s="10"/>
      <c r="AA315" s="10"/>
    </row>
    <row r="316" spans="1:27" ht="15.75">
      <c r="A316" s="10" t="s">
        <v>595</v>
      </c>
      <c r="B316" s="10" t="s">
        <v>254</v>
      </c>
      <c r="C316" s="11">
        <v>1</v>
      </c>
      <c r="D316" s="11">
        <v>0</v>
      </c>
      <c r="E316" s="10" t="s">
        <v>30</v>
      </c>
      <c r="F316" s="11">
        <v>71.92</v>
      </c>
      <c r="G316" s="11">
        <v>5</v>
      </c>
      <c r="H316" s="11">
        <v>17.98</v>
      </c>
      <c r="I316" s="11">
        <v>377.58</v>
      </c>
      <c r="J316" s="12">
        <v>43482</v>
      </c>
      <c r="K316" s="13">
        <v>2</v>
      </c>
      <c r="L316" s="10" t="s">
        <v>282</v>
      </c>
      <c r="M316" s="11">
        <v>359.6</v>
      </c>
      <c r="N316" s="11">
        <v>4.761904762E-2</v>
      </c>
      <c r="O316" s="11">
        <v>17.98</v>
      </c>
      <c r="P316" s="23">
        <f t="shared" si="20"/>
        <v>17.980000000000018</v>
      </c>
      <c r="Q316" s="23">
        <f t="shared" si="21"/>
        <v>17.98</v>
      </c>
      <c r="R316" s="24">
        <f t="shared" si="22"/>
        <v>377.58000000000004</v>
      </c>
      <c r="S316" s="25">
        <f t="shared" si="23"/>
        <v>17.979999999999961</v>
      </c>
      <c r="T316" s="31">
        <f t="shared" si="24"/>
        <v>17.980000000359603</v>
      </c>
      <c r="U316" s="10"/>
      <c r="V316" s="10"/>
      <c r="W316" s="10"/>
      <c r="X316" s="10"/>
      <c r="Y316" s="10"/>
      <c r="Z316" s="10"/>
      <c r="AA316" s="10"/>
    </row>
    <row r="317" spans="1:27" ht="15.75">
      <c r="A317" s="10" t="s">
        <v>596</v>
      </c>
      <c r="B317" s="10" t="s">
        <v>251</v>
      </c>
      <c r="C317" s="11">
        <v>0</v>
      </c>
      <c r="D317" s="11">
        <v>1</v>
      </c>
      <c r="E317" s="10" t="s">
        <v>22</v>
      </c>
      <c r="F317" s="11">
        <v>45.71</v>
      </c>
      <c r="G317" s="11">
        <v>3</v>
      </c>
      <c r="H317" s="11">
        <v>6.8564999999999996</v>
      </c>
      <c r="I317" s="11">
        <v>143.98650000000001</v>
      </c>
      <c r="J317" s="12">
        <v>43550</v>
      </c>
      <c r="K317" s="13">
        <v>0</v>
      </c>
      <c r="L317" s="10" t="s">
        <v>282</v>
      </c>
      <c r="M317" s="11">
        <v>137.13</v>
      </c>
      <c r="N317" s="11">
        <v>4.761904762E-2</v>
      </c>
      <c r="O317" s="11">
        <v>6.8564999999999996</v>
      </c>
      <c r="P317" s="23">
        <f t="shared" si="20"/>
        <v>6.8565000000000111</v>
      </c>
      <c r="Q317" s="23">
        <f t="shared" si="21"/>
        <v>6.8565000000000005</v>
      </c>
      <c r="R317" s="24">
        <f t="shared" si="22"/>
        <v>143.98650000000001</v>
      </c>
      <c r="S317" s="25">
        <f t="shared" si="23"/>
        <v>6.8565000000000111</v>
      </c>
      <c r="T317" s="31">
        <f t="shared" si="24"/>
        <v>6.8565000001371308</v>
      </c>
      <c r="U317" s="10"/>
      <c r="V317" s="10"/>
      <c r="W317" s="10"/>
      <c r="X317" s="10"/>
      <c r="Y317" s="10"/>
      <c r="Z317" s="10"/>
      <c r="AA317" s="10"/>
    </row>
    <row r="318" spans="1:27" ht="15.75">
      <c r="A318" s="10" t="s">
        <v>597</v>
      </c>
      <c r="B318" s="10" t="s">
        <v>254</v>
      </c>
      <c r="C318" s="11">
        <v>1</v>
      </c>
      <c r="D318" s="11">
        <v>1</v>
      </c>
      <c r="E318" s="10" t="s">
        <v>26</v>
      </c>
      <c r="F318" s="11">
        <v>83.17</v>
      </c>
      <c r="G318" s="11">
        <v>6</v>
      </c>
      <c r="H318" s="11">
        <v>24.951000000000001</v>
      </c>
      <c r="I318" s="11">
        <v>523.971</v>
      </c>
      <c r="J318" s="12">
        <v>43544</v>
      </c>
      <c r="K318" s="13">
        <v>1</v>
      </c>
      <c r="L318" s="10" t="s">
        <v>23</v>
      </c>
      <c r="M318" s="11">
        <v>499.02</v>
      </c>
      <c r="N318" s="11">
        <v>4.761904762E-2</v>
      </c>
      <c r="O318" s="11">
        <v>24.951000000000001</v>
      </c>
      <c r="P318" s="23">
        <f t="shared" si="20"/>
        <v>24.951000000000022</v>
      </c>
      <c r="Q318" s="23">
        <f t="shared" si="21"/>
        <v>24.951000000000001</v>
      </c>
      <c r="R318" s="24">
        <f t="shared" si="22"/>
        <v>523.971</v>
      </c>
      <c r="S318" s="25">
        <f t="shared" si="23"/>
        <v>24.951000000000022</v>
      </c>
      <c r="T318" s="31">
        <f t="shared" si="24"/>
        <v>24.951000000499022</v>
      </c>
      <c r="U318" s="10"/>
      <c r="V318" s="10"/>
      <c r="W318" s="10"/>
      <c r="X318" s="10"/>
      <c r="Y318" s="10"/>
      <c r="Z318" s="10"/>
      <c r="AA318" s="10"/>
    </row>
    <row r="319" spans="1:27" ht="15.75">
      <c r="A319" s="10" t="s">
        <v>598</v>
      </c>
      <c r="B319" s="10" t="s">
        <v>246</v>
      </c>
      <c r="C319" s="11">
        <v>1</v>
      </c>
      <c r="D319" s="11">
        <v>1</v>
      </c>
      <c r="E319" s="10" t="s">
        <v>26</v>
      </c>
      <c r="F319" s="11">
        <v>37.44</v>
      </c>
      <c r="G319" s="11">
        <v>6</v>
      </c>
      <c r="H319" s="11">
        <v>11.231999999999999</v>
      </c>
      <c r="I319" s="11">
        <v>235.87200000000001</v>
      </c>
      <c r="J319" s="12">
        <v>43502</v>
      </c>
      <c r="K319" s="13">
        <v>1</v>
      </c>
      <c r="L319" s="10" t="s">
        <v>282</v>
      </c>
      <c r="M319" s="11">
        <v>224.64</v>
      </c>
      <c r="N319" s="11">
        <v>4.761904762E-2</v>
      </c>
      <c r="O319" s="11">
        <v>11.231999999999999</v>
      </c>
      <c r="P319" s="23">
        <f t="shared" si="20"/>
        <v>11.231999999999999</v>
      </c>
      <c r="Q319" s="23">
        <f t="shared" si="21"/>
        <v>11.231999999999999</v>
      </c>
      <c r="R319" s="24">
        <f t="shared" si="22"/>
        <v>235.87199999999999</v>
      </c>
      <c r="S319" s="25">
        <f t="shared" si="23"/>
        <v>11.232000000000028</v>
      </c>
      <c r="T319" s="31">
        <f t="shared" si="24"/>
        <v>11.232000000224639</v>
      </c>
      <c r="U319" s="10"/>
      <c r="V319" s="10"/>
      <c r="W319" s="10"/>
      <c r="X319" s="10"/>
      <c r="Y319" s="10"/>
      <c r="Z319" s="10"/>
      <c r="AA319" s="10"/>
    </row>
    <row r="320" spans="1:27" ht="15.75">
      <c r="A320" s="10" t="s">
        <v>599</v>
      </c>
      <c r="B320" s="10" t="s">
        <v>254</v>
      </c>
      <c r="C320" s="11">
        <v>0</v>
      </c>
      <c r="D320" s="11">
        <v>0</v>
      </c>
      <c r="E320" s="10" t="s">
        <v>17</v>
      </c>
      <c r="F320" s="11">
        <v>62.87</v>
      </c>
      <c r="G320" s="11">
        <v>2</v>
      </c>
      <c r="H320" s="11">
        <v>6.2869999999999999</v>
      </c>
      <c r="I320" s="11">
        <v>132.02699999999999</v>
      </c>
      <c r="J320" s="12">
        <v>43466</v>
      </c>
      <c r="K320" s="13">
        <v>1</v>
      </c>
      <c r="L320" s="10" t="s">
        <v>23</v>
      </c>
      <c r="M320" s="11">
        <v>125.74</v>
      </c>
      <c r="N320" s="11">
        <v>4.761904762E-2</v>
      </c>
      <c r="O320" s="11">
        <v>6.2869999999999999</v>
      </c>
      <c r="P320" s="23">
        <f t="shared" si="20"/>
        <v>6.2869999999999919</v>
      </c>
      <c r="Q320" s="23">
        <f t="shared" si="21"/>
        <v>6.2869999999999999</v>
      </c>
      <c r="R320" s="24">
        <f t="shared" si="22"/>
        <v>132.02699999999999</v>
      </c>
      <c r="S320" s="25">
        <f t="shared" si="23"/>
        <v>6.2869999999999919</v>
      </c>
      <c r="T320" s="31">
        <f t="shared" si="24"/>
        <v>6.2870000001257393</v>
      </c>
      <c r="U320" s="10"/>
      <c r="V320" s="10"/>
      <c r="W320" s="10"/>
      <c r="X320" s="10"/>
      <c r="Y320" s="10"/>
      <c r="Z320" s="10"/>
      <c r="AA320" s="10"/>
    </row>
    <row r="321" spans="1:27" ht="15.75">
      <c r="A321" s="10" t="s">
        <v>600</v>
      </c>
      <c r="B321" s="10" t="s">
        <v>246</v>
      </c>
      <c r="C321" s="11">
        <v>0</v>
      </c>
      <c r="D321" s="11">
        <v>0</v>
      </c>
      <c r="E321" s="10" t="s">
        <v>37</v>
      </c>
      <c r="F321" s="11">
        <v>81.709999999999994</v>
      </c>
      <c r="G321" s="11">
        <v>6</v>
      </c>
      <c r="H321" s="11">
        <v>24.513000000000002</v>
      </c>
      <c r="I321" s="11">
        <v>514.77300000000002</v>
      </c>
      <c r="J321" s="12">
        <v>43492</v>
      </c>
      <c r="K321" s="13">
        <v>1</v>
      </c>
      <c r="L321" s="10" t="s">
        <v>282</v>
      </c>
      <c r="M321" s="11">
        <v>490.26</v>
      </c>
      <c r="N321" s="11">
        <v>4.761904762E-2</v>
      </c>
      <c r="O321" s="11">
        <v>24.513000000000002</v>
      </c>
      <c r="P321" s="23">
        <f t="shared" si="20"/>
        <v>24.513000000000034</v>
      </c>
      <c r="Q321" s="23">
        <f t="shared" si="21"/>
        <v>24.512999999999998</v>
      </c>
      <c r="R321" s="24">
        <f t="shared" si="22"/>
        <v>514.77300000000002</v>
      </c>
      <c r="S321" s="25">
        <f t="shared" si="23"/>
        <v>24.513000000000034</v>
      </c>
      <c r="T321" s="31">
        <f t="shared" si="24"/>
        <v>24.513000000490262</v>
      </c>
      <c r="U321" s="10"/>
      <c r="V321" s="10"/>
      <c r="W321" s="10"/>
      <c r="X321" s="10"/>
      <c r="Y321" s="10"/>
      <c r="Z321" s="10"/>
      <c r="AA321" s="10"/>
    </row>
    <row r="322" spans="1:27" ht="15.75">
      <c r="A322" s="10" t="s">
        <v>601</v>
      </c>
      <c r="B322" s="10" t="s">
        <v>246</v>
      </c>
      <c r="C322" s="11">
        <v>1</v>
      </c>
      <c r="D322" s="11">
        <v>1</v>
      </c>
      <c r="E322" s="10" t="s">
        <v>30</v>
      </c>
      <c r="F322" s="11">
        <v>91.41</v>
      </c>
      <c r="G322" s="11">
        <v>5</v>
      </c>
      <c r="H322" s="11">
        <v>22.852499999999999</v>
      </c>
      <c r="I322" s="11">
        <v>479.90249999999997</v>
      </c>
      <c r="J322" s="12">
        <v>43521</v>
      </c>
      <c r="K322" s="13">
        <v>2</v>
      </c>
      <c r="L322" s="10" t="s">
        <v>18</v>
      </c>
      <c r="M322" s="11">
        <v>457.05</v>
      </c>
      <c r="N322" s="11">
        <v>4.761904762E-2</v>
      </c>
      <c r="O322" s="11">
        <v>22.852499999999999</v>
      </c>
      <c r="P322" s="23">
        <f t="shared" si="20"/>
        <v>22.852499999999964</v>
      </c>
      <c r="Q322" s="23">
        <f t="shared" si="21"/>
        <v>22.852499999999999</v>
      </c>
      <c r="R322" s="24">
        <f t="shared" si="22"/>
        <v>479.90249999999997</v>
      </c>
      <c r="S322" s="25">
        <f t="shared" si="23"/>
        <v>22.852499999999964</v>
      </c>
      <c r="T322" s="31">
        <f t="shared" si="24"/>
        <v>22.852500000457049</v>
      </c>
      <c r="U322" s="10"/>
      <c r="V322" s="10"/>
      <c r="W322" s="10"/>
      <c r="X322" s="10"/>
      <c r="Y322" s="10"/>
      <c r="Z322" s="10"/>
      <c r="AA322" s="10"/>
    </row>
    <row r="323" spans="1:27" ht="15.75">
      <c r="A323" s="10" t="s">
        <v>602</v>
      </c>
      <c r="B323" s="10" t="s">
        <v>251</v>
      </c>
      <c r="C323" s="11">
        <v>0</v>
      </c>
      <c r="D323" s="11">
        <v>0</v>
      </c>
      <c r="E323" s="10" t="s">
        <v>39</v>
      </c>
      <c r="F323" s="11">
        <v>39.21</v>
      </c>
      <c r="G323" s="11">
        <v>4</v>
      </c>
      <c r="H323" s="11">
        <v>7.8419999999999996</v>
      </c>
      <c r="I323" s="11">
        <v>164.68199999999999</v>
      </c>
      <c r="J323" s="12">
        <v>43481</v>
      </c>
      <c r="K323" s="13">
        <v>2</v>
      </c>
      <c r="L323" s="10" t="s">
        <v>282</v>
      </c>
      <c r="M323" s="11">
        <v>156.84</v>
      </c>
      <c r="N323" s="11">
        <v>4.761904762E-2</v>
      </c>
      <c r="O323" s="11">
        <v>7.8419999999999996</v>
      </c>
      <c r="P323" s="23">
        <f t="shared" ref="P323:P386" si="25">F323*G323+H323-M323</f>
        <v>7.842000000000013</v>
      </c>
      <c r="Q323" s="23">
        <f t="shared" ref="Q323:Q386" si="26">0.05*F323*G323</f>
        <v>7.8420000000000005</v>
      </c>
      <c r="R323" s="24">
        <f t="shared" ref="R323:R386" si="27">(F323*G323+H323)</f>
        <v>164.68200000000002</v>
      </c>
      <c r="S323" s="25">
        <f t="shared" ref="S323:S386" si="28">I323-M323</f>
        <v>7.8419999999999845</v>
      </c>
      <c r="T323" s="31">
        <f t="shared" ref="T323:T386" si="29">N323*R323</f>
        <v>7.8420000001568413</v>
      </c>
      <c r="U323" s="10"/>
      <c r="V323" s="10"/>
      <c r="W323" s="10"/>
      <c r="X323" s="10"/>
      <c r="Y323" s="10"/>
      <c r="Z323" s="10"/>
      <c r="AA323" s="10"/>
    </row>
    <row r="324" spans="1:27" ht="15.75">
      <c r="A324" s="10" t="s">
        <v>603</v>
      </c>
      <c r="B324" s="10" t="s">
        <v>251</v>
      </c>
      <c r="C324" s="11">
        <v>1</v>
      </c>
      <c r="D324" s="11">
        <v>0</v>
      </c>
      <c r="E324" s="10" t="s">
        <v>39</v>
      </c>
      <c r="F324" s="11">
        <v>59.86</v>
      </c>
      <c r="G324" s="11">
        <v>2</v>
      </c>
      <c r="H324" s="11">
        <v>5.9859999999999998</v>
      </c>
      <c r="I324" s="11">
        <v>125.706</v>
      </c>
      <c r="J324" s="12">
        <v>43478</v>
      </c>
      <c r="K324" s="13">
        <v>1</v>
      </c>
      <c r="L324" s="10" t="s">
        <v>18</v>
      </c>
      <c r="M324" s="11">
        <v>119.72</v>
      </c>
      <c r="N324" s="11">
        <v>4.761904762E-2</v>
      </c>
      <c r="O324" s="11">
        <v>5.9859999999999998</v>
      </c>
      <c r="P324" s="23">
        <f t="shared" si="25"/>
        <v>5.9860000000000042</v>
      </c>
      <c r="Q324" s="23">
        <f t="shared" si="26"/>
        <v>5.9860000000000007</v>
      </c>
      <c r="R324" s="24">
        <f t="shared" si="27"/>
        <v>125.706</v>
      </c>
      <c r="S324" s="25">
        <f t="shared" si="28"/>
        <v>5.9860000000000042</v>
      </c>
      <c r="T324" s="31">
        <f t="shared" si="29"/>
        <v>5.98600000011972</v>
      </c>
      <c r="U324" s="10"/>
      <c r="V324" s="10"/>
      <c r="W324" s="10"/>
      <c r="X324" s="10"/>
      <c r="Y324" s="10"/>
      <c r="Z324" s="10"/>
      <c r="AA324" s="10"/>
    </row>
    <row r="325" spans="1:27" ht="15.75">
      <c r="A325" s="10" t="s">
        <v>604</v>
      </c>
      <c r="B325" s="10" t="s">
        <v>251</v>
      </c>
      <c r="C325" s="11">
        <v>1</v>
      </c>
      <c r="D325" s="11">
        <v>1</v>
      </c>
      <c r="E325" s="10" t="s">
        <v>37</v>
      </c>
      <c r="F325" s="11">
        <v>54.36</v>
      </c>
      <c r="G325" s="11">
        <v>10</v>
      </c>
      <c r="H325" s="11">
        <v>27.18</v>
      </c>
      <c r="I325" s="11">
        <v>570.78</v>
      </c>
      <c r="J325" s="12">
        <v>43503</v>
      </c>
      <c r="K325" s="13">
        <v>1</v>
      </c>
      <c r="L325" s="10" t="s">
        <v>282</v>
      </c>
      <c r="M325" s="11">
        <v>543.6</v>
      </c>
      <c r="N325" s="11">
        <v>4.761904762E-2</v>
      </c>
      <c r="O325" s="11">
        <v>27.18</v>
      </c>
      <c r="P325" s="23">
        <f t="shared" si="25"/>
        <v>27.17999999999995</v>
      </c>
      <c r="Q325" s="23">
        <f t="shared" si="26"/>
        <v>27.18</v>
      </c>
      <c r="R325" s="24">
        <f t="shared" si="27"/>
        <v>570.78</v>
      </c>
      <c r="S325" s="25">
        <f t="shared" si="28"/>
        <v>27.17999999999995</v>
      </c>
      <c r="T325" s="31">
        <f t="shared" si="29"/>
        <v>27.1800000005436</v>
      </c>
      <c r="U325" s="10"/>
      <c r="V325" s="10"/>
      <c r="W325" s="10"/>
      <c r="X325" s="10"/>
      <c r="Y325" s="10"/>
      <c r="Z325" s="10"/>
      <c r="AA325" s="10"/>
    </row>
    <row r="326" spans="1:27" ht="15.75">
      <c r="A326" s="10" t="s">
        <v>605</v>
      </c>
      <c r="B326" s="10" t="s">
        <v>246</v>
      </c>
      <c r="C326" s="11">
        <v>0</v>
      </c>
      <c r="D326" s="11">
        <v>0</v>
      </c>
      <c r="E326" s="10" t="s">
        <v>30</v>
      </c>
      <c r="F326" s="11">
        <v>98.09</v>
      </c>
      <c r="G326" s="11">
        <v>9</v>
      </c>
      <c r="H326" s="11">
        <v>44.140500000000003</v>
      </c>
      <c r="I326" s="11">
        <v>926.95050000000003</v>
      </c>
      <c r="J326" s="12">
        <v>43513</v>
      </c>
      <c r="K326" s="13">
        <v>2</v>
      </c>
      <c r="L326" s="10" t="s">
        <v>23</v>
      </c>
      <c r="M326" s="11">
        <v>882.81</v>
      </c>
      <c r="N326" s="11">
        <v>4.761904762E-2</v>
      </c>
      <c r="O326" s="11">
        <v>44.140500000000003</v>
      </c>
      <c r="P326" s="23">
        <f t="shared" si="25"/>
        <v>44.140500000000088</v>
      </c>
      <c r="Q326" s="23">
        <f t="shared" si="26"/>
        <v>44.140500000000003</v>
      </c>
      <c r="R326" s="24">
        <f t="shared" si="27"/>
        <v>926.95050000000003</v>
      </c>
      <c r="S326" s="25">
        <f t="shared" si="28"/>
        <v>44.140500000000088</v>
      </c>
      <c r="T326" s="31">
        <f t="shared" si="29"/>
        <v>44.14050000088281</v>
      </c>
      <c r="U326" s="10"/>
      <c r="V326" s="10"/>
      <c r="W326" s="10"/>
      <c r="X326" s="10"/>
      <c r="Y326" s="10"/>
      <c r="Z326" s="10"/>
      <c r="AA326" s="10"/>
    </row>
    <row r="327" spans="1:27" ht="15.75">
      <c r="A327" s="10" t="s">
        <v>606</v>
      </c>
      <c r="B327" s="10" t="s">
        <v>246</v>
      </c>
      <c r="C327" s="11">
        <v>0</v>
      </c>
      <c r="D327" s="11">
        <v>0</v>
      </c>
      <c r="E327" s="10" t="s">
        <v>17</v>
      </c>
      <c r="F327" s="11">
        <v>25.43</v>
      </c>
      <c r="G327" s="11">
        <v>6</v>
      </c>
      <c r="H327" s="11">
        <v>7.6289999999999996</v>
      </c>
      <c r="I327" s="11">
        <v>160.209</v>
      </c>
      <c r="J327" s="12">
        <v>43508</v>
      </c>
      <c r="K327" s="13">
        <v>2</v>
      </c>
      <c r="L327" s="10" t="s">
        <v>18</v>
      </c>
      <c r="M327" s="11">
        <v>152.58000000000001</v>
      </c>
      <c r="N327" s="11">
        <v>4.761904762E-2</v>
      </c>
      <c r="O327" s="11">
        <v>7.6289999999999996</v>
      </c>
      <c r="P327" s="23">
        <f t="shared" si="25"/>
        <v>7.6289999999999623</v>
      </c>
      <c r="Q327" s="23">
        <f t="shared" si="26"/>
        <v>7.6290000000000004</v>
      </c>
      <c r="R327" s="24">
        <f t="shared" si="27"/>
        <v>160.20899999999997</v>
      </c>
      <c r="S327" s="25">
        <f t="shared" si="28"/>
        <v>7.6289999999999907</v>
      </c>
      <c r="T327" s="31">
        <f t="shared" si="29"/>
        <v>7.6290000001525788</v>
      </c>
      <c r="U327" s="10"/>
      <c r="V327" s="10"/>
      <c r="W327" s="10"/>
      <c r="X327" s="10"/>
      <c r="Y327" s="10"/>
      <c r="Z327" s="10"/>
      <c r="AA327" s="10"/>
    </row>
    <row r="328" spans="1:27" ht="15.75">
      <c r="A328" s="10" t="s">
        <v>607</v>
      </c>
      <c r="B328" s="10" t="s">
        <v>246</v>
      </c>
      <c r="C328" s="11">
        <v>1</v>
      </c>
      <c r="D328" s="11">
        <v>0</v>
      </c>
      <c r="E328" s="10" t="s">
        <v>39</v>
      </c>
      <c r="F328" s="11">
        <v>86.68</v>
      </c>
      <c r="G328" s="11">
        <v>8</v>
      </c>
      <c r="H328" s="11">
        <v>34.671999999999997</v>
      </c>
      <c r="I328" s="11">
        <v>728.11199999999997</v>
      </c>
      <c r="J328" s="12">
        <v>43489</v>
      </c>
      <c r="K328" s="13">
        <v>2</v>
      </c>
      <c r="L328" s="10" t="s">
        <v>282</v>
      </c>
      <c r="M328" s="11">
        <v>693.44</v>
      </c>
      <c r="N328" s="11">
        <v>4.761904762E-2</v>
      </c>
      <c r="O328" s="11">
        <v>34.671999999999997</v>
      </c>
      <c r="P328" s="23">
        <f t="shared" si="25"/>
        <v>34.672000000000025</v>
      </c>
      <c r="Q328" s="23">
        <f t="shared" si="26"/>
        <v>34.672000000000004</v>
      </c>
      <c r="R328" s="24">
        <f t="shared" si="27"/>
        <v>728.11200000000008</v>
      </c>
      <c r="S328" s="25">
        <f t="shared" si="28"/>
        <v>34.671999999999912</v>
      </c>
      <c r="T328" s="31">
        <f t="shared" si="29"/>
        <v>34.672000000693444</v>
      </c>
      <c r="U328" s="10"/>
      <c r="V328" s="10"/>
      <c r="W328" s="10"/>
      <c r="X328" s="10"/>
      <c r="Y328" s="10"/>
      <c r="Z328" s="10"/>
      <c r="AA328" s="10"/>
    </row>
    <row r="329" spans="1:27" ht="15.75">
      <c r="A329" s="10" t="s">
        <v>608</v>
      </c>
      <c r="B329" s="10" t="s">
        <v>251</v>
      </c>
      <c r="C329" s="11">
        <v>0</v>
      </c>
      <c r="D329" s="11">
        <v>0</v>
      </c>
      <c r="E329" s="10" t="s">
        <v>22</v>
      </c>
      <c r="F329" s="11">
        <v>22.95</v>
      </c>
      <c r="G329" s="11">
        <v>10</v>
      </c>
      <c r="H329" s="11">
        <v>11.475</v>
      </c>
      <c r="I329" s="11">
        <v>240.97499999999999</v>
      </c>
      <c r="J329" s="12">
        <v>43502</v>
      </c>
      <c r="K329" s="13">
        <v>2</v>
      </c>
      <c r="L329" s="10" t="s">
        <v>18</v>
      </c>
      <c r="M329" s="11">
        <v>229.5</v>
      </c>
      <c r="N329" s="11">
        <v>4.761904762E-2</v>
      </c>
      <c r="O329" s="11">
        <v>11.475</v>
      </c>
      <c r="P329" s="23">
        <f t="shared" si="25"/>
        <v>11.474999999999994</v>
      </c>
      <c r="Q329" s="23">
        <f t="shared" si="26"/>
        <v>11.475</v>
      </c>
      <c r="R329" s="24">
        <f t="shared" si="27"/>
        <v>240.97499999999999</v>
      </c>
      <c r="S329" s="25">
        <f t="shared" si="28"/>
        <v>11.474999999999994</v>
      </c>
      <c r="T329" s="31">
        <f t="shared" si="29"/>
        <v>11.4750000002295</v>
      </c>
      <c r="U329" s="10"/>
      <c r="V329" s="10"/>
      <c r="W329" s="10"/>
      <c r="X329" s="10"/>
      <c r="Y329" s="10"/>
      <c r="Z329" s="10"/>
      <c r="AA329" s="10"/>
    </row>
    <row r="330" spans="1:27" ht="15.75">
      <c r="A330" s="10" t="s">
        <v>609</v>
      </c>
      <c r="B330" s="10" t="s">
        <v>254</v>
      </c>
      <c r="C330" s="11">
        <v>0</v>
      </c>
      <c r="D330" s="11">
        <v>1</v>
      </c>
      <c r="E330" s="10" t="s">
        <v>37</v>
      </c>
      <c r="F330" s="11">
        <v>16.309999999999999</v>
      </c>
      <c r="G330" s="11">
        <v>9</v>
      </c>
      <c r="H330" s="11">
        <v>7.3395000000000001</v>
      </c>
      <c r="I330" s="11">
        <v>154.12950000000001</v>
      </c>
      <c r="J330" s="12">
        <v>43550</v>
      </c>
      <c r="K330" s="13">
        <v>0</v>
      </c>
      <c r="L330" s="10" t="s">
        <v>18</v>
      </c>
      <c r="M330" s="11">
        <v>146.79</v>
      </c>
      <c r="N330" s="11">
        <v>4.761904762E-2</v>
      </c>
      <c r="O330" s="11">
        <v>7.3395000000000001</v>
      </c>
      <c r="P330" s="23">
        <f t="shared" si="25"/>
        <v>7.3394999999999868</v>
      </c>
      <c r="Q330" s="23">
        <f t="shared" si="26"/>
        <v>7.3395000000000001</v>
      </c>
      <c r="R330" s="24">
        <f t="shared" si="27"/>
        <v>154.12949999999998</v>
      </c>
      <c r="S330" s="25">
        <f t="shared" si="28"/>
        <v>7.3395000000000152</v>
      </c>
      <c r="T330" s="31">
        <f t="shared" si="29"/>
        <v>7.3395000001467894</v>
      </c>
      <c r="U330" s="10"/>
      <c r="V330" s="10"/>
      <c r="W330" s="10"/>
      <c r="X330" s="10"/>
      <c r="Y330" s="10"/>
      <c r="Z330" s="10"/>
      <c r="AA330" s="10"/>
    </row>
    <row r="331" spans="1:27" ht="15.75">
      <c r="A331" s="10" t="s">
        <v>610</v>
      </c>
      <c r="B331" s="10" t="s">
        <v>246</v>
      </c>
      <c r="C331" s="11">
        <v>0</v>
      </c>
      <c r="D331" s="11">
        <v>1</v>
      </c>
      <c r="E331" s="10" t="s">
        <v>26</v>
      </c>
      <c r="F331" s="11">
        <v>28.32</v>
      </c>
      <c r="G331" s="11">
        <v>5</v>
      </c>
      <c r="H331" s="11">
        <v>7.08</v>
      </c>
      <c r="I331" s="11">
        <v>148.68</v>
      </c>
      <c r="J331" s="12">
        <v>43535</v>
      </c>
      <c r="K331" s="13">
        <v>1</v>
      </c>
      <c r="L331" s="10" t="s">
        <v>18</v>
      </c>
      <c r="M331" s="11">
        <v>141.6</v>
      </c>
      <c r="N331" s="11">
        <v>4.761904762E-2</v>
      </c>
      <c r="O331" s="11">
        <v>7.08</v>
      </c>
      <c r="P331" s="23">
        <f t="shared" si="25"/>
        <v>7.0800000000000125</v>
      </c>
      <c r="Q331" s="23">
        <f t="shared" si="26"/>
        <v>7.080000000000001</v>
      </c>
      <c r="R331" s="24">
        <f t="shared" si="27"/>
        <v>148.68</v>
      </c>
      <c r="S331" s="25">
        <f t="shared" si="28"/>
        <v>7.0800000000000125</v>
      </c>
      <c r="T331" s="31">
        <f t="shared" si="29"/>
        <v>7.0800000001416006</v>
      </c>
      <c r="U331" s="10"/>
      <c r="V331" s="10"/>
      <c r="W331" s="10"/>
      <c r="X331" s="10"/>
      <c r="Y331" s="10"/>
      <c r="Z331" s="10"/>
      <c r="AA331" s="10"/>
    </row>
    <row r="332" spans="1:27" ht="15.75">
      <c r="A332" s="10" t="s">
        <v>611</v>
      </c>
      <c r="B332" s="10" t="s">
        <v>254</v>
      </c>
      <c r="C332" s="11">
        <v>0</v>
      </c>
      <c r="D332" s="11">
        <v>0</v>
      </c>
      <c r="E332" s="10" t="s">
        <v>26</v>
      </c>
      <c r="F332" s="11">
        <v>16.670000000000002</v>
      </c>
      <c r="G332" s="11">
        <v>7</v>
      </c>
      <c r="H332" s="11">
        <v>5.8345000000000002</v>
      </c>
      <c r="I332" s="11">
        <v>122.5245</v>
      </c>
      <c r="J332" s="12">
        <v>43503</v>
      </c>
      <c r="K332" s="13">
        <v>1</v>
      </c>
      <c r="L332" s="10" t="s">
        <v>18</v>
      </c>
      <c r="M332" s="11">
        <v>116.69</v>
      </c>
      <c r="N332" s="11">
        <v>4.761904762E-2</v>
      </c>
      <c r="O332" s="11">
        <v>5.8345000000000002</v>
      </c>
      <c r="P332" s="23">
        <f t="shared" si="25"/>
        <v>5.8345000000000198</v>
      </c>
      <c r="Q332" s="23">
        <f t="shared" si="26"/>
        <v>5.8345000000000011</v>
      </c>
      <c r="R332" s="24">
        <f t="shared" si="27"/>
        <v>122.52450000000002</v>
      </c>
      <c r="S332" s="25">
        <f t="shared" si="28"/>
        <v>5.8345000000000056</v>
      </c>
      <c r="T332" s="31">
        <f t="shared" si="29"/>
        <v>5.8345000001166909</v>
      </c>
      <c r="U332" s="10"/>
      <c r="V332" s="10"/>
      <c r="W332" s="10"/>
      <c r="X332" s="10"/>
      <c r="Y332" s="10"/>
      <c r="Z332" s="10"/>
      <c r="AA332" s="10"/>
    </row>
    <row r="333" spans="1:27" ht="15.75">
      <c r="A333" s="10" t="s">
        <v>612</v>
      </c>
      <c r="B333" s="10" t="s">
        <v>251</v>
      </c>
      <c r="C333" s="11">
        <v>1</v>
      </c>
      <c r="D333" s="11">
        <v>1</v>
      </c>
      <c r="E333" s="10" t="s">
        <v>39</v>
      </c>
      <c r="F333" s="11">
        <v>73.959999999999994</v>
      </c>
      <c r="G333" s="11">
        <v>1</v>
      </c>
      <c r="H333" s="11">
        <v>3.698</v>
      </c>
      <c r="I333" s="11">
        <v>77.658000000000001</v>
      </c>
      <c r="J333" s="12">
        <v>43470</v>
      </c>
      <c r="K333" s="13">
        <v>1</v>
      </c>
      <c r="L333" s="10" t="s">
        <v>282</v>
      </c>
      <c r="M333" s="11">
        <v>73.959999999999994</v>
      </c>
      <c r="N333" s="11">
        <v>4.761904762E-2</v>
      </c>
      <c r="O333" s="11">
        <v>3.698</v>
      </c>
      <c r="P333" s="23">
        <f t="shared" si="25"/>
        <v>3.6979999999999933</v>
      </c>
      <c r="Q333" s="23">
        <f t="shared" si="26"/>
        <v>3.698</v>
      </c>
      <c r="R333" s="24">
        <f t="shared" si="27"/>
        <v>77.657999999999987</v>
      </c>
      <c r="S333" s="25">
        <f t="shared" si="28"/>
        <v>3.6980000000000075</v>
      </c>
      <c r="T333" s="31">
        <f t="shared" si="29"/>
        <v>3.6980000000739595</v>
      </c>
      <c r="U333" s="10"/>
      <c r="V333" s="10"/>
      <c r="W333" s="10"/>
      <c r="X333" s="10"/>
      <c r="Y333" s="10"/>
      <c r="Z333" s="10"/>
      <c r="AA333" s="10"/>
    </row>
    <row r="334" spans="1:27" ht="15.75">
      <c r="A334" s="10" t="s">
        <v>613</v>
      </c>
      <c r="B334" s="10" t="s">
        <v>246</v>
      </c>
      <c r="C334" s="11">
        <v>0</v>
      </c>
      <c r="D334" s="11">
        <v>0</v>
      </c>
      <c r="E334" s="10" t="s">
        <v>26</v>
      </c>
      <c r="F334" s="11">
        <v>97.94</v>
      </c>
      <c r="G334" s="11">
        <v>1</v>
      </c>
      <c r="H334" s="11">
        <v>4.8970000000000002</v>
      </c>
      <c r="I334" s="11">
        <v>102.837</v>
      </c>
      <c r="J334" s="12">
        <v>43531</v>
      </c>
      <c r="K334" s="13">
        <v>1</v>
      </c>
      <c r="L334" s="10" t="s">
        <v>18</v>
      </c>
      <c r="M334" s="11">
        <v>97.94</v>
      </c>
      <c r="N334" s="11">
        <v>4.761904762E-2</v>
      </c>
      <c r="O334" s="11">
        <v>4.8970000000000002</v>
      </c>
      <c r="P334" s="23">
        <f t="shared" si="25"/>
        <v>4.8970000000000056</v>
      </c>
      <c r="Q334" s="23">
        <f t="shared" si="26"/>
        <v>4.8970000000000002</v>
      </c>
      <c r="R334" s="24">
        <f t="shared" si="27"/>
        <v>102.837</v>
      </c>
      <c r="S334" s="25">
        <f t="shared" si="28"/>
        <v>4.8970000000000056</v>
      </c>
      <c r="T334" s="31">
        <f t="shared" si="29"/>
        <v>4.8970000000979406</v>
      </c>
      <c r="U334" s="10"/>
      <c r="V334" s="10"/>
      <c r="W334" s="10"/>
      <c r="X334" s="10"/>
      <c r="Y334" s="10"/>
      <c r="Z334" s="10"/>
      <c r="AA334" s="10"/>
    </row>
    <row r="335" spans="1:27" ht="15.75">
      <c r="A335" s="10" t="s">
        <v>614</v>
      </c>
      <c r="B335" s="10" t="s">
        <v>246</v>
      </c>
      <c r="C335" s="11">
        <v>0</v>
      </c>
      <c r="D335" s="11">
        <v>1</v>
      </c>
      <c r="E335" s="10" t="s">
        <v>39</v>
      </c>
      <c r="F335" s="11">
        <v>73.05</v>
      </c>
      <c r="G335" s="11">
        <v>4</v>
      </c>
      <c r="H335" s="11">
        <v>14.61</v>
      </c>
      <c r="I335" s="11">
        <v>306.81</v>
      </c>
      <c r="J335" s="12">
        <v>43521</v>
      </c>
      <c r="K335" s="13">
        <v>2</v>
      </c>
      <c r="L335" s="10" t="s">
        <v>282</v>
      </c>
      <c r="M335" s="11">
        <v>292.2</v>
      </c>
      <c r="N335" s="11">
        <v>4.761904762E-2</v>
      </c>
      <c r="O335" s="11">
        <v>14.61</v>
      </c>
      <c r="P335" s="23">
        <f t="shared" si="25"/>
        <v>14.610000000000014</v>
      </c>
      <c r="Q335" s="23">
        <f t="shared" si="26"/>
        <v>14.61</v>
      </c>
      <c r="R335" s="24">
        <f t="shared" si="27"/>
        <v>306.81</v>
      </c>
      <c r="S335" s="25">
        <f t="shared" si="28"/>
        <v>14.610000000000014</v>
      </c>
      <c r="T335" s="31">
        <f t="shared" si="29"/>
        <v>14.610000000292199</v>
      </c>
      <c r="U335" s="10"/>
      <c r="V335" s="10"/>
      <c r="W335" s="10"/>
      <c r="X335" s="10"/>
      <c r="Y335" s="10"/>
      <c r="Z335" s="10"/>
      <c r="AA335" s="10"/>
    </row>
    <row r="336" spans="1:27" ht="15.75">
      <c r="A336" s="10" t="s">
        <v>615</v>
      </c>
      <c r="B336" s="10" t="s">
        <v>254</v>
      </c>
      <c r="C336" s="11">
        <v>1</v>
      </c>
      <c r="D336" s="11">
        <v>1</v>
      </c>
      <c r="E336" s="10" t="s">
        <v>37</v>
      </c>
      <c r="F336" s="11">
        <v>87.48</v>
      </c>
      <c r="G336" s="11">
        <v>6</v>
      </c>
      <c r="H336" s="11">
        <v>26.244</v>
      </c>
      <c r="I336" s="11">
        <v>551.12400000000002</v>
      </c>
      <c r="J336" s="12">
        <v>43497</v>
      </c>
      <c r="K336" s="13">
        <v>2</v>
      </c>
      <c r="L336" s="10" t="s">
        <v>18</v>
      </c>
      <c r="M336" s="11">
        <v>524.88</v>
      </c>
      <c r="N336" s="11">
        <v>4.761904762E-2</v>
      </c>
      <c r="O336" s="11">
        <v>26.244</v>
      </c>
      <c r="P336" s="23">
        <f t="shared" si="25"/>
        <v>26.244000000000028</v>
      </c>
      <c r="Q336" s="23">
        <f t="shared" si="26"/>
        <v>26.244000000000003</v>
      </c>
      <c r="R336" s="24">
        <f t="shared" si="27"/>
        <v>551.12400000000002</v>
      </c>
      <c r="S336" s="25">
        <f t="shared" si="28"/>
        <v>26.244000000000028</v>
      </c>
      <c r="T336" s="31">
        <f t="shared" si="29"/>
        <v>26.244000000524881</v>
      </c>
      <c r="U336" s="10"/>
      <c r="V336" s="10"/>
      <c r="W336" s="10"/>
      <c r="X336" s="10"/>
      <c r="Y336" s="10"/>
      <c r="Z336" s="10"/>
      <c r="AA336" s="10"/>
    </row>
    <row r="337" spans="1:27" ht="15.75">
      <c r="A337" s="10" t="s">
        <v>616</v>
      </c>
      <c r="B337" s="10" t="s">
        <v>246</v>
      </c>
      <c r="C337" s="11">
        <v>0</v>
      </c>
      <c r="D337" s="11">
        <v>0</v>
      </c>
      <c r="E337" s="10" t="s">
        <v>26</v>
      </c>
      <c r="F337" s="11">
        <v>30.68</v>
      </c>
      <c r="G337" s="11">
        <v>3</v>
      </c>
      <c r="H337" s="11">
        <v>4.6020000000000003</v>
      </c>
      <c r="I337" s="11">
        <v>96.641999999999996</v>
      </c>
      <c r="J337" s="12">
        <v>43487</v>
      </c>
      <c r="K337" s="13">
        <v>2</v>
      </c>
      <c r="L337" s="10" t="s">
        <v>18</v>
      </c>
      <c r="M337" s="11">
        <v>92.04</v>
      </c>
      <c r="N337" s="11">
        <v>4.761904762E-2</v>
      </c>
      <c r="O337" s="11">
        <v>4.6020000000000003</v>
      </c>
      <c r="P337" s="23">
        <f t="shared" si="25"/>
        <v>4.6019999999999897</v>
      </c>
      <c r="Q337" s="23">
        <f t="shared" si="26"/>
        <v>4.6020000000000003</v>
      </c>
      <c r="R337" s="24">
        <f t="shared" si="27"/>
        <v>96.641999999999996</v>
      </c>
      <c r="S337" s="25">
        <f t="shared" si="28"/>
        <v>4.6019999999999897</v>
      </c>
      <c r="T337" s="31">
        <f t="shared" si="29"/>
        <v>4.6020000000920396</v>
      </c>
      <c r="U337" s="10"/>
      <c r="V337" s="10"/>
      <c r="W337" s="10"/>
      <c r="X337" s="10"/>
      <c r="Y337" s="10"/>
      <c r="Z337" s="10"/>
      <c r="AA337" s="10"/>
    </row>
    <row r="338" spans="1:27" ht="15.75">
      <c r="A338" s="10" t="s">
        <v>617</v>
      </c>
      <c r="B338" s="10" t="s">
        <v>254</v>
      </c>
      <c r="C338" s="11">
        <v>1</v>
      </c>
      <c r="D338" s="11">
        <v>0</v>
      </c>
      <c r="E338" s="10" t="s">
        <v>17</v>
      </c>
      <c r="F338" s="11">
        <v>75.88</v>
      </c>
      <c r="G338" s="11">
        <v>1</v>
      </c>
      <c r="H338" s="11">
        <v>3.794</v>
      </c>
      <c r="I338" s="11">
        <v>79.674000000000007</v>
      </c>
      <c r="J338" s="12">
        <v>43468</v>
      </c>
      <c r="K338" s="13">
        <v>0</v>
      </c>
      <c r="L338" s="10" t="s">
        <v>282</v>
      </c>
      <c r="M338" s="11">
        <v>75.88</v>
      </c>
      <c r="N338" s="11">
        <v>4.761904762E-2</v>
      </c>
      <c r="O338" s="11">
        <v>3.794</v>
      </c>
      <c r="P338" s="23">
        <f t="shared" si="25"/>
        <v>3.7939999999999969</v>
      </c>
      <c r="Q338" s="23">
        <f t="shared" si="26"/>
        <v>3.794</v>
      </c>
      <c r="R338" s="24">
        <f t="shared" si="27"/>
        <v>79.673999999999992</v>
      </c>
      <c r="S338" s="25">
        <f t="shared" si="28"/>
        <v>3.7940000000000111</v>
      </c>
      <c r="T338" s="31">
        <f t="shared" si="29"/>
        <v>3.7940000000758798</v>
      </c>
      <c r="U338" s="10"/>
      <c r="V338" s="10"/>
      <c r="W338" s="10"/>
      <c r="X338" s="10"/>
      <c r="Y338" s="10"/>
      <c r="Z338" s="10"/>
      <c r="AA338" s="10"/>
    </row>
    <row r="339" spans="1:27" ht="15.75">
      <c r="A339" s="10" t="s">
        <v>618</v>
      </c>
      <c r="B339" s="10" t="s">
        <v>251</v>
      </c>
      <c r="C339" s="11">
        <v>1</v>
      </c>
      <c r="D339" s="11">
        <v>1</v>
      </c>
      <c r="E339" s="10" t="s">
        <v>30</v>
      </c>
      <c r="F339" s="11">
        <v>20.18</v>
      </c>
      <c r="G339" s="11">
        <v>4</v>
      </c>
      <c r="H339" s="11">
        <v>4.0359999999999996</v>
      </c>
      <c r="I339" s="11">
        <v>84.756</v>
      </c>
      <c r="J339" s="12">
        <v>43509</v>
      </c>
      <c r="K339" s="13">
        <v>1</v>
      </c>
      <c r="L339" s="10" t="s">
        <v>282</v>
      </c>
      <c r="M339" s="11">
        <v>80.72</v>
      </c>
      <c r="N339" s="11">
        <v>4.761904762E-2</v>
      </c>
      <c r="O339" s="11">
        <v>4.0359999999999996</v>
      </c>
      <c r="P339" s="23">
        <f t="shared" si="25"/>
        <v>4.0360000000000014</v>
      </c>
      <c r="Q339" s="23">
        <f t="shared" si="26"/>
        <v>4.0360000000000005</v>
      </c>
      <c r="R339" s="24">
        <f t="shared" si="27"/>
        <v>84.756</v>
      </c>
      <c r="S339" s="25">
        <f t="shared" si="28"/>
        <v>4.0360000000000014</v>
      </c>
      <c r="T339" s="31">
        <f t="shared" si="29"/>
        <v>4.0360000000807199</v>
      </c>
      <c r="U339" s="10"/>
      <c r="V339" s="10"/>
      <c r="W339" s="10"/>
      <c r="X339" s="10"/>
      <c r="Y339" s="10"/>
      <c r="Z339" s="10"/>
      <c r="AA339" s="10"/>
    </row>
    <row r="340" spans="1:27" ht="15.75">
      <c r="A340" s="10" t="s">
        <v>619</v>
      </c>
      <c r="B340" s="10" t="s">
        <v>254</v>
      </c>
      <c r="C340" s="11">
        <v>1</v>
      </c>
      <c r="D340" s="11">
        <v>0</v>
      </c>
      <c r="E340" s="10" t="s">
        <v>22</v>
      </c>
      <c r="F340" s="11">
        <v>18.77</v>
      </c>
      <c r="G340" s="11">
        <v>6</v>
      </c>
      <c r="H340" s="11">
        <v>5.6310000000000002</v>
      </c>
      <c r="I340" s="11">
        <v>118.251</v>
      </c>
      <c r="J340" s="12">
        <v>43493</v>
      </c>
      <c r="K340" s="13">
        <v>2</v>
      </c>
      <c r="L340" s="10" t="s">
        <v>282</v>
      </c>
      <c r="M340" s="11">
        <v>112.62</v>
      </c>
      <c r="N340" s="11">
        <v>4.761904762E-2</v>
      </c>
      <c r="O340" s="11">
        <v>5.6310000000000002</v>
      </c>
      <c r="P340" s="23">
        <f t="shared" si="25"/>
        <v>5.6310000000000002</v>
      </c>
      <c r="Q340" s="23">
        <f t="shared" si="26"/>
        <v>5.6310000000000002</v>
      </c>
      <c r="R340" s="24">
        <f t="shared" si="27"/>
        <v>118.251</v>
      </c>
      <c r="S340" s="25">
        <f t="shared" si="28"/>
        <v>5.6310000000000002</v>
      </c>
      <c r="T340" s="31">
        <f t="shared" si="29"/>
        <v>5.6310000001126204</v>
      </c>
      <c r="U340" s="10"/>
      <c r="V340" s="10"/>
      <c r="W340" s="10"/>
      <c r="X340" s="10"/>
      <c r="Y340" s="10"/>
      <c r="Z340" s="10"/>
      <c r="AA340" s="10"/>
    </row>
    <row r="341" spans="1:27" ht="15.75">
      <c r="A341" s="10" t="s">
        <v>620</v>
      </c>
      <c r="B341" s="10" t="s">
        <v>251</v>
      </c>
      <c r="C341" s="11">
        <v>0</v>
      </c>
      <c r="D341" s="11">
        <v>1</v>
      </c>
      <c r="E341" s="10" t="s">
        <v>37</v>
      </c>
      <c r="F341" s="11">
        <v>71.2</v>
      </c>
      <c r="G341" s="11">
        <v>1</v>
      </c>
      <c r="H341" s="11">
        <v>3.56</v>
      </c>
      <c r="I341" s="11">
        <v>74.760000000000005</v>
      </c>
      <c r="J341" s="12">
        <v>43470</v>
      </c>
      <c r="K341" s="13">
        <v>2</v>
      </c>
      <c r="L341" s="10" t="s">
        <v>282</v>
      </c>
      <c r="M341" s="11">
        <v>71.2</v>
      </c>
      <c r="N341" s="11">
        <v>4.761904762E-2</v>
      </c>
      <c r="O341" s="11">
        <v>3.56</v>
      </c>
      <c r="P341" s="23">
        <f t="shared" si="25"/>
        <v>3.5600000000000023</v>
      </c>
      <c r="Q341" s="23">
        <f t="shared" si="26"/>
        <v>3.5600000000000005</v>
      </c>
      <c r="R341" s="24">
        <f t="shared" si="27"/>
        <v>74.760000000000005</v>
      </c>
      <c r="S341" s="25">
        <f t="shared" si="28"/>
        <v>3.5600000000000023</v>
      </c>
      <c r="T341" s="31">
        <f t="shared" si="29"/>
        <v>3.5600000000712004</v>
      </c>
      <c r="U341" s="10"/>
      <c r="V341" s="10"/>
      <c r="W341" s="10"/>
      <c r="X341" s="10"/>
      <c r="Y341" s="10"/>
      <c r="Z341" s="10"/>
      <c r="AA341" s="10"/>
    </row>
    <row r="342" spans="1:27" ht="15.75">
      <c r="A342" s="10" t="s">
        <v>621</v>
      </c>
      <c r="B342" s="10" t="s">
        <v>251</v>
      </c>
      <c r="C342" s="11">
        <v>1</v>
      </c>
      <c r="D342" s="11">
        <v>0</v>
      </c>
      <c r="E342" s="10" t="s">
        <v>26</v>
      </c>
      <c r="F342" s="11">
        <v>38.81</v>
      </c>
      <c r="G342" s="11">
        <v>4</v>
      </c>
      <c r="H342" s="11">
        <v>7.7619999999999996</v>
      </c>
      <c r="I342" s="11">
        <v>163.00200000000001</v>
      </c>
      <c r="J342" s="12">
        <v>43543</v>
      </c>
      <c r="K342" s="13">
        <v>1</v>
      </c>
      <c r="L342" s="10" t="s">
        <v>18</v>
      </c>
      <c r="M342" s="11">
        <v>155.24</v>
      </c>
      <c r="N342" s="11">
        <v>4.761904762E-2</v>
      </c>
      <c r="O342" s="11">
        <v>7.7619999999999996</v>
      </c>
      <c r="P342" s="23">
        <f t="shared" si="25"/>
        <v>7.7620000000000005</v>
      </c>
      <c r="Q342" s="23">
        <f t="shared" si="26"/>
        <v>7.7620000000000005</v>
      </c>
      <c r="R342" s="24">
        <f t="shared" si="27"/>
        <v>163.00200000000001</v>
      </c>
      <c r="S342" s="25">
        <f t="shared" si="28"/>
        <v>7.7620000000000005</v>
      </c>
      <c r="T342" s="31">
        <f t="shared" si="29"/>
        <v>7.7620000001552407</v>
      </c>
      <c r="U342" s="10"/>
      <c r="V342" s="10"/>
      <c r="W342" s="10"/>
      <c r="X342" s="10"/>
      <c r="Y342" s="10"/>
      <c r="Z342" s="10"/>
      <c r="AA342" s="10"/>
    </row>
    <row r="343" spans="1:27" ht="15.75">
      <c r="A343" s="10" t="s">
        <v>622</v>
      </c>
      <c r="B343" s="10" t="s">
        <v>246</v>
      </c>
      <c r="C343" s="11">
        <v>0</v>
      </c>
      <c r="D343" s="11">
        <v>1</v>
      </c>
      <c r="E343" s="10" t="s">
        <v>39</v>
      </c>
      <c r="F343" s="11">
        <v>29.42</v>
      </c>
      <c r="G343" s="11">
        <v>10</v>
      </c>
      <c r="H343" s="11">
        <v>14.71</v>
      </c>
      <c r="I343" s="11">
        <v>308.91000000000003</v>
      </c>
      <c r="J343" s="12">
        <v>43477</v>
      </c>
      <c r="K343" s="13">
        <v>2</v>
      </c>
      <c r="L343" s="10" t="s">
        <v>18</v>
      </c>
      <c r="M343" s="11">
        <v>294.2</v>
      </c>
      <c r="N343" s="11">
        <v>4.761904762E-2</v>
      </c>
      <c r="O343" s="11">
        <v>14.71</v>
      </c>
      <c r="P343" s="23">
        <f t="shared" si="25"/>
        <v>14.710000000000036</v>
      </c>
      <c r="Q343" s="23">
        <f t="shared" si="26"/>
        <v>14.71</v>
      </c>
      <c r="R343" s="24">
        <f t="shared" si="27"/>
        <v>308.91000000000003</v>
      </c>
      <c r="S343" s="25">
        <f t="shared" si="28"/>
        <v>14.710000000000036</v>
      </c>
      <c r="T343" s="31">
        <f t="shared" si="29"/>
        <v>14.710000000294201</v>
      </c>
      <c r="U343" s="10"/>
      <c r="V343" s="10"/>
      <c r="W343" s="10"/>
      <c r="X343" s="10"/>
      <c r="Y343" s="10"/>
      <c r="Z343" s="10"/>
      <c r="AA343" s="10"/>
    </row>
    <row r="344" spans="1:27" ht="15.75">
      <c r="A344" s="10" t="s">
        <v>623</v>
      </c>
      <c r="B344" s="10" t="s">
        <v>246</v>
      </c>
      <c r="C344" s="11">
        <v>0</v>
      </c>
      <c r="D344" s="11">
        <v>0</v>
      </c>
      <c r="E344" s="10" t="s">
        <v>30</v>
      </c>
      <c r="F344" s="11">
        <v>60.95</v>
      </c>
      <c r="G344" s="11">
        <v>9</v>
      </c>
      <c r="H344" s="11">
        <v>27.427499999999998</v>
      </c>
      <c r="I344" s="11">
        <v>575.97749999999996</v>
      </c>
      <c r="J344" s="12">
        <v>43472</v>
      </c>
      <c r="K344" s="13">
        <v>1</v>
      </c>
      <c r="L344" s="10" t="s">
        <v>282</v>
      </c>
      <c r="M344" s="11">
        <v>548.54999999999995</v>
      </c>
      <c r="N344" s="11">
        <v>4.761904762E-2</v>
      </c>
      <c r="O344" s="11">
        <v>27.427499999999998</v>
      </c>
      <c r="P344" s="23">
        <f t="shared" si="25"/>
        <v>27.427500000000123</v>
      </c>
      <c r="Q344" s="23">
        <f t="shared" si="26"/>
        <v>27.427500000000002</v>
      </c>
      <c r="R344" s="24">
        <f t="shared" si="27"/>
        <v>575.97750000000008</v>
      </c>
      <c r="S344" s="25">
        <f t="shared" si="28"/>
        <v>27.427500000000009</v>
      </c>
      <c r="T344" s="31">
        <f t="shared" si="29"/>
        <v>27.427500000548555</v>
      </c>
      <c r="U344" s="10"/>
      <c r="V344" s="10"/>
      <c r="W344" s="10"/>
      <c r="X344" s="10"/>
      <c r="Y344" s="10"/>
      <c r="Z344" s="10"/>
      <c r="AA344" s="10"/>
    </row>
    <row r="345" spans="1:27" ht="15.75">
      <c r="A345" s="10" t="s">
        <v>624</v>
      </c>
      <c r="B345" s="10" t="s">
        <v>251</v>
      </c>
      <c r="C345" s="11">
        <v>0</v>
      </c>
      <c r="D345" s="11">
        <v>1</v>
      </c>
      <c r="E345" s="10" t="s">
        <v>30</v>
      </c>
      <c r="F345" s="11">
        <v>51.54</v>
      </c>
      <c r="G345" s="11">
        <v>5</v>
      </c>
      <c r="H345" s="11">
        <v>12.885</v>
      </c>
      <c r="I345" s="11">
        <v>270.58499999999998</v>
      </c>
      <c r="J345" s="12">
        <v>43491</v>
      </c>
      <c r="K345" s="13">
        <v>2</v>
      </c>
      <c r="L345" s="10" t="s">
        <v>23</v>
      </c>
      <c r="M345" s="11">
        <v>257.7</v>
      </c>
      <c r="N345" s="11">
        <v>4.761904762E-2</v>
      </c>
      <c r="O345" s="11">
        <v>12.885</v>
      </c>
      <c r="P345" s="23">
        <f t="shared" si="25"/>
        <v>12.884999999999991</v>
      </c>
      <c r="Q345" s="23">
        <f t="shared" si="26"/>
        <v>12.885</v>
      </c>
      <c r="R345" s="24">
        <f t="shared" si="27"/>
        <v>270.58499999999998</v>
      </c>
      <c r="S345" s="25">
        <f t="shared" si="28"/>
        <v>12.884999999999991</v>
      </c>
      <c r="T345" s="31">
        <f t="shared" si="29"/>
        <v>12.885000000257699</v>
      </c>
      <c r="U345" s="10"/>
      <c r="V345" s="10"/>
      <c r="W345" s="10"/>
      <c r="X345" s="10"/>
      <c r="Y345" s="10"/>
      <c r="Z345" s="10"/>
      <c r="AA345" s="10"/>
    </row>
    <row r="346" spans="1:27" ht="15.75">
      <c r="A346" s="10" t="s">
        <v>625</v>
      </c>
      <c r="B346" s="10" t="s">
        <v>246</v>
      </c>
      <c r="C346" s="11">
        <v>0</v>
      </c>
      <c r="D346" s="11">
        <v>1</v>
      </c>
      <c r="E346" s="10" t="s">
        <v>22</v>
      </c>
      <c r="F346" s="11">
        <v>66.06</v>
      </c>
      <c r="G346" s="11">
        <v>6</v>
      </c>
      <c r="H346" s="11">
        <v>19.818000000000001</v>
      </c>
      <c r="I346" s="11">
        <v>416.178</v>
      </c>
      <c r="J346" s="12">
        <v>43488</v>
      </c>
      <c r="K346" s="13">
        <v>0</v>
      </c>
      <c r="L346" s="10" t="s">
        <v>23</v>
      </c>
      <c r="M346" s="11">
        <v>396.36</v>
      </c>
      <c r="N346" s="11">
        <v>4.761904762E-2</v>
      </c>
      <c r="O346" s="11">
        <v>19.818000000000001</v>
      </c>
      <c r="P346" s="23">
        <f t="shared" si="25"/>
        <v>19.817999999999984</v>
      </c>
      <c r="Q346" s="23">
        <f t="shared" si="26"/>
        <v>19.818000000000001</v>
      </c>
      <c r="R346" s="24">
        <f t="shared" si="27"/>
        <v>416.178</v>
      </c>
      <c r="S346" s="25">
        <f t="shared" si="28"/>
        <v>19.817999999999984</v>
      </c>
      <c r="T346" s="31">
        <f t="shared" si="29"/>
        <v>19.81800000039636</v>
      </c>
      <c r="U346" s="10"/>
      <c r="V346" s="10"/>
      <c r="W346" s="10"/>
      <c r="X346" s="10"/>
      <c r="Y346" s="10"/>
      <c r="Z346" s="10"/>
      <c r="AA346" s="10"/>
    </row>
    <row r="347" spans="1:27" ht="15.75">
      <c r="A347" s="10" t="s">
        <v>626</v>
      </c>
      <c r="B347" s="10" t="s">
        <v>251</v>
      </c>
      <c r="C347" s="11">
        <v>0</v>
      </c>
      <c r="D347" s="11">
        <v>0</v>
      </c>
      <c r="E347" s="10" t="s">
        <v>39</v>
      </c>
      <c r="F347" s="11">
        <v>57.27</v>
      </c>
      <c r="G347" s="11">
        <v>3</v>
      </c>
      <c r="H347" s="11">
        <v>8.5905000000000005</v>
      </c>
      <c r="I347" s="11">
        <v>180.40049999999999</v>
      </c>
      <c r="J347" s="12">
        <v>43505</v>
      </c>
      <c r="K347" s="13">
        <v>2</v>
      </c>
      <c r="L347" s="10" t="s">
        <v>18</v>
      </c>
      <c r="M347" s="11">
        <v>171.81</v>
      </c>
      <c r="N347" s="11">
        <v>4.761904762E-2</v>
      </c>
      <c r="O347" s="11">
        <v>8.5905000000000005</v>
      </c>
      <c r="P347" s="23">
        <f t="shared" si="25"/>
        <v>8.5904999999999916</v>
      </c>
      <c r="Q347" s="23">
        <f t="shared" si="26"/>
        <v>8.5905000000000005</v>
      </c>
      <c r="R347" s="24">
        <f t="shared" si="27"/>
        <v>180.40049999999999</v>
      </c>
      <c r="S347" s="25">
        <f t="shared" si="28"/>
        <v>8.5904999999999916</v>
      </c>
      <c r="T347" s="31">
        <f t="shared" si="29"/>
        <v>8.5905000001718097</v>
      </c>
      <c r="U347" s="10"/>
      <c r="V347" s="10"/>
      <c r="W347" s="10"/>
      <c r="X347" s="10"/>
      <c r="Y347" s="10"/>
      <c r="Z347" s="10"/>
      <c r="AA347" s="10"/>
    </row>
    <row r="348" spans="1:27" ht="15.75">
      <c r="A348" s="10" t="s">
        <v>627</v>
      </c>
      <c r="B348" s="10" t="s">
        <v>251</v>
      </c>
      <c r="C348" s="11">
        <v>0</v>
      </c>
      <c r="D348" s="11">
        <v>1</v>
      </c>
      <c r="E348" s="10" t="s">
        <v>39</v>
      </c>
      <c r="F348" s="11">
        <v>54.31</v>
      </c>
      <c r="G348" s="11">
        <v>9</v>
      </c>
      <c r="H348" s="11">
        <v>24.439499999999999</v>
      </c>
      <c r="I348" s="11">
        <v>513.22950000000003</v>
      </c>
      <c r="J348" s="12">
        <v>43518</v>
      </c>
      <c r="K348" s="13">
        <v>0</v>
      </c>
      <c r="L348" s="10" t="s">
        <v>23</v>
      </c>
      <c r="M348" s="11">
        <v>488.79</v>
      </c>
      <c r="N348" s="11">
        <v>4.761904762E-2</v>
      </c>
      <c r="O348" s="11">
        <v>24.439499999999999</v>
      </c>
      <c r="P348" s="23">
        <f t="shared" si="25"/>
        <v>24.43950000000001</v>
      </c>
      <c r="Q348" s="23">
        <f t="shared" si="26"/>
        <v>24.439500000000002</v>
      </c>
      <c r="R348" s="24">
        <f t="shared" si="27"/>
        <v>513.22950000000003</v>
      </c>
      <c r="S348" s="25">
        <f t="shared" si="28"/>
        <v>24.43950000000001</v>
      </c>
      <c r="T348" s="31">
        <f t="shared" si="29"/>
        <v>24.439500000488792</v>
      </c>
      <c r="U348" s="10"/>
      <c r="V348" s="10"/>
      <c r="W348" s="10"/>
      <c r="X348" s="10"/>
      <c r="Y348" s="10"/>
      <c r="Z348" s="10"/>
      <c r="AA348" s="10"/>
    </row>
    <row r="349" spans="1:27" ht="15.75">
      <c r="A349" s="10" t="s">
        <v>628</v>
      </c>
      <c r="B349" s="10" t="s">
        <v>251</v>
      </c>
      <c r="C349" s="11">
        <v>0</v>
      </c>
      <c r="D349" s="11">
        <v>1</v>
      </c>
      <c r="E349" s="10" t="s">
        <v>17</v>
      </c>
      <c r="F349" s="11">
        <v>58.24</v>
      </c>
      <c r="G349" s="11">
        <v>9</v>
      </c>
      <c r="H349" s="11">
        <v>26.207999999999998</v>
      </c>
      <c r="I349" s="11">
        <v>550.36800000000005</v>
      </c>
      <c r="J349" s="12">
        <v>43501</v>
      </c>
      <c r="K349" s="13">
        <v>1</v>
      </c>
      <c r="L349" s="10" t="s">
        <v>23</v>
      </c>
      <c r="M349" s="11">
        <v>524.16</v>
      </c>
      <c r="N349" s="11">
        <v>4.761904762E-2</v>
      </c>
      <c r="O349" s="11">
        <v>26.207999999999998</v>
      </c>
      <c r="P349" s="23">
        <f t="shared" si="25"/>
        <v>26.20799999999997</v>
      </c>
      <c r="Q349" s="23">
        <f t="shared" si="26"/>
        <v>26.208000000000002</v>
      </c>
      <c r="R349" s="24">
        <f t="shared" si="27"/>
        <v>550.36799999999994</v>
      </c>
      <c r="S349" s="25">
        <f t="shared" si="28"/>
        <v>26.208000000000084</v>
      </c>
      <c r="T349" s="31">
        <f t="shared" si="29"/>
        <v>26.208000000524159</v>
      </c>
      <c r="U349" s="10"/>
      <c r="V349" s="10"/>
      <c r="W349" s="10"/>
      <c r="X349" s="10"/>
      <c r="Y349" s="10"/>
      <c r="Z349" s="10"/>
      <c r="AA349" s="10"/>
    </row>
    <row r="350" spans="1:27" ht="15.75">
      <c r="A350" s="10" t="s">
        <v>629</v>
      </c>
      <c r="B350" s="10" t="s">
        <v>254</v>
      </c>
      <c r="C350" s="11">
        <v>0</v>
      </c>
      <c r="D350" s="11">
        <v>0</v>
      </c>
      <c r="E350" s="10" t="s">
        <v>22</v>
      </c>
      <c r="F350" s="11">
        <v>22.21</v>
      </c>
      <c r="G350" s="11">
        <v>6</v>
      </c>
      <c r="H350" s="11">
        <v>6.6630000000000003</v>
      </c>
      <c r="I350" s="11">
        <v>139.923</v>
      </c>
      <c r="J350" s="12">
        <v>43531</v>
      </c>
      <c r="K350" s="13">
        <v>0</v>
      </c>
      <c r="L350" s="10" t="s">
        <v>282</v>
      </c>
      <c r="M350" s="11">
        <v>133.26</v>
      </c>
      <c r="N350" s="11">
        <v>4.761904762E-2</v>
      </c>
      <c r="O350" s="11">
        <v>6.6630000000000003</v>
      </c>
      <c r="P350" s="23">
        <f t="shared" si="25"/>
        <v>6.6630000000000109</v>
      </c>
      <c r="Q350" s="23">
        <f t="shared" si="26"/>
        <v>6.6630000000000003</v>
      </c>
      <c r="R350" s="24">
        <f t="shared" si="27"/>
        <v>139.923</v>
      </c>
      <c r="S350" s="25">
        <f t="shared" si="28"/>
        <v>6.6630000000000109</v>
      </c>
      <c r="T350" s="31">
        <f t="shared" si="29"/>
        <v>6.6630000001332599</v>
      </c>
      <c r="U350" s="10"/>
      <c r="V350" s="10"/>
      <c r="W350" s="10"/>
      <c r="X350" s="10"/>
      <c r="Y350" s="10"/>
      <c r="Z350" s="10"/>
      <c r="AA350" s="10"/>
    </row>
    <row r="351" spans="1:27" ht="15.75">
      <c r="A351" s="10" t="s">
        <v>630</v>
      </c>
      <c r="B351" s="10" t="s">
        <v>246</v>
      </c>
      <c r="C351" s="11">
        <v>1</v>
      </c>
      <c r="D351" s="11">
        <v>0</v>
      </c>
      <c r="E351" s="10" t="s">
        <v>22</v>
      </c>
      <c r="F351" s="11">
        <v>19.32</v>
      </c>
      <c r="G351" s="11">
        <v>7</v>
      </c>
      <c r="H351" s="11">
        <v>6.7619999999999996</v>
      </c>
      <c r="I351" s="11">
        <v>142.00200000000001</v>
      </c>
      <c r="J351" s="12">
        <v>43549</v>
      </c>
      <c r="K351" s="13">
        <v>2</v>
      </c>
      <c r="L351" s="10" t="s">
        <v>23</v>
      </c>
      <c r="M351" s="11">
        <v>135.24</v>
      </c>
      <c r="N351" s="11">
        <v>4.761904762E-2</v>
      </c>
      <c r="O351" s="11">
        <v>6.7619999999999996</v>
      </c>
      <c r="P351" s="23">
        <f t="shared" si="25"/>
        <v>6.7620000000000005</v>
      </c>
      <c r="Q351" s="23">
        <f t="shared" si="26"/>
        <v>6.7620000000000005</v>
      </c>
      <c r="R351" s="24">
        <f t="shared" si="27"/>
        <v>142.00200000000001</v>
      </c>
      <c r="S351" s="25">
        <f t="shared" si="28"/>
        <v>6.7620000000000005</v>
      </c>
      <c r="T351" s="31">
        <f t="shared" si="29"/>
        <v>6.7620000001352407</v>
      </c>
      <c r="U351" s="10"/>
      <c r="V351" s="10"/>
      <c r="W351" s="10"/>
      <c r="X351" s="10"/>
      <c r="Y351" s="10"/>
      <c r="Z351" s="10"/>
      <c r="AA351" s="10"/>
    </row>
    <row r="352" spans="1:27" ht="15.75">
      <c r="A352" s="10" t="s">
        <v>631</v>
      </c>
      <c r="B352" s="10" t="s">
        <v>251</v>
      </c>
      <c r="C352" s="11">
        <v>0</v>
      </c>
      <c r="D352" s="11">
        <v>0</v>
      </c>
      <c r="E352" s="10" t="s">
        <v>26</v>
      </c>
      <c r="F352" s="11">
        <v>37.479999999999997</v>
      </c>
      <c r="G352" s="11">
        <v>3</v>
      </c>
      <c r="H352" s="11">
        <v>5.6219999999999999</v>
      </c>
      <c r="I352" s="11">
        <v>118.062</v>
      </c>
      <c r="J352" s="12">
        <v>43485</v>
      </c>
      <c r="K352" s="13">
        <v>1</v>
      </c>
      <c r="L352" s="10" t="s">
        <v>282</v>
      </c>
      <c r="M352" s="11">
        <v>112.44</v>
      </c>
      <c r="N352" s="11">
        <v>4.761904762E-2</v>
      </c>
      <c r="O352" s="11">
        <v>5.6219999999999999</v>
      </c>
      <c r="P352" s="23">
        <f t="shared" si="25"/>
        <v>5.6219999999999999</v>
      </c>
      <c r="Q352" s="23">
        <f t="shared" si="26"/>
        <v>5.6219999999999999</v>
      </c>
      <c r="R352" s="24">
        <f t="shared" si="27"/>
        <v>118.062</v>
      </c>
      <c r="S352" s="25">
        <f t="shared" si="28"/>
        <v>5.6219999999999999</v>
      </c>
      <c r="T352" s="31">
        <f t="shared" si="29"/>
        <v>5.6220000001124397</v>
      </c>
      <c r="U352" s="10"/>
      <c r="V352" s="10"/>
      <c r="W352" s="10"/>
      <c r="X352" s="10"/>
      <c r="Y352" s="10"/>
      <c r="Z352" s="10"/>
      <c r="AA352" s="10"/>
    </row>
    <row r="353" spans="1:27" ht="15.75">
      <c r="A353" s="10" t="s">
        <v>632</v>
      </c>
      <c r="B353" s="10" t="s">
        <v>251</v>
      </c>
      <c r="C353" s="11">
        <v>1</v>
      </c>
      <c r="D353" s="11">
        <v>1</v>
      </c>
      <c r="E353" s="10" t="s">
        <v>39</v>
      </c>
      <c r="F353" s="11">
        <v>72.040000000000006</v>
      </c>
      <c r="G353" s="11">
        <v>2</v>
      </c>
      <c r="H353" s="11">
        <v>7.2039999999999997</v>
      </c>
      <c r="I353" s="11">
        <v>151.28399999999999</v>
      </c>
      <c r="J353" s="12">
        <v>43500</v>
      </c>
      <c r="K353" s="13">
        <v>2</v>
      </c>
      <c r="L353" s="10" t="s">
        <v>23</v>
      </c>
      <c r="M353" s="11">
        <v>144.08000000000001</v>
      </c>
      <c r="N353" s="11">
        <v>4.761904762E-2</v>
      </c>
      <c r="O353" s="11">
        <v>7.2039999999999997</v>
      </c>
      <c r="P353" s="23">
        <f t="shared" si="25"/>
        <v>7.2040000000000077</v>
      </c>
      <c r="Q353" s="23">
        <f t="shared" si="26"/>
        <v>7.2040000000000006</v>
      </c>
      <c r="R353" s="24">
        <f t="shared" si="27"/>
        <v>151.28400000000002</v>
      </c>
      <c r="S353" s="25">
        <f t="shared" si="28"/>
        <v>7.2039999999999793</v>
      </c>
      <c r="T353" s="31">
        <f t="shared" si="29"/>
        <v>7.2040000001440809</v>
      </c>
      <c r="U353" s="10"/>
      <c r="V353" s="10"/>
      <c r="W353" s="10"/>
      <c r="X353" s="10"/>
      <c r="Y353" s="10"/>
      <c r="Z353" s="10"/>
      <c r="AA353" s="10"/>
    </row>
    <row r="354" spans="1:27" ht="15.75">
      <c r="A354" s="10" t="s">
        <v>633</v>
      </c>
      <c r="B354" s="10" t="s">
        <v>254</v>
      </c>
      <c r="C354" s="11">
        <v>1</v>
      </c>
      <c r="D354" s="11">
        <v>1</v>
      </c>
      <c r="E354" s="10" t="s">
        <v>37</v>
      </c>
      <c r="F354" s="11">
        <v>98.52</v>
      </c>
      <c r="G354" s="11">
        <v>10</v>
      </c>
      <c r="H354" s="11">
        <v>49.26</v>
      </c>
      <c r="I354" s="11">
        <v>1034.46</v>
      </c>
      <c r="J354" s="12">
        <v>43495</v>
      </c>
      <c r="K354" s="13">
        <v>2</v>
      </c>
      <c r="L354" s="10" t="s">
        <v>18</v>
      </c>
      <c r="M354" s="11">
        <v>985.2</v>
      </c>
      <c r="N354" s="11">
        <v>4.761904762E-2</v>
      </c>
      <c r="O354" s="11">
        <v>49.26</v>
      </c>
      <c r="P354" s="23">
        <f t="shared" si="25"/>
        <v>49.259999999999991</v>
      </c>
      <c r="Q354" s="23">
        <f t="shared" si="26"/>
        <v>49.260000000000005</v>
      </c>
      <c r="R354" s="24">
        <f t="shared" si="27"/>
        <v>1034.46</v>
      </c>
      <c r="S354" s="25">
        <f t="shared" si="28"/>
        <v>49.259999999999991</v>
      </c>
      <c r="T354" s="31">
        <f t="shared" si="29"/>
        <v>49.260000000985201</v>
      </c>
      <c r="U354" s="10"/>
      <c r="V354" s="10"/>
      <c r="W354" s="10"/>
      <c r="X354" s="10"/>
      <c r="Y354" s="10"/>
      <c r="Z354" s="10"/>
      <c r="AA354" s="10"/>
    </row>
    <row r="355" spans="1:27" ht="15.75">
      <c r="A355" s="10" t="s">
        <v>634</v>
      </c>
      <c r="B355" s="10" t="s">
        <v>246</v>
      </c>
      <c r="C355" s="11">
        <v>1</v>
      </c>
      <c r="D355" s="11">
        <v>0</v>
      </c>
      <c r="E355" s="10" t="s">
        <v>37</v>
      </c>
      <c r="F355" s="11">
        <v>41.66</v>
      </c>
      <c r="G355" s="11">
        <v>6</v>
      </c>
      <c r="H355" s="11">
        <v>12.497999999999999</v>
      </c>
      <c r="I355" s="11">
        <v>262.45800000000003</v>
      </c>
      <c r="J355" s="12">
        <v>43467</v>
      </c>
      <c r="K355" s="13">
        <v>2</v>
      </c>
      <c r="L355" s="10" t="s">
        <v>18</v>
      </c>
      <c r="M355" s="11">
        <v>249.96</v>
      </c>
      <c r="N355" s="11">
        <v>4.761904762E-2</v>
      </c>
      <c r="O355" s="11">
        <v>12.497999999999999</v>
      </c>
      <c r="P355" s="23">
        <f t="shared" si="25"/>
        <v>12.497999999999962</v>
      </c>
      <c r="Q355" s="23">
        <f t="shared" si="26"/>
        <v>12.497999999999998</v>
      </c>
      <c r="R355" s="24">
        <f t="shared" si="27"/>
        <v>262.45799999999997</v>
      </c>
      <c r="S355" s="25">
        <f t="shared" si="28"/>
        <v>12.498000000000019</v>
      </c>
      <c r="T355" s="31">
        <f t="shared" si="29"/>
        <v>12.498000000249959</v>
      </c>
      <c r="U355" s="10"/>
      <c r="V355" s="10"/>
      <c r="W355" s="10"/>
      <c r="X355" s="10"/>
      <c r="Y355" s="10"/>
      <c r="Z355" s="10"/>
      <c r="AA355" s="10"/>
    </row>
    <row r="356" spans="1:27" ht="15.75">
      <c r="A356" s="10" t="s">
        <v>635</v>
      </c>
      <c r="B356" s="10" t="s">
        <v>246</v>
      </c>
      <c r="C356" s="11">
        <v>1</v>
      </c>
      <c r="D356" s="11">
        <v>1</v>
      </c>
      <c r="E356" s="10" t="s">
        <v>26</v>
      </c>
      <c r="F356" s="11">
        <v>72.42</v>
      </c>
      <c r="G356" s="11">
        <v>3</v>
      </c>
      <c r="H356" s="11">
        <v>10.863</v>
      </c>
      <c r="I356" s="11">
        <v>228.12299999999999</v>
      </c>
      <c r="J356" s="12">
        <v>43553</v>
      </c>
      <c r="K356" s="13">
        <v>2</v>
      </c>
      <c r="L356" s="10" t="s">
        <v>18</v>
      </c>
      <c r="M356" s="11">
        <v>217.26</v>
      </c>
      <c r="N356" s="11">
        <v>4.761904762E-2</v>
      </c>
      <c r="O356" s="11">
        <v>10.863</v>
      </c>
      <c r="P356" s="23">
        <f t="shared" si="25"/>
        <v>10.863</v>
      </c>
      <c r="Q356" s="23">
        <f t="shared" si="26"/>
        <v>10.863000000000001</v>
      </c>
      <c r="R356" s="24">
        <f t="shared" si="27"/>
        <v>228.12299999999999</v>
      </c>
      <c r="S356" s="25">
        <f t="shared" si="28"/>
        <v>10.863</v>
      </c>
      <c r="T356" s="31">
        <f t="shared" si="29"/>
        <v>10.86300000021726</v>
      </c>
      <c r="U356" s="10"/>
      <c r="V356" s="10"/>
      <c r="W356" s="10"/>
      <c r="X356" s="10"/>
      <c r="Y356" s="10"/>
      <c r="Z356" s="10"/>
      <c r="AA356" s="10"/>
    </row>
    <row r="357" spans="1:27" ht="15.75">
      <c r="A357" s="10" t="s">
        <v>636</v>
      </c>
      <c r="B357" s="10" t="s">
        <v>251</v>
      </c>
      <c r="C357" s="11">
        <v>0</v>
      </c>
      <c r="D357" s="11">
        <v>0</v>
      </c>
      <c r="E357" s="10" t="s">
        <v>22</v>
      </c>
      <c r="F357" s="11">
        <v>21.58</v>
      </c>
      <c r="G357" s="11">
        <v>9</v>
      </c>
      <c r="H357" s="11">
        <v>9.7110000000000003</v>
      </c>
      <c r="I357" s="11">
        <v>203.93100000000001</v>
      </c>
      <c r="J357" s="12">
        <v>43538</v>
      </c>
      <c r="K357" s="13">
        <v>1</v>
      </c>
      <c r="L357" s="10" t="s">
        <v>23</v>
      </c>
      <c r="M357" s="11">
        <v>194.22</v>
      </c>
      <c r="N357" s="11">
        <v>4.761904762E-2</v>
      </c>
      <c r="O357" s="11">
        <v>9.7110000000000003</v>
      </c>
      <c r="P357" s="23">
        <f t="shared" si="25"/>
        <v>9.7109999999999843</v>
      </c>
      <c r="Q357" s="23">
        <f t="shared" si="26"/>
        <v>9.7110000000000003</v>
      </c>
      <c r="R357" s="24">
        <f t="shared" si="27"/>
        <v>203.93099999999998</v>
      </c>
      <c r="S357" s="25">
        <f t="shared" si="28"/>
        <v>9.7110000000000127</v>
      </c>
      <c r="T357" s="31">
        <f t="shared" si="29"/>
        <v>9.71100000019422</v>
      </c>
      <c r="U357" s="10"/>
      <c r="V357" s="10"/>
      <c r="W357" s="10"/>
      <c r="X357" s="10"/>
      <c r="Y357" s="10"/>
      <c r="Z357" s="10"/>
      <c r="AA357" s="10"/>
    </row>
    <row r="358" spans="1:27" ht="15.75">
      <c r="A358" s="10" t="s">
        <v>637</v>
      </c>
      <c r="B358" s="10" t="s">
        <v>254</v>
      </c>
      <c r="C358" s="11">
        <v>0</v>
      </c>
      <c r="D358" s="11">
        <v>0</v>
      </c>
      <c r="E358" s="10" t="s">
        <v>37</v>
      </c>
      <c r="F358" s="11">
        <v>89.2</v>
      </c>
      <c r="G358" s="11">
        <v>10</v>
      </c>
      <c r="H358" s="11">
        <v>44.6</v>
      </c>
      <c r="I358" s="11">
        <v>936.6</v>
      </c>
      <c r="J358" s="12">
        <v>43507</v>
      </c>
      <c r="K358" s="13">
        <v>2</v>
      </c>
      <c r="L358" s="10" t="s">
        <v>282</v>
      </c>
      <c r="M358" s="11">
        <v>892</v>
      </c>
      <c r="N358" s="11">
        <v>4.761904762E-2</v>
      </c>
      <c r="O358" s="11">
        <v>44.6</v>
      </c>
      <c r="P358" s="23">
        <f t="shared" si="25"/>
        <v>44.600000000000023</v>
      </c>
      <c r="Q358" s="23">
        <f t="shared" si="26"/>
        <v>44.6</v>
      </c>
      <c r="R358" s="24">
        <f t="shared" si="27"/>
        <v>936.6</v>
      </c>
      <c r="S358" s="25">
        <f t="shared" si="28"/>
        <v>44.600000000000023</v>
      </c>
      <c r="T358" s="31">
        <f t="shared" si="29"/>
        <v>44.600000000892003</v>
      </c>
      <c r="U358" s="10"/>
      <c r="V358" s="10"/>
      <c r="W358" s="10"/>
      <c r="X358" s="10"/>
      <c r="Y358" s="10"/>
      <c r="Z358" s="10"/>
      <c r="AA358" s="10"/>
    </row>
    <row r="359" spans="1:27" ht="15.75">
      <c r="A359" s="10" t="s">
        <v>638</v>
      </c>
      <c r="B359" s="10" t="s">
        <v>251</v>
      </c>
      <c r="C359" s="11">
        <v>0</v>
      </c>
      <c r="D359" s="11">
        <v>1</v>
      </c>
      <c r="E359" s="10" t="s">
        <v>22</v>
      </c>
      <c r="F359" s="11">
        <v>42.42</v>
      </c>
      <c r="G359" s="11">
        <v>8</v>
      </c>
      <c r="H359" s="11">
        <v>16.968</v>
      </c>
      <c r="I359" s="11">
        <v>356.32799999999997</v>
      </c>
      <c r="J359" s="12">
        <v>43495</v>
      </c>
      <c r="K359" s="13">
        <v>1</v>
      </c>
      <c r="L359" s="10" t="s">
        <v>18</v>
      </c>
      <c r="M359" s="11">
        <v>339.36</v>
      </c>
      <c r="N359" s="11">
        <v>4.761904762E-2</v>
      </c>
      <c r="O359" s="11">
        <v>16.968</v>
      </c>
      <c r="P359" s="23">
        <f t="shared" si="25"/>
        <v>16.968000000000018</v>
      </c>
      <c r="Q359" s="23">
        <f t="shared" si="26"/>
        <v>16.968</v>
      </c>
      <c r="R359" s="24">
        <f t="shared" si="27"/>
        <v>356.32800000000003</v>
      </c>
      <c r="S359" s="25">
        <f t="shared" si="28"/>
        <v>16.967999999999961</v>
      </c>
      <c r="T359" s="31">
        <f t="shared" si="29"/>
        <v>16.968000000339362</v>
      </c>
      <c r="U359" s="10"/>
      <c r="V359" s="10"/>
      <c r="W359" s="10"/>
      <c r="X359" s="10"/>
      <c r="Y359" s="10"/>
      <c r="Z359" s="10"/>
      <c r="AA359" s="10"/>
    </row>
    <row r="360" spans="1:27" ht="15.75">
      <c r="A360" s="10" t="s">
        <v>639</v>
      </c>
      <c r="B360" s="10" t="s">
        <v>246</v>
      </c>
      <c r="C360" s="11">
        <v>1</v>
      </c>
      <c r="D360" s="11">
        <v>0</v>
      </c>
      <c r="E360" s="10" t="s">
        <v>22</v>
      </c>
      <c r="F360" s="11">
        <v>74.510000000000005</v>
      </c>
      <c r="G360" s="11">
        <v>6</v>
      </c>
      <c r="H360" s="11">
        <v>22.353000000000002</v>
      </c>
      <c r="I360" s="11">
        <v>469.41300000000001</v>
      </c>
      <c r="J360" s="12">
        <v>43544</v>
      </c>
      <c r="K360" s="13">
        <v>2</v>
      </c>
      <c r="L360" s="10" t="s">
        <v>18</v>
      </c>
      <c r="M360" s="11">
        <v>447.06</v>
      </c>
      <c r="N360" s="11">
        <v>4.761904762E-2</v>
      </c>
      <c r="O360" s="11">
        <v>22.353000000000002</v>
      </c>
      <c r="P360" s="23">
        <f t="shared" si="25"/>
        <v>22.353000000000065</v>
      </c>
      <c r="Q360" s="23">
        <f t="shared" si="26"/>
        <v>22.353000000000002</v>
      </c>
      <c r="R360" s="24">
        <f t="shared" si="27"/>
        <v>469.41300000000007</v>
      </c>
      <c r="S360" s="25">
        <f t="shared" si="28"/>
        <v>22.353000000000009</v>
      </c>
      <c r="T360" s="31">
        <f t="shared" si="29"/>
        <v>22.353000000447064</v>
      </c>
      <c r="U360" s="10"/>
      <c r="V360" s="10"/>
      <c r="W360" s="10"/>
      <c r="X360" s="10"/>
      <c r="Y360" s="10"/>
      <c r="Z360" s="10"/>
      <c r="AA360" s="10"/>
    </row>
    <row r="361" spans="1:27" ht="15.75">
      <c r="A361" s="10" t="s">
        <v>640</v>
      </c>
      <c r="B361" s="10" t="s">
        <v>251</v>
      </c>
      <c r="C361" s="11">
        <v>0</v>
      </c>
      <c r="D361" s="11">
        <v>0</v>
      </c>
      <c r="E361" s="10" t="s">
        <v>39</v>
      </c>
      <c r="F361" s="11">
        <v>99.25</v>
      </c>
      <c r="G361" s="11">
        <v>2</v>
      </c>
      <c r="H361" s="11">
        <v>9.9250000000000007</v>
      </c>
      <c r="I361" s="11">
        <v>208.42500000000001</v>
      </c>
      <c r="J361" s="12">
        <v>43544</v>
      </c>
      <c r="K361" s="13">
        <v>1</v>
      </c>
      <c r="L361" s="10" t="s">
        <v>23</v>
      </c>
      <c r="M361" s="11">
        <v>198.5</v>
      </c>
      <c r="N361" s="11">
        <v>4.761904762E-2</v>
      </c>
      <c r="O361" s="11">
        <v>9.9250000000000007</v>
      </c>
      <c r="P361" s="23">
        <f t="shared" si="25"/>
        <v>9.9250000000000114</v>
      </c>
      <c r="Q361" s="23">
        <f t="shared" si="26"/>
        <v>9.9250000000000007</v>
      </c>
      <c r="R361" s="24">
        <f t="shared" si="27"/>
        <v>208.42500000000001</v>
      </c>
      <c r="S361" s="25">
        <f t="shared" si="28"/>
        <v>9.9250000000000114</v>
      </c>
      <c r="T361" s="31">
        <f t="shared" si="29"/>
        <v>9.9250000001985015</v>
      </c>
      <c r="U361" s="10"/>
      <c r="V361" s="10"/>
      <c r="W361" s="10"/>
      <c r="X361" s="10"/>
      <c r="Y361" s="10"/>
      <c r="Z361" s="10"/>
      <c r="AA361" s="10"/>
    </row>
    <row r="362" spans="1:27" ht="15.75">
      <c r="A362" s="10" t="s">
        <v>641</v>
      </c>
      <c r="B362" s="10" t="s">
        <v>246</v>
      </c>
      <c r="C362" s="11">
        <v>0</v>
      </c>
      <c r="D362" s="11">
        <v>1</v>
      </c>
      <c r="E362" s="10" t="s">
        <v>37</v>
      </c>
      <c r="F362" s="11">
        <v>81.209999999999994</v>
      </c>
      <c r="G362" s="11">
        <v>10</v>
      </c>
      <c r="H362" s="11">
        <v>40.604999999999997</v>
      </c>
      <c r="I362" s="11">
        <v>852.70500000000004</v>
      </c>
      <c r="J362" s="12">
        <v>43482</v>
      </c>
      <c r="K362" s="13">
        <v>1</v>
      </c>
      <c r="L362" s="10" t="s">
        <v>282</v>
      </c>
      <c r="M362" s="11">
        <v>812.1</v>
      </c>
      <c r="N362" s="11">
        <v>4.761904762E-2</v>
      </c>
      <c r="O362" s="11">
        <v>40.604999999999997</v>
      </c>
      <c r="P362" s="23">
        <f t="shared" si="25"/>
        <v>40.604999999999905</v>
      </c>
      <c r="Q362" s="23">
        <f t="shared" si="26"/>
        <v>40.605000000000004</v>
      </c>
      <c r="R362" s="24">
        <f t="shared" si="27"/>
        <v>852.70499999999993</v>
      </c>
      <c r="S362" s="25">
        <f t="shared" si="28"/>
        <v>40.605000000000018</v>
      </c>
      <c r="T362" s="31">
        <f t="shared" si="29"/>
        <v>40.605000000812097</v>
      </c>
      <c r="U362" s="10"/>
      <c r="V362" s="10"/>
      <c r="W362" s="10"/>
      <c r="X362" s="10"/>
      <c r="Y362" s="10"/>
      <c r="Z362" s="10"/>
      <c r="AA362" s="10"/>
    </row>
    <row r="363" spans="1:27" ht="15.75">
      <c r="A363" s="10" t="s">
        <v>642</v>
      </c>
      <c r="B363" s="10" t="s">
        <v>254</v>
      </c>
      <c r="C363" s="11">
        <v>0</v>
      </c>
      <c r="D363" s="11">
        <v>1</v>
      </c>
      <c r="E363" s="10" t="s">
        <v>30</v>
      </c>
      <c r="F363" s="11">
        <v>49.33</v>
      </c>
      <c r="G363" s="11">
        <v>10</v>
      </c>
      <c r="H363" s="11">
        <v>24.664999999999999</v>
      </c>
      <c r="I363" s="11">
        <v>517.96500000000003</v>
      </c>
      <c r="J363" s="12">
        <v>43499</v>
      </c>
      <c r="K363" s="13">
        <v>2</v>
      </c>
      <c r="L363" s="10" t="s">
        <v>282</v>
      </c>
      <c r="M363" s="11">
        <v>493.3</v>
      </c>
      <c r="N363" s="11">
        <v>4.761904762E-2</v>
      </c>
      <c r="O363" s="11">
        <v>24.664999999999999</v>
      </c>
      <c r="P363" s="23">
        <f t="shared" si="25"/>
        <v>24.664999999999907</v>
      </c>
      <c r="Q363" s="23">
        <f t="shared" si="26"/>
        <v>24.664999999999999</v>
      </c>
      <c r="R363" s="24">
        <f t="shared" si="27"/>
        <v>517.96499999999992</v>
      </c>
      <c r="S363" s="25">
        <f t="shared" si="28"/>
        <v>24.66500000000002</v>
      </c>
      <c r="T363" s="31">
        <f t="shared" si="29"/>
        <v>24.665000000493297</v>
      </c>
      <c r="U363" s="10"/>
      <c r="V363" s="10"/>
      <c r="W363" s="10"/>
      <c r="X363" s="10"/>
      <c r="Y363" s="10"/>
      <c r="Z363" s="10"/>
      <c r="AA363" s="10"/>
    </row>
    <row r="364" spans="1:27" ht="15.75">
      <c r="A364" s="10" t="s">
        <v>643</v>
      </c>
      <c r="B364" s="10" t="s">
        <v>246</v>
      </c>
      <c r="C364" s="11">
        <v>0</v>
      </c>
      <c r="D364" s="11">
        <v>1</v>
      </c>
      <c r="E364" s="10" t="s">
        <v>39</v>
      </c>
      <c r="F364" s="11">
        <v>65.739999999999995</v>
      </c>
      <c r="G364" s="11">
        <v>9</v>
      </c>
      <c r="H364" s="11">
        <v>29.582999999999998</v>
      </c>
      <c r="I364" s="11">
        <v>621.24300000000005</v>
      </c>
      <c r="J364" s="12">
        <v>43466</v>
      </c>
      <c r="K364" s="13">
        <v>1</v>
      </c>
      <c r="L364" s="10" t="s">
        <v>23</v>
      </c>
      <c r="M364" s="11">
        <v>591.66</v>
      </c>
      <c r="N364" s="11">
        <v>4.761904762E-2</v>
      </c>
      <c r="O364" s="11">
        <v>29.582999999999998</v>
      </c>
      <c r="P364" s="23">
        <f t="shared" si="25"/>
        <v>29.58299999999997</v>
      </c>
      <c r="Q364" s="23">
        <f t="shared" si="26"/>
        <v>29.582999999999998</v>
      </c>
      <c r="R364" s="24">
        <f t="shared" si="27"/>
        <v>621.24299999999994</v>
      </c>
      <c r="S364" s="25">
        <f t="shared" si="28"/>
        <v>29.583000000000084</v>
      </c>
      <c r="T364" s="31">
        <f t="shared" si="29"/>
        <v>29.583000000591657</v>
      </c>
      <c r="U364" s="10"/>
      <c r="V364" s="10"/>
      <c r="W364" s="10"/>
      <c r="X364" s="10"/>
      <c r="Y364" s="10"/>
      <c r="Z364" s="10"/>
      <c r="AA364" s="10"/>
    </row>
    <row r="365" spans="1:27" ht="15.75">
      <c r="A365" s="10" t="s">
        <v>644</v>
      </c>
      <c r="B365" s="10" t="s">
        <v>251</v>
      </c>
      <c r="C365" s="11">
        <v>0</v>
      </c>
      <c r="D365" s="11">
        <v>1</v>
      </c>
      <c r="E365" s="10" t="s">
        <v>39</v>
      </c>
      <c r="F365" s="11">
        <v>79.86</v>
      </c>
      <c r="G365" s="11">
        <v>7</v>
      </c>
      <c r="H365" s="11">
        <v>27.951000000000001</v>
      </c>
      <c r="I365" s="11">
        <v>586.971</v>
      </c>
      <c r="J365" s="12">
        <v>43475</v>
      </c>
      <c r="K365" s="13">
        <v>0</v>
      </c>
      <c r="L365" s="10" t="s">
        <v>282</v>
      </c>
      <c r="M365" s="11">
        <v>559.02</v>
      </c>
      <c r="N365" s="11">
        <v>4.761904762E-2</v>
      </c>
      <c r="O365" s="11">
        <v>27.951000000000001</v>
      </c>
      <c r="P365" s="23">
        <f t="shared" si="25"/>
        <v>27.951000000000022</v>
      </c>
      <c r="Q365" s="23">
        <f t="shared" si="26"/>
        <v>27.951000000000001</v>
      </c>
      <c r="R365" s="24">
        <f t="shared" si="27"/>
        <v>586.971</v>
      </c>
      <c r="S365" s="25">
        <f t="shared" si="28"/>
        <v>27.951000000000022</v>
      </c>
      <c r="T365" s="31">
        <f t="shared" si="29"/>
        <v>27.95100000055902</v>
      </c>
      <c r="U365" s="10"/>
      <c r="V365" s="10"/>
      <c r="W365" s="10"/>
      <c r="X365" s="10"/>
      <c r="Y365" s="10"/>
      <c r="Z365" s="10"/>
      <c r="AA365" s="10"/>
    </row>
    <row r="366" spans="1:27" ht="15.75">
      <c r="A366" s="10" t="s">
        <v>645</v>
      </c>
      <c r="B366" s="10" t="s">
        <v>254</v>
      </c>
      <c r="C366" s="11">
        <v>0</v>
      </c>
      <c r="D366" s="11">
        <v>1</v>
      </c>
      <c r="E366" s="10" t="s">
        <v>30</v>
      </c>
      <c r="F366" s="11">
        <v>73.98</v>
      </c>
      <c r="G366" s="11">
        <v>7</v>
      </c>
      <c r="H366" s="11">
        <v>25.893000000000001</v>
      </c>
      <c r="I366" s="11">
        <v>543.75300000000004</v>
      </c>
      <c r="J366" s="12">
        <v>43526</v>
      </c>
      <c r="K366" s="13">
        <v>2</v>
      </c>
      <c r="L366" s="10" t="s">
        <v>18</v>
      </c>
      <c r="M366" s="11">
        <v>517.86</v>
      </c>
      <c r="N366" s="11">
        <v>4.761904762E-2</v>
      </c>
      <c r="O366" s="11">
        <v>25.893000000000001</v>
      </c>
      <c r="P366" s="23">
        <f t="shared" si="25"/>
        <v>25.893000000000029</v>
      </c>
      <c r="Q366" s="23">
        <f t="shared" si="26"/>
        <v>25.893000000000001</v>
      </c>
      <c r="R366" s="24">
        <f t="shared" si="27"/>
        <v>543.75300000000004</v>
      </c>
      <c r="S366" s="25">
        <f t="shared" si="28"/>
        <v>25.893000000000029</v>
      </c>
      <c r="T366" s="31">
        <f t="shared" si="29"/>
        <v>25.893000000517862</v>
      </c>
      <c r="U366" s="10"/>
      <c r="V366" s="10"/>
      <c r="W366" s="10"/>
      <c r="X366" s="10"/>
      <c r="Y366" s="10"/>
      <c r="Z366" s="10"/>
      <c r="AA366" s="10"/>
    </row>
    <row r="367" spans="1:27" ht="15.75">
      <c r="A367" s="10" t="s">
        <v>646</v>
      </c>
      <c r="B367" s="10" t="s">
        <v>251</v>
      </c>
      <c r="C367" s="11">
        <v>1</v>
      </c>
      <c r="D367" s="11">
        <v>1</v>
      </c>
      <c r="E367" s="10" t="s">
        <v>26</v>
      </c>
      <c r="F367" s="11">
        <v>82.04</v>
      </c>
      <c r="G367" s="11">
        <v>5</v>
      </c>
      <c r="H367" s="11">
        <v>20.51</v>
      </c>
      <c r="I367" s="11">
        <v>430.71</v>
      </c>
      <c r="J367" s="12">
        <v>43521</v>
      </c>
      <c r="K367" s="13">
        <v>2</v>
      </c>
      <c r="L367" s="10" t="s">
        <v>282</v>
      </c>
      <c r="M367" s="11">
        <v>410.2</v>
      </c>
      <c r="N367" s="11">
        <v>4.761904762E-2</v>
      </c>
      <c r="O367" s="11">
        <v>20.51</v>
      </c>
      <c r="P367" s="23">
        <f t="shared" si="25"/>
        <v>20.510000000000048</v>
      </c>
      <c r="Q367" s="23">
        <f t="shared" si="26"/>
        <v>20.51</v>
      </c>
      <c r="R367" s="24">
        <f t="shared" si="27"/>
        <v>430.71000000000004</v>
      </c>
      <c r="S367" s="25">
        <f t="shared" si="28"/>
        <v>20.509999999999991</v>
      </c>
      <c r="T367" s="31">
        <f t="shared" si="29"/>
        <v>20.510000000410201</v>
      </c>
      <c r="U367" s="10"/>
      <c r="V367" s="10"/>
      <c r="W367" s="10"/>
      <c r="X367" s="10"/>
      <c r="Y367" s="10"/>
      <c r="Z367" s="10"/>
      <c r="AA367" s="10"/>
    </row>
    <row r="368" spans="1:27" ht="15.75">
      <c r="A368" s="10" t="s">
        <v>647</v>
      </c>
      <c r="B368" s="10" t="s">
        <v>251</v>
      </c>
      <c r="C368" s="11">
        <v>1</v>
      </c>
      <c r="D368" s="11">
        <v>0</v>
      </c>
      <c r="E368" s="10" t="s">
        <v>30</v>
      </c>
      <c r="F368" s="11">
        <v>26.67</v>
      </c>
      <c r="G368" s="11">
        <v>10</v>
      </c>
      <c r="H368" s="11">
        <v>13.335000000000001</v>
      </c>
      <c r="I368" s="11">
        <v>280.03500000000003</v>
      </c>
      <c r="J368" s="12">
        <v>43494</v>
      </c>
      <c r="K368" s="13">
        <v>1</v>
      </c>
      <c r="L368" s="10" t="s">
        <v>23</v>
      </c>
      <c r="M368" s="11">
        <v>266.7</v>
      </c>
      <c r="N368" s="11">
        <v>4.761904762E-2</v>
      </c>
      <c r="O368" s="11">
        <v>13.335000000000001</v>
      </c>
      <c r="P368" s="23">
        <f t="shared" si="25"/>
        <v>13.335000000000036</v>
      </c>
      <c r="Q368" s="23">
        <f t="shared" si="26"/>
        <v>13.335000000000001</v>
      </c>
      <c r="R368" s="24">
        <f t="shared" si="27"/>
        <v>280.03500000000003</v>
      </c>
      <c r="S368" s="25">
        <f t="shared" si="28"/>
        <v>13.335000000000036</v>
      </c>
      <c r="T368" s="31">
        <f t="shared" si="29"/>
        <v>13.335000000266701</v>
      </c>
      <c r="U368" s="10"/>
      <c r="V368" s="10"/>
      <c r="W368" s="10"/>
      <c r="X368" s="10"/>
      <c r="Y368" s="10"/>
      <c r="Z368" s="10"/>
      <c r="AA368" s="10"/>
    </row>
    <row r="369" spans="1:27" ht="15.75">
      <c r="A369" s="10" t="s">
        <v>648</v>
      </c>
      <c r="B369" s="10" t="s">
        <v>246</v>
      </c>
      <c r="C369" s="11">
        <v>1</v>
      </c>
      <c r="D369" s="11">
        <v>0</v>
      </c>
      <c r="E369" s="10" t="s">
        <v>37</v>
      </c>
      <c r="F369" s="11">
        <v>10.130000000000001</v>
      </c>
      <c r="G369" s="11">
        <v>7</v>
      </c>
      <c r="H369" s="11">
        <v>3.5455000000000001</v>
      </c>
      <c r="I369" s="11">
        <v>74.455500000000001</v>
      </c>
      <c r="J369" s="12">
        <v>43534</v>
      </c>
      <c r="K369" s="13">
        <v>2</v>
      </c>
      <c r="L369" s="10" t="s">
        <v>18</v>
      </c>
      <c r="M369" s="11">
        <v>70.91</v>
      </c>
      <c r="N369" s="11">
        <v>4.761904762E-2</v>
      </c>
      <c r="O369" s="11">
        <v>3.5455000000000001</v>
      </c>
      <c r="P369" s="23">
        <f t="shared" si="25"/>
        <v>3.5455000000000183</v>
      </c>
      <c r="Q369" s="23">
        <f t="shared" si="26"/>
        <v>3.5455000000000005</v>
      </c>
      <c r="R369" s="24">
        <f t="shared" si="27"/>
        <v>74.455500000000015</v>
      </c>
      <c r="S369" s="25">
        <f t="shared" si="28"/>
        <v>3.5455000000000041</v>
      </c>
      <c r="T369" s="31">
        <f t="shared" si="29"/>
        <v>3.5455000000709109</v>
      </c>
      <c r="U369" s="10"/>
      <c r="V369" s="10"/>
      <c r="W369" s="10"/>
      <c r="X369" s="10"/>
      <c r="Y369" s="10"/>
      <c r="Z369" s="10"/>
      <c r="AA369" s="10"/>
    </row>
    <row r="370" spans="1:27" ht="15.75">
      <c r="A370" s="10" t="s">
        <v>649</v>
      </c>
      <c r="B370" s="10" t="s">
        <v>251</v>
      </c>
      <c r="C370" s="11">
        <v>0</v>
      </c>
      <c r="D370" s="11">
        <v>0</v>
      </c>
      <c r="E370" s="10" t="s">
        <v>37</v>
      </c>
      <c r="F370" s="11">
        <v>72.39</v>
      </c>
      <c r="G370" s="11">
        <v>2</v>
      </c>
      <c r="H370" s="11">
        <v>7.2389999999999999</v>
      </c>
      <c r="I370" s="11">
        <v>152.01900000000001</v>
      </c>
      <c r="J370" s="12">
        <v>43478</v>
      </c>
      <c r="K370" s="13">
        <v>2</v>
      </c>
      <c r="L370" s="10" t="s">
        <v>282</v>
      </c>
      <c r="M370" s="11">
        <v>144.78</v>
      </c>
      <c r="N370" s="11">
        <v>4.761904762E-2</v>
      </c>
      <c r="O370" s="11">
        <v>7.2389999999999999</v>
      </c>
      <c r="P370" s="23">
        <f t="shared" si="25"/>
        <v>7.2390000000000043</v>
      </c>
      <c r="Q370" s="23">
        <f t="shared" si="26"/>
        <v>7.2390000000000008</v>
      </c>
      <c r="R370" s="24">
        <f t="shared" si="27"/>
        <v>152.01900000000001</v>
      </c>
      <c r="S370" s="25">
        <f t="shared" si="28"/>
        <v>7.2390000000000043</v>
      </c>
      <c r="T370" s="31">
        <f t="shared" si="29"/>
        <v>7.2390000001447801</v>
      </c>
      <c r="U370" s="10"/>
      <c r="V370" s="10"/>
      <c r="W370" s="10"/>
      <c r="X370" s="10"/>
      <c r="Y370" s="10"/>
      <c r="Z370" s="10"/>
      <c r="AA370" s="10"/>
    </row>
    <row r="371" spans="1:27" ht="15.75">
      <c r="A371" s="10" t="s">
        <v>650</v>
      </c>
      <c r="B371" s="10" t="s">
        <v>246</v>
      </c>
      <c r="C371" s="11">
        <v>0</v>
      </c>
      <c r="D371" s="11">
        <v>0</v>
      </c>
      <c r="E371" s="10" t="s">
        <v>30</v>
      </c>
      <c r="F371" s="11">
        <v>85.91</v>
      </c>
      <c r="G371" s="11">
        <v>5</v>
      </c>
      <c r="H371" s="11">
        <v>21.477499999999999</v>
      </c>
      <c r="I371" s="11">
        <v>451.02749999999997</v>
      </c>
      <c r="J371" s="12">
        <v>43546</v>
      </c>
      <c r="K371" s="13">
        <v>1</v>
      </c>
      <c r="L371" s="10" t="s">
        <v>282</v>
      </c>
      <c r="M371" s="11">
        <v>429.55</v>
      </c>
      <c r="N371" s="11">
        <v>4.761904762E-2</v>
      </c>
      <c r="O371" s="11">
        <v>21.477499999999999</v>
      </c>
      <c r="P371" s="23">
        <f t="shared" si="25"/>
        <v>21.477499999999964</v>
      </c>
      <c r="Q371" s="23">
        <f t="shared" si="26"/>
        <v>21.477499999999999</v>
      </c>
      <c r="R371" s="24">
        <f t="shared" si="27"/>
        <v>451.02749999999997</v>
      </c>
      <c r="S371" s="25">
        <f t="shared" si="28"/>
        <v>21.477499999999964</v>
      </c>
      <c r="T371" s="31">
        <f t="shared" si="29"/>
        <v>21.477500000429551</v>
      </c>
      <c r="U371" s="10"/>
      <c r="V371" s="10"/>
      <c r="W371" s="10"/>
      <c r="X371" s="10"/>
      <c r="Y371" s="10"/>
      <c r="Z371" s="10"/>
      <c r="AA371" s="10"/>
    </row>
    <row r="372" spans="1:27" ht="15.75">
      <c r="A372" s="10" t="s">
        <v>651</v>
      </c>
      <c r="B372" s="10" t="s">
        <v>251</v>
      </c>
      <c r="C372" s="11">
        <v>1</v>
      </c>
      <c r="D372" s="11">
        <v>0</v>
      </c>
      <c r="E372" s="10" t="s">
        <v>39</v>
      </c>
      <c r="F372" s="11">
        <v>81.31</v>
      </c>
      <c r="G372" s="11">
        <v>7</v>
      </c>
      <c r="H372" s="11">
        <v>28.458500000000001</v>
      </c>
      <c r="I372" s="11">
        <v>597.62850000000003</v>
      </c>
      <c r="J372" s="12">
        <v>43525</v>
      </c>
      <c r="K372" s="13">
        <v>2</v>
      </c>
      <c r="L372" s="10" t="s">
        <v>18</v>
      </c>
      <c r="M372" s="11">
        <v>569.16999999999996</v>
      </c>
      <c r="N372" s="11">
        <v>4.761904762E-2</v>
      </c>
      <c r="O372" s="11">
        <v>28.458500000000001</v>
      </c>
      <c r="P372" s="23">
        <f t="shared" si="25"/>
        <v>28.458500000000072</v>
      </c>
      <c r="Q372" s="23">
        <f t="shared" si="26"/>
        <v>28.458500000000001</v>
      </c>
      <c r="R372" s="24">
        <f t="shared" si="27"/>
        <v>597.62850000000003</v>
      </c>
      <c r="S372" s="25">
        <f t="shared" si="28"/>
        <v>28.458500000000072</v>
      </c>
      <c r="T372" s="31">
        <f t="shared" si="29"/>
        <v>28.45850000056917</v>
      </c>
      <c r="U372" s="10"/>
      <c r="V372" s="10"/>
      <c r="W372" s="10"/>
      <c r="X372" s="10"/>
      <c r="Y372" s="10"/>
      <c r="Z372" s="10"/>
      <c r="AA372" s="10"/>
    </row>
    <row r="373" spans="1:27" ht="15.75">
      <c r="A373" s="10" t="s">
        <v>652</v>
      </c>
      <c r="B373" s="10" t="s">
        <v>251</v>
      </c>
      <c r="C373" s="11">
        <v>0</v>
      </c>
      <c r="D373" s="11">
        <v>0</v>
      </c>
      <c r="E373" s="10" t="s">
        <v>37</v>
      </c>
      <c r="F373" s="11">
        <v>60.3</v>
      </c>
      <c r="G373" s="11">
        <v>4</v>
      </c>
      <c r="H373" s="11">
        <v>12.06</v>
      </c>
      <c r="I373" s="11">
        <v>253.26</v>
      </c>
      <c r="J373" s="12">
        <v>43516</v>
      </c>
      <c r="K373" s="13">
        <v>2</v>
      </c>
      <c r="L373" s="10" t="s">
        <v>23</v>
      </c>
      <c r="M373" s="11">
        <v>241.2</v>
      </c>
      <c r="N373" s="11">
        <v>4.761904762E-2</v>
      </c>
      <c r="O373" s="11">
        <v>12.06</v>
      </c>
      <c r="P373" s="23">
        <f t="shared" si="25"/>
        <v>12.060000000000002</v>
      </c>
      <c r="Q373" s="23">
        <f t="shared" si="26"/>
        <v>12.06</v>
      </c>
      <c r="R373" s="24">
        <f t="shared" si="27"/>
        <v>253.26</v>
      </c>
      <c r="S373" s="25">
        <f t="shared" si="28"/>
        <v>12.060000000000002</v>
      </c>
      <c r="T373" s="31">
        <f t="shared" si="29"/>
        <v>12.0600000002412</v>
      </c>
      <c r="U373" s="10"/>
      <c r="V373" s="10"/>
      <c r="W373" s="10"/>
      <c r="X373" s="10"/>
      <c r="Y373" s="10"/>
      <c r="Z373" s="10"/>
      <c r="AA373" s="10"/>
    </row>
    <row r="374" spans="1:27" ht="15.75">
      <c r="A374" s="10" t="s">
        <v>653</v>
      </c>
      <c r="B374" s="10" t="s">
        <v>254</v>
      </c>
      <c r="C374" s="11">
        <v>0</v>
      </c>
      <c r="D374" s="11">
        <v>0</v>
      </c>
      <c r="E374" s="10" t="s">
        <v>37</v>
      </c>
      <c r="F374" s="11">
        <v>31.77</v>
      </c>
      <c r="G374" s="11">
        <v>4</v>
      </c>
      <c r="H374" s="11">
        <v>6.3540000000000001</v>
      </c>
      <c r="I374" s="11">
        <v>133.434</v>
      </c>
      <c r="J374" s="12">
        <v>43479</v>
      </c>
      <c r="K374" s="13">
        <v>1</v>
      </c>
      <c r="L374" s="10" t="s">
        <v>18</v>
      </c>
      <c r="M374" s="11">
        <v>127.08</v>
      </c>
      <c r="N374" s="11">
        <v>4.761904762E-2</v>
      </c>
      <c r="O374" s="11">
        <v>6.3540000000000001</v>
      </c>
      <c r="P374" s="23">
        <f t="shared" si="25"/>
        <v>6.3539999999999992</v>
      </c>
      <c r="Q374" s="23">
        <f t="shared" si="26"/>
        <v>6.3540000000000001</v>
      </c>
      <c r="R374" s="24">
        <f t="shared" si="27"/>
        <v>133.434</v>
      </c>
      <c r="S374" s="25">
        <f t="shared" si="28"/>
        <v>6.3539999999999992</v>
      </c>
      <c r="T374" s="31">
        <f t="shared" si="29"/>
        <v>6.3540000001270798</v>
      </c>
      <c r="U374" s="10"/>
      <c r="V374" s="10"/>
      <c r="W374" s="10"/>
      <c r="X374" s="10"/>
      <c r="Y374" s="10"/>
      <c r="Z374" s="10"/>
      <c r="AA374" s="10"/>
    </row>
    <row r="375" spans="1:27" ht="15.75">
      <c r="A375" s="10" t="s">
        <v>654</v>
      </c>
      <c r="B375" s="10" t="s">
        <v>246</v>
      </c>
      <c r="C375" s="11">
        <v>0</v>
      </c>
      <c r="D375" s="11">
        <v>1</v>
      </c>
      <c r="E375" s="10" t="s">
        <v>17</v>
      </c>
      <c r="F375" s="11">
        <v>64.27</v>
      </c>
      <c r="G375" s="11">
        <v>4</v>
      </c>
      <c r="H375" s="11">
        <v>12.853999999999999</v>
      </c>
      <c r="I375" s="11">
        <v>269.93400000000003</v>
      </c>
      <c r="J375" s="12">
        <v>43550</v>
      </c>
      <c r="K375" s="13">
        <v>1</v>
      </c>
      <c r="L375" s="10" t="s">
        <v>23</v>
      </c>
      <c r="M375" s="11">
        <v>257.08</v>
      </c>
      <c r="N375" s="11">
        <v>4.761904762E-2</v>
      </c>
      <c r="O375" s="11">
        <v>12.853999999999999</v>
      </c>
      <c r="P375" s="23">
        <f t="shared" si="25"/>
        <v>12.853999999999985</v>
      </c>
      <c r="Q375" s="23">
        <f t="shared" si="26"/>
        <v>12.853999999999999</v>
      </c>
      <c r="R375" s="24">
        <f t="shared" si="27"/>
        <v>269.93399999999997</v>
      </c>
      <c r="S375" s="25">
        <f t="shared" si="28"/>
        <v>12.854000000000042</v>
      </c>
      <c r="T375" s="31">
        <f t="shared" si="29"/>
        <v>12.854000000257079</v>
      </c>
      <c r="U375" s="10"/>
      <c r="V375" s="10"/>
      <c r="W375" s="10"/>
      <c r="X375" s="10"/>
      <c r="Y375" s="10"/>
      <c r="Z375" s="10"/>
      <c r="AA375" s="10"/>
    </row>
    <row r="376" spans="1:27" ht="15.75">
      <c r="A376" s="10" t="s">
        <v>655</v>
      </c>
      <c r="B376" s="10" t="s">
        <v>251</v>
      </c>
      <c r="C376" s="11">
        <v>0</v>
      </c>
      <c r="D376" s="11">
        <v>0</v>
      </c>
      <c r="E376" s="10" t="s">
        <v>17</v>
      </c>
      <c r="F376" s="11">
        <v>69.510000000000005</v>
      </c>
      <c r="G376" s="11">
        <v>2</v>
      </c>
      <c r="H376" s="11">
        <v>6.9509999999999996</v>
      </c>
      <c r="I376" s="11">
        <v>145.971</v>
      </c>
      <c r="J376" s="12">
        <v>43525</v>
      </c>
      <c r="K376" s="13">
        <v>1</v>
      </c>
      <c r="L376" s="10" t="s">
        <v>18</v>
      </c>
      <c r="M376" s="11">
        <v>139.02000000000001</v>
      </c>
      <c r="N376" s="11">
        <v>4.761904762E-2</v>
      </c>
      <c r="O376" s="11">
        <v>6.9509999999999996</v>
      </c>
      <c r="P376" s="23">
        <f t="shared" si="25"/>
        <v>6.9509999999999934</v>
      </c>
      <c r="Q376" s="23">
        <f t="shared" si="26"/>
        <v>6.9510000000000005</v>
      </c>
      <c r="R376" s="24">
        <f t="shared" si="27"/>
        <v>145.971</v>
      </c>
      <c r="S376" s="25">
        <f t="shared" si="28"/>
        <v>6.9509999999999934</v>
      </c>
      <c r="T376" s="31">
        <f t="shared" si="29"/>
        <v>6.95100000013902</v>
      </c>
      <c r="U376" s="10"/>
      <c r="V376" s="10"/>
      <c r="W376" s="10"/>
      <c r="X376" s="10"/>
      <c r="Y376" s="10"/>
      <c r="Z376" s="10"/>
      <c r="AA376" s="10"/>
    </row>
    <row r="377" spans="1:27" ht="15.75">
      <c r="A377" s="10" t="s">
        <v>656</v>
      </c>
      <c r="B377" s="10" t="s">
        <v>254</v>
      </c>
      <c r="C377" s="11">
        <v>0</v>
      </c>
      <c r="D377" s="11">
        <v>0</v>
      </c>
      <c r="E377" s="10" t="s">
        <v>37</v>
      </c>
      <c r="F377" s="11">
        <v>27.22</v>
      </c>
      <c r="G377" s="11">
        <v>3</v>
      </c>
      <c r="H377" s="11">
        <v>4.0830000000000002</v>
      </c>
      <c r="I377" s="11">
        <v>85.742999999999995</v>
      </c>
      <c r="J377" s="12">
        <v>43472</v>
      </c>
      <c r="K377" s="13">
        <v>1</v>
      </c>
      <c r="L377" s="10" t="s">
        <v>23</v>
      </c>
      <c r="M377" s="11">
        <v>81.66</v>
      </c>
      <c r="N377" s="11">
        <v>4.761904762E-2</v>
      </c>
      <c r="O377" s="11">
        <v>4.0830000000000002</v>
      </c>
      <c r="P377" s="23">
        <f t="shared" si="25"/>
        <v>4.0829999999999984</v>
      </c>
      <c r="Q377" s="23">
        <f t="shared" si="26"/>
        <v>4.0830000000000002</v>
      </c>
      <c r="R377" s="24">
        <f t="shared" si="27"/>
        <v>85.742999999999995</v>
      </c>
      <c r="S377" s="25">
        <f t="shared" si="28"/>
        <v>4.0829999999999984</v>
      </c>
      <c r="T377" s="31">
        <f t="shared" si="29"/>
        <v>4.0830000000816602</v>
      </c>
      <c r="U377" s="10"/>
      <c r="V377" s="10"/>
      <c r="W377" s="10"/>
      <c r="X377" s="10"/>
      <c r="Y377" s="10"/>
      <c r="Z377" s="10"/>
      <c r="AA377" s="10"/>
    </row>
    <row r="378" spans="1:27" ht="15.75">
      <c r="A378" s="10" t="s">
        <v>657</v>
      </c>
      <c r="B378" s="10" t="s">
        <v>246</v>
      </c>
      <c r="C378" s="11">
        <v>1</v>
      </c>
      <c r="D378" s="11">
        <v>1</v>
      </c>
      <c r="E378" s="10" t="s">
        <v>17</v>
      </c>
      <c r="F378" s="11">
        <v>77.680000000000007</v>
      </c>
      <c r="G378" s="11">
        <v>4</v>
      </c>
      <c r="H378" s="11">
        <v>15.536</v>
      </c>
      <c r="I378" s="11">
        <v>326.25599999999997</v>
      </c>
      <c r="J378" s="12">
        <v>43497</v>
      </c>
      <c r="K378" s="13">
        <v>2</v>
      </c>
      <c r="L378" s="10" t="s">
        <v>23</v>
      </c>
      <c r="M378" s="11">
        <v>310.72000000000003</v>
      </c>
      <c r="N378" s="11">
        <v>4.761904762E-2</v>
      </c>
      <c r="O378" s="11">
        <v>15.536</v>
      </c>
      <c r="P378" s="23">
        <f t="shared" si="25"/>
        <v>15.536000000000001</v>
      </c>
      <c r="Q378" s="23">
        <f t="shared" si="26"/>
        <v>15.536000000000001</v>
      </c>
      <c r="R378" s="24">
        <f t="shared" si="27"/>
        <v>326.25600000000003</v>
      </c>
      <c r="S378" s="25">
        <f t="shared" si="28"/>
        <v>15.535999999999945</v>
      </c>
      <c r="T378" s="31">
        <f t="shared" si="29"/>
        <v>15.536000000310722</v>
      </c>
      <c r="U378" s="10"/>
      <c r="V378" s="10"/>
      <c r="W378" s="10"/>
      <c r="X378" s="10"/>
      <c r="Y378" s="10"/>
      <c r="Z378" s="10"/>
      <c r="AA378" s="10"/>
    </row>
    <row r="379" spans="1:27" ht="15.75">
      <c r="A379" s="10" t="s">
        <v>658</v>
      </c>
      <c r="B379" s="10" t="s">
        <v>254</v>
      </c>
      <c r="C379" s="11">
        <v>1</v>
      </c>
      <c r="D379" s="11">
        <v>1</v>
      </c>
      <c r="E379" s="10" t="s">
        <v>39</v>
      </c>
      <c r="F379" s="11">
        <v>92.98</v>
      </c>
      <c r="G379" s="11">
        <v>2</v>
      </c>
      <c r="H379" s="11">
        <v>9.298</v>
      </c>
      <c r="I379" s="11">
        <v>195.25800000000001</v>
      </c>
      <c r="J379" s="12">
        <v>43509</v>
      </c>
      <c r="K379" s="13">
        <v>2</v>
      </c>
      <c r="L379" s="10" t="s">
        <v>282</v>
      </c>
      <c r="M379" s="11">
        <v>185.96</v>
      </c>
      <c r="N379" s="11">
        <v>4.761904762E-2</v>
      </c>
      <c r="O379" s="11">
        <v>9.298</v>
      </c>
      <c r="P379" s="23">
        <f t="shared" si="25"/>
        <v>9.2980000000000018</v>
      </c>
      <c r="Q379" s="23">
        <f t="shared" si="26"/>
        <v>9.298</v>
      </c>
      <c r="R379" s="24">
        <f t="shared" si="27"/>
        <v>195.25800000000001</v>
      </c>
      <c r="S379" s="25">
        <f t="shared" si="28"/>
        <v>9.2980000000000018</v>
      </c>
      <c r="T379" s="31">
        <f t="shared" si="29"/>
        <v>9.2980000001859597</v>
      </c>
      <c r="U379" s="10"/>
      <c r="V379" s="10"/>
      <c r="W379" s="10"/>
      <c r="X379" s="10"/>
      <c r="Y379" s="10"/>
      <c r="Z379" s="10"/>
      <c r="AA379" s="10"/>
    </row>
    <row r="380" spans="1:27" ht="15.75">
      <c r="A380" s="10" t="s">
        <v>659</v>
      </c>
      <c r="B380" s="10" t="s">
        <v>251</v>
      </c>
      <c r="C380" s="11">
        <v>1</v>
      </c>
      <c r="D380" s="11">
        <v>1</v>
      </c>
      <c r="E380" s="10" t="s">
        <v>39</v>
      </c>
      <c r="F380" s="11">
        <v>18.079999999999998</v>
      </c>
      <c r="G380" s="11">
        <v>4</v>
      </c>
      <c r="H380" s="11">
        <v>3.6160000000000001</v>
      </c>
      <c r="I380" s="11">
        <v>75.936000000000007</v>
      </c>
      <c r="J380" s="12">
        <v>43479</v>
      </c>
      <c r="K380" s="13">
        <v>2</v>
      </c>
      <c r="L380" s="10" t="s">
        <v>282</v>
      </c>
      <c r="M380" s="11">
        <v>72.319999999999993</v>
      </c>
      <c r="N380" s="11">
        <v>4.761904762E-2</v>
      </c>
      <c r="O380" s="11">
        <v>3.6160000000000001</v>
      </c>
      <c r="P380" s="23">
        <f t="shared" si="25"/>
        <v>3.6159999999999997</v>
      </c>
      <c r="Q380" s="23">
        <f t="shared" si="26"/>
        <v>3.6159999999999997</v>
      </c>
      <c r="R380" s="24">
        <f t="shared" si="27"/>
        <v>75.935999999999993</v>
      </c>
      <c r="S380" s="25">
        <f t="shared" si="28"/>
        <v>3.6160000000000139</v>
      </c>
      <c r="T380" s="31">
        <f t="shared" si="29"/>
        <v>3.6160000000723196</v>
      </c>
      <c r="U380" s="10"/>
      <c r="V380" s="10"/>
      <c r="W380" s="10"/>
      <c r="X380" s="10"/>
      <c r="Y380" s="10"/>
      <c r="Z380" s="10"/>
      <c r="AA380" s="10"/>
    </row>
    <row r="381" spans="1:27" ht="15.75">
      <c r="A381" s="10" t="s">
        <v>660</v>
      </c>
      <c r="B381" s="10" t="s">
        <v>251</v>
      </c>
      <c r="C381" s="11">
        <v>0</v>
      </c>
      <c r="D381" s="11">
        <v>0</v>
      </c>
      <c r="E381" s="10" t="s">
        <v>30</v>
      </c>
      <c r="F381" s="11">
        <v>63.06</v>
      </c>
      <c r="G381" s="11">
        <v>3</v>
      </c>
      <c r="H381" s="11">
        <v>9.4589999999999996</v>
      </c>
      <c r="I381" s="11">
        <v>198.63900000000001</v>
      </c>
      <c r="J381" s="12">
        <v>43484</v>
      </c>
      <c r="K381" s="13">
        <v>2</v>
      </c>
      <c r="L381" s="10" t="s">
        <v>18</v>
      </c>
      <c r="M381" s="11">
        <v>189.18</v>
      </c>
      <c r="N381" s="11">
        <v>4.761904762E-2</v>
      </c>
      <c r="O381" s="11">
        <v>9.4589999999999996</v>
      </c>
      <c r="P381" s="23">
        <f t="shared" si="25"/>
        <v>9.4590000000000032</v>
      </c>
      <c r="Q381" s="23">
        <f t="shared" si="26"/>
        <v>9.4590000000000014</v>
      </c>
      <c r="R381" s="24">
        <f t="shared" si="27"/>
        <v>198.63900000000001</v>
      </c>
      <c r="S381" s="25">
        <f t="shared" si="28"/>
        <v>9.4590000000000032</v>
      </c>
      <c r="T381" s="31">
        <f t="shared" si="29"/>
        <v>9.4590000001891799</v>
      </c>
      <c r="U381" s="10"/>
      <c r="V381" s="10"/>
      <c r="W381" s="10"/>
      <c r="X381" s="10"/>
      <c r="Y381" s="10"/>
      <c r="Z381" s="10"/>
      <c r="AA381" s="10"/>
    </row>
    <row r="382" spans="1:27" ht="15.75">
      <c r="A382" s="10" t="s">
        <v>661</v>
      </c>
      <c r="B382" s="10" t="s">
        <v>246</v>
      </c>
      <c r="C382" s="11">
        <v>0</v>
      </c>
      <c r="D382" s="11">
        <v>0</v>
      </c>
      <c r="E382" s="10" t="s">
        <v>17</v>
      </c>
      <c r="F382" s="11">
        <v>51.71</v>
      </c>
      <c r="G382" s="11">
        <v>4</v>
      </c>
      <c r="H382" s="11">
        <v>10.342000000000001</v>
      </c>
      <c r="I382" s="11">
        <v>217.18199999999999</v>
      </c>
      <c r="J382" s="12">
        <v>43533</v>
      </c>
      <c r="K382" s="13">
        <v>1</v>
      </c>
      <c r="L382" s="10" t="s">
        <v>282</v>
      </c>
      <c r="M382" s="11">
        <v>206.84</v>
      </c>
      <c r="N382" s="11">
        <v>4.761904762E-2</v>
      </c>
      <c r="O382" s="11">
        <v>10.342000000000001</v>
      </c>
      <c r="P382" s="23">
        <f t="shared" si="25"/>
        <v>10.342000000000013</v>
      </c>
      <c r="Q382" s="23">
        <f t="shared" si="26"/>
        <v>10.342000000000001</v>
      </c>
      <c r="R382" s="24">
        <f t="shared" si="27"/>
        <v>217.18200000000002</v>
      </c>
      <c r="S382" s="25">
        <f t="shared" si="28"/>
        <v>10.341999999999985</v>
      </c>
      <c r="T382" s="31">
        <f t="shared" si="29"/>
        <v>10.342000000206841</v>
      </c>
      <c r="U382" s="10"/>
      <c r="V382" s="10"/>
      <c r="W382" s="10"/>
      <c r="X382" s="10"/>
      <c r="Y382" s="10"/>
      <c r="Z382" s="10"/>
      <c r="AA382" s="10"/>
    </row>
    <row r="383" spans="1:27" ht="15.75">
      <c r="A383" s="10" t="s">
        <v>662</v>
      </c>
      <c r="B383" s="10" t="s">
        <v>246</v>
      </c>
      <c r="C383" s="11">
        <v>0</v>
      </c>
      <c r="D383" s="11">
        <v>1</v>
      </c>
      <c r="E383" s="10" t="s">
        <v>37</v>
      </c>
      <c r="F383" s="11">
        <v>52.34</v>
      </c>
      <c r="G383" s="11">
        <v>3</v>
      </c>
      <c r="H383" s="11">
        <v>7.851</v>
      </c>
      <c r="I383" s="11">
        <v>164.87100000000001</v>
      </c>
      <c r="J383" s="12">
        <v>43551</v>
      </c>
      <c r="K383" s="13">
        <v>1</v>
      </c>
      <c r="L383" s="10" t="s">
        <v>23</v>
      </c>
      <c r="M383" s="11">
        <v>157.02000000000001</v>
      </c>
      <c r="N383" s="11">
        <v>4.761904762E-2</v>
      </c>
      <c r="O383" s="11">
        <v>7.851</v>
      </c>
      <c r="P383" s="23">
        <f t="shared" si="25"/>
        <v>7.8509999999999991</v>
      </c>
      <c r="Q383" s="23">
        <f t="shared" si="26"/>
        <v>7.8510000000000009</v>
      </c>
      <c r="R383" s="24">
        <f t="shared" si="27"/>
        <v>164.87100000000001</v>
      </c>
      <c r="S383" s="25">
        <f t="shared" si="28"/>
        <v>7.8509999999999991</v>
      </c>
      <c r="T383" s="31">
        <f t="shared" si="29"/>
        <v>7.8510000001570202</v>
      </c>
      <c r="U383" s="10"/>
      <c r="V383" s="10"/>
      <c r="W383" s="10"/>
      <c r="X383" s="10"/>
      <c r="Y383" s="10"/>
      <c r="Z383" s="10"/>
      <c r="AA383" s="10"/>
    </row>
    <row r="384" spans="1:27" ht="15.75">
      <c r="A384" s="10" t="s">
        <v>663</v>
      </c>
      <c r="B384" s="10" t="s">
        <v>246</v>
      </c>
      <c r="C384" s="11">
        <v>0</v>
      </c>
      <c r="D384" s="11">
        <v>1</v>
      </c>
      <c r="E384" s="10" t="s">
        <v>30</v>
      </c>
      <c r="F384" s="11">
        <v>43.06</v>
      </c>
      <c r="G384" s="11">
        <v>5</v>
      </c>
      <c r="H384" s="11">
        <v>10.765000000000001</v>
      </c>
      <c r="I384" s="11">
        <v>226.065</v>
      </c>
      <c r="J384" s="12">
        <v>43500</v>
      </c>
      <c r="K384" s="13">
        <v>2</v>
      </c>
      <c r="L384" s="10" t="s">
        <v>18</v>
      </c>
      <c r="M384" s="11">
        <v>215.3</v>
      </c>
      <c r="N384" s="11">
        <v>4.761904762E-2</v>
      </c>
      <c r="O384" s="11">
        <v>10.765000000000001</v>
      </c>
      <c r="P384" s="23">
        <f t="shared" si="25"/>
        <v>10.764999999999986</v>
      </c>
      <c r="Q384" s="23">
        <f t="shared" si="26"/>
        <v>10.765000000000001</v>
      </c>
      <c r="R384" s="24">
        <f t="shared" si="27"/>
        <v>226.065</v>
      </c>
      <c r="S384" s="25">
        <f t="shared" si="28"/>
        <v>10.764999999999986</v>
      </c>
      <c r="T384" s="31">
        <f t="shared" si="29"/>
        <v>10.7650000002153</v>
      </c>
      <c r="U384" s="10"/>
      <c r="V384" s="10"/>
      <c r="W384" s="10"/>
      <c r="X384" s="10"/>
      <c r="Y384" s="10"/>
      <c r="Z384" s="10"/>
      <c r="AA384" s="10"/>
    </row>
    <row r="385" spans="1:27" ht="15.75">
      <c r="A385" s="10" t="s">
        <v>664</v>
      </c>
      <c r="B385" s="10" t="s">
        <v>254</v>
      </c>
      <c r="C385" s="11">
        <v>0</v>
      </c>
      <c r="D385" s="11">
        <v>0</v>
      </c>
      <c r="E385" s="10" t="s">
        <v>39</v>
      </c>
      <c r="F385" s="11">
        <v>59.61</v>
      </c>
      <c r="G385" s="11">
        <v>10</v>
      </c>
      <c r="H385" s="11">
        <v>29.805</v>
      </c>
      <c r="I385" s="11">
        <v>625.90499999999997</v>
      </c>
      <c r="J385" s="12">
        <v>43538</v>
      </c>
      <c r="K385" s="13">
        <v>1</v>
      </c>
      <c r="L385" s="10" t="s">
        <v>23</v>
      </c>
      <c r="M385" s="11">
        <v>596.1</v>
      </c>
      <c r="N385" s="11">
        <v>4.761904762E-2</v>
      </c>
      <c r="O385" s="11">
        <v>29.805</v>
      </c>
      <c r="P385" s="23">
        <f t="shared" si="25"/>
        <v>29.80499999999995</v>
      </c>
      <c r="Q385" s="23">
        <f t="shared" si="26"/>
        <v>29.805</v>
      </c>
      <c r="R385" s="24">
        <f t="shared" si="27"/>
        <v>625.90499999999997</v>
      </c>
      <c r="S385" s="25">
        <f t="shared" si="28"/>
        <v>29.80499999999995</v>
      </c>
      <c r="T385" s="31">
        <f t="shared" si="29"/>
        <v>29.805000000596099</v>
      </c>
      <c r="U385" s="10"/>
      <c r="V385" s="10"/>
      <c r="W385" s="10"/>
      <c r="X385" s="10"/>
      <c r="Y385" s="10"/>
      <c r="Z385" s="10"/>
      <c r="AA385" s="10"/>
    </row>
    <row r="386" spans="1:27" ht="15.75">
      <c r="A386" s="10" t="s">
        <v>665</v>
      </c>
      <c r="B386" s="10" t="s">
        <v>246</v>
      </c>
      <c r="C386" s="11">
        <v>0</v>
      </c>
      <c r="D386" s="11">
        <v>0</v>
      </c>
      <c r="E386" s="10" t="s">
        <v>17</v>
      </c>
      <c r="F386" s="11">
        <v>14.62</v>
      </c>
      <c r="G386" s="11">
        <v>5</v>
      </c>
      <c r="H386" s="11">
        <v>3.6549999999999998</v>
      </c>
      <c r="I386" s="11">
        <v>76.754999999999995</v>
      </c>
      <c r="J386" s="12">
        <v>43528</v>
      </c>
      <c r="K386" s="13">
        <v>1</v>
      </c>
      <c r="L386" s="10" t="s">
        <v>23</v>
      </c>
      <c r="M386" s="11">
        <v>73.099999999999994</v>
      </c>
      <c r="N386" s="11">
        <v>4.761904762E-2</v>
      </c>
      <c r="O386" s="11">
        <v>3.6549999999999998</v>
      </c>
      <c r="P386" s="23">
        <f t="shared" si="25"/>
        <v>3.6550000000000011</v>
      </c>
      <c r="Q386" s="23">
        <f t="shared" si="26"/>
        <v>3.6549999999999998</v>
      </c>
      <c r="R386" s="24">
        <f t="shared" si="27"/>
        <v>76.754999999999995</v>
      </c>
      <c r="S386" s="25">
        <f t="shared" si="28"/>
        <v>3.6550000000000011</v>
      </c>
      <c r="T386" s="31">
        <f t="shared" si="29"/>
        <v>3.6550000000731</v>
      </c>
      <c r="U386" s="10"/>
      <c r="V386" s="10"/>
      <c r="W386" s="10"/>
      <c r="X386" s="10"/>
      <c r="Y386" s="10"/>
      <c r="Z386" s="10"/>
      <c r="AA386" s="10"/>
    </row>
    <row r="387" spans="1:27" ht="15.75">
      <c r="A387" s="10" t="s">
        <v>666</v>
      </c>
      <c r="B387" s="10" t="s">
        <v>254</v>
      </c>
      <c r="C387" s="11">
        <v>1</v>
      </c>
      <c r="D387" s="11">
        <v>0</v>
      </c>
      <c r="E387" s="10" t="s">
        <v>17</v>
      </c>
      <c r="F387" s="11">
        <v>46.53</v>
      </c>
      <c r="G387" s="11">
        <v>6</v>
      </c>
      <c r="H387" s="11">
        <v>13.959</v>
      </c>
      <c r="I387" s="11">
        <v>293.13900000000001</v>
      </c>
      <c r="J387" s="12">
        <v>43527</v>
      </c>
      <c r="K387" s="13">
        <v>0</v>
      </c>
      <c r="L387" s="10" t="s">
        <v>282</v>
      </c>
      <c r="M387" s="11">
        <v>279.18</v>
      </c>
      <c r="N387" s="11">
        <v>4.761904762E-2</v>
      </c>
      <c r="O387" s="11">
        <v>13.959</v>
      </c>
      <c r="P387" s="23">
        <f t="shared" ref="P387:P450" si="30">F387*G387+H387-M387</f>
        <v>13.959000000000003</v>
      </c>
      <c r="Q387" s="23">
        <f t="shared" ref="Q387:Q450" si="31">0.05*F387*G387</f>
        <v>13.959000000000001</v>
      </c>
      <c r="R387" s="24">
        <f t="shared" ref="R387:R450" si="32">(F387*G387+H387)</f>
        <v>293.13900000000001</v>
      </c>
      <c r="S387" s="25">
        <f t="shared" ref="S387:S450" si="33">I387-M387</f>
        <v>13.959000000000003</v>
      </c>
      <c r="T387" s="31">
        <f t="shared" ref="T387:T450" si="34">N387*R387</f>
        <v>13.959000000279181</v>
      </c>
      <c r="U387" s="10"/>
      <c r="V387" s="10"/>
      <c r="W387" s="10"/>
      <c r="X387" s="10"/>
      <c r="Y387" s="10"/>
      <c r="Z387" s="10"/>
      <c r="AA387" s="10"/>
    </row>
    <row r="388" spans="1:27" ht="15.75">
      <c r="A388" s="10" t="s">
        <v>667</v>
      </c>
      <c r="B388" s="10" t="s">
        <v>254</v>
      </c>
      <c r="C388" s="11">
        <v>1</v>
      </c>
      <c r="D388" s="11">
        <v>1</v>
      </c>
      <c r="E388" s="10" t="s">
        <v>26</v>
      </c>
      <c r="F388" s="11">
        <v>24.24</v>
      </c>
      <c r="G388" s="11">
        <v>7</v>
      </c>
      <c r="H388" s="11">
        <v>8.484</v>
      </c>
      <c r="I388" s="11">
        <v>178.16399999999999</v>
      </c>
      <c r="J388" s="12">
        <v>43492</v>
      </c>
      <c r="K388" s="13">
        <v>2</v>
      </c>
      <c r="L388" s="10" t="s">
        <v>18</v>
      </c>
      <c r="M388" s="11">
        <v>169.68</v>
      </c>
      <c r="N388" s="11">
        <v>4.761904762E-2</v>
      </c>
      <c r="O388" s="11">
        <v>8.484</v>
      </c>
      <c r="P388" s="23">
        <f t="shared" si="30"/>
        <v>8.4839999999999804</v>
      </c>
      <c r="Q388" s="23">
        <f t="shared" si="31"/>
        <v>8.484</v>
      </c>
      <c r="R388" s="24">
        <f t="shared" si="32"/>
        <v>178.16399999999999</v>
      </c>
      <c r="S388" s="25">
        <f t="shared" si="33"/>
        <v>8.4839999999999804</v>
      </c>
      <c r="T388" s="31">
        <f t="shared" si="34"/>
        <v>8.4840000001696794</v>
      </c>
      <c r="U388" s="10"/>
      <c r="V388" s="10"/>
      <c r="W388" s="10"/>
      <c r="X388" s="10"/>
      <c r="Y388" s="10"/>
      <c r="Z388" s="10"/>
      <c r="AA388" s="10"/>
    </row>
    <row r="389" spans="1:27" ht="15.75">
      <c r="A389" s="10" t="s">
        <v>668</v>
      </c>
      <c r="B389" s="10" t="s">
        <v>246</v>
      </c>
      <c r="C389" s="11">
        <v>1</v>
      </c>
      <c r="D389" s="11">
        <v>1</v>
      </c>
      <c r="E389" s="10" t="s">
        <v>30</v>
      </c>
      <c r="F389" s="11">
        <v>45.58</v>
      </c>
      <c r="G389" s="11">
        <v>1</v>
      </c>
      <c r="H389" s="11">
        <v>2.2789999999999999</v>
      </c>
      <c r="I389" s="11">
        <v>47.859000000000002</v>
      </c>
      <c r="J389" s="12">
        <v>43503</v>
      </c>
      <c r="K389" s="13">
        <v>1</v>
      </c>
      <c r="L389" s="10" t="s">
        <v>23</v>
      </c>
      <c r="M389" s="11">
        <v>45.58</v>
      </c>
      <c r="N389" s="11">
        <v>4.761904762E-2</v>
      </c>
      <c r="O389" s="11">
        <v>2.2789999999999999</v>
      </c>
      <c r="P389" s="23">
        <f t="shared" si="30"/>
        <v>2.2789999999999964</v>
      </c>
      <c r="Q389" s="23">
        <f t="shared" si="31"/>
        <v>2.2789999999999999</v>
      </c>
      <c r="R389" s="24">
        <f t="shared" si="32"/>
        <v>47.858999999999995</v>
      </c>
      <c r="S389" s="25">
        <f t="shared" si="33"/>
        <v>2.2790000000000035</v>
      </c>
      <c r="T389" s="31">
        <f t="shared" si="34"/>
        <v>2.2790000000455799</v>
      </c>
      <c r="U389" s="10"/>
      <c r="V389" s="10"/>
      <c r="W389" s="10"/>
      <c r="X389" s="10"/>
      <c r="Y389" s="10"/>
      <c r="Z389" s="10"/>
      <c r="AA389" s="10"/>
    </row>
    <row r="390" spans="1:27" ht="15.75">
      <c r="A390" s="10" t="s">
        <v>669</v>
      </c>
      <c r="B390" s="10" t="s">
        <v>246</v>
      </c>
      <c r="C390" s="11">
        <v>1</v>
      </c>
      <c r="D390" s="11">
        <v>1</v>
      </c>
      <c r="E390" s="10" t="s">
        <v>30</v>
      </c>
      <c r="F390" s="11">
        <v>75.2</v>
      </c>
      <c r="G390" s="11">
        <v>3</v>
      </c>
      <c r="H390" s="11">
        <v>11.28</v>
      </c>
      <c r="I390" s="11">
        <v>236.88</v>
      </c>
      <c r="J390" s="12">
        <v>43501</v>
      </c>
      <c r="K390" s="13">
        <v>1</v>
      </c>
      <c r="L390" s="10" t="s">
        <v>18</v>
      </c>
      <c r="M390" s="11">
        <v>225.6</v>
      </c>
      <c r="N390" s="11">
        <v>4.761904762E-2</v>
      </c>
      <c r="O390" s="11">
        <v>11.28</v>
      </c>
      <c r="P390" s="23">
        <f t="shared" si="30"/>
        <v>11.28000000000003</v>
      </c>
      <c r="Q390" s="23">
        <f t="shared" si="31"/>
        <v>11.280000000000001</v>
      </c>
      <c r="R390" s="24">
        <f t="shared" si="32"/>
        <v>236.88000000000002</v>
      </c>
      <c r="S390" s="25">
        <f t="shared" si="33"/>
        <v>11.280000000000001</v>
      </c>
      <c r="T390" s="31">
        <f t="shared" si="34"/>
        <v>11.280000000225602</v>
      </c>
      <c r="U390" s="10"/>
      <c r="V390" s="10"/>
      <c r="W390" s="10"/>
      <c r="X390" s="10"/>
      <c r="Y390" s="10"/>
      <c r="Z390" s="10"/>
      <c r="AA390" s="10"/>
    </row>
    <row r="391" spans="1:27" ht="15.75">
      <c r="A391" s="10" t="s">
        <v>670</v>
      </c>
      <c r="B391" s="10" t="s">
        <v>251</v>
      </c>
      <c r="C391" s="11">
        <v>1</v>
      </c>
      <c r="D391" s="11">
        <v>0</v>
      </c>
      <c r="E391" s="10" t="s">
        <v>30</v>
      </c>
      <c r="F391" s="11">
        <v>96.8</v>
      </c>
      <c r="G391" s="11">
        <v>3</v>
      </c>
      <c r="H391" s="11">
        <v>14.52</v>
      </c>
      <c r="I391" s="11">
        <v>304.92</v>
      </c>
      <c r="J391" s="12">
        <v>43539</v>
      </c>
      <c r="K391" s="13">
        <v>1</v>
      </c>
      <c r="L391" s="10" t="s">
        <v>23</v>
      </c>
      <c r="M391" s="11">
        <v>290.39999999999998</v>
      </c>
      <c r="N391" s="11">
        <v>4.761904762E-2</v>
      </c>
      <c r="O391" s="11">
        <v>14.52</v>
      </c>
      <c r="P391" s="23">
        <f t="shared" si="30"/>
        <v>14.519999999999982</v>
      </c>
      <c r="Q391" s="23">
        <f t="shared" si="31"/>
        <v>14.52</v>
      </c>
      <c r="R391" s="24">
        <f t="shared" si="32"/>
        <v>304.91999999999996</v>
      </c>
      <c r="S391" s="25">
        <f t="shared" si="33"/>
        <v>14.520000000000039</v>
      </c>
      <c r="T391" s="31">
        <f t="shared" si="34"/>
        <v>14.520000000290398</v>
      </c>
      <c r="U391" s="10"/>
      <c r="V391" s="10"/>
      <c r="W391" s="10"/>
      <c r="X391" s="10"/>
      <c r="Y391" s="10"/>
      <c r="Z391" s="10"/>
      <c r="AA391" s="10"/>
    </row>
    <row r="392" spans="1:27" ht="15.75">
      <c r="A392" s="10" t="s">
        <v>671</v>
      </c>
      <c r="B392" s="10" t="s">
        <v>251</v>
      </c>
      <c r="C392" s="11">
        <v>0</v>
      </c>
      <c r="D392" s="11">
        <v>0</v>
      </c>
      <c r="E392" s="10" t="s">
        <v>17</v>
      </c>
      <c r="F392" s="11">
        <v>14.82</v>
      </c>
      <c r="G392" s="11">
        <v>3</v>
      </c>
      <c r="H392" s="11">
        <v>2.2229999999999999</v>
      </c>
      <c r="I392" s="11">
        <v>46.683</v>
      </c>
      <c r="J392" s="12">
        <v>43525</v>
      </c>
      <c r="K392" s="13">
        <v>1</v>
      </c>
      <c r="L392" s="10" t="s">
        <v>282</v>
      </c>
      <c r="M392" s="11">
        <v>44.46</v>
      </c>
      <c r="N392" s="11">
        <v>4.761904762E-2</v>
      </c>
      <c r="O392" s="11">
        <v>2.2229999999999999</v>
      </c>
      <c r="P392" s="23">
        <f t="shared" si="30"/>
        <v>2.222999999999999</v>
      </c>
      <c r="Q392" s="23">
        <f t="shared" si="31"/>
        <v>2.2230000000000003</v>
      </c>
      <c r="R392" s="24">
        <f t="shared" si="32"/>
        <v>46.683</v>
      </c>
      <c r="S392" s="25">
        <f t="shared" si="33"/>
        <v>2.222999999999999</v>
      </c>
      <c r="T392" s="31">
        <f t="shared" si="34"/>
        <v>2.2230000000444599</v>
      </c>
      <c r="U392" s="10"/>
      <c r="V392" s="10"/>
      <c r="W392" s="10"/>
      <c r="X392" s="10"/>
      <c r="Y392" s="10"/>
      <c r="Z392" s="10"/>
      <c r="AA392" s="10"/>
    </row>
    <row r="393" spans="1:27" ht="15.75">
      <c r="A393" s="10" t="s">
        <v>672</v>
      </c>
      <c r="B393" s="10" t="s">
        <v>246</v>
      </c>
      <c r="C393" s="11">
        <v>0</v>
      </c>
      <c r="D393" s="11">
        <v>0</v>
      </c>
      <c r="E393" s="10" t="s">
        <v>37</v>
      </c>
      <c r="F393" s="11">
        <v>52.2</v>
      </c>
      <c r="G393" s="11">
        <v>3</v>
      </c>
      <c r="H393" s="11">
        <v>7.83</v>
      </c>
      <c r="I393" s="11">
        <v>164.43</v>
      </c>
      <c r="J393" s="12">
        <v>43511</v>
      </c>
      <c r="K393" s="13">
        <v>1</v>
      </c>
      <c r="L393" s="10" t="s">
        <v>282</v>
      </c>
      <c r="M393" s="11">
        <v>156.6</v>
      </c>
      <c r="N393" s="11">
        <v>4.761904762E-2</v>
      </c>
      <c r="O393" s="11">
        <v>7.83</v>
      </c>
      <c r="P393" s="23">
        <f t="shared" si="30"/>
        <v>7.8300000000000409</v>
      </c>
      <c r="Q393" s="23">
        <f t="shared" si="31"/>
        <v>7.830000000000001</v>
      </c>
      <c r="R393" s="24">
        <f t="shared" si="32"/>
        <v>164.43000000000004</v>
      </c>
      <c r="S393" s="25">
        <f t="shared" si="33"/>
        <v>7.8300000000000125</v>
      </c>
      <c r="T393" s="31">
        <f t="shared" si="34"/>
        <v>7.8300000001566019</v>
      </c>
      <c r="U393" s="10"/>
      <c r="V393" s="10"/>
      <c r="W393" s="10"/>
      <c r="X393" s="10"/>
      <c r="Y393" s="10"/>
      <c r="Z393" s="10"/>
      <c r="AA393" s="10"/>
    </row>
    <row r="394" spans="1:27" ht="15.75">
      <c r="A394" s="10" t="s">
        <v>673</v>
      </c>
      <c r="B394" s="10" t="s">
        <v>254</v>
      </c>
      <c r="C394" s="11">
        <v>0</v>
      </c>
      <c r="D394" s="11">
        <v>1</v>
      </c>
      <c r="E394" s="10" t="s">
        <v>30</v>
      </c>
      <c r="F394" s="11">
        <v>46.66</v>
      </c>
      <c r="G394" s="11">
        <v>9</v>
      </c>
      <c r="H394" s="11">
        <v>20.997</v>
      </c>
      <c r="I394" s="11">
        <v>440.93700000000001</v>
      </c>
      <c r="J394" s="12">
        <v>43513</v>
      </c>
      <c r="K394" s="13">
        <v>2</v>
      </c>
      <c r="L394" s="10" t="s">
        <v>18</v>
      </c>
      <c r="M394" s="11">
        <v>419.94</v>
      </c>
      <c r="N394" s="11">
        <v>4.761904762E-2</v>
      </c>
      <c r="O394" s="11">
        <v>20.997</v>
      </c>
      <c r="P394" s="23">
        <f t="shared" si="30"/>
        <v>20.996999999999957</v>
      </c>
      <c r="Q394" s="23">
        <f t="shared" si="31"/>
        <v>20.996999999999996</v>
      </c>
      <c r="R394" s="24">
        <f t="shared" si="32"/>
        <v>440.93699999999995</v>
      </c>
      <c r="S394" s="25">
        <f t="shared" si="33"/>
        <v>20.997000000000014</v>
      </c>
      <c r="T394" s="31">
        <f t="shared" si="34"/>
        <v>20.997000000419938</v>
      </c>
      <c r="U394" s="10"/>
      <c r="V394" s="10"/>
      <c r="W394" s="10"/>
      <c r="X394" s="10"/>
      <c r="Y394" s="10"/>
      <c r="Z394" s="10"/>
      <c r="AA394" s="10"/>
    </row>
    <row r="395" spans="1:27" ht="15.75">
      <c r="A395" s="10" t="s">
        <v>674</v>
      </c>
      <c r="B395" s="10" t="s">
        <v>254</v>
      </c>
      <c r="C395" s="11">
        <v>0</v>
      </c>
      <c r="D395" s="11">
        <v>1</v>
      </c>
      <c r="E395" s="10" t="s">
        <v>39</v>
      </c>
      <c r="F395" s="11">
        <v>36.85</v>
      </c>
      <c r="G395" s="11">
        <v>5</v>
      </c>
      <c r="H395" s="11">
        <v>9.2125000000000004</v>
      </c>
      <c r="I395" s="11">
        <v>193.46250000000001</v>
      </c>
      <c r="J395" s="12">
        <v>43491</v>
      </c>
      <c r="K395" s="13">
        <v>2</v>
      </c>
      <c r="L395" s="10" t="s">
        <v>23</v>
      </c>
      <c r="M395" s="11">
        <v>184.25</v>
      </c>
      <c r="N395" s="11">
        <v>4.761904762E-2</v>
      </c>
      <c r="O395" s="11">
        <v>9.2125000000000004</v>
      </c>
      <c r="P395" s="23">
        <f t="shared" si="30"/>
        <v>9.2125000000000057</v>
      </c>
      <c r="Q395" s="23">
        <f t="shared" si="31"/>
        <v>9.2125000000000021</v>
      </c>
      <c r="R395" s="24">
        <f t="shared" si="32"/>
        <v>193.46250000000001</v>
      </c>
      <c r="S395" s="25">
        <f t="shared" si="33"/>
        <v>9.2125000000000057</v>
      </c>
      <c r="T395" s="31">
        <f t="shared" si="34"/>
        <v>9.2125000001842512</v>
      </c>
      <c r="U395" s="10"/>
      <c r="V395" s="10"/>
      <c r="W395" s="10"/>
      <c r="X395" s="10"/>
      <c r="Y395" s="10"/>
      <c r="Z395" s="10"/>
      <c r="AA395" s="10"/>
    </row>
    <row r="396" spans="1:27" ht="15.75">
      <c r="A396" s="10" t="s">
        <v>675</v>
      </c>
      <c r="B396" s="10" t="s">
        <v>246</v>
      </c>
      <c r="C396" s="11">
        <v>1</v>
      </c>
      <c r="D396" s="11">
        <v>1</v>
      </c>
      <c r="E396" s="10" t="s">
        <v>26</v>
      </c>
      <c r="F396" s="11">
        <v>70.319999999999993</v>
      </c>
      <c r="G396" s="11">
        <v>2</v>
      </c>
      <c r="H396" s="11">
        <v>7.032</v>
      </c>
      <c r="I396" s="11">
        <v>147.672</v>
      </c>
      <c r="J396" s="12">
        <v>43548</v>
      </c>
      <c r="K396" s="13">
        <v>1</v>
      </c>
      <c r="L396" s="10" t="s">
        <v>18</v>
      </c>
      <c r="M396" s="11">
        <v>140.63999999999999</v>
      </c>
      <c r="N396" s="11">
        <v>4.761904762E-2</v>
      </c>
      <c r="O396" s="11">
        <v>7.032</v>
      </c>
      <c r="P396" s="23">
        <f t="shared" si="30"/>
        <v>7.0320000000000107</v>
      </c>
      <c r="Q396" s="23">
        <f t="shared" si="31"/>
        <v>7.032</v>
      </c>
      <c r="R396" s="24">
        <f t="shared" si="32"/>
        <v>147.672</v>
      </c>
      <c r="S396" s="25">
        <f t="shared" si="33"/>
        <v>7.0320000000000107</v>
      </c>
      <c r="T396" s="31">
        <f t="shared" si="34"/>
        <v>7.0320000001406395</v>
      </c>
      <c r="U396" s="10"/>
      <c r="V396" s="10"/>
      <c r="W396" s="10"/>
      <c r="X396" s="10"/>
      <c r="Y396" s="10"/>
      <c r="Z396" s="10"/>
      <c r="AA396" s="10"/>
    </row>
    <row r="397" spans="1:27" ht="15.75">
      <c r="A397" s="10" t="s">
        <v>676</v>
      </c>
      <c r="B397" s="10" t="s">
        <v>254</v>
      </c>
      <c r="C397" s="11">
        <v>0</v>
      </c>
      <c r="D397" s="11">
        <v>0</v>
      </c>
      <c r="E397" s="10" t="s">
        <v>22</v>
      </c>
      <c r="F397" s="11">
        <v>83.08</v>
      </c>
      <c r="G397" s="11">
        <v>1</v>
      </c>
      <c r="H397" s="11">
        <v>4.1539999999999999</v>
      </c>
      <c r="I397" s="11">
        <v>87.233999999999995</v>
      </c>
      <c r="J397" s="12">
        <v>43488</v>
      </c>
      <c r="K397" s="13">
        <v>2</v>
      </c>
      <c r="L397" s="10" t="s">
        <v>18</v>
      </c>
      <c r="M397" s="11">
        <v>83.08</v>
      </c>
      <c r="N397" s="11">
        <v>4.761904762E-2</v>
      </c>
      <c r="O397" s="11">
        <v>4.1539999999999999</v>
      </c>
      <c r="P397" s="23">
        <f t="shared" si="30"/>
        <v>4.1539999999999964</v>
      </c>
      <c r="Q397" s="23">
        <f t="shared" si="31"/>
        <v>4.1539999999999999</v>
      </c>
      <c r="R397" s="24">
        <f t="shared" si="32"/>
        <v>87.233999999999995</v>
      </c>
      <c r="S397" s="25">
        <f t="shared" si="33"/>
        <v>4.1539999999999964</v>
      </c>
      <c r="T397" s="31">
        <f t="shared" si="34"/>
        <v>4.1540000000830801</v>
      </c>
      <c r="U397" s="10"/>
      <c r="V397" s="10"/>
      <c r="W397" s="10"/>
      <c r="X397" s="10"/>
      <c r="Y397" s="10"/>
      <c r="Z397" s="10"/>
      <c r="AA397" s="10"/>
    </row>
    <row r="398" spans="1:27" ht="15.75">
      <c r="A398" s="10" t="s">
        <v>677</v>
      </c>
      <c r="B398" s="10" t="s">
        <v>254</v>
      </c>
      <c r="C398" s="11">
        <v>0</v>
      </c>
      <c r="D398" s="11">
        <v>1</v>
      </c>
      <c r="E398" s="10" t="s">
        <v>39</v>
      </c>
      <c r="F398" s="11">
        <v>64.989999999999995</v>
      </c>
      <c r="G398" s="11">
        <v>1</v>
      </c>
      <c r="H398" s="11">
        <v>3.2494999999999998</v>
      </c>
      <c r="I398" s="11">
        <v>68.239500000000007</v>
      </c>
      <c r="J398" s="12">
        <v>43491</v>
      </c>
      <c r="K398" s="13">
        <v>0</v>
      </c>
      <c r="L398" s="10" t="s">
        <v>282</v>
      </c>
      <c r="M398" s="11">
        <v>64.989999999999995</v>
      </c>
      <c r="N398" s="11">
        <v>4.761904762E-2</v>
      </c>
      <c r="O398" s="11">
        <v>3.2494999999999998</v>
      </c>
      <c r="P398" s="23">
        <f t="shared" si="30"/>
        <v>3.2494999999999976</v>
      </c>
      <c r="Q398" s="23">
        <f t="shared" si="31"/>
        <v>3.2494999999999998</v>
      </c>
      <c r="R398" s="24">
        <f t="shared" si="32"/>
        <v>68.239499999999992</v>
      </c>
      <c r="S398" s="25">
        <f t="shared" si="33"/>
        <v>3.2495000000000118</v>
      </c>
      <c r="T398" s="31">
        <f t="shared" si="34"/>
        <v>3.2495000000649896</v>
      </c>
      <c r="U398" s="10"/>
      <c r="V398" s="10"/>
      <c r="W398" s="10"/>
      <c r="X398" s="10"/>
      <c r="Y398" s="10"/>
      <c r="Z398" s="10"/>
      <c r="AA398" s="10"/>
    </row>
    <row r="399" spans="1:27" ht="15.75">
      <c r="A399" s="10" t="s">
        <v>678</v>
      </c>
      <c r="B399" s="10" t="s">
        <v>254</v>
      </c>
      <c r="C399" s="11">
        <v>0</v>
      </c>
      <c r="D399" s="11">
        <v>0</v>
      </c>
      <c r="E399" s="10" t="s">
        <v>37</v>
      </c>
      <c r="F399" s="11">
        <v>77.56</v>
      </c>
      <c r="G399" s="11">
        <v>10</v>
      </c>
      <c r="H399" s="11">
        <v>38.78</v>
      </c>
      <c r="I399" s="11">
        <v>814.38</v>
      </c>
      <c r="J399" s="12">
        <v>43538</v>
      </c>
      <c r="K399" s="13">
        <v>2</v>
      </c>
      <c r="L399" s="10" t="s">
        <v>18</v>
      </c>
      <c r="M399" s="11">
        <v>775.6</v>
      </c>
      <c r="N399" s="11">
        <v>4.761904762E-2</v>
      </c>
      <c r="O399" s="11">
        <v>38.78</v>
      </c>
      <c r="P399" s="23">
        <f t="shared" si="30"/>
        <v>38.779999999999973</v>
      </c>
      <c r="Q399" s="23">
        <f t="shared" si="31"/>
        <v>38.78</v>
      </c>
      <c r="R399" s="24">
        <f t="shared" si="32"/>
        <v>814.38</v>
      </c>
      <c r="S399" s="25">
        <f t="shared" si="33"/>
        <v>38.779999999999973</v>
      </c>
      <c r="T399" s="31">
        <f t="shared" si="34"/>
        <v>38.780000000775601</v>
      </c>
      <c r="U399" s="10"/>
      <c r="V399" s="10"/>
      <c r="W399" s="10"/>
      <c r="X399" s="10"/>
      <c r="Y399" s="10"/>
      <c r="Z399" s="10"/>
      <c r="AA399" s="10"/>
    </row>
    <row r="400" spans="1:27" ht="15.75">
      <c r="A400" s="10" t="s">
        <v>679</v>
      </c>
      <c r="B400" s="10" t="s">
        <v>251</v>
      </c>
      <c r="C400" s="11">
        <v>0</v>
      </c>
      <c r="D400" s="11">
        <v>1</v>
      </c>
      <c r="E400" s="10" t="s">
        <v>30</v>
      </c>
      <c r="F400" s="11">
        <v>54.51</v>
      </c>
      <c r="G400" s="11">
        <v>6</v>
      </c>
      <c r="H400" s="11">
        <v>16.353000000000002</v>
      </c>
      <c r="I400" s="11">
        <v>343.41300000000001</v>
      </c>
      <c r="J400" s="12">
        <v>43541</v>
      </c>
      <c r="K400" s="13">
        <v>1</v>
      </c>
      <c r="L400" s="10" t="s">
        <v>18</v>
      </c>
      <c r="M400" s="11">
        <v>327.06</v>
      </c>
      <c r="N400" s="11">
        <v>4.761904762E-2</v>
      </c>
      <c r="O400" s="11">
        <v>16.353000000000002</v>
      </c>
      <c r="P400" s="23">
        <f t="shared" si="30"/>
        <v>16.353000000000009</v>
      </c>
      <c r="Q400" s="23">
        <f t="shared" si="31"/>
        <v>16.353000000000002</v>
      </c>
      <c r="R400" s="24">
        <f t="shared" si="32"/>
        <v>343.41300000000001</v>
      </c>
      <c r="S400" s="25">
        <f t="shared" si="33"/>
        <v>16.353000000000009</v>
      </c>
      <c r="T400" s="31">
        <f t="shared" si="34"/>
        <v>16.353000000327061</v>
      </c>
      <c r="U400" s="10"/>
      <c r="V400" s="10"/>
      <c r="W400" s="10"/>
      <c r="X400" s="10"/>
      <c r="Y400" s="10"/>
      <c r="Z400" s="10"/>
      <c r="AA400" s="10"/>
    </row>
    <row r="401" spans="1:27" ht="15.75">
      <c r="A401" s="10" t="s">
        <v>680</v>
      </c>
      <c r="B401" s="10" t="s">
        <v>254</v>
      </c>
      <c r="C401" s="11">
        <v>1</v>
      </c>
      <c r="D401" s="11">
        <v>1</v>
      </c>
      <c r="E401" s="10" t="s">
        <v>39</v>
      </c>
      <c r="F401" s="11">
        <v>51.89</v>
      </c>
      <c r="G401" s="11">
        <v>7</v>
      </c>
      <c r="H401" s="11">
        <v>18.1615</v>
      </c>
      <c r="I401" s="11">
        <v>381.39150000000001</v>
      </c>
      <c r="J401" s="12">
        <v>43473</v>
      </c>
      <c r="K401" s="13">
        <v>2</v>
      </c>
      <c r="L401" s="10" t="s">
        <v>23</v>
      </c>
      <c r="M401" s="11">
        <v>363.23</v>
      </c>
      <c r="N401" s="11">
        <v>4.761904762E-2</v>
      </c>
      <c r="O401" s="11">
        <v>18.1615</v>
      </c>
      <c r="P401" s="23">
        <f t="shared" si="30"/>
        <v>18.16149999999999</v>
      </c>
      <c r="Q401" s="23">
        <f t="shared" si="31"/>
        <v>18.1615</v>
      </c>
      <c r="R401" s="24">
        <f t="shared" si="32"/>
        <v>381.39150000000001</v>
      </c>
      <c r="S401" s="25">
        <f t="shared" si="33"/>
        <v>18.16149999999999</v>
      </c>
      <c r="T401" s="31">
        <f t="shared" si="34"/>
        <v>18.16150000036323</v>
      </c>
      <c r="U401" s="10"/>
      <c r="V401" s="10"/>
      <c r="W401" s="10"/>
      <c r="X401" s="10"/>
      <c r="Y401" s="10"/>
      <c r="Z401" s="10"/>
      <c r="AA401" s="10"/>
    </row>
    <row r="402" spans="1:27" ht="15.75">
      <c r="A402" s="10" t="s">
        <v>681</v>
      </c>
      <c r="B402" s="10" t="s">
        <v>251</v>
      </c>
      <c r="C402" s="11">
        <v>0</v>
      </c>
      <c r="D402" s="11">
        <v>0</v>
      </c>
      <c r="E402" s="10" t="s">
        <v>26</v>
      </c>
      <c r="F402" s="11">
        <v>31.75</v>
      </c>
      <c r="G402" s="11">
        <v>4</v>
      </c>
      <c r="H402" s="11">
        <v>6.35</v>
      </c>
      <c r="I402" s="11">
        <v>133.35</v>
      </c>
      <c r="J402" s="12">
        <v>43504</v>
      </c>
      <c r="K402" s="13">
        <v>2</v>
      </c>
      <c r="L402" s="10" t="s">
        <v>23</v>
      </c>
      <c r="M402" s="11">
        <v>127</v>
      </c>
      <c r="N402" s="11">
        <v>4.761904762E-2</v>
      </c>
      <c r="O402" s="11">
        <v>6.35</v>
      </c>
      <c r="P402" s="23">
        <f t="shared" si="30"/>
        <v>6.3499999999999943</v>
      </c>
      <c r="Q402" s="23">
        <f t="shared" si="31"/>
        <v>6.3500000000000005</v>
      </c>
      <c r="R402" s="24">
        <f t="shared" si="32"/>
        <v>133.35</v>
      </c>
      <c r="S402" s="25">
        <f t="shared" si="33"/>
        <v>6.3499999999999943</v>
      </c>
      <c r="T402" s="31">
        <f t="shared" si="34"/>
        <v>6.3500000001269994</v>
      </c>
      <c r="U402" s="10"/>
      <c r="V402" s="10"/>
      <c r="W402" s="10"/>
      <c r="X402" s="10"/>
      <c r="Y402" s="10"/>
      <c r="Z402" s="10"/>
      <c r="AA402" s="10"/>
    </row>
    <row r="403" spans="1:27" ht="15.75">
      <c r="A403" s="10" t="s">
        <v>682</v>
      </c>
      <c r="B403" s="10" t="s">
        <v>246</v>
      </c>
      <c r="C403" s="11">
        <v>1</v>
      </c>
      <c r="D403" s="11">
        <v>1</v>
      </c>
      <c r="E403" s="10" t="s">
        <v>39</v>
      </c>
      <c r="F403" s="11">
        <v>53.65</v>
      </c>
      <c r="G403" s="11">
        <v>7</v>
      </c>
      <c r="H403" s="11">
        <v>18.7775</v>
      </c>
      <c r="I403" s="11">
        <v>394.32749999999999</v>
      </c>
      <c r="J403" s="12">
        <v>43506</v>
      </c>
      <c r="K403" s="13">
        <v>1</v>
      </c>
      <c r="L403" s="10" t="s">
        <v>18</v>
      </c>
      <c r="M403" s="11">
        <v>375.55</v>
      </c>
      <c r="N403" s="11">
        <v>4.761904762E-2</v>
      </c>
      <c r="O403" s="11">
        <v>18.7775</v>
      </c>
      <c r="P403" s="23">
        <f t="shared" si="30"/>
        <v>18.777499999999975</v>
      </c>
      <c r="Q403" s="23">
        <f t="shared" si="31"/>
        <v>18.7775</v>
      </c>
      <c r="R403" s="24">
        <f t="shared" si="32"/>
        <v>394.32749999999999</v>
      </c>
      <c r="S403" s="25">
        <f t="shared" si="33"/>
        <v>18.777499999999975</v>
      </c>
      <c r="T403" s="31">
        <f t="shared" si="34"/>
        <v>18.77750000037555</v>
      </c>
      <c r="U403" s="10"/>
      <c r="V403" s="10"/>
      <c r="W403" s="10"/>
      <c r="X403" s="10"/>
      <c r="Y403" s="10"/>
      <c r="Z403" s="10"/>
      <c r="AA403" s="10"/>
    </row>
    <row r="404" spans="1:27" ht="15.75">
      <c r="A404" s="10" t="s">
        <v>683</v>
      </c>
      <c r="B404" s="10" t="s">
        <v>254</v>
      </c>
      <c r="C404" s="11">
        <v>1</v>
      </c>
      <c r="D404" s="11">
        <v>1</v>
      </c>
      <c r="E404" s="10" t="s">
        <v>37</v>
      </c>
      <c r="F404" s="11">
        <v>49.79</v>
      </c>
      <c r="G404" s="11">
        <v>4</v>
      </c>
      <c r="H404" s="11">
        <v>9.9580000000000002</v>
      </c>
      <c r="I404" s="11">
        <v>209.11799999999999</v>
      </c>
      <c r="J404" s="12">
        <v>43552</v>
      </c>
      <c r="K404" s="13">
        <v>2</v>
      </c>
      <c r="L404" s="10" t="s">
        <v>282</v>
      </c>
      <c r="M404" s="11">
        <v>199.16</v>
      </c>
      <c r="N404" s="11">
        <v>4.761904762E-2</v>
      </c>
      <c r="O404" s="11">
        <v>9.9580000000000002</v>
      </c>
      <c r="P404" s="23">
        <f t="shared" si="30"/>
        <v>9.9579999999999984</v>
      </c>
      <c r="Q404" s="23">
        <f t="shared" si="31"/>
        <v>9.9580000000000002</v>
      </c>
      <c r="R404" s="24">
        <f t="shared" si="32"/>
        <v>209.11799999999999</v>
      </c>
      <c r="S404" s="25">
        <f t="shared" si="33"/>
        <v>9.9579999999999984</v>
      </c>
      <c r="T404" s="31">
        <f t="shared" si="34"/>
        <v>9.95800000019916</v>
      </c>
      <c r="U404" s="10"/>
      <c r="V404" s="10"/>
      <c r="W404" s="10"/>
      <c r="X404" s="10"/>
      <c r="Y404" s="10"/>
      <c r="Z404" s="10"/>
      <c r="AA404" s="10"/>
    </row>
    <row r="405" spans="1:27" ht="15.75">
      <c r="A405" s="10" t="s">
        <v>684</v>
      </c>
      <c r="B405" s="10" t="s">
        <v>246</v>
      </c>
      <c r="C405" s="11">
        <v>0</v>
      </c>
      <c r="D405" s="11">
        <v>0</v>
      </c>
      <c r="E405" s="10" t="s">
        <v>39</v>
      </c>
      <c r="F405" s="11">
        <v>30.61</v>
      </c>
      <c r="G405" s="11">
        <v>1</v>
      </c>
      <c r="H405" s="11">
        <v>1.5305</v>
      </c>
      <c r="I405" s="11">
        <v>32.140500000000003</v>
      </c>
      <c r="J405" s="12">
        <v>43488</v>
      </c>
      <c r="K405" s="13">
        <v>1</v>
      </c>
      <c r="L405" s="10" t="s">
        <v>18</v>
      </c>
      <c r="M405" s="11">
        <v>30.61</v>
      </c>
      <c r="N405" s="11">
        <v>4.761904762E-2</v>
      </c>
      <c r="O405" s="11">
        <v>1.5305</v>
      </c>
      <c r="P405" s="23">
        <f t="shared" si="30"/>
        <v>1.5305000000000035</v>
      </c>
      <c r="Q405" s="23">
        <f t="shared" si="31"/>
        <v>1.5305</v>
      </c>
      <c r="R405" s="24">
        <f t="shared" si="32"/>
        <v>32.140500000000003</v>
      </c>
      <c r="S405" s="25">
        <f t="shared" si="33"/>
        <v>1.5305000000000035</v>
      </c>
      <c r="T405" s="31">
        <f t="shared" si="34"/>
        <v>1.5305000000306102</v>
      </c>
      <c r="U405" s="10"/>
      <c r="V405" s="10"/>
      <c r="W405" s="10"/>
      <c r="X405" s="10"/>
      <c r="Y405" s="10"/>
      <c r="Z405" s="10"/>
      <c r="AA405" s="10"/>
    </row>
    <row r="406" spans="1:27" ht="15.75">
      <c r="A406" s="10" t="s">
        <v>685</v>
      </c>
      <c r="B406" s="10" t="s">
        <v>251</v>
      </c>
      <c r="C406" s="11">
        <v>1</v>
      </c>
      <c r="D406" s="11">
        <v>0</v>
      </c>
      <c r="E406" s="10" t="s">
        <v>37</v>
      </c>
      <c r="F406" s="11">
        <v>57.89</v>
      </c>
      <c r="G406" s="11">
        <v>2</v>
      </c>
      <c r="H406" s="11">
        <v>5.7889999999999997</v>
      </c>
      <c r="I406" s="11">
        <v>121.569</v>
      </c>
      <c r="J406" s="12">
        <v>43482</v>
      </c>
      <c r="K406" s="13">
        <v>0</v>
      </c>
      <c r="L406" s="10" t="s">
        <v>18</v>
      </c>
      <c r="M406" s="11">
        <v>115.78</v>
      </c>
      <c r="N406" s="11">
        <v>4.761904762E-2</v>
      </c>
      <c r="O406" s="11">
        <v>5.7889999999999997</v>
      </c>
      <c r="P406" s="23">
        <f t="shared" si="30"/>
        <v>5.7890000000000015</v>
      </c>
      <c r="Q406" s="23">
        <f t="shared" si="31"/>
        <v>5.7890000000000006</v>
      </c>
      <c r="R406" s="24">
        <f t="shared" si="32"/>
        <v>121.569</v>
      </c>
      <c r="S406" s="25">
        <f t="shared" si="33"/>
        <v>5.7890000000000015</v>
      </c>
      <c r="T406" s="31">
        <f t="shared" si="34"/>
        <v>5.78900000011578</v>
      </c>
      <c r="U406" s="10"/>
      <c r="V406" s="10"/>
      <c r="W406" s="10"/>
      <c r="X406" s="10"/>
      <c r="Y406" s="10"/>
      <c r="Z406" s="10"/>
      <c r="AA406" s="10"/>
    </row>
    <row r="407" spans="1:27" ht="15.75">
      <c r="A407" s="10" t="s">
        <v>686</v>
      </c>
      <c r="B407" s="10" t="s">
        <v>246</v>
      </c>
      <c r="C407" s="11">
        <v>0</v>
      </c>
      <c r="D407" s="11">
        <v>1</v>
      </c>
      <c r="E407" s="10" t="s">
        <v>22</v>
      </c>
      <c r="F407" s="11">
        <v>28.96</v>
      </c>
      <c r="G407" s="11">
        <v>1</v>
      </c>
      <c r="H407" s="11">
        <v>1.448</v>
      </c>
      <c r="I407" s="11">
        <v>30.408000000000001</v>
      </c>
      <c r="J407" s="12">
        <v>43503</v>
      </c>
      <c r="K407" s="13">
        <v>0</v>
      </c>
      <c r="L407" s="10" t="s">
        <v>282</v>
      </c>
      <c r="M407" s="11">
        <v>28.96</v>
      </c>
      <c r="N407" s="11">
        <v>4.761904762E-2</v>
      </c>
      <c r="O407" s="11">
        <v>1.448</v>
      </c>
      <c r="P407" s="23">
        <f t="shared" si="30"/>
        <v>1.4480000000000004</v>
      </c>
      <c r="Q407" s="23">
        <f t="shared" si="31"/>
        <v>1.4480000000000002</v>
      </c>
      <c r="R407" s="24">
        <f t="shared" si="32"/>
        <v>30.408000000000001</v>
      </c>
      <c r="S407" s="25">
        <f t="shared" si="33"/>
        <v>1.4480000000000004</v>
      </c>
      <c r="T407" s="31">
        <f t="shared" si="34"/>
        <v>1.4480000000289601</v>
      </c>
      <c r="U407" s="10"/>
      <c r="V407" s="10"/>
      <c r="W407" s="10"/>
      <c r="X407" s="10"/>
      <c r="Y407" s="10"/>
      <c r="Z407" s="10"/>
      <c r="AA407" s="10"/>
    </row>
    <row r="408" spans="1:27" ht="15.75">
      <c r="A408" s="10" t="s">
        <v>687</v>
      </c>
      <c r="B408" s="10" t="s">
        <v>254</v>
      </c>
      <c r="C408" s="11">
        <v>1</v>
      </c>
      <c r="D408" s="11">
        <v>1</v>
      </c>
      <c r="E408" s="10" t="s">
        <v>37</v>
      </c>
      <c r="F408" s="11">
        <v>98.97</v>
      </c>
      <c r="G408" s="11">
        <v>9</v>
      </c>
      <c r="H408" s="11">
        <v>44.536499999999997</v>
      </c>
      <c r="I408" s="11">
        <v>935.26649999999995</v>
      </c>
      <c r="J408" s="12">
        <v>43533</v>
      </c>
      <c r="K408" s="13">
        <v>1</v>
      </c>
      <c r="L408" s="10" t="s">
        <v>23</v>
      </c>
      <c r="M408" s="11">
        <v>890.73</v>
      </c>
      <c r="N408" s="11">
        <v>4.761904762E-2</v>
      </c>
      <c r="O408" s="11">
        <v>44.536499999999997</v>
      </c>
      <c r="P408" s="23">
        <f t="shared" si="30"/>
        <v>44.536500000000046</v>
      </c>
      <c r="Q408" s="23">
        <f t="shared" si="31"/>
        <v>44.536500000000004</v>
      </c>
      <c r="R408" s="24">
        <f t="shared" si="32"/>
        <v>935.26650000000006</v>
      </c>
      <c r="S408" s="25">
        <f t="shared" si="33"/>
        <v>44.536499999999933</v>
      </c>
      <c r="T408" s="31">
        <f t="shared" si="34"/>
        <v>44.536500000890733</v>
      </c>
      <c r="U408" s="10"/>
      <c r="V408" s="10"/>
      <c r="W408" s="10"/>
      <c r="X408" s="10"/>
      <c r="Y408" s="10"/>
      <c r="Z408" s="10"/>
      <c r="AA408" s="10"/>
    </row>
    <row r="409" spans="1:27" ht="15.75">
      <c r="A409" s="10" t="s">
        <v>688</v>
      </c>
      <c r="B409" s="10" t="s">
        <v>251</v>
      </c>
      <c r="C409" s="11">
        <v>1</v>
      </c>
      <c r="D409" s="11">
        <v>0</v>
      </c>
      <c r="E409" s="10" t="s">
        <v>39</v>
      </c>
      <c r="F409" s="11">
        <v>93.22</v>
      </c>
      <c r="G409" s="11">
        <v>3</v>
      </c>
      <c r="H409" s="11">
        <v>13.983000000000001</v>
      </c>
      <c r="I409" s="11">
        <v>293.64299999999997</v>
      </c>
      <c r="J409" s="12">
        <v>43489</v>
      </c>
      <c r="K409" s="13">
        <v>1</v>
      </c>
      <c r="L409" s="10" t="s">
        <v>23</v>
      </c>
      <c r="M409" s="11">
        <v>279.66000000000003</v>
      </c>
      <c r="N409" s="11">
        <v>4.761904762E-2</v>
      </c>
      <c r="O409" s="11">
        <v>13.983000000000001</v>
      </c>
      <c r="P409" s="23">
        <f t="shared" si="30"/>
        <v>13.982999999999947</v>
      </c>
      <c r="Q409" s="23">
        <f t="shared" si="31"/>
        <v>13.983000000000001</v>
      </c>
      <c r="R409" s="24">
        <f t="shared" si="32"/>
        <v>293.64299999999997</v>
      </c>
      <c r="S409" s="25">
        <f t="shared" si="33"/>
        <v>13.982999999999947</v>
      </c>
      <c r="T409" s="31">
        <f t="shared" si="34"/>
        <v>13.98300000027966</v>
      </c>
      <c r="U409" s="10"/>
      <c r="V409" s="10"/>
      <c r="W409" s="10"/>
      <c r="X409" s="10"/>
      <c r="Y409" s="10"/>
      <c r="Z409" s="10"/>
      <c r="AA409" s="10"/>
    </row>
    <row r="410" spans="1:27" ht="15.75">
      <c r="A410" s="10" t="s">
        <v>689</v>
      </c>
      <c r="B410" s="10" t="s">
        <v>254</v>
      </c>
      <c r="C410" s="11">
        <v>1</v>
      </c>
      <c r="D410" s="11">
        <v>0</v>
      </c>
      <c r="E410" s="10" t="s">
        <v>30</v>
      </c>
      <c r="F410" s="11">
        <v>80.930000000000007</v>
      </c>
      <c r="G410" s="11">
        <v>1</v>
      </c>
      <c r="H410" s="11">
        <v>4.0465</v>
      </c>
      <c r="I410" s="11">
        <v>84.976500000000001</v>
      </c>
      <c r="J410" s="12">
        <v>43484</v>
      </c>
      <c r="K410" s="13">
        <v>2</v>
      </c>
      <c r="L410" s="10" t="s">
        <v>282</v>
      </c>
      <c r="M410" s="11">
        <v>80.930000000000007</v>
      </c>
      <c r="N410" s="11">
        <v>4.761904762E-2</v>
      </c>
      <c r="O410" s="11">
        <v>4.0465</v>
      </c>
      <c r="P410" s="23">
        <f t="shared" si="30"/>
        <v>4.0464999999999947</v>
      </c>
      <c r="Q410" s="23">
        <f t="shared" si="31"/>
        <v>4.0465000000000009</v>
      </c>
      <c r="R410" s="24">
        <f t="shared" si="32"/>
        <v>84.976500000000001</v>
      </c>
      <c r="S410" s="25">
        <f t="shared" si="33"/>
        <v>4.0464999999999947</v>
      </c>
      <c r="T410" s="31">
        <f t="shared" si="34"/>
        <v>4.0465000000809299</v>
      </c>
      <c r="U410" s="10"/>
      <c r="V410" s="10"/>
      <c r="W410" s="10"/>
      <c r="X410" s="10"/>
      <c r="Y410" s="10"/>
      <c r="Z410" s="10"/>
      <c r="AA410" s="10"/>
    </row>
    <row r="411" spans="1:27" ht="15.75">
      <c r="A411" s="10" t="s">
        <v>690</v>
      </c>
      <c r="B411" s="10" t="s">
        <v>246</v>
      </c>
      <c r="C411" s="11">
        <v>1</v>
      </c>
      <c r="D411" s="11">
        <v>0</v>
      </c>
      <c r="E411" s="10" t="s">
        <v>37</v>
      </c>
      <c r="F411" s="11">
        <v>67.45</v>
      </c>
      <c r="G411" s="11">
        <v>10</v>
      </c>
      <c r="H411" s="11">
        <v>33.725000000000001</v>
      </c>
      <c r="I411" s="11">
        <v>708.22500000000002</v>
      </c>
      <c r="J411" s="12">
        <v>43499</v>
      </c>
      <c r="K411" s="13">
        <v>1</v>
      </c>
      <c r="L411" s="10" t="s">
        <v>18</v>
      </c>
      <c r="M411" s="11">
        <v>674.5</v>
      </c>
      <c r="N411" s="11">
        <v>4.761904762E-2</v>
      </c>
      <c r="O411" s="11">
        <v>33.725000000000001</v>
      </c>
      <c r="P411" s="23">
        <f t="shared" si="30"/>
        <v>33.725000000000023</v>
      </c>
      <c r="Q411" s="23">
        <f t="shared" si="31"/>
        <v>33.725000000000009</v>
      </c>
      <c r="R411" s="24">
        <f t="shared" si="32"/>
        <v>708.22500000000002</v>
      </c>
      <c r="S411" s="25">
        <f t="shared" si="33"/>
        <v>33.725000000000023</v>
      </c>
      <c r="T411" s="31">
        <f t="shared" si="34"/>
        <v>33.725000000674498</v>
      </c>
      <c r="U411" s="10"/>
      <c r="V411" s="10"/>
      <c r="W411" s="10"/>
      <c r="X411" s="10"/>
      <c r="Y411" s="10"/>
      <c r="Z411" s="10"/>
      <c r="AA411" s="10"/>
    </row>
    <row r="412" spans="1:27" ht="15.75">
      <c r="A412" s="10" t="s">
        <v>691</v>
      </c>
      <c r="B412" s="10" t="s">
        <v>246</v>
      </c>
      <c r="C412" s="11">
        <v>1</v>
      </c>
      <c r="D412" s="11">
        <v>1</v>
      </c>
      <c r="E412" s="10" t="s">
        <v>30</v>
      </c>
      <c r="F412" s="11">
        <v>38.72</v>
      </c>
      <c r="G412" s="11">
        <v>9</v>
      </c>
      <c r="H412" s="11">
        <v>17.423999999999999</v>
      </c>
      <c r="I412" s="11">
        <v>365.904</v>
      </c>
      <c r="J412" s="12">
        <v>43544</v>
      </c>
      <c r="K412" s="13">
        <v>1</v>
      </c>
      <c r="L412" s="10" t="s">
        <v>18</v>
      </c>
      <c r="M412" s="11">
        <v>348.48</v>
      </c>
      <c r="N412" s="11">
        <v>4.761904762E-2</v>
      </c>
      <c r="O412" s="11">
        <v>17.423999999999999</v>
      </c>
      <c r="P412" s="23">
        <f t="shared" si="30"/>
        <v>17.423999999999978</v>
      </c>
      <c r="Q412" s="23">
        <f t="shared" si="31"/>
        <v>17.423999999999999</v>
      </c>
      <c r="R412" s="24">
        <f t="shared" si="32"/>
        <v>365.904</v>
      </c>
      <c r="S412" s="25">
        <f t="shared" si="33"/>
        <v>17.423999999999978</v>
      </c>
      <c r="T412" s="31">
        <f t="shared" si="34"/>
        <v>17.424000000348482</v>
      </c>
      <c r="U412" s="10"/>
      <c r="V412" s="10"/>
      <c r="W412" s="10"/>
      <c r="X412" s="10"/>
      <c r="Y412" s="10"/>
      <c r="Z412" s="10"/>
      <c r="AA412" s="10"/>
    </row>
    <row r="413" spans="1:27" ht="15.75">
      <c r="A413" s="10" t="s">
        <v>692</v>
      </c>
      <c r="B413" s="10" t="s">
        <v>251</v>
      </c>
      <c r="C413" s="11">
        <v>1</v>
      </c>
      <c r="D413" s="11">
        <v>0</v>
      </c>
      <c r="E413" s="10" t="s">
        <v>30</v>
      </c>
      <c r="F413" s="11">
        <v>72.599999999999994</v>
      </c>
      <c r="G413" s="11">
        <v>6</v>
      </c>
      <c r="H413" s="11">
        <v>21.78</v>
      </c>
      <c r="I413" s="11">
        <v>457.38</v>
      </c>
      <c r="J413" s="12">
        <v>43478</v>
      </c>
      <c r="K413" s="13">
        <v>2</v>
      </c>
      <c r="L413" s="10" t="s">
        <v>23</v>
      </c>
      <c r="M413" s="11">
        <v>435.6</v>
      </c>
      <c r="N413" s="11">
        <v>4.761904762E-2</v>
      </c>
      <c r="O413" s="11">
        <v>21.78</v>
      </c>
      <c r="P413" s="23">
        <f t="shared" si="30"/>
        <v>21.779999999999973</v>
      </c>
      <c r="Q413" s="23">
        <f t="shared" si="31"/>
        <v>21.78</v>
      </c>
      <c r="R413" s="24">
        <f t="shared" si="32"/>
        <v>457.38</v>
      </c>
      <c r="S413" s="25">
        <f t="shared" si="33"/>
        <v>21.779999999999973</v>
      </c>
      <c r="T413" s="31">
        <f t="shared" si="34"/>
        <v>21.780000000435599</v>
      </c>
      <c r="U413" s="10"/>
      <c r="V413" s="10"/>
      <c r="W413" s="10"/>
      <c r="X413" s="10"/>
      <c r="Y413" s="10"/>
      <c r="Z413" s="10"/>
      <c r="AA413" s="10"/>
    </row>
    <row r="414" spans="1:27" ht="15.75">
      <c r="A414" s="10" t="s">
        <v>693</v>
      </c>
      <c r="B414" s="10" t="s">
        <v>254</v>
      </c>
      <c r="C414" s="11">
        <v>1</v>
      </c>
      <c r="D414" s="11">
        <v>0</v>
      </c>
      <c r="E414" s="10" t="s">
        <v>22</v>
      </c>
      <c r="F414" s="11">
        <v>87.91</v>
      </c>
      <c r="G414" s="11">
        <v>5</v>
      </c>
      <c r="H414" s="11">
        <v>21.977499999999999</v>
      </c>
      <c r="I414" s="11">
        <v>461.52749999999997</v>
      </c>
      <c r="J414" s="12">
        <v>43538</v>
      </c>
      <c r="K414" s="13">
        <v>2</v>
      </c>
      <c r="L414" s="10" t="s">
        <v>18</v>
      </c>
      <c r="M414" s="11">
        <v>439.55</v>
      </c>
      <c r="N414" s="11">
        <v>4.761904762E-2</v>
      </c>
      <c r="O414" s="11">
        <v>21.977499999999999</v>
      </c>
      <c r="P414" s="23">
        <f t="shared" si="30"/>
        <v>21.977499999999964</v>
      </c>
      <c r="Q414" s="23">
        <f t="shared" si="31"/>
        <v>21.977499999999999</v>
      </c>
      <c r="R414" s="24">
        <f t="shared" si="32"/>
        <v>461.52749999999997</v>
      </c>
      <c r="S414" s="25">
        <f t="shared" si="33"/>
        <v>21.977499999999964</v>
      </c>
      <c r="T414" s="31">
        <f t="shared" si="34"/>
        <v>21.977500000439548</v>
      </c>
      <c r="U414" s="10"/>
      <c r="V414" s="10"/>
      <c r="W414" s="10"/>
      <c r="X414" s="10"/>
      <c r="Y414" s="10"/>
      <c r="Z414" s="10"/>
      <c r="AA414" s="10"/>
    </row>
    <row r="415" spans="1:27" ht="15.75">
      <c r="A415" s="10" t="s">
        <v>694</v>
      </c>
      <c r="B415" s="10" t="s">
        <v>246</v>
      </c>
      <c r="C415" s="11">
        <v>1</v>
      </c>
      <c r="D415" s="11">
        <v>0</v>
      </c>
      <c r="E415" s="10" t="s">
        <v>37</v>
      </c>
      <c r="F415" s="11">
        <v>98.53</v>
      </c>
      <c r="G415" s="11">
        <v>6</v>
      </c>
      <c r="H415" s="11">
        <v>29.559000000000001</v>
      </c>
      <c r="I415" s="11">
        <v>620.73900000000003</v>
      </c>
      <c r="J415" s="12">
        <v>43488</v>
      </c>
      <c r="K415" s="13">
        <v>1</v>
      </c>
      <c r="L415" s="10" t="s">
        <v>282</v>
      </c>
      <c r="M415" s="11">
        <v>591.17999999999995</v>
      </c>
      <c r="N415" s="11">
        <v>4.761904762E-2</v>
      </c>
      <c r="O415" s="11">
        <v>29.559000000000001</v>
      </c>
      <c r="P415" s="23">
        <f t="shared" si="30"/>
        <v>29.559000000000083</v>
      </c>
      <c r="Q415" s="23">
        <f t="shared" si="31"/>
        <v>29.559000000000005</v>
      </c>
      <c r="R415" s="24">
        <f t="shared" si="32"/>
        <v>620.73900000000003</v>
      </c>
      <c r="S415" s="25">
        <f t="shared" si="33"/>
        <v>29.559000000000083</v>
      </c>
      <c r="T415" s="31">
        <f t="shared" si="34"/>
        <v>29.559000000591183</v>
      </c>
      <c r="U415" s="10"/>
      <c r="V415" s="10"/>
      <c r="W415" s="10"/>
      <c r="X415" s="10"/>
      <c r="Y415" s="10"/>
      <c r="Z415" s="10"/>
      <c r="AA415" s="10"/>
    </row>
    <row r="416" spans="1:27" ht="15.75">
      <c r="A416" s="10" t="s">
        <v>695</v>
      </c>
      <c r="B416" s="10" t="s">
        <v>254</v>
      </c>
      <c r="C416" s="11">
        <v>1</v>
      </c>
      <c r="D416" s="11">
        <v>1</v>
      </c>
      <c r="E416" s="10" t="s">
        <v>39</v>
      </c>
      <c r="F416" s="11">
        <v>43.46</v>
      </c>
      <c r="G416" s="11">
        <v>6</v>
      </c>
      <c r="H416" s="11">
        <v>13.038</v>
      </c>
      <c r="I416" s="11">
        <v>273.798</v>
      </c>
      <c r="J416" s="12">
        <v>43503</v>
      </c>
      <c r="K416" s="13">
        <v>2</v>
      </c>
      <c r="L416" s="10" t="s">
        <v>18</v>
      </c>
      <c r="M416" s="11">
        <v>260.76</v>
      </c>
      <c r="N416" s="11">
        <v>4.761904762E-2</v>
      </c>
      <c r="O416" s="11">
        <v>13.038</v>
      </c>
      <c r="P416" s="23">
        <f t="shared" si="30"/>
        <v>13.038000000000011</v>
      </c>
      <c r="Q416" s="23">
        <f t="shared" si="31"/>
        <v>13.038</v>
      </c>
      <c r="R416" s="24">
        <f t="shared" si="32"/>
        <v>273.798</v>
      </c>
      <c r="S416" s="25">
        <f t="shared" si="33"/>
        <v>13.038000000000011</v>
      </c>
      <c r="T416" s="31">
        <f t="shared" si="34"/>
        <v>13.038000000260761</v>
      </c>
      <c r="U416" s="10"/>
      <c r="V416" s="10"/>
      <c r="W416" s="10"/>
      <c r="X416" s="10"/>
      <c r="Y416" s="10"/>
      <c r="Z416" s="10"/>
      <c r="AA416" s="10"/>
    </row>
    <row r="417" spans="1:27" ht="15.75">
      <c r="A417" s="10" t="s">
        <v>696</v>
      </c>
      <c r="B417" s="10" t="s">
        <v>246</v>
      </c>
      <c r="C417" s="11">
        <v>0</v>
      </c>
      <c r="D417" s="11">
        <v>1</v>
      </c>
      <c r="E417" s="10" t="s">
        <v>37</v>
      </c>
      <c r="F417" s="11">
        <v>71.680000000000007</v>
      </c>
      <c r="G417" s="11">
        <v>3</v>
      </c>
      <c r="H417" s="11">
        <v>10.752000000000001</v>
      </c>
      <c r="I417" s="11">
        <v>225.792</v>
      </c>
      <c r="J417" s="12">
        <v>43552</v>
      </c>
      <c r="K417" s="13">
        <v>2</v>
      </c>
      <c r="L417" s="10" t="s">
        <v>282</v>
      </c>
      <c r="M417" s="11">
        <v>215.04</v>
      </c>
      <c r="N417" s="11">
        <v>4.761904762E-2</v>
      </c>
      <c r="O417" s="11">
        <v>10.752000000000001</v>
      </c>
      <c r="P417" s="23">
        <f t="shared" si="30"/>
        <v>10.752000000000038</v>
      </c>
      <c r="Q417" s="23">
        <f t="shared" si="31"/>
        <v>10.752000000000002</v>
      </c>
      <c r="R417" s="24">
        <f t="shared" si="32"/>
        <v>225.79200000000003</v>
      </c>
      <c r="S417" s="25">
        <f t="shared" si="33"/>
        <v>10.75200000000001</v>
      </c>
      <c r="T417" s="31">
        <f t="shared" si="34"/>
        <v>10.752000000215041</v>
      </c>
      <c r="U417" s="10"/>
      <c r="V417" s="10"/>
      <c r="W417" s="10"/>
      <c r="X417" s="10"/>
      <c r="Y417" s="10"/>
      <c r="Z417" s="10"/>
      <c r="AA417" s="10"/>
    </row>
    <row r="418" spans="1:27" ht="15.75">
      <c r="A418" s="10" t="s">
        <v>697</v>
      </c>
      <c r="B418" s="10" t="s">
        <v>246</v>
      </c>
      <c r="C418" s="11">
        <v>1</v>
      </c>
      <c r="D418" s="11">
        <v>1</v>
      </c>
      <c r="E418" s="10" t="s">
        <v>37</v>
      </c>
      <c r="F418" s="11">
        <v>91.61</v>
      </c>
      <c r="G418" s="11">
        <v>1</v>
      </c>
      <c r="H418" s="11">
        <v>4.5804999999999998</v>
      </c>
      <c r="I418" s="11">
        <v>96.1905</v>
      </c>
      <c r="J418" s="12">
        <v>43544</v>
      </c>
      <c r="K418" s="13">
        <v>2</v>
      </c>
      <c r="L418" s="10" t="s">
        <v>23</v>
      </c>
      <c r="M418" s="11">
        <v>91.61</v>
      </c>
      <c r="N418" s="11">
        <v>4.761904762E-2</v>
      </c>
      <c r="O418" s="11">
        <v>4.5804999999999998</v>
      </c>
      <c r="P418" s="23">
        <f t="shared" si="30"/>
        <v>4.5805000000000007</v>
      </c>
      <c r="Q418" s="23">
        <f t="shared" si="31"/>
        <v>4.5804999999999998</v>
      </c>
      <c r="R418" s="24">
        <f t="shared" si="32"/>
        <v>96.1905</v>
      </c>
      <c r="S418" s="25">
        <f t="shared" si="33"/>
        <v>4.5805000000000007</v>
      </c>
      <c r="T418" s="31">
        <f t="shared" si="34"/>
        <v>4.5805000000916101</v>
      </c>
      <c r="U418" s="10"/>
      <c r="V418" s="10"/>
      <c r="W418" s="10"/>
      <c r="X418" s="10"/>
      <c r="Y418" s="10"/>
      <c r="Z418" s="10"/>
      <c r="AA418" s="10"/>
    </row>
    <row r="419" spans="1:27" ht="15.75">
      <c r="A419" s="10" t="s">
        <v>698</v>
      </c>
      <c r="B419" s="10" t="s">
        <v>251</v>
      </c>
      <c r="C419" s="11">
        <v>1</v>
      </c>
      <c r="D419" s="11">
        <v>1</v>
      </c>
      <c r="E419" s="10" t="s">
        <v>26</v>
      </c>
      <c r="F419" s="11">
        <v>94.59</v>
      </c>
      <c r="G419" s="11">
        <v>7</v>
      </c>
      <c r="H419" s="11">
        <v>33.106499999999997</v>
      </c>
      <c r="I419" s="11">
        <v>695.23649999999998</v>
      </c>
      <c r="J419" s="12">
        <v>43482</v>
      </c>
      <c r="K419" s="13">
        <v>2</v>
      </c>
      <c r="L419" s="10" t="s">
        <v>282</v>
      </c>
      <c r="M419" s="11">
        <v>662.13</v>
      </c>
      <c r="N419" s="11">
        <v>4.761904762E-2</v>
      </c>
      <c r="O419" s="11">
        <v>33.106499999999997</v>
      </c>
      <c r="P419" s="23">
        <f t="shared" si="30"/>
        <v>33.106499999999983</v>
      </c>
      <c r="Q419" s="23">
        <f t="shared" si="31"/>
        <v>33.106500000000004</v>
      </c>
      <c r="R419" s="24">
        <f t="shared" si="32"/>
        <v>695.23649999999998</v>
      </c>
      <c r="S419" s="25">
        <f t="shared" si="33"/>
        <v>33.106499999999983</v>
      </c>
      <c r="T419" s="31">
        <f t="shared" si="34"/>
        <v>33.10650000066213</v>
      </c>
      <c r="U419" s="10"/>
      <c r="V419" s="10"/>
      <c r="W419" s="10"/>
      <c r="X419" s="10"/>
      <c r="Y419" s="10"/>
      <c r="Z419" s="10"/>
      <c r="AA419" s="10"/>
    </row>
    <row r="420" spans="1:27" ht="15.75">
      <c r="A420" s="10" t="s">
        <v>699</v>
      </c>
      <c r="B420" s="10" t="s">
        <v>251</v>
      </c>
      <c r="C420" s="11">
        <v>0</v>
      </c>
      <c r="D420" s="11">
        <v>1</v>
      </c>
      <c r="E420" s="10" t="s">
        <v>39</v>
      </c>
      <c r="F420" s="11">
        <v>83.25</v>
      </c>
      <c r="G420" s="11">
        <v>10</v>
      </c>
      <c r="H420" s="11">
        <v>41.625</v>
      </c>
      <c r="I420" s="11">
        <v>874.125</v>
      </c>
      <c r="J420" s="12">
        <v>43477</v>
      </c>
      <c r="K420" s="13">
        <v>1</v>
      </c>
      <c r="L420" s="10" t="s">
        <v>282</v>
      </c>
      <c r="M420" s="11">
        <v>832.5</v>
      </c>
      <c r="N420" s="11">
        <v>4.761904762E-2</v>
      </c>
      <c r="O420" s="11">
        <v>41.625</v>
      </c>
      <c r="P420" s="23">
        <f t="shared" si="30"/>
        <v>41.625</v>
      </c>
      <c r="Q420" s="23">
        <f t="shared" si="31"/>
        <v>41.625000000000007</v>
      </c>
      <c r="R420" s="24">
        <f t="shared" si="32"/>
        <v>874.125</v>
      </c>
      <c r="S420" s="25">
        <f t="shared" si="33"/>
        <v>41.625</v>
      </c>
      <c r="T420" s="31">
        <f t="shared" si="34"/>
        <v>41.6250000008325</v>
      </c>
      <c r="U420" s="10"/>
      <c r="V420" s="10"/>
      <c r="W420" s="10"/>
      <c r="X420" s="10"/>
      <c r="Y420" s="10"/>
      <c r="Z420" s="10"/>
      <c r="AA420" s="10"/>
    </row>
    <row r="421" spans="1:27" ht="15.75">
      <c r="A421" s="10" t="s">
        <v>700</v>
      </c>
      <c r="B421" s="10" t="s">
        <v>251</v>
      </c>
      <c r="C421" s="11">
        <v>1</v>
      </c>
      <c r="D421" s="11">
        <v>0</v>
      </c>
      <c r="E421" s="10" t="s">
        <v>39</v>
      </c>
      <c r="F421" s="11">
        <v>91.35</v>
      </c>
      <c r="G421" s="11">
        <v>1</v>
      </c>
      <c r="H421" s="11">
        <v>4.5674999999999999</v>
      </c>
      <c r="I421" s="11">
        <v>95.917500000000004</v>
      </c>
      <c r="J421" s="12">
        <v>43512</v>
      </c>
      <c r="K421" s="13">
        <v>2</v>
      </c>
      <c r="L421" s="10" t="s">
        <v>23</v>
      </c>
      <c r="M421" s="11">
        <v>91.35</v>
      </c>
      <c r="N421" s="11">
        <v>4.761904762E-2</v>
      </c>
      <c r="O421" s="11">
        <v>4.5674999999999999</v>
      </c>
      <c r="P421" s="23">
        <f t="shared" si="30"/>
        <v>4.5674999999999955</v>
      </c>
      <c r="Q421" s="23">
        <f t="shared" si="31"/>
        <v>4.5674999999999999</v>
      </c>
      <c r="R421" s="24">
        <f t="shared" si="32"/>
        <v>95.91749999999999</v>
      </c>
      <c r="S421" s="25">
        <f t="shared" si="33"/>
        <v>4.5675000000000097</v>
      </c>
      <c r="T421" s="31">
        <f t="shared" si="34"/>
        <v>4.5675000000913499</v>
      </c>
      <c r="U421" s="10"/>
      <c r="V421" s="10"/>
      <c r="W421" s="10"/>
      <c r="X421" s="10"/>
      <c r="Y421" s="10"/>
      <c r="Z421" s="10"/>
      <c r="AA421" s="10"/>
    </row>
    <row r="422" spans="1:27" ht="15.75">
      <c r="A422" s="10" t="s">
        <v>701</v>
      </c>
      <c r="B422" s="10" t="s">
        <v>251</v>
      </c>
      <c r="C422" s="11">
        <v>1</v>
      </c>
      <c r="D422" s="11">
        <v>1</v>
      </c>
      <c r="E422" s="10" t="s">
        <v>37</v>
      </c>
      <c r="F422" s="11">
        <v>78.88</v>
      </c>
      <c r="G422" s="11">
        <v>2</v>
      </c>
      <c r="H422" s="11">
        <v>7.8879999999999999</v>
      </c>
      <c r="I422" s="11">
        <v>165.648</v>
      </c>
      <c r="J422" s="12">
        <v>43491</v>
      </c>
      <c r="K422" s="13">
        <v>2</v>
      </c>
      <c r="L422" s="10" t="s">
        <v>23</v>
      </c>
      <c r="M422" s="11">
        <v>157.76</v>
      </c>
      <c r="N422" s="11">
        <v>4.761904762E-2</v>
      </c>
      <c r="O422" s="11">
        <v>7.8879999999999999</v>
      </c>
      <c r="P422" s="23">
        <f t="shared" si="30"/>
        <v>7.8880000000000052</v>
      </c>
      <c r="Q422" s="23">
        <f t="shared" si="31"/>
        <v>7.8879999999999999</v>
      </c>
      <c r="R422" s="24">
        <f t="shared" si="32"/>
        <v>165.648</v>
      </c>
      <c r="S422" s="25">
        <f t="shared" si="33"/>
        <v>7.8880000000000052</v>
      </c>
      <c r="T422" s="31">
        <f t="shared" si="34"/>
        <v>7.8880000001577599</v>
      </c>
      <c r="U422" s="10"/>
      <c r="V422" s="10"/>
      <c r="W422" s="10"/>
      <c r="X422" s="10"/>
      <c r="Y422" s="10"/>
      <c r="Z422" s="10"/>
      <c r="AA422" s="10"/>
    </row>
    <row r="423" spans="1:27" ht="15.75">
      <c r="A423" s="10" t="s">
        <v>702</v>
      </c>
      <c r="B423" s="10" t="s">
        <v>246</v>
      </c>
      <c r="C423" s="11">
        <v>0</v>
      </c>
      <c r="D423" s="11">
        <v>0</v>
      </c>
      <c r="E423" s="10" t="s">
        <v>30</v>
      </c>
      <c r="F423" s="11">
        <v>60.87</v>
      </c>
      <c r="G423" s="11">
        <v>2</v>
      </c>
      <c r="H423" s="11">
        <v>6.0869999999999997</v>
      </c>
      <c r="I423" s="11">
        <v>127.827</v>
      </c>
      <c r="J423" s="12">
        <v>43533</v>
      </c>
      <c r="K423" s="13">
        <v>1</v>
      </c>
      <c r="L423" s="10" t="s">
        <v>18</v>
      </c>
      <c r="M423" s="11">
        <v>121.74</v>
      </c>
      <c r="N423" s="11">
        <v>4.761904762E-2</v>
      </c>
      <c r="O423" s="11">
        <v>6.0869999999999997</v>
      </c>
      <c r="P423" s="23">
        <f t="shared" si="30"/>
        <v>6.0870000000000033</v>
      </c>
      <c r="Q423" s="23">
        <f t="shared" si="31"/>
        <v>6.0869999999999997</v>
      </c>
      <c r="R423" s="24">
        <f t="shared" si="32"/>
        <v>127.827</v>
      </c>
      <c r="S423" s="25">
        <f t="shared" si="33"/>
        <v>6.0870000000000033</v>
      </c>
      <c r="T423" s="31">
        <f t="shared" si="34"/>
        <v>6.0870000001217397</v>
      </c>
      <c r="U423" s="10"/>
      <c r="V423" s="10"/>
      <c r="W423" s="10"/>
      <c r="X423" s="10"/>
      <c r="Y423" s="10"/>
      <c r="Z423" s="10"/>
      <c r="AA423" s="10"/>
    </row>
    <row r="424" spans="1:27" ht="15.75">
      <c r="A424" s="10" t="s">
        <v>703</v>
      </c>
      <c r="B424" s="10" t="s">
        <v>251</v>
      </c>
      <c r="C424" s="11">
        <v>1</v>
      </c>
      <c r="D424" s="11">
        <v>0</v>
      </c>
      <c r="E424" s="10" t="s">
        <v>17</v>
      </c>
      <c r="F424" s="11">
        <v>82.58</v>
      </c>
      <c r="G424" s="11">
        <v>10</v>
      </c>
      <c r="H424" s="11">
        <v>41.29</v>
      </c>
      <c r="I424" s="11">
        <v>867.09</v>
      </c>
      <c r="J424" s="12">
        <v>43538</v>
      </c>
      <c r="K424" s="13">
        <v>1</v>
      </c>
      <c r="L424" s="10" t="s">
        <v>23</v>
      </c>
      <c r="M424" s="11">
        <v>825.8</v>
      </c>
      <c r="N424" s="11">
        <v>4.761904762E-2</v>
      </c>
      <c r="O424" s="11">
        <v>41.29</v>
      </c>
      <c r="P424" s="23">
        <f t="shared" si="30"/>
        <v>41.289999999999964</v>
      </c>
      <c r="Q424" s="23">
        <f t="shared" si="31"/>
        <v>41.290000000000006</v>
      </c>
      <c r="R424" s="24">
        <f t="shared" si="32"/>
        <v>867.08999999999992</v>
      </c>
      <c r="S424" s="25">
        <f t="shared" si="33"/>
        <v>41.290000000000077</v>
      </c>
      <c r="T424" s="31">
        <f t="shared" si="34"/>
        <v>41.290000000825799</v>
      </c>
      <c r="U424" s="10"/>
      <c r="V424" s="10"/>
      <c r="W424" s="10"/>
      <c r="X424" s="10"/>
      <c r="Y424" s="10"/>
      <c r="Z424" s="10"/>
      <c r="AA424" s="10"/>
    </row>
    <row r="425" spans="1:27" ht="15.75">
      <c r="A425" s="10" t="s">
        <v>704</v>
      </c>
      <c r="B425" s="10" t="s">
        <v>246</v>
      </c>
      <c r="C425" s="11">
        <v>1</v>
      </c>
      <c r="D425" s="11">
        <v>0</v>
      </c>
      <c r="E425" s="10" t="s">
        <v>26</v>
      </c>
      <c r="F425" s="11">
        <v>53.3</v>
      </c>
      <c r="G425" s="11">
        <v>3</v>
      </c>
      <c r="H425" s="11">
        <v>7.9950000000000001</v>
      </c>
      <c r="I425" s="11">
        <v>167.89500000000001</v>
      </c>
      <c r="J425" s="12">
        <v>43490</v>
      </c>
      <c r="K425" s="13">
        <v>1</v>
      </c>
      <c r="L425" s="10" t="s">
        <v>18</v>
      </c>
      <c r="M425" s="11">
        <v>159.9</v>
      </c>
      <c r="N425" s="11">
        <v>4.761904762E-2</v>
      </c>
      <c r="O425" s="11">
        <v>7.9950000000000001</v>
      </c>
      <c r="P425" s="23">
        <f t="shared" si="30"/>
        <v>7.9949999999999761</v>
      </c>
      <c r="Q425" s="23">
        <f t="shared" si="31"/>
        <v>7.9950000000000001</v>
      </c>
      <c r="R425" s="24">
        <f t="shared" si="32"/>
        <v>167.89499999999998</v>
      </c>
      <c r="S425" s="25">
        <f t="shared" si="33"/>
        <v>7.9950000000000045</v>
      </c>
      <c r="T425" s="31">
        <f t="shared" si="34"/>
        <v>7.9950000001598989</v>
      </c>
      <c r="U425" s="10"/>
      <c r="V425" s="10"/>
      <c r="W425" s="10"/>
      <c r="X425" s="10"/>
      <c r="Y425" s="10"/>
      <c r="Z425" s="10"/>
      <c r="AA425" s="10"/>
    </row>
    <row r="426" spans="1:27" ht="15.75">
      <c r="A426" s="10" t="s">
        <v>705</v>
      </c>
      <c r="B426" s="10" t="s">
        <v>246</v>
      </c>
      <c r="C426" s="11">
        <v>0</v>
      </c>
      <c r="D426" s="11">
        <v>1</v>
      </c>
      <c r="E426" s="10" t="s">
        <v>39</v>
      </c>
      <c r="F426" s="11">
        <v>12.09</v>
      </c>
      <c r="G426" s="11">
        <v>1</v>
      </c>
      <c r="H426" s="11">
        <v>0.60450000000000004</v>
      </c>
      <c r="I426" s="11">
        <v>12.6945</v>
      </c>
      <c r="J426" s="12">
        <v>43491</v>
      </c>
      <c r="K426" s="13">
        <v>2</v>
      </c>
      <c r="L426" s="10" t="s">
        <v>282</v>
      </c>
      <c r="M426" s="11">
        <v>12.09</v>
      </c>
      <c r="N426" s="11">
        <v>4.761904762E-2</v>
      </c>
      <c r="O426" s="11">
        <v>0.60450000000000004</v>
      </c>
      <c r="P426" s="23">
        <f t="shared" si="30"/>
        <v>0.60449999999999982</v>
      </c>
      <c r="Q426" s="23">
        <f t="shared" si="31"/>
        <v>0.60450000000000004</v>
      </c>
      <c r="R426" s="24">
        <f t="shared" si="32"/>
        <v>12.6945</v>
      </c>
      <c r="S426" s="25">
        <f t="shared" si="33"/>
        <v>0.60449999999999982</v>
      </c>
      <c r="T426" s="31">
        <f t="shared" si="34"/>
        <v>0.60450000001209003</v>
      </c>
      <c r="U426" s="10"/>
      <c r="V426" s="10"/>
      <c r="W426" s="10"/>
      <c r="X426" s="10"/>
      <c r="Y426" s="10"/>
      <c r="Z426" s="10"/>
      <c r="AA426" s="10"/>
    </row>
    <row r="427" spans="1:27" ht="15.75">
      <c r="A427" s="10" t="s">
        <v>706</v>
      </c>
      <c r="B427" s="10" t="s">
        <v>246</v>
      </c>
      <c r="C427" s="11">
        <v>0</v>
      </c>
      <c r="D427" s="11">
        <v>0</v>
      </c>
      <c r="E427" s="10" t="s">
        <v>30</v>
      </c>
      <c r="F427" s="11">
        <v>64.19</v>
      </c>
      <c r="G427" s="11">
        <v>10</v>
      </c>
      <c r="H427" s="11">
        <v>32.094999999999999</v>
      </c>
      <c r="I427" s="11">
        <v>673.995</v>
      </c>
      <c r="J427" s="12">
        <v>43484</v>
      </c>
      <c r="K427" s="13">
        <v>1</v>
      </c>
      <c r="L427" s="10" t="s">
        <v>282</v>
      </c>
      <c r="M427" s="11">
        <v>641.9</v>
      </c>
      <c r="N427" s="11">
        <v>4.761904762E-2</v>
      </c>
      <c r="O427" s="11">
        <v>32.094999999999999</v>
      </c>
      <c r="P427" s="23">
        <f t="shared" si="30"/>
        <v>32.095000000000027</v>
      </c>
      <c r="Q427" s="23">
        <f t="shared" si="31"/>
        <v>32.094999999999999</v>
      </c>
      <c r="R427" s="24">
        <f t="shared" si="32"/>
        <v>673.995</v>
      </c>
      <c r="S427" s="25">
        <f t="shared" si="33"/>
        <v>32.095000000000027</v>
      </c>
      <c r="T427" s="31">
        <f t="shared" si="34"/>
        <v>32.095000000641903</v>
      </c>
      <c r="U427" s="10"/>
      <c r="V427" s="10"/>
      <c r="W427" s="10"/>
      <c r="X427" s="10"/>
      <c r="Y427" s="10"/>
      <c r="Z427" s="10"/>
      <c r="AA427" s="10"/>
    </row>
    <row r="428" spans="1:27" ht="15.75">
      <c r="A428" s="10" t="s">
        <v>707</v>
      </c>
      <c r="B428" s="10" t="s">
        <v>246</v>
      </c>
      <c r="C428" s="11">
        <v>0</v>
      </c>
      <c r="D428" s="11">
        <v>0</v>
      </c>
      <c r="E428" s="10" t="s">
        <v>22</v>
      </c>
      <c r="F428" s="11">
        <v>78.31</v>
      </c>
      <c r="G428" s="11">
        <v>3</v>
      </c>
      <c r="H428" s="11">
        <v>11.746499999999999</v>
      </c>
      <c r="I428" s="11">
        <v>246.6765</v>
      </c>
      <c r="J428" s="12">
        <v>43529</v>
      </c>
      <c r="K428" s="13">
        <v>2</v>
      </c>
      <c r="L428" s="10" t="s">
        <v>18</v>
      </c>
      <c r="M428" s="11">
        <v>234.93</v>
      </c>
      <c r="N428" s="11">
        <v>4.761904762E-2</v>
      </c>
      <c r="O428" s="11">
        <v>11.746499999999999</v>
      </c>
      <c r="P428" s="23">
        <f t="shared" si="30"/>
        <v>11.746499999999997</v>
      </c>
      <c r="Q428" s="23">
        <f t="shared" si="31"/>
        <v>11.746500000000001</v>
      </c>
      <c r="R428" s="24">
        <f t="shared" si="32"/>
        <v>246.6765</v>
      </c>
      <c r="S428" s="25">
        <f t="shared" si="33"/>
        <v>11.746499999999997</v>
      </c>
      <c r="T428" s="31">
        <f t="shared" si="34"/>
        <v>11.74650000023493</v>
      </c>
      <c r="U428" s="10"/>
      <c r="V428" s="10"/>
      <c r="W428" s="10"/>
      <c r="X428" s="10"/>
      <c r="Y428" s="10"/>
      <c r="Z428" s="10"/>
      <c r="AA428" s="10"/>
    </row>
    <row r="429" spans="1:27" ht="15.75">
      <c r="A429" s="10" t="s">
        <v>708</v>
      </c>
      <c r="B429" s="10" t="s">
        <v>246</v>
      </c>
      <c r="C429" s="11">
        <v>1</v>
      </c>
      <c r="D429" s="11">
        <v>0</v>
      </c>
      <c r="E429" s="10" t="s">
        <v>37</v>
      </c>
      <c r="F429" s="11">
        <v>83.77</v>
      </c>
      <c r="G429" s="11">
        <v>2</v>
      </c>
      <c r="H429" s="11">
        <v>8.3770000000000007</v>
      </c>
      <c r="I429" s="11">
        <v>175.917</v>
      </c>
      <c r="J429" s="12">
        <v>43480</v>
      </c>
      <c r="K429" s="13">
        <v>0</v>
      </c>
      <c r="L429" s="10" t="s">
        <v>282</v>
      </c>
      <c r="M429" s="11">
        <v>167.54</v>
      </c>
      <c r="N429" s="11">
        <v>4.761904762E-2</v>
      </c>
      <c r="O429" s="11">
        <v>8.3770000000000007</v>
      </c>
      <c r="P429" s="23">
        <f t="shared" si="30"/>
        <v>8.3770000000000095</v>
      </c>
      <c r="Q429" s="23">
        <f t="shared" si="31"/>
        <v>8.3770000000000007</v>
      </c>
      <c r="R429" s="24">
        <f t="shared" si="32"/>
        <v>175.917</v>
      </c>
      <c r="S429" s="25">
        <f t="shared" si="33"/>
        <v>8.3770000000000095</v>
      </c>
      <c r="T429" s="31">
        <f t="shared" si="34"/>
        <v>8.3770000001675395</v>
      </c>
      <c r="U429" s="10"/>
      <c r="V429" s="10"/>
      <c r="W429" s="10"/>
      <c r="X429" s="10"/>
      <c r="Y429" s="10"/>
      <c r="Z429" s="10"/>
      <c r="AA429" s="10"/>
    </row>
    <row r="430" spans="1:27" ht="15.75">
      <c r="A430" s="10" t="s">
        <v>709</v>
      </c>
      <c r="B430" s="10" t="s">
        <v>251</v>
      </c>
      <c r="C430" s="11">
        <v>0</v>
      </c>
      <c r="D430" s="11">
        <v>0</v>
      </c>
      <c r="E430" s="10" t="s">
        <v>26</v>
      </c>
      <c r="F430" s="11">
        <v>99.7</v>
      </c>
      <c r="G430" s="11">
        <v>3</v>
      </c>
      <c r="H430" s="11">
        <v>14.955</v>
      </c>
      <c r="I430" s="11">
        <v>314.05500000000001</v>
      </c>
      <c r="J430" s="12">
        <v>43542</v>
      </c>
      <c r="K430" s="13">
        <v>1</v>
      </c>
      <c r="L430" s="10" t="s">
        <v>18</v>
      </c>
      <c r="M430" s="11">
        <v>299.10000000000002</v>
      </c>
      <c r="N430" s="11">
        <v>4.761904762E-2</v>
      </c>
      <c r="O430" s="11">
        <v>14.955</v>
      </c>
      <c r="P430" s="23">
        <f t="shared" si="30"/>
        <v>14.954999999999984</v>
      </c>
      <c r="Q430" s="23">
        <f t="shared" si="31"/>
        <v>14.955000000000002</v>
      </c>
      <c r="R430" s="24">
        <f t="shared" si="32"/>
        <v>314.05500000000001</v>
      </c>
      <c r="S430" s="25">
        <f t="shared" si="33"/>
        <v>14.954999999999984</v>
      </c>
      <c r="T430" s="31">
        <f t="shared" si="34"/>
        <v>14.955000000299101</v>
      </c>
      <c r="U430" s="10"/>
      <c r="V430" s="10"/>
      <c r="W430" s="10"/>
      <c r="X430" s="10"/>
      <c r="Y430" s="10"/>
      <c r="Z430" s="10"/>
      <c r="AA430" s="10"/>
    </row>
    <row r="431" spans="1:27" ht="15.75">
      <c r="A431" s="10" t="s">
        <v>710</v>
      </c>
      <c r="B431" s="10" t="s">
        <v>251</v>
      </c>
      <c r="C431" s="11">
        <v>1</v>
      </c>
      <c r="D431" s="11">
        <v>0</v>
      </c>
      <c r="E431" s="10" t="s">
        <v>37</v>
      </c>
      <c r="F431" s="11">
        <v>79.91</v>
      </c>
      <c r="G431" s="11">
        <v>3</v>
      </c>
      <c r="H431" s="11">
        <v>11.986499999999999</v>
      </c>
      <c r="I431" s="11">
        <v>251.7165</v>
      </c>
      <c r="J431" s="12">
        <v>43544</v>
      </c>
      <c r="K431" s="13">
        <v>2</v>
      </c>
      <c r="L431" s="10" t="s">
        <v>282</v>
      </c>
      <c r="M431" s="11">
        <v>239.73</v>
      </c>
      <c r="N431" s="11">
        <v>4.761904762E-2</v>
      </c>
      <c r="O431" s="11">
        <v>11.986499999999999</v>
      </c>
      <c r="P431" s="23">
        <f t="shared" si="30"/>
        <v>11.986500000000007</v>
      </c>
      <c r="Q431" s="23">
        <f t="shared" si="31"/>
        <v>11.986499999999999</v>
      </c>
      <c r="R431" s="24">
        <f t="shared" si="32"/>
        <v>251.7165</v>
      </c>
      <c r="S431" s="25">
        <f t="shared" si="33"/>
        <v>11.986500000000007</v>
      </c>
      <c r="T431" s="31">
        <f t="shared" si="34"/>
        <v>11.98650000023973</v>
      </c>
      <c r="U431" s="10"/>
      <c r="V431" s="10"/>
      <c r="W431" s="10"/>
      <c r="X431" s="10"/>
      <c r="Y431" s="10"/>
      <c r="Z431" s="10"/>
      <c r="AA431" s="10"/>
    </row>
    <row r="432" spans="1:27" ht="15.75">
      <c r="A432" s="10" t="s">
        <v>711</v>
      </c>
      <c r="B432" s="10" t="s">
        <v>251</v>
      </c>
      <c r="C432" s="11">
        <v>1</v>
      </c>
      <c r="D432" s="11">
        <v>0</v>
      </c>
      <c r="E432" s="10" t="s">
        <v>17</v>
      </c>
      <c r="F432" s="11">
        <v>66.47</v>
      </c>
      <c r="G432" s="11">
        <v>10</v>
      </c>
      <c r="H432" s="11">
        <v>33.234999999999999</v>
      </c>
      <c r="I432" s="11">
        <v>697.93499999999995</v>
      </c>
      <c r="J432" s="12">
        <v>43480</v>
      </c>
      <c r="K432" s="13">
        <v>2</v>
      </c>
      <c r="L432" s="10" t="s">
        <v>282</v>
      </c>
      <c r="M432" s="11">
        <v>664.7</v>
      </c>
      <c r="N432" s="11">
        <v>4.761904762E-2</v>
      </c>
      <c r="O432" s="11">
        <v>33.234999999999999</v>
      </c>
      <c r="P432" s="23">
        <f t="shared" si="30"/>
        <v>33.235000000000014</v>
      </c>
      <c r="Q432" s="23">
        <f t="shared" si="31"/>
        <v>33.234999999999999</v>
      </c>
      <c r="R432" s="24">
        <f t="shared" si="32"/>
        <v>697.93500000000006</v>
      </c>
      <c r="S432" s="25">
        <f t="shared" si="33"/>
        <v>33.2349999999999</v>
      </c>
      <c r="T432" s="31">
        <f t="shared" si="34"/>
        <v>33.235000000664705</v>
      </c>
      <c r="U432" s="10"/>
      <c r="V432" s="10"/>
      <c r="W432" s="10"/>
      <c r="X432" s="10"/>
      <c r="Y432" s="10"/>
      <c r="Z432" s="10"/>
      <c r="AA432" s="10"/>
    </row>
    <row r="433" spans="1:27" ht="15.75">
      <c r="A433" s="10" t="s">
        <v>712</v>
      </c>
      <c r="B433" s="10" t="s">
        <v>246</v>
      </c>
      <c r="C433" s="11">
        <v>0</v>
      </c>
      <c r="D433" s="11">
        <v>0</v>
      </c>
      <c r="E433" s="10" t="s">
        <v>17</v>
      </c>
      <c r="F433" s="11">
        <v>28.95</v>
      </c>
      <c r="G433" s="11">
        <v>7</v>
      </c>
      <c r="H433" s="11">
        <v>10.1325</v>
      </c>
      <c r="I433" s="11">
        <v>212.7825</v>
      </c>
      <c r="J433" s="12">
        <v>43527</v>
      </c>
      <c r="K433" s="13">
        <v>2</v>
      </c>
      <c r="L433" s="10" t="s">
        <v>282</v>
      </c>
      <c r="M433" s="11">
        <v>202.65</v>
      </c>
      <c r="N433" s="11">
        <v>4.761904762E-2</v>
      </c>
      <c r="O433" s="11">
        <v>10.1325</v>
      </c>
      <c r="P433" s="23">
        <f t="shared" si="30"/>
        <v>10.132499999999993</v>
      </c>
      <c r="Q433" s="23">
        <f t="shared" si="31"/>
        <v>10.1325</v>
      </c>
      <c r="R433" s="24">
        <f t="shared" si="32"/>
        <v>212.7825</v>
      </c>
      <c r="S433" s="25">
        <f t="shared" si="33"/>
        <v>10.132499999999993</v>
      </c>
      <c r="T433" s="31">
        <f t="shared" si="34"/>
        <v>10.132500000202651</v>
      </c>
      <c r="U433" s="10"/>
      <c r="V433" s="10"/>
      <c r="W433" s="10"/>
      <c r="X433" s="10"/>
      <c r="Y433" s="10"/>
      <c r="Z433" s="10"/>
      <c r="AA433" s="10"/>
    </row>
    <row r="434" spans="1:27" ht="15.75">
      <c r="A434" s="10" t="s">
        <v>713</v>
      </c>
      <c r="B434" s="10" t="s">
        <v>254</v>
      </c>
      <c r="C434" s="11">
        <v>0</v>
      </c>
      <c r="D434" s="11">
        <v>1</v>
      </c>
      <c r="E434" s="10" t="s">
        <v>22</v>
      </c>
      <c r="F434" s="11">
        <v>46.2</v>
      </c>
      <c r="G434" s="11">
        <v>1</v>
      </c>
      <c r="H434" s="11">
        <v>2.31</v>
      </c>
      <c r="I434" s="11">
        <v>48.51</v>
      </c>
      <c r="J434" s="12">
        <v>43543</v>
      </c>
      <c r="K434" s="13">
        <v>1</v>
      </c>
      <c r="L434" s="10" t="s">
        <v>23</v>
      </c>
      <c r="M434" s="11">
        <v>46.2</v>
      </c>
      <c r="N434" s="11">
        <v>4.761904762E-2</v>
      </c>
      <c r="O434" s="11">
        <v>2.31</v>
      </c>
      <c r="P434" s="23">
        <f t="shared" si="30"/>
        <v>2.3100000000000023</v>
      </c>
      <c r="Q434" s="23">
        <f t="shared" si="31"/>
        <v>2.31</v>
      </c>
      <c r="R434" s="24">
        <f t="shared" si="32"/>
        <v>48.510000000000005</v>
      </c>
      <c r="S434" s="25">
        <f t="shared" si="33"/>
        <v>2.3099999999999952</v>
      </c>
      <c r="T434" s="31">
        <f t="shared" si="34"/>
        <v>2.3100000000462004</v>
      </c>
      <c r="U434" s="10"/>
      <c r="V434" s="10"/>
      <c r="W434" s="10"/>
      <c r="X434" s="10"/>
      <c r="Y434" s="10"/>
      <c r="Z434" s="10"/>
      <c r="AA434" s="10"/>
    </row>
    <row r="435" spans="1:27" ht="15.75">
      <c r="A435" s="10" t="s">
        <v>714</v>
      </c>
      <c r="B435" s="10" t="s">
        <v>251</v>
      </c>
      <c r="C435" s="11">
        <v>1</v>
      </c>
      <c r="D435" s="11">
        <v>1</v>
      </c>
      <c r="E435" s="10" t="s">
        <v>37</v>
      </c>
      <c r="F435" s="11">
        <v>17.63</v>
      </c>
      <c r="G435" s="11">
        <v>5</v>
      </c>
      <c r="H435" s="11">
        <v>4.4074999999999998</v>
      </c>
      <c r="I435" s="11">
        <v>92.557500000000005</v>
      </c>
      <c r="J435" s="12">
        <v>43532</v>
      </c>
      <c r="K435" s="13">
        <v>2</v>
      </c>
      <c r="L435" s="10" t="s">
        <v>23</v>
      </c>
      <c r="M435" s="11">
        <v>88.15</v>
      </c>
      <c r="N435" s="11">
        <v>4.761904762E-2</v>
      </c>
      <c r="O435" s="11">
        <v>4.4074999999999998</v>
      </c>
      <c r="P435" s="23">
        <f t="shared" si="30"/>
        <v>4.4074999999999847</v>
      </c>
      <c r="Q435" s="23">
        <f t="shared" si="31"/>
        <v>4.4074999999999998</v>
      </c>
      <c r="R435" s="24">
        <f t="shared" si="32"/>
        <v>92.55749999999999</v>
      </c>
      <c r="S435" s="25">
        <f t="shared" si="33"/>
        <v>4.4074999999999989</v>
      </c>
      <c r="T435" s="31">
        <f t="shared" si="34"/>
        <v>4.4075000000881497</v>
      </c>
      <c r="U435" s="10"/>
      <c r="V435" s="10"/>
      <c r="W435" s="10"/>
      <c r="X435" s="10"/>
      <c r="Y435" s="10"/>
      <c r="Z435" s="10"/>
      <c r="AA435" s="10"/>
    </row>
    <row r="436" spans="1:27" ht="15.75">
      <c r="A436" s="10" t="s">
        <v>715</v>
      </c>
      <c r="B436" s="10" t="s">
        <v>251</v>
      </c>
      <c r="C436" s="11">
        <v>0</v>
      </c>
      <c r="D436" s="11">
        <v>0</v>
      </c>
      <c r="E436" s="10" t="s">
        <v>39</v>
      </c>
      <c r="F436" s="11">
        <v>52.42</v>
      </c>
      <c r="G436" s="11">
        <v>3</v>
      </c>
      <c r="H436" s="11">
        <v>7.8630000000000004</v>
      </c>
      <c r="I436" s="11">
        <v>165.12299999999999</v>
      </c>
      <c r="J436" s="12">
        <v>43523</v>
      </c>
      <c r="K436" s="13">
        <v>2</v>
      </c>
      <c r="L436" s="10" t="s">
        <v>18</v>
      </c>
      <c r="M436" s="11">
        <v>157.26</v>
      </c>
      <c r="N436" s="11">
        <v>4.761904762E-2</v>
      </c>
      <c r="O436" s="11">
        <v>7.8630000000000004</v>
      </c>
      <c r="P436" s="23">
        <f t="shared" si="30"/>
        <v>7.8629999999999995</v>
      </c>
      <c r="Q436" s="23">
        <f t="shared" si="31"/>
        <v>7.8630000000000013</v>
      </c>
      <c r="R436" s="24">
        <f t="shared" si="32"/>
        <v>165.12299999999999</v>
      </c>
      <c r="S436" s="25">
        <f t="shared" si="33"/>
        <v>7.8629999999999995</v>
      </c>
      <c r="T436" s="31">
        <f t="shared" si="34"/>
        <v>7.8630000001572595</v>
      </c>
      <c r="U436" s="10"/>
      <c r="V436" s="10"/>
      <c r="W436" s="10"/>
      <c r="X436" s="10"/>
      <c r="Y436" s="10"/>
      <c r="Z436" s="10"/>
      <c r="AA436" s="10"/>
    </row>
    <row r="437" spans="1:27" ht="15.75">
      <c r="A437" s="10" t="s">
        <v>716</v>
      </c>
      <c r="B437" s="10" t="s">
        <v>251</v>
      </c>
      <c r="C437" s="11">
        <v>1</v>
      </c>
      <c r="D437" s="11">
        <v>1</v>
      </c>
      <c r="E437" s="10" t="s">
        <v>37</v>
      </c>
      <c r="F437" s="11">
        <v>98.79</v>
      </c>
      <c r="G437" s="11">
        <v>3</v>
      </c>
      <c r="H437" s="11">
        <v>14.8185</v>
      </c>
      <c r="I437" s="11">
        <v>311.18849999999998</v>
      </c>
      <c r="J437" s="12">
        <v>43519</v>
      </c>
      <c r="K437" s="13">
        <v>2</v>
      </c>
      <c r="L437" s="10" t="s">
        <v>18</v>
      </c>
      <c r="M437" s="11">
        <v>296.37</v>
      </c>
      <c r="N437" s="11">
        <v>4.761904762E-2</v>
      </c>
      <c r="O437" s="11">
        <v>14.8185</v>
      </c>
      <c r="P437" s="23">
        <f t="shared" si="30"/>
        <v>14.818499999999972</v>
      </c>
      <c r="Q437" s="23">
        <f t="shared" si="31"/>
        <v>14.818500000000002</v>
      </c>
      <c r="R437" s="24">
        <f t="shared" si="32"/>
        <v>311.18849999999998</v>
      </c>
      <c r="S437" s="25">
        <f t="shared" si="33"/>
        <v>14.818499999999972</v>
      </c>
      <c r="T437" s="31">
        <f t="shared" si="34"/>
        <v>14.818500000296369</v>
      </c>
      <c r="U437" s="10"/>
      <c r="V437" s="10"/>
      <c r="W437" s="10"/>
      <c r="X437" s="10"/>
      <c r="Y437" s="10"/>
      <c r="Z437" s="10"/>
      <c r="AA437" s="10"/>
    </row>
    <row r="438" spans="1:27" ht="15.75">
      <c r="A438" s="10" t="s">
        <v>717</v>
      </c>
      <c r="B438" s="10" t="s">
        <v>254</v>
      </c>
      <c r="C438" s="11">
        <v>1</v>
      </c>
      <c r="D438" s="11">
        <v>1</v>
      </c>
      <c r="E438" s="10" t="s">
        <v>22</v>
      </c>
      <c r="F438" s="11">
        <v>88.55</v>
      </c>
      <c r="G438" s="11">
        <v>8</v>
      </c>
      <c r="H438" s="11">
        <v>35.42</v>
      </c>
      <c r="I438" s="11">
        <v>743.82</v>
      </c>
      <c r="J438" s="12">
        <v>43543</v>
      </c>
      <c r="K438" s="13">
        <v>2</v>
      </c>
      <c r="L438" s="10" t="s">
        <v>18</v>
      </c>
      <c r="M438" s="11">
        <v>708.4</v>
      </c>
      <c r="N438" s="11">
        <v>4.761904762E-2</v>
      </c>
      <c r="O438" s="11">
        <v>35.42</v>
      </c>
      <c r="P438" s="23">
        <f t="shared" si="30"/>
        <v>35.419999999999959</v>
      </c>
      <c r="Q438" s="23">
        <f t="shared" si="31"/>
        <v>35.42</v>
      </c>
      <c r="R438" s="24">
        <f t="shared" si="32"/>
        <v>743.81999999999994</v>
      </c>
      <c r="S438" s="25">
        <f t="shared" si="33"/>
        <v>35.420000000000073</v>
      </c>
      <c r="T438" s="31">
        <f t="shared" si="34"/>
        <v>35.420000000708399</v>
      </c>
      <c r="U438" s="10"/>
      <c r="V438" s="10"/>
      <c r="W438" s="10"/>
      <c r="X438" s="10"/>
      <c r="Y438" s="10"/>
      <c r="Z438" s="10"/>
      <c r="AA438" s="10"/>
    </row>
    <row r="439" spans="1:27" ht="15.75">
      <c r="A439" s="10" t="s">
        <v>718</v>
      </c>
      <c r="B439" s="10" t="s">
        <v>251</v>
      </c>
      <c r="C439" s="11">
        <v>1</v>
      </c>
      <c r="D439" s="11">
        <v>0</v>
      </c>
      <c r="E439" s="10" t="s">
        <v>22</v>
      </c>
      <c r="F439" s="11">
        <v>55.67</v>
      </c>
      <c r="G439" s="11">
        <v>2</v>
      </c>
      <c r="H439" s="11">
        <v>5.5670000000000002</v>
      </c>
      <c r="I439" s="11">
        <v>116.907</v>
      </c>
      <c r="J439" s="12">
        <v>43551</v>
      </c>
      <c r="K439" s="13">
        <v>2</v>
      </c>
      <c r="L439" s="10" t="s">
        <v>18</v>
      </c>
      <c r="M439" s="11">
        <v>111.34</v>
      </c>
      <c r="N439" s="11">
        <v>4.761904762E-2</v>
      </c>
      <c r="O439" s="11">
        <v>5.5670000000000002</v>
      </c>
      <c r="P439" s="23">
        <f t="shared" si="30"/>
        <v>5.5670000000000073</v>
      </c>
      <c r="Q439" s="23">
        <f t="shared" si="31"/>
        <v>5.5670000000000002</v>
      </c>
      <c r="R439" s="24">
        <f t="shared" si="32"/>
        <v>116.90700000000001</v>
      </c>
      <c r="S439" s="25">
        <f t="shared" si="33"/>
        <v>5.5669999999999931</v>
      </c>
      <c r="T439" s="31">
        <f t="shared" si="34"/>
        <v>5.5670000001113404</v>
      </c>
      <c r="U439" s="10"/>
      <c r="V439" s="10"/>
      <c r="W439" s="10"/>
      <c r="X439" s="10"/>
      <c r="Y439" s="10"/>
      <c r="Z439" s="10"/>
      <c r="AA439" s="10"/>
    </row>
    <row r="440" spans="1:27" ht="15.75">
      <c r="A440" s="10" t="s">
        <v>719</v>
      </c>
      <c r="B440" s="10" t="s">
        <v>254</v>
      </c>
      <c r="C440" s="11">
        <v>1</v>
      </c>
      <c r="D440" s="11">
        <v>1</v>
      </c>
      <c r="E440" s="10" t="s">
        <v>37</v>
      </c>
      <c r="F440" s="11">
        <v>72.52</v>
      </c>
      <c r="G440" s="11">
        <v>8</v>
      </c>
      <c r="H440" s="11">
        <v>29.007999999999999</v>
      </c>
      <c r="I440" s="11">
        <v>609.16800000000001</v>
      </c>
      <c r="J440" s="12">
        <v>43554</v>
      </c>
      <c r="K440" s="13">
        <v>2</v>
      </c>
      <c r="L440" s="10" t="s">
        <v>282</v>
      </c>
      <c r="M440" s="11">
        <v>580.16</v>
      </c>
      <c r="N440" s="11">
        <v>4.761904762E-2</v>
      </c>
      <c r="O440" s="11">
        <v>29.007999999999999</v>
      </c>
      <c r="P440" s="23">
        <f t="shared" si="30"/>
        <v>29.008000000000038</v>
      </c>
      <c r="Q440" s="23">
        <f t="shared" si="31"/>
        <v>29.007999999999999</v>
      </c>
      <c r="R440" s="24">
        <f t="shared" si="32"/>
        <v>609.16800000000001</v>
      </c>
      <c r="S440" s="25">
        <f t="shared" si="33"/>
        <v>29.008000000000038</v>
      </c>
      <c r="T440" s="31">
        <f t="shared" si="34"/>
        <v>29.008000000580161</v>
      </c>
      <c r="U440" s="10"/>
      <c r="V440" s="10"/>
      <c r="W440" s="10"/>
      <c r="X440" s="10"/>
      <c r="Y440" s="10"/>
      <c r="Z440" s="10"/>
      <c r="AA440" s="10"/>
    </row>
    <row r="441" spans="1:27" ht="15.75">
      <c r="A441" s="10" t="s">
        <v>720</v>
      </c>
      <c r="B441" s="10" t="s">
        <v>254</v>
      </c>
      <c r="C441" s="11">
        <v>1</v>
      </c>
      <c r="D441" s="11">
        <v>0</v>
      </c>
      <c r="E441" s="10" t="s">
        <v>22</v>
      </c>
      <c r="F441" s="11">
        <v>12.05</v>
      </c>
      <c r="G441" s="11">
        <v>5</v>
      </c>
      <c r="H441" s="11">
        <v>3.0125000000000002</v>
      </c>
      <c r="I441" s="11">
        <v>63.262500000000003</v>
      </c>
      <c r="J441" s="12">
        <v>43512</v>
      </c>
      <c r="K441" s="13">
        <v>2</v>
      </c>
      <c r="L441" s="10" t="s">
        <v>18</v>
      </c>
      <c r="M441" s="11">
        <v>60.25</v>
      </c>
      <c r="N441" s="11">
        <v>4.761904762E-2</v>
      </c>
      <c r="O441" s="11">
        <v>3.0125000000000002</v>
      </c>
      <c r="P441" s="23">
        <f t="shared" si="30"/>
        <v>3.0125000000000028</v>
      </c>
      <c r="Q441" s="23">
        <f t="shared" si="31"/>
        <v>3.0125000000000002</v>
      </c>
      <c r="R441" s="24">
        <f t="shared" si="32"/>
        <v>63.262500000000003</v>
      </c>
      <c r="S441" s="25">
        <f t="shared" si="33"/>
        <v>3.0125000000000028</v>
      </c>
      <c r="T441" s="31">
        <f t="shared" si="34"/>
        <v>3.0125000000602502</v>
      </c>
      <c r="U441" s="10"/>
      <c r="V441" s="10"/>
      <c r="W441" s="10"/>
      <c r="X441" s="10"/>
      <c r="Y441" s="10"/>
      <c r="Z441" s="10"/>
      <c r="AA441" s="10"/>
    </row>
    <row r="442" spans="1:27" ht="15.75">
      <c r="A442" s="10" t="s">
        <v>721</v>
      </c>
      <c r="B442" s="10" t="s">
        <v>246</v>
      </c>
      <c r="C442" s="11">
        <v>1</v>
      </c>
      <c r="D442" s="11">
        <v>0</v>
      </c>
      <c r="E442" s="10" t="s">
        <v>26</v>
      </c>
      <c r="F442" s="11">
        <v>19.36</v>
      </c>
      <c r="G442" s="11">
        <v>9</v>
      </c>
      <c r="H442" s="11">
        <v>8.7119999999999997</v>
      </c>
      <c r="I442" s="11">
        <v>182.952</v>
      </c>
      <c r="J442" s="12">
        <v>43483</v>
      </c>
      <c r="K442" s="13">
        <v>2</v>
      </c>
      <c r="L442" s="10" t="s">
        <v>18</v>
      </c>
      <c r="M442" s="11">
        <v>174.24</v>
      </c>
      <c r="N442" s="11">
        <v>4.761904762E-2</v>
      </c>
      <c r="O442" s="11">
        <v>8.7119999999999997</v>
      </c>
      <c r="P442" s="23">
        <f t="shared" si="30"/>
        <v>8.7119999999999891</v>
      </c>
      <c r="Q442" s="23">
        <f t="shared" si="31"/>
        <v>8.7119999999999997</v>
      </c>
      <c r="R442" s="24">
        <f t="shared" si="32"/>
        <v>182.952</v>
      </c>
      <c r="S442" s="25">
        <f t="shared" si="33"/>
        <v>8.7119999999999891</v>
      </c>
      <c r="T442" s="31">
        <f t="shared" si="34"/>
        <v>8.7120000001742408</v>
      </c>
      <c r="U442" s="10"/>
      <c r="V442" s="10"/>
      <c r="W442" s="10"/>
      <c r="X442" s="10"/>
      <c r="Y442" s="10"/>
      <c r="Z442" s="10"/>
      <c r="AA442" s="10"/>
    </row>
    <row r="443" spans="1:27" ht="15.75">
      <c r="A443" s="10" t="s">
        <v>722</v>
      </c>
      <c r="B443" s="10" t="s">
        <v>254</v>
      </c>
      <c r="C443" s="11">
        <v>0</v>
      </c>
      <c r="D443" s="11">
        <v>0</v>
      </c>
      <c r="E443" s="10" t="s">
        <v>17</v>
      </c>
      <c r="F443" s="11">
        <v>70.209999999999994</v>
      </c>
      <c r="G443" s="11">
        <v>6</v>
      </c>
      <c r="H443" s="11">
        <v>21.062999999999999</v>
      </c>
      <c r="I443" s="11">
        <v>442.32299999999998</v>
      </c>
      <c r="J443" s="12">
        <v>43554</v>
      </c>
      <c r="K443" s="13">
        <v>1</v>
      </c>
      <c r="L443" s="10" t="s">
        <v>23</v>
      </c>
      <c r="M443" s="11">
        <v>421.26</v>
      </c>
      <c r="N443" s="11">
        <v>4.761904762E-2</v>
      </c>
      <c r="O443" s="11">
        <v>21.062999999999999</v>
      </c>
      <c r="P443" s="23">
        <f t="shared" si="30"/>
        <v>21.062999999999988</v>
      </c>
      <c r="Q443" s="23">
        <f t="shared" si="31"/>
        <v>21.062999999999999</v>
      </c>
      <c r="R443" s="24">
        <f t="shared" si="32"/>
        <v>442.32299999999998</v>
      </c>
      <c r="S443" s="25">
        <f t="shared" si="33"/>
        <v>21.062999999999988</v>
      </c>
      <c r="T443" s="31">
        <f t="shared" si="34"/>
        <v>21.063000000421258</v>
      </c>
      <c r="U443" s="10"/>
      <c r="V443" s="10"/>
      <c r="W443" s="10"/>
      <c r="X443" s="10"/>
      <c r="Y443" s="10"/>
      <c r="Z443" s="10"/>
      <c r="AA443" s="10"/>
    </row>
    <row r="444" spans="1:27" ht="15.75">
      <c r="A444" s="10" t="s">
        <v>723</v>
      </c>
      <c r="B444" s="10" t="s">
        <v>251</v>
      </c>
      <c r="C444" s="11">
        <v>1</v>
      </c>
      <c r="D444" s="11">
        <v>0</v>
      </c>
      <c r="E444" s="10" t="s">
        <v>39</v>
      </c>
      <c r="F444" s="11">
        <v>33.630000000000003</v>
      </c>
      <c r="G444" s="11">
        <v>1</v>
      </c>
      <c r="H444" s="11">
        <v>1.6815</v>
      </c>
      <c r="I444" s="11">
        <v>35.311500000000002</v>
      </c>
      <c r="J444" s="12">
        <v>43544</v>
      </c>
      <c r="K444" s="13">
        <v>2</v>
      </c>
      <c r="L444" s="10" t="s">
        <v>23</v>
      </c>
      <c r="M444" s="11">
        <v>33.630000000000003</v>
      </c>
      <c r="N444" s="11">
        <v>4.761904762E-2</v>
      </c>
      <c r="O444" s="11">
        <v>1.6815</v>
      </c>
      <c r="P444" s="23">
        <f t="shared" si="30"/>
        <v>1.6814999999999998</v>
      </c>
      <c r="Q444" s="23">
        <f t="shared" si="31"/>
        <v>1.6815000000000002</v>
      </c>
      <c r="R444" s="24">
        <f t="shared" si="32"/>
        <v>35.311500000000002</v>
      </c>
      <c r="S444" s="25">
        <f t="shared" si="33"/>
        <v>1.6814999999999998</v>
      </c>
      <c r="T444" s="31">
        <f t="shared" si="34"/>
        <v>1.6815000000336302</v>
      </c>
      <c r="U444" s="10"/>
      <c r="V444" s="10"/>
      <c r="W444" s="10"/>
      <c r="X444" s="10"/>
      <c r="Y444" s="10"/>
      <c r="Z444" s="10"/>
      <c r="AA444" s="10"/>
    </row>
    <row r="445" spans="1:27" ht="15.75">
      <c r="A445" s="10" t="s">
        <v>724</v>
      </c>
      <c r="B445" s="10" t="s">
        <v>254</v>
      </c>
      <c r="C445" s="11">
        <v>1</v>
      </c>
      <c r="D445" s="11">
        <v>1</v>
      </c>
      <c r="E445" s="10" t="s">
        <v>30</v>
      </c>
      <c r="F445" s="11">
        <v>15.49</v>
      </c>
      <c r="G445" s="11">
        <v>2</v>
      </c>
      <c r="H445" s="11">
        <v>1.5489999999999999</v>
      </c>
      <c r="I445" s="11">
        <v>32.529000000000003</v>
      </c>
      <c r="J445" s="12">
        <v>43481</v>
      </c>
      <c r="K445" s="13">
        <v>2</v>
      </c>
      <c r="L445" s="10" t="s">
        <v>23</v>
      </c>
      <c r="M445" s="11">
        <v>30.98</v>
      </c>
      <c r="N445" s="11">
        <v>4.761904762E-2</v>
      </c>
      <c r="O445" s="11">
        <v>1.5489999999999999</v>
      </c>
      <c r="P445" s="23">
        <f t="shared" si="30"/>
        <v>1.549000000000003</v>
      </c>
      <c r="Q445" s="23">
        <f t="shared" si="31"/>
        <v>1.5490000000000002</v>
      </c>
      <c r="R445" s="24">
        <f t="shared" si="32"/>
        <v>32.529000000000003</v>
      </c>
      <c r="S445" s="25">
        <f t="shared" si="33"/>
        <v>1.549000000000003</v>
      </c>
      <c r="T445" s="31">
        <f t="shared" si="34"/>
        <v>1.5490000000309803</v>
      </c>
      <c r="U445" s="10"/>
      <c r="V445" s="10"/>
      <c r="W445" s="10"/>
      <c r="X445" s="10"/>
      <c r="Y445" s="10"/>
      <c r="Z445" s="10"/>
      <c r="AA445" s="10"/>
    </row>
    <row r="446" spans="1:27" ht="15.75">
      <c r="A446" s="10" t="s">
        <v>725</v>
      </c>
      <c r="B446" s="10" t="s">
        <v>254</v>
      </c>
      <c r="C446" s="11">
        <v>0</v>
      </c>
      <c r="D446" s="11">
        <v>0</v>
      </c>
      <c r="E446" s="10" t="s">
        <v>22</v>
      </c>
      <c r="F446" s="11">
        <v>24.74</v>
      </c>
      <c r="G446" s="11">
        <v>10</v>
      </c>
      <c r="H446" s="11">
        <v>12.37</v>
      </c>
      <c r="I446" s="11">
        <v>259.77</v>
      </c>
      <c r="J446" s="12">
        <v>43520</v>
      </c>
      <c r="K446" s="13">
        <v>2</v>
      </c>
      <c r="L446" s="10" t="s">
        <v>23</v>
      </c>
      <c r="M446" s="11">
        <v>247.4</v>
      </c>
      <c r="N446" s="11">
        <v>4.761904762E-2</v>
      </c>
      <c r="O446" s="11">
        <v>12.37</v>
      </c>
      <c r="P446" s="23">
        <f t="shared" si="30"/>
        <v>12.369999999999976</v>
      </c>
      <c r="Q446" s="23">
        <f t="shared" si="31"/>
        <v>12.370000000000001</v>
      </c>
      <c r="R446" s="24">
        <f t="shared" si="32"/>
        <v>259.77</v>
      </c>
      <c r="S446" s="25">
        <f t="shared" si="33"/>
        <v>12.369999999999976</v>
      </c>
      <c r="T446" s="31">
        <f t="shared" si="34"/>
        <v>12.3700000002474</v>
      </c>
      <c r="U446" s="10"/>
      <c r="V446" s="10"/>
      <c r="W446" s="10"/>
      <c r="X446" s="10"/>
      <c r="Y446" s="10"/>
      <c r="Z446" s="10"/>
      <c r="AA446" s="10"/>
    </row>
    <row r="447" spans="1:27" ht="15.75">
      <c r="A447" s="10" t="s">
        <v>726</v>
      </c>
      <c r="B447" s="10" t="s">
        <v>251</v>
      </c>
      <c r="C447" s="11">
        <v>0</v>
      </c>
      <c r="D447" s="11">
        <v>0</v>
      </c>
      <c r="E447" s="10" t="s">
        <v>22</v>
      </c>
      <c r="F447" s="11">
        <v>75.66</v>
      </c>
      <c r="G447" s="11">
        <v>5</v>
      </c>
      <c r="H447" s="11">
        <v>18.914999999999999</v>
      </c>
      <c r="I447" s="11">
        <v>397.21499999999997</v>
      </c>
      <c r="J447" s="12">
        <v>43480</v>
      </c>
      <c r="K447" s="13">
        <v>2</v>
      </c>
      <c r="L447" s="10" t="s">
        <v>18</v>
      </c>
      <c r="M447" s="11">
        <v>378.3</v>
      </c>
      <c r="N447" s="11">
        <v>4.761904762E-2</v>
      </c>
      <c r="O447" s="11">
        <v>18.914999999999999</v>
      </c>
      <c r="P447" s="23">
        <f t="shared" si="30"/>
        <v>18.914999999999964</v>
      </c>
      <c r="Q447" s="23">
        <f t="shared" si="31"/>
        <v>18.914999999999999</v>
      </c>
      <c r="R447" s="24">
        <f t="shared" si="32"/>
        <v>397.21499999999997</v>
      </c>
      <c r="S447" s="25">
        <f t="shared" si="33"/>
        <v>18.914999999999964</v>
      </c>
      <c r="T447" s="31">
        <f t="shared" si="34"/>
        <v>18.915000000378299</v>
      </c>
      <c r="U447" s="10"/>
      <c r="V447" s="10"/>
      <c r="W447" s="10"/>
      <c r="X447" s="10"/>
      <c r="Y447" s="10"/>
      <c r="Z447" s="10"/>
      <c r="AA447" s="10"/>
    </row>
    <row r="448" spans="1:27" ht="15.75">
      <c r="A448" s="10" t="s">
        <v>727</v>
      </c>
      <c r="B448" s="10" t="s">
        <v>251</v>
      </c>
      <c r="C448" s="11">
        <v>0</v>
      </c>
      <c r="D448" s="11">
        <v>1</v>
      </c>
      <c r="E448" s="10" t="s">
        <v>17</v>
      </c>
      <c r="F448" s="11">
        <v>55.81</v>
      </c>
      <c r="G448" s="11">
        <v>6</v>
      </c>
      <c r="H448" s="11">
        <v>16.742999999999999</v>
      </c>
      <c r="I448" s="11">
        <v>351.60300000000001</v>
      </c>
      <c r="J448" s="12">
        <v>43487</v>
      </c>
      <c r="K448" s="13">
        <v>1</v>
      </c>
      <c r="L448" s="10" t="s">
        <v>23</v>
      </c>
      <c r="M448" s="11">
        <v>334.86</v>
      </c>
      <c r="N448" s="11">
        <v>4.761904762E-2</v>
      </c>
      <c r="O448" s="11">
        <v>16.742999999999999</v>
      </c>
      <c r="P448" s="23">
        <f t="shared" si="30"/>
        <v>16.742999999999995</v>
      </c>
      <c r="Q448" s="23">
        <f t="shared" si="31"/>
        <v>16.743000000000002</v>
      </c>
      <c r="R448" s="24">
        <f t="shared" si="32"/>
        <v>351.60300000000001</v>
      </c>
      <c r="S448" s="25">
        <f t="shared" si="33"/>
        <v>16.742999999999995</v>
      </c>
      <c r="T448" s="31">
        <f t="shared" si="34"/>
        <v>16.74300000033486</v>
      </c>
      <c r="U448" s="10"/>
      <c r="V448" s="10"/>
      <c r="W448" s="10"/>
      <c r="X448" s="10"/>
      <c r="Y448" s="10"/>
      <c r="Z448" s="10"/>
      <c r="AA448" s="10"/>
    </row>
    <row r="449" spans="1:27" ht="15.75">
      <c r="A449" s="10" t="s">
        <v>728</v>
      </c>
      <c r="B449" s="10" t="s">
        <v>246</v>
      </c>
      <c r="C449" s="11">
        <v>1</v>
      </c>
      <c r="D449" s="11">
        <v>0</v>
      </c>
      <c r="E449" s="10" t="s">
        <v>26</v>
      </c>
      <c r="F449" s="11">
        <v>72.78</v>
      </c>
      <c r="G449" s="11">
        <v>10</v>
      </c>
      <c r="H449" s="11">
        <v>36.39</v>
      </c>
      <c r="I449" s="11">
        <v>764.19</v>
      </c>
      <c r="J449" s="12">
        <v>43499</v>
      </c>
      <c r="K449" s="13">
        <v>2</v>
      </c>
      <c r="L449" s="10" t="s">
        <v>23</v>
      </c>
      <c r="M449" s="11">
        <v>727.8</v>
      </c>
      <c r="N449" s="11">
        <v>4.761904762E-2</v>
      </c>
      <c r="O449" s="11">
        <v>36.39</v>
      </c>
      <c r="P449" s="23">
        <f t="shared" si="30"/>
        <v>36.389999999999986</v>
      </c>
      <c r="Q449" s="23">
        <f t="shared" si="31"/>
        <v>36.39</v>
      </c>
      <c r="R449" s="24">
        <f t="shared" si="32"/>
        <v>764.18999999999994</v>
      </c>
      <c r="S449" s="25">
        <f t="shared" si="33"/>
        <v>36.3900000000001</v>
      </c>
      <c r="T449" s="31">
        <f t="shared" si="34"/>
        <v>36.390000000727795</v>
      </c>
      <c r="U449" s="10"/>
      <c r="V449" s="10"/>
      <c r="W449" s="10"/>
      <c r="X449" s="10"/>
      <c r="Y449" s="10"/>
      <c r="Z449" s="10"/>
      <c r="AA449" s="10"/>
    </row>
    <row r="450" spans="1:27" ht="15.75">
      <c r="A450" s="10" t="s">
        <v>729</v>
      </c>
      <c r="B450" s="10" t="s">
        <v>251</v>
      </c>
      <c r="C450" s="11">
        <v>1</v>
      </c>
      <c r="D450" s="11">
        <v>0</v>
      </c>
      <c r="E450" s="10" t="s">
        <v>30</v>
      </c>
      <c r="F450" s="11">
        <v>37.32</v>
      </c>
      <c r="G450" s="11">
        <v>9</v>
      </c>
      <c r="H450" s="11">
        <v>16.794</v>
      </c>
      <c r="I450" s="11">
        <v>352.67399999999998</v>
      </c>
      <c r="J450" s="12">
        <v>43530</v>
      </c>
      <c r="K450" s="13">
        <v>2</v>
      </c>
      <c r="L450" s="10" t="s">
        <v>18</v>
      </c>
      <c r="M450" s="11">
        <v>335.88</v>
      </c>
      <c r="N450" s="11">
        <v>4.761904762E-2</v>
      </c>
      <c r="O450" s="11">
        <v>16.794</v>
      </c>
      <c r="P450" s="23">
        <f t="shared" si="30"/>
        <v>16.793999999999983</v>
      </c>
      <c r="Q450" s="23">
        <f t="shared" si="31"/>
        <v>16.794</v>
      </c>
      <c r="R450" s="24">
        <f t="shared" si="32"/>
        <v>352.67399999999998</v>
      </c>
      <c r="S450" s="25">
        <f t="shared" si="33"/>
        <v>16.793999999999983</v>
      </c>
      <c r="T450" s="31">
        <f t="shared" si="34"/>
        <v>16.794000000335878</v>
      </c>
      <c r="U450" s="10"/>
      <c r="V450" s="10"/>
      <c r="W450" s="10"/>
      <c r="X450" s="10"/>
      <c r="Y450" s="10"/>
      <c r="Z450" s="10"/>
      <c r="AA450" s="10"/>
    </row>
    <row r="451" spans="1:27" ht="15.75">
      <c r="A451" s="10" t="s">
        <v>730</v>
      </c>
      <c r="B451" s="10" t="s">
        <v>251</v>
      </c>
      <c r="C451" s="11">
        <v>1</v>
      </c>
      <c r="D451" s="11">
        <v>0</v>
      </c>
      <c r="E451" s="10" t="s">
        <v>39</v>
      </c>
      <c r="F451" s="11">
        <v>60.18</v>
      </c>
      <c r="G451" s="11">
        <v>4</v>
      </c>
      <c r="H451" s="11">
        <v>12.036</v>
      </c>
      <c r="I451" s="11">
        <v>252.756</v>
      </c>
      <c r="J451" s="12">
        <v>43512</v>
      </c>
      <c r="K451" s="13">
        <v>2</v>
      </c>
      <c r="L451" s="10" t="s">
        <v>282</v>
      </c>
      <c r="M451" s="11">
        <v>240.72</v>
      </c>
      <c r="N451" s="11">
        <v>4.761904762E-2</v>
      </c>
      <c r="O451" s="11">
        <v>12.036</v>
      </c>
      <c r="P451" s="23">
        <f t="shared" ref="P451:P514" si="35">F451*G451+H451-M451</f>
        <v>12.036000000000001</v>
      </c>
      <c r="Q451" s="23">
        <f t="shared" ref="Q451:Q514" si="36">0.05*F451*G451</f>
        <v>12.036000000000001</v>
      </c>
      <c r="R451" s="24">
        <f t="shared" ref="R451:R514" si="37">(F451*G451+H451)</f>
        <v>252.756</v>
      </c>
      <c r="S451" s="25">
        <f t="shared" ref="S451:S514" si="38">I451-M451</f>
        <v>12.036000000000001</v>
      </c>
      <c r="T451" s="31">
        <f t="shared" ref="T451:T514" si="39">N451*R451</f>
        <v>12.036000000240721</v>
      </c>
      <c r="U451" s="10"/>
      <c r="V451" s="10"/>
      <c r="W451" s="10"/>
      <c r="X451" s="10"/>
      <c r="Y451" s="10"/>
      <c r="Z451" s="10"/>
      <c r="AA451" s="10"/>
    </row>
    <row r="452" spans="1:27" ht="15.75">
      <c r="A452" s="10" t="s">
        <v>731</v>
      </c>
      <c r="B452" s="10" t="s">
        <v>246</v>
      </c>
      <c r="C452" s="11">
        <v>0</v>
      </c>
      <c r="D452" s="11">
        <v>1</v>
      </c>
      <c r="E452" s="10" t="s">
        <v>22</v>
      </c>
      <c r="F452" s="11">
        <v>15.69</v>
      </c>
      <c r="G452" s="11">
        <v>3</v>
      </c>
      <c r="H452" s="11">
        <v>2.3534999999999999</v>
      </c>
      <c r="I452" s="11">
        <v>49.423499999999997</v>
      </c>
      <c r="J452" s="12">
        <v>43538</v>
      </c>
      <c r="K452" s="13">
        <v>1</v>
      </c>
      <c r="L452" s="10" t="s">
        <v>282</v>
      </c>
      <c r="M452" s="11">
        <v>47.07</v>
      </c>
      <c r="N452" s="11">
        <v>4.761904762E-2</v>
      </c>
      <c r="O452" s="11">
        <v>2.3534999999999999</v>
      </c>
      <c r="P452" s="23">
        <f t="shared" si="35"/>
        <v>2.3534999999999968</v>
      </c>
      <c r="Q452" s="23">
        <f t="shared" si="36"/>
        <v>2.3534999999999999</v>
      </c>
      <c r="R452" s="24">
        <f t="shared" si="37"/>
        <v>49.423499999999997</v>
      </c>
      <c r="S452" s="25">
        <f t="shared" si="38"/>
        <v>2.3534999999999968</v>
      </c>
      <c r="T452" s="31">
        <f t="shared" si="39"/>
        <v>2.3535000000470698</v>
      </c>
      <c r="U452" s="10"/>
      <c r="V452" s="10"/>
      <c r="W452" s="10"/>
      <c r="X452" s="10"/>
      <c r="Y452" s="10"/>
      <c r="Z452" s="10"/>
      <c r="AA452" s="10"/>
    </row>
    <row r="453" spans="1:27" ht="15.75">
      <c r="A453" s="10" t="s">
        <v>732</v>
      </c>
      <c r="B453" s="10" t="s">
        <v>254</v>
      </c>
      <c r="C453" s="11">
        <v>0</v>
      </c>
      <c r="D453" s="11">
        <v>1</v>
      </c>
      <c r="E453" s="10" t="s">
        <v>22</v>
      </c>
      <c r="F453" s="11">
        <v>99.69</v>
      </c>
      <c r="G453" s="11">
        <v>1</v>
      </c>
      <c r="H453" s="11">
        <v>4.9844999999999997</v>
      </c>
      <c r="I453" s="11">
        <v>104.67449999999999</v>
      </c>
      <c r="J453" s="12">
        <v>43523</v>
      </c>
      <c r="K453" s="13">
        <v>0</v>
      </c>
      <c r="L453" s="10" t="s">
        <v>282</v>
      </c>
      <c r="M453" s="11">
        <v>99.69</v>
      </c>
      <c r="N453" s="11">
        <v>4.761904762E-2</v>
      </c>
      <c r="O453" s="11">
        <v>4.9844999999999997</v>
      </c>
      <c r="P453" s="23">
        <f t="shared" si="35"/>
        <v>4.984499999999997</v>
      </c>
      <c r="Q453" s="23">
        <f t="shared" si="36"/>
        <v>4.9845000000000006</v>
      </c>
      <c r="R453" s="24">
        <f t="shared" si="37"/>
        <v>104.67449999999999</v>
      </c>
      <c r="S453" s="25">
        <f t="shared" si="38"/>
        <v>4.984499999999997</v>
      </c>
      <c r="T453" s="31">
        <f t="shared" si="39"/>
        <v>4.9845000000996897</v>
      </c>
      <c r="U453" s="10"/>
      <c r="V453" s="10"/>
      <c r="W453" s="10"/>
      <c r="X453" s="10"/>
      <c r="Y453" s="10"/>
      <c r="Z453" s="10"/>
      <c r="AA453" s="10"/>
    </row>
    <row r="454" spans="1:27" ht="15.75">
      <c r="A454" s="10" t="s">
        <v>733</v>
      </c>
      <c r="B454" s="10" t="s">
        <v>246</v>
      </c>
      <c r="C454" s="11">
        <v>1</v>
      </c>
      <c r="D454" s="11">
        <v>1</v>
      </c>
      <c r="E454" s="10" t="s">
        <v>39</v>
      </c>
      <c r="F454" s="11">
        <v>88.15</v>
      </c>
      <c r="G454" s="11">
        <v>3</v>
      </c>
      <c r="H454" s="11">
        <v>13.2225</v>
      </c>
      <c r="I454" s="11">
        <v>277.67250000000001</v>
      </c>
      <c r="J454" s="12">
        <v>43483</v>
      </c>
      <c r="K454" s="13">
        <v>0</v>
      </c>
      <c r="L454" s="10" t="s">
        <v>18</v>
      </c>
      <c r="M454" s="11">
        <v>264.45</v>
      </c>
      <c r="N454" s="11">
        <v>4.761904762E-2</v>
      </c>
      <c r="O454" s="11">
        <v>13.2225</v>
      </c>
      <c r="P454" s="23">
        <f t="shared" si="35"/>
        <v>13.222500000000082</v>
      </c>
      <c r="Q454" s="23">
        <f t="shared" si="36"/>
        <v>13.222500000000002</v>
      </c>
      <c r="R454" s="24">
        <f t="shared" si="37"/>
        <v>277.67250000000007</v>
      </c>
      <c r="S454" s="25">
        <f t="shared" si="38"/>
        <v>13.222500000000025</v>
      </c>
      <c r="T454" s="31">
        <f t="shared" si="39"/>
        <v>13.222500000264453</v>
      </c>
      <c r="U454" s="10"/>
      <c r="V454" s="10"/>
      <c r="W454" s="10"/>
      <c r="X454" s="10"/>
      <c r="Y454" s="10"/>
      <c r="Z454" s="10"/>
      <c r="AA454" s="10"/>
    </row>
    <row r="455" spans="1:27" ht="15.75">
      <c r="A455" s="10" t="s">
        <v>734</v>
      </c>
      <c r="B455" s="10" t="s">
        <v>246</v>
      </c>
      <c r="C455" s="11">
        <v>1</v>
      </c>
      <c r="D455" s="11">
        <v>1</v>
      </c>
      <c r="E455" s="10" t="s">
        <v>30</v>
      </c>
      <c r="F455" s="11">
        <v>27.93</v>
      </c>
      <c r="G455" s="11">
        <v>5</v>
      </c>
      <c r="H455" s="11">
        <v>6.9824999999999999</v>
      </c>
      <c r="I455" s="11">
        <v>146.63249999999999</v>
      </c>
      <c r="J455" s="12">
        <v>43494</v>
      </c>
      <c r="K455" s="13">
        <v>2</v>
      </c>
      <c r="L455" s="10" t="s">
        <v>23</v>
      </c>
      <c r="M455" s="11">
        <v>139.65</v>
      </c>
      <c r="N455" s="11">
        <v>4.761904762E-2</v>
      </c>
      <c r="O455" s="11">
        <v>6.9824999999999999</v>
      </c>
      <c r="P455" s="23">
        <f t="shared" si="35"/>
        <v>6.9824999999999875</v>
      </c>
      <c r="Q455" s="23">
        <f t="shared" si="36"/>
        <v>6.9824999999999999</v>
      </c>
      <c r="R455" s="24">
        <f t="shared" si="37"/>
        <v>146.63249999999999</v>
      </c>
      <c r="S455" s="25">
        <f t="shared" si="38"/>
        <v>6.9824999999999875</v>
      </c>
      <c r="T455" s="31">
        <f t="shared" si="39"/>
        <v>6.98250000013965</v>
      </c>
      <c r="U455" s="10"/>
      <c r="V455" s="10"/>
      <c r="W455" s="10"/>
      <c r="X455" s="10"/>
      <c r="Y455" s="10"/>
      <c r="Z455" s="10"/>
      <c r="AA455" s="10"/>
    </row>
    <row r="456" spans="1:27" ht="15.75">
      <c r="A456" s="10" t="s">
        <v>735</v>
      </c>
      <c r="B456" s="10" t="s">
        <v>246</v>
      </c>
      <c r="C456" s="11">
        <v>1</v>
      </c>
      <c r="D456" s="11">
        <v>0</v>
      </c>
      <c r="E456" s="10" t="s">
        <v>39</v>
      </c>
      <c r="F456" s="11">
        <v>55.45</v>
      </c>
      <c r="G456" s="11">
        <v>1</v>
      </c>
      <c r="H456" s="11">
        <v>2.7725</v>
      </c>
      <c r="I456" s="11">
        <v>58.222499999999997</v>
      </c>
      <c r="J456" s="12">
        <v>43522</v>
      </c>
      <c r="K456" s="13">
        <v>2</v>
      </c>
      <c r="L456" s="10" t="s">
        <v>282</v>
      </c>
      <c r="M456" s="11">
        <v>55.45</v>
      </c>
      <c r="N456" s="11">
        <v>4.761904762E-2</v>
      </c>
      <c r="O456" s="11">
        <v>2.7725</v>
      </c>
      <c r="P456" s="23">
        <f t="shared" si="35"/>
        <v>2.7725000000000009</v>
      </c>
      <c r="Q456" s="23">
        <f t="shared" si="36"/>
        <v>2.7725000000000004</v>
      </c>
      <c r="R456" s="24">
        <f t="shared" si="37"/>
        <v>58.222500000000004</v>
      </c>
      <c r="S456" s="25">
        <f t="shared" si="38"/>
        <v>2.7724999999999937</v>
      </c>
      <c r="T456" s="31">
        <f t="shared" si="39"/>
        <v>2.7725000000554503</v>
      </c>
      <c r="U456" s="10"/>
      <c r="V456" s="10"/>
      <c r="W456" s="10"/>
      <c r="X456" s="10"/>
      <c r="Y456" s="10"/>
      <c r="Z456" s="10"/>
      <c r="AA456" s="10"/>
    </row>
    <row r="457" spans="1:27" ht="15.75">
      <c r="A457" s="10" t="s">
        <v>736</v>
      </c>
      <c r="B457" s="10" t="s">
        <v>251</v>
      </c>
      <c r="C457" s="11">
        <v>0</v>
      </c>
      <c r="D457" s="11">
        <v>1</v>
      </c>
      <c r="E457" s="10" t="s">
        <v>30</v>
      </c>
      <c r="F457" s="11">
        <v>42.97</v>
      </c>
      <c r="G457" s="11">
        <v>3</v>
      </c>
      <c r="H457" s="11">
        <v>6.4455</v>
      </c>
      <c r="I457" s="11">
        <v>135.35550000000001</v>
      </c>
      <c r="J457" s="12">
        <v>43499</v>
      </c>
      <c r="K457" s="13">
        <v>1</v>
      </c>
      <c r="L457" s="10" t="s">
        <v>23</v>
      </c>
      <c r="M457" s="11">
        <v>128.91</v>
      </c>
      <c r="N457" s="11">
        <v>4.761904762E-2</v>
      </c>
      <c r="O457" s="11">
        <v>6.4455</v>
      </c>
      <c r="P457" s="23">
        <f t="shared" si="35"/>
        <v>6.4455000000000098</v>
      </c>
      <c r="Q457" s="23">
        <f t="shared" si="36"/>
        <v>6.4454999999999991</v>
      </c>
      <c r="R457" s="24">
        <f t="shared" si="37"/>
        <v>135.35550000000001</v>
      </c>
      <c r="S457" s="25">
        <f t="shared" si="38"/>
        <v>6.4455000000000098</v>
      </c>
      <c r="T457" s="31">
        <f t="shared" si="39"/>
        <v>6.4455000001289102</v>
      </c>
      <c r="U457" s="10"/>
      <c r="V457" s="10"/>
      <c r="W457" s="10"/>
      <c r="X457" s="10"/>
      <c r="Y457" s="10"/>
      <c r="Z457" s="10"/>
      <c r="AA457" s="10"/>
    </row>
    <row r="458" spans="1:27" ht="15.75">
      <c r="A458" s="10" t="s">
        <v>737</v>
      </c>
      <c r="B458" s="10" t="s">
        <v>254</v>
      </c>
      <c r="C458" s="11">
        <v>1</v>
      </c>
      <c r="D458" s="11">
        <v>0</v>
      </c>
      <c r="E458" s="10" t="s">
        <v>30</v>
      </c>
      <c r="F458" s="11">
        <v>17.14</v>
      </c>
      <c r="G458" s="11">
        <v>7</v>
      </c>
      <c r="H458" s="11">
        <v>5.9989999999999997</v>
      </c>
      <c r="I458" s="11">
        <v>125.979</v>
      </c>
      <c r="J458" s="12">
        <v>43481</v>
      </c>
      <c r="K458" s="13">
        <v>1</v>
      </c>
      <c r="L458" s="10" t="s">
        <v>282</v>
      </c>
      <c r="M458" s="11">
        <v>119.98</v>
      </c>
      <c r="N458" s="11">
        <v>4.761904762E-2</v>
      </c>
      <c r="O458" s="11">
        <v>5.9989999999999997</v>
      </c>
      <c r="P458" s="23">
        <f t="shared" si="35"/>
        <v>5.9989999999999952</v>
      </c>
      <c r="Q458" s="23">
        <f t="shared" si="36"/>
        <v>5.9990000000000006</v>
      </c>
      <c r="R458" s="24">
        <f t="shared" si="37"/>
        <v>125.979</v>
      </c>
      <c r="S458" s="25">
        <f t="shared" si="38"/>
        <v>5.9989999999999952</v>
      </c>
      <c r="T458" s="31">
        <f t="shared" si="39"/>
        <v>5.9990000001199801</v>
      </c>
      <c r="U458" s="10"/>
      <c r="V458" s="10"/>
      <c r="W458" s="10"/>
      <c r="X458" s="10"/>
      <c r="Y458" s="10"/>
      <c r="Z458" s="10"/>
      <c r="AA458" s="10"/>
    </row>
    <row r="459" spans="1:27" ht="15.75">
      <c r="A459" s="10" t="s">
        <v>738</v>
      </c>
      <c r="B459" s="10" t="s">
        <v>251</v>
      </c>
      <c r="C459" s="11">
        <v>1</v>
      </c>
      <c r="D459" s="11">
        <v>1</v>
      </c>
      <c r="E459" s="10" t="s">
        <v>39</v>
      </c>
      <c r="F459" s="11">
        <v>58.75</v>
      </c>
      <c r="G459" s="11">
        <v>6</v>
      </c>
      <c r="H459" s="11">
        <v>17.625</v>
      </c>
      <c r="I459" s="11">
        <v>370.125</v>
      </c>
      <c r="J459" s="12">
        <v>43548</v>
      </c>
      <c r="K459" s="13">
        <v>2</v>
      </c>
      <c r="L459" s="10" t="s">
        <v>282</v>
      </c>
      <c r="M459" s="11">
        <v>352.5</v>
      </c>
      <c r="N459" s="11">
        <v>4.761904762E-2</v>
      </c>
      <c r="O459" s="11">
        <v>17.625</v>
      </c>
      <c r="P459" s="23">
        <f t="shared" si="35"/>
        <v>17.625</v>
      </c>
      <c r="Q459" s="23">
        <f t="shared" si="36"/>
        <v>17.625</v>
      </c>
      <c r="R459" s="24">
        <f t="shared" si="37"/>
        <v>370.125</v>
      </c>
      <c r="S459" s="25">
        <f t="shared" si="38"/>
        <v>17.625</v>
      </c>
      <c r="T459" s="31">
        <f t="shared" si="39"/>
        <v>17.6250000003525</v>
      </c>
      <c r="U459" s="10"/>
      <c r="V459" s="10"/>
      <c r="W459" s="10"/>
      <c r="X459" s="10"/>
      <c r="Y459" s="10"/>
      <c r="Z459" s="10"/>
      <c r="AA459" s="10"/>
    </row>
    <row r="460" spans="1:27" ht="15.75">
      <c r="A460" s="10" t="s">
        <v>739</v>
      </c>
      <c r="B460" s="10" t="s">
        <v>254</v>
      </c>
      <c r="C460" s="11">
        <v>1</v>
      </c>
      <c r="D460" s="11">
        <v>1</v>
      </c>
      <c r="E460" s="10" t="s">
        <v>37</v>
      </c>
      <c r="F460" s="11">
        <v>87.1</v>
      </c>
      <c r="G460" s="11">
        <v>10</v>
      </c>
      <c r="H460" s="11">
        <v>43.55</v>
      </c>
      <c r="I460" s="11">
        <v>914.55</v>
      </c>
      <c r="J460" s="12">
        <v>43508</v>
      </c>
      <c r="K460" s="13">
        <v>1</v>
      </c>
      <c r="L460" s="10" t="s">
        <v>282</v>
      </c>
      <c r="M460" s="11">
        <v>871</v>
      </c>
      <c r="N460" s="11">
        <v>4.761904762E-2</v>
      </c>
      <c r="O460" s="11">
        <v>43.55</v>
      </c>
      <c r="P460" s="23">
        <f t="shared" si="35"/>
        <v>43.549999999999955</v>
      </c>
      <c r="Q460" s="23">
        <f t="shared" si="36"/>
        <v>43.55</v>
      </c>
      <c r="R460" s="24">
        <f t="shared" si="37"/>
        <v>914.55</v>
      </c>
      <c r="S460" s="25">
        <f t="shared" si="38"/>
        <v>43.549999999999955</v>
      </c>
      <c r="T460" s="31">
        <f t="shared" si="39"/>
        <v>43.550000000871002</v>
      </c>
      <c r="U460" s="10"/>
      <c r="V460" s="10"/>
      <c r="W460" s="10"/>
      <c r="X460" s="10"/>
      <c r="Y460" s="10"/>
      <c r="Z460" s="10"/>
      <c r="AA460" s="10"/>
    </row>
    <row r="461" spans="1:27" ht="15.75">
      <c r="A461" s="10" t="s">
        <v>740</v>
      </c>
      <c r="B461" s="10" t="s">
        <v>254</v>
      </c>
      <c r="C461" s="11">
        <v>0</v>
      </c>
      <c r="D461" s="11">
        <v>1</v>
      </c>
      <c r="E461" s="10" t="s">
        <v>30</v>
      </c>
      <c r="F461" s="11">
        <v>98.8</v>
      </c>
      <c r="G461" s="11">
        <v>2</v>
      </c>
      <c r="H461" s="11">
        <v>9.8800000000000008</v>
      </c>
      <c r="I461" s="11">
        <v>207.48</v>
      </c>
      <c r="J461" s="12">
        <v>43517</v>
      </c>
      <c r="K461" s="13">
        <v>1</v>
      </c>
      <c r="L461" s="10" t="s">
        <v>23</v>
      </c>
      <c r="M461" s="11">
        <v>197.6</v>
      </c>
      <c r="N461" s="11">
        <v>4.761904762E-2</v>
      </c>
      <c r="O461" s="11">
        <v>9.8800000000000008</v>
      </c>
      <c r="P461" s="23">
        <f t="shared" si="35"/>
        <v>9.8799999999999955</v>
      </c>
      <c r="Q461" s="23">
        <f t="shared" si="36"/>
        <v>9.8800000000000008</v>
      </c>
      <c r="R461" s="24">
        <f t="shared" si="37"/>
        <v>207.48</v>
      </c>
      <c r="S461" s="25">
        <f t="shared" si="38"/>
        <v>9.8799999999999955</v>
      </c>
      <c r="T461" s="31">
        <f t="shared" si="39"/>
        <v>9.8800000001975992</v>
      </c>
      <c r="U461" s="10"/>
      <c r="V461" s="10"/>
      <c r="W461" s="10"/>
      <c r="X461" s="10"/>
      <c r="Y461" s="10"/>
      <c r="Z461" s="10"/>
      <c r="AA461" s="10"/>
    </row>
    <row r="462" spans="1:27" ht="15.75">
      <c r="A462" s="10" t="s">
        <v>741</v>
      </c>
      <c r="B462" s="10" t="s">
        <v>246</v>
      </c>
      <c r="C462" s="11">
        <v>0</v>
      </c>
      <c r="D462" s="11">
        <v>1</v>
      </c>
      <c r="E462" s="10" t="s">
        <v>39</v>
      </c>
      <c r="F462" s="11">
        <v>48.63</v>
      </c>
      <c r="G462" s="11">
        <v>4</v>
      </c>
      <c r="H462" s="11">
        <v>9.7260000000000009</v>
      </c>
      <c r="I462" s="11">
        <v>204.24600000000001</v>
      </c>
      <c r="J462" s="12">
        <v>43500</v>
      </c>
      <c r="K462" s="13">
        <v>2</v>
      </c>
      <c r="L462" s="10" t="s">
        <v>18</v>
      </c>
      <c r="M462" s="11">
        <v>194.52</v>
      </c>
      <c r="N462" s="11">
        <v>4.761904762E-2</v>
      </c>
      <c r="O462" s="11">
        <v>9.7260000000000009</v>
      </c>
      <c r="P462" s="23">
        <f t="shared" si="35"/>
        <v>9.7259999999999991</v>
      </c>
      <c r="Q462" s="23">
        <f t="shared" si="36"/>
        <v>9.7260000000000009</v>
      </c>
      <c r="R462" s="24">
        <f t="shared" si="37"/>
        <v>204.24600000000001</v>
      </c>
      <c r="S462" s="25">
        <f t="shared" si="38"/>
        <v>9.7259999999999991</v>
      </c>
      <c r="T462" s="31">
        <f t="shared" si="39"/>
        <v>9.7260000001945208</v>
      </c>
      <c r="U462" s="10"/>
      <c r="V462" s="10"/>
      <c r="W462" s="10"/>
      <c r="X462" s="10"/>
      <c r="Y462" s="10"/>
      <c r="Z462" s="10"/>
      <c r="AA462" s="10"/>
    </row>
    <row r="463" spans="1:27" ht="15.75">
      <c r="A463" s="10" t="s">
        <v>742</v>
      </c>
      <c r="B463" s="10" t="s">
        <v>251</v>
      </c>
      <c r="C463" s="11">
        <v>1</v>
      </c>
      <c r="D463" s="11">
        <v>0</v>
      </c>
      <c r="E463" s="10" t="s">
        <v>37</v>
      </c>
      <c r="F463" s="11">
        <v>57.74</v>
      </c>
      <c r="G463" s="11">
        <v>3</v>
      </c>
      <c r="H463" s="11">
        <v>8.6609999999999996</v>
      </c>
      <c r="I463" s="11">
        <v>181.881</v>
      </c>
      <c r="J463" s="12">
        <v>43516</v>
      </c>
      <c r="K463" s="13">
        <v>1</v>
      </c>
      <c r="L463" s="10" t="s">
        <v>18</v>
      </c>
      <c r="M463" s="11">
        <v>173.22</v>
      </c>
      <c r="N463" s="11">
        <v>4.761904762E-2</v>
      </c>
      <c r="O463" s="11">
        <v>8.6609999999999996</v>
      </c>
      <c r="P463" s="23">
        <f t="shared" si="35"/>
        <v>8.6610000000000014</v>
      </c>
      <c r="Q463" s="23">
        <f t="shared" si="36"/>
        <v>8.6610000000000014</v>
      </c>
      <c r="R463" s="24">
        <f t="shared" si="37"/>
        <v>181.881</v>
      </c>
      <c r="S463" s="25">
        <f t="shared" si="38"/>
        <v>8.6610000000000014</v>
      </c>
      <c r="T463" s="31">
        <f t="shared" si="39"/>
        <v>8.6610000001732192</v>
      </c>
      <c r="U463" s="10"/>
      <c r="V463" s="10"/>
      <c r="W463" s="10"/>
      <c r="X463" s="10"/>
      <c r="Y463" s="10"/>
      <c r="Z463" s="10"/>
      <c r="AA463" s="10"/>
    </row>
    <row r="464" spans="1:27" ht="15.75">
      <c r="A464" s="10" t="s">
        <v>743</v>
      </c>
      <c r="B464" s="10" t="s">
        <v>251</v>
      </c>
      <c r="C464" s="11">
        <v>0</v>
      </c>
      <c r="D464" s="11">
        <v>1</v>
      </c>
      <c r="E464" s="10" t="s">
        <v>17</v>
      </c>
      <c r="F464" s="11">
        <v>17.97</v>
      </c>
      <c r="G464" s="11">
        <v>4</v>
      </c>
      <c r="H464" s="11">
        <v>3.5939999999999999</v>
      </c>
      <c r="I464" s="11">
        <v>75.474000000000004</v>
      </c>
      <c r="J464" s="12">
        <v>43519</v>
      </c>
      <c r="K464" s="13">
        <v>2</v>
      </c>
      <c r="L464" s="10" t="s">
        <v>18</v>
      </c>
      <c r="M464" s="11">
        <v>71.88</v>
      </c>
      <c r="N464" s="11">
        <v>4.761904762E-2</v>
      </c>
      <c r="O464" s="11">
        <v>3.5939999999999999</v>
      </c>
      <c r="P464" s="23">
        <f t="shared" si="35"/>
        <v>3.5939999999999941</v>
      </c>
      <c r="Q464" s="23">
        <f t="shared" si="36"/>
        <v>3.5939999999999999</v>
      </c>
      <c r="R464" s="24">
        <f t="shared" si="37"/>
        <v>75.47399999999999</v>
      </c>
      <c r="S464" s="25">
        <f t="shared" si="38"/>
        <v>3.5940000000000083</v>
      </c>
      <c r="T464" s="31">
        <f t="shared" si="39"/>
        <v>3.5940000000718797</v>
      </c>
      <c r="U464" s="10"/>
      <c r="V464" s="10"/>
      <c r="W464" s="10"/>
      <c r="X464" s="10"/>
      <c r="Y464" s="10"/>
      <c r="Z464" s="10"/>
      <c r="AA464" s="10"/>
    </row>
    <row r="465" spans="1:27" ht="15.75">
      <c r="A465" s="10" t="s">
        <v>744</v>
      </c>
      <c r="B465" s="10" t="s">
        <v>254</v>
      </c>
      <c r="C465" s="11">
        <v>1</v>
      </c>
      <c r="D465" s="11">
        <v>1</v>
      </c>
      <c r="E465" s="10" t="s">
        <v>17</v>
      </c>
      <c r="F465" s="11">
        <v>47.71</v>
      </c>
      <c r="G465" s="11">
        <v>6</v>
      </c>
      <c r="H465" s="11">
        <v>14.313000000000001</v>
      </c>
      <c r="I465" s="11">
        <v>300.57299999999998</v>
      </c>
      <c r="J465" s="12">
        <v>43512</v>
      </c>
      <c r="K465" s="13">
        <v>1</v>
      </c>
      <c r="L465" s="10" t="s">
        <v>18</v>
      </c>
      <c r="M465" s="11">
        <v>286.26</v>
      </c>
      <c r="N465" s="11">
        <v>4.761904762E-2</v>
      </c>
      <c r="O465" s="11">
        <v>14.313000000000001</v>
      </c>
      <c r="P465" s="23">
        <f t="shared" si="35"/>
        <v>14.312999999999988</v>
      </c>
      <c r="Q465" s="23">
        <f t="shared" si="36"/>
        <v>14.312999999999999</v>
      </c>
      <c r="R465" s="24">
        <f t="shared" si="37"/>
        <v>300.57299999999998</v>
      </c>
      <c r="S465" s="25">
        <f t="shared" si="38"/>
        <v>14.312999999999988</v>
      </c>
      <c r="T465" s="31">
        <f t="shared" si="39"/>
        <v>14.313000000286259</v>
      </c>
      <c r="U465" s="10"/>
      <c r="V465" s="10"/>
      <c r="W465" s="10"/>
      <c r="X465" s="10"/>
      <c r="Y465" s="10"/>
      <c r="Z465" s="10"/>
      <c r="AA465" s="10"/>
    </row>
    <row r="466" spans="1:27" ht="15.75">
      <c r="A466" s="10" t="s">
        <v>745</v>
      </c>
      <c r="B466" s="10" t="s">
        <v>251</v>
      </c>
      <c r="C466" s="11">
        <v>0</v>
      </c>
      <c r="D466" s="11">
        <v>1</v>
      </c>
      <c r="E466" s="10" t="s">
        <v>30</v>
      </c>
      <c r="F466" s="11">
        <v>40.619999999999997</v>
      </c>
      <c r="G466" s="11">
        <v>2</v>
      </c>
      <c r="H466" s="11">
        <v>4.0620000000000003</v>
      </c>
      <c r="I466" s="11">
        <v>85.302000000000007</v>
      </c>
      <c r="J466" s="12">
        <v>43482</v>
      </c>
      <c r="K466" s="13">
        <v>0</v>
      </c>
      <c r="L466" s="10" t="s">
        <v>282</v>
      </c>
      <c r="M466" s="11">
        <v>81.239999999999995</v>
      </c>
      <c r="N466" s="11">
        <v>4.761904762E-2</v>
      </c>
      <c r="O466" s="11">
        <v>4.0620000000000003</v>
      </c>
      <c r="P466" s="23">
        <f t="shared" si="35"/>
        <v>4.0619999999999976</v>
      </c>
      <c r="Q466" s="23">
        <f t="shared" si="36"/>
        <v>4.0620000000000003</v>
      </c>
      <c r="R466" s="24">
        <f t="shared" si="37"/>
        <v>85.301999999999992</v>
      </c>
      <c r="S466" s="25">
        <f t="shared" si="38"/>
        <v>4.0620000000000118</v>
      </c>
      <c r="T466" s="31">
        <f t="shared" si="39"/>
        <v>4.0620000000812393</v>
      </c>
      <c r="U466" s="10"/>
      <c r="V466" s="10"/>
      <c r="W466" s="10"/>
      <c r="X466" s="10"/>
      <c r="Y466" s="10"/>
      <c r="Z466" s="10"/>
      <c r="AA466" s="10"/>
    </row>
    <row r="467" spans="1:27" ht="15.75">
      <c r="A467" s="10" t="s">
        <v>746</v>
      </c>
      <c r="B467" s="10" t="s">
        <v>246</v>
      </c>
      <c r="C467" s="11">
        <v>1</v>
      </c>
      <c r="D467" s="11">
        <v>0</v>
      </c>
      <c r="E467" s="10" t="s">
        <v>39</v>
      </c>
      <c r="F467" s="11">
        <v>56.04</v>
      </c>
      <c r="G467" s="11">
        <v>10</v>
      </c>
      <c r="H467" s="11">
        <v>28.02</v>
      </c>
      <c r="I467" s="11">
        <v>588.41999999999996</v>
      </c>
      <c r="J467" s="12">
        <v>43479</v>
      </c>
      <c r="K467" s="13">
        <v>2</v>
      </c>
      <c r="L467" s="10" t="s">
        <v>18</v>
      </c>
      <c r="M467" s="11">
        <v>560.4</v>
      </c>
      <c r="N467" s="11">
        <v>4.761904762E-2</v>
      </c>
      <c r="O467" s="11">
        <v>28.02</v>
      </c>
      <c r="P467" s="23">
        <f t="shared" si="35"/>
        <v>28.019999999999982</v>
      </c>
      <c r="Q467" s="23">
        <f t="shared" si="36"/>
        <v>28.02</v>
      </c>
      <c r="R467" s="24">
        <f t="shared" si="37"/>
        <v>588.41999999999996</v>
      </c>
      <c r="S467" s="25">
        <f t="shared" si="38"/>
        <v>28.019999999999982</v>
      </c>
      <c r="T467" s="31">
        <f t="shared" si="39"/>
        <v>28.020000000560398</v>
      </c>
      <c r="U467" s="10"/>
      <c r="V467" s="10"/>
      <c r="W467" s="10"/>
      <c r="X467" s="10"/>
      <c r="Y467" s="10"/>
      <c r="Z467" s="10"/>
      <c r="AA467" s="10"/>
    </row>
    <row r="468" spans="1:27" ht="15.75">
      <c r="A468" s="10" t="s">
        <v>747</v>
      </c>
      <c r="B468" s="10" t="s">
        <v>251</v>
      </c>
      <c r="C468" s="11">
        <v>1</v>
      </c>
      <c r="D468" s="11">
        <v>0</v>
      </c>
      <c r="E468" s="10" t="s">
        <v>37</v>
      </c>
      <c r="F468" s="11">
        <v>93.4</v>
      </c>
      <c r="G468" s="11">
        <v>2</v>
      </c>
      <c r="H468" s="11">
        <v>9.34</v>
      </c>
      <c r="I468" s="11">
        <v>196.14</v>
      </c>
      <c r="J468" s="12">
        <v>43554</v>
      </c>
      <c r="K468" s="13">
        <v>2</v>
      </c>
      <c r="L468" s="10" t="s">
        <v>23</v>
      </c>
      <c r="M468" s="11">
        <v>186.8</v>
      </c>
      <c r="N468" s="11">
        <v>4.761904762E-2</v>
      </c>
      <c r="O468" s="11">
        <v>9.34</v>
      </c>
      <c r="P468" s="23">
        <f t="shared" si="35"/>
        <v>9.3400000000000034</v>
      </c>
      <c r="Q468" s="23">
        <f t="shared" si="36"/>
        <v>9.3400000000000016</v>
      </c>
      <c r="R468" s="24">
        <f t="shared" si="37"/>
        <v>196.14000000000001</v>
      </c>
      <c r="S468" s="25">
        <f t="shared" si="38"/>
        <v>9.339999999999975</v>
      </c>
      <c r="T468" s="31">
        <f t="shared" si="39"/>
        <v>9.3400000001868015</v>
      </c>
      <c r="U468" s="10"/>
      <c r="V468" s="10"/>
      <c r="W468" s="10"/>
      <c r="X468" s="10"/>
      <c r="Y468" s="10"/>
      <c r="Z468" s="10"/>
      <c r="AA468" s="10"/>
    </row>
    <row r="469" spans="1:27" ht="15.75">
      <c r="A469" s="10" t="s">
        <v>748</v>
      </c>
      <c r="B469" s="10" t="s">
        <v>251</v>
      </c>
      <c r="C469" s="11">
        <v>0</v>
      </c>
      <c r="D469" s="11">
        <v>1</v>
      </c>
      <c r="E469" s="10" t="s">
        <v>17</v>
      </c>
      <c r="F469" s="11">
        <v>73.41</v>
      </c>
      <c r="G469" s="11">
        <v>3</v>
      </c>
      <c r="H469" s="11">
        <v>11.0115</v>
      </c>
      <c r="I469" s="11">
        <v>231.2415</v>
      </c>
      <c r="J469" s="12">
        <v>43526</v>
      </c>
      <c r="K469" s="13">
        <v>1</v>
      </c>
      <c r="L469" s="10" t="s">
        <v>18</v>
      </c>
      <c r="M469" s="11">
        <v>220.23</v>
      </c>
      <c r="N469" s="11">
        <v>4.761904762E-2</v>
      </c>
      <c r="O469" s="11">
        <v>11.0115</v>
      </c>
      <c r="P469" s="23">
        <f t="shared" si="35"/>
        <v>11.011500000000012</v>
      </c>
      <c r="Q469" s="23">
        <f t="shared" si="36"/>
        <v>11.0115</v>
      </c>
      <c r="R469" s="24">
        <f t="shared" si="37"/>
        <v>231.2415</v>
      </c>
      <c r="S469" s="25">
        <f t="shared" si="38"/>
        <v>11.011500000000012</v>
      </c>
      <c r="T469" s="31">
        <f t="shared" si="39"/>
        <v>11.011500000220231</v>
      </c>
      <c r="U469" s="10"/>
      <c r="V469" s="10"/>
      <c r="W469" s="10"/>
      <c r="X469" s="10"/>
      <c r="Y469" s="10"/>
      <c r="Z469" s="10"/>
      <c r="AA469" s="10"/>
    </row>
    <row r="470" spans="1:27" ht="15.75">
      <c r="A470" s="10" t="s">
        <v>749</v>
      </c>
      <c r="B470" s="10" t="s">
        <v>254</v>
      </c>
      <c r="C470" s="11">
        <v>0</v>
      </c>
      <c r="D470" s="11">
        <v>0</v>
      </c>
      <c r="E470" s="10" t="s">
        <v>17</v>
      </c>
      <c r="F470" s="11">
        <v>33.64</v>
      </c>
      <c r="G470" s="11">
        <v>8</v>
      </c>
      <c r="H470" s="11">
        <v>13.456</v>
      </c>
      <c r="I470" s="11">
        <v>282.57600000000002</v>
      </c>
      <c r="J470" s="12">
        <v>43511</v>
      </c>
      <c r="K470" s="13">
        <v>2</v>
      </c>
      <c r="L470" s="10" t="s">
        <v>282</v>
      </c>
      <c r="M470" s="11">
        <v>269.12</v>
      </c>
      <c r="N470" s="11">
        <v>4.761904762E-2</v>
      </c>
      <c r="O470" s="11">
        <v>13.456</v>
      </c>
      <c r="P470" s="23">
        <f t="shared" si="35"/>
        <v>13.456000000000017</v>
      </c>
      <c r="Q470" s="23">
        <f t="shared" si="36"/>
        <v>13.456000000000001</v>
      </c>
      <c r="R470" s="24">
        <f t="shared" si="37"/>
        <v>282.57600000000002</v>
      </c>
      <c r="S470" s="25">
        <f t="shared" si="38"/>
        <v>13.456000000000017</v>
      </c>
      <c r="T470" s="31">
        <f t="shared" si="39"/>
        <v>13.456000000269121</v>
      </c>
      <c r="U470" s="10"/>
      <c r="V470" s="10"/>
      <c r="W470" s="10"/>
      <c r="X470" s="10"/>
      <c r="Y470" s="10"/>
      <c r="Z470" s="10"/>
      <c r="AA470" s="10"/>
    </row>
    <row r="471" spans="1:27" ht="15.75">
      <c r="A471" s="10" t="s">
        <v>750</v>
      </c>
      <c r="B471" s="10" t="s">
        <v>246</v>
      </c>
      <c r="C471" s="11">
        <v>0</v>
      </c>
      <c r="D471" s="11">
        <v>1</v>
      </c>
      <c r="E471" s="10" t="s">
        <v>22</v>
      </c>
      <c r="F471" s="11">
        <v>45.48</v>
      </c>
      <c r="G471" s="11">
        <v>10</v>
      </c>
      <c r="H471" s="11">
        <v>22.74</v>
      </c>
      <c r="I471" s="11">
        <v>477.54</v>
      </c>
      <c r="J471" s="12">
        <v>43525</v>
      </c>
      <c r="K471" s="13">
        <v>0</v>
      </c>
      <c r="L471" s="10" t="s">
        <v>282</v>
      </c>
      <c r="M471" s="11">
        <v>454.8</v>
      </c>
      <c r="N471" s="11">
        <v>4.761904762E-2</v>
      </c>
      <c r="O471" s="11">
        <v>22.74</v>
      </c>
      <c r="P471" s="23">
        <f t="shared" si="35"/>
        <v>22.739999999999952</v>
      </c>
      <c r="Q471" s="23">
        <f t="shared" si="36"/>
        <v>22.740000000000002</v>
      </c>
      <c r="R471" s="24">
        <f t="shared" si="37"/>
        <v>477.53999999999996</v>
      </c>
      <c r="S471" s="25">
        <f t="shared" si="38"/>
        <v>22.740000000000009</v>
      </c>
      <c r="T471" s="31">
        <f t="shared" si="39"/>
        <v>22.740000000454799</v>
      </c>
      <c r="U471" s="10"/>
      <c r="V471" s="10"/>
      <c r="W471" s="10"/>
      <c r="X471" s="10"/>
      <c r="Y471" s="10"/>
      <c r="Z471" s="10"/>
      <c r="AA471" s="10"/>
    </row>
    <row r="472" spans="1:27" ht="15.75">
      <c r="A472" s="10" t="s">
        <v>751</v>
      </c>
      <c r="B472" s="10" t="s">
        <v>251</v>
      </c>
      <c r="C472" s="11">
        <v>1</v>
      </c>
      <c r="D472" s="11">
        <v>0</v>
      </c>
      <c r="E472" s="10" t="s">
        <v>39</v>
      </c>
      <c r="F472" s="11">
        <v>83.77</v>
      </c>
      <c r="G472" s="11">
        <v>2</v>
      </c>
      <c r="H472" s="11">
        <v>8.3770000000000007</v>
      </c>
      <c r="I472" s="11">
        <v>175.917</v>
      </c>
      <c r="J472" s="12">
        <v>43520</v>
      </c>
      <c r="K472" s="13">
        <v>2</v>
      </c>
      <c r="L472" s="10" t="s">
        <v>23</v>
      </c>
      <c r="M472" s="11">
        <v>167.54</v>
      </c>
      <c r="N472" s="11">
        <v>4.761904762E-2</v>
      </c>
      <c r="O472" s="11">
        <v>8.3770000000000007</v>
      </c>
      <c r="P472" s="23">
        <f t="shared" si="35"/>
        <v>8.3770000000000095</v>
      </c>
      <c r="Q472" s="23">
        <f t="shared" si="36"/>
        <v>8.3770000000000007</v>
      </c>
      <c r="R472" s="24">
        <f t="shared" si="37"/>
        <v>175.917</v>
      </c>
      <c r="S472" s="25">
        <f t="shared" si="38"/>
        <v>8.3770000000000095</v>
      </c>
      <c r="T472" s="31">
        <f t="shared" si="39"/>
        <v>8.3770000001675395</v>
      </c>
      <c r="U472" s="10"/>
      <c r="V472" s="10"/>
      <c r="W472" s="10"/>
      <c r="X472" s="10"/>
      <c r="Y472" s="10"/>
      <c r="Z472" s="10"/>
      <c r="AA472" s="10"/>
    </row>
    <row r="473" spans="1:27" ht="15.75">
      <c r="A473" s="10" t="s">
        <v>752</v>
      </c>
      <c r="B473" s="10" t="s">
        <v>251</v>
      </c>
      <c r="C473" s="11">
        <v>1</v>
      </c>
      <c r="D473" s="11">
        <v>1</v>
      </c>
      <c r="E473" s="10" t="s">
        <v>30</v>
      </c>
      <c r="F473" s="11">
        <v>64.08</v>
      </c>
      <c r="G473" s="11">
        <v>7</v>
      </c>
      <c r="H473" s="11">
        <v>22.428000000000001</v>
      </c>
      <c r="I473" s="11">
        <v>470.988</v>
      </c>
      <c r="J473" s="12">
        <v>43515</v>
      </c>
      <c r="K473" s="13">
        <v>2</v>
      </c>
      <c r="L473" s="10" t="s">
        <v>282</v>
      </c>
      <c r="M473" s="11">
        <v>448.56</v>
      </c>
      <c r="N473" s="11">
        <v>4.761904762E-2</v>
      </c>
      <c r="O473" s="11">
        <v>22.428000000000001</v>
      </c>
      <c r="P473" s="23">
        <f t="shared" si="35"/>
        <v>22.427999999999997</v>
      </c>
      <c r="Q473" s="23">
        <f t="shared" si="36"/>
        <v>22.428000000000001</v>
      </c>
      <c r="R473" s="24">
        <f t="shared" si="37"/>
        <v>470.988</v>
      </c>
      <c r="S473" s="25">
        <f t="shared" si="38"/>
        <v>22.427999999999997</v>
      </c>
      <c r="T473" s="31">
        <f t="shared" si="39"/>
        <v>22.428000000448559</v>
      </c>
      <c r="U473" s="10"/>
      <c r="V473" s="10"/>
      <c r="W473" s="10"/>
      <c r="X473" s="10"/>
      <c r="Y473" s="10"/>
      <c r="Z473" s="10"/>
      <c r="AA473" s="10"/>
    </row>
    <row r="474" spans="1:27" ht="15.75">
      <c r="A474" s="10" t="s">
        <v>753</v>
      </c>
      <c r="B474" s="10" t="s">
        <v>246</v>
      </c>
      <c r="C474" s="11">
        <v>1</v>
      </c>
      <c r="D474" s="11">
        <v>1</v>
      </c>
      <c r="E474" s="10" t="s">
        <v>37</v>
      </c>
      <c r="F474" s="11">
        <v>73.47</v>
      </c>
      <c r="G474" s="11">
        <v>4</v>
      </c>
      <c r="H474" s="11">
        <v>14.694000000000001</v>
      </c>
      <c r="I474" s="11">
        <v>308.57400000000001</v>
      </c>
      <c r="J474" s="12">
        <v>43519</v>
      </c>
      <c r="K474" s="13">
        <v>2</v>
      </c>
      <c r="L474" s="10" t="s">
        <v>23</v>
      </c>
      <c r="M474" s="11">
        <v>293.88</v>
      </c>
      <c r="N474" s="11">
        <v>4.761904762E-2</v>
      </c>
      <c r="O474" s="11">
        <v>14.694000000000001</v>
      </c>
      <c r="P474" s="23">
        <f t="shared" si="35"/>
        <v>14.694000000000017</v>
      </c>
      <c r="Q474" s="23">
        <f t="shared" si="36"/>
        <v>14.694000000000001</v>
      </c>
      <c r="R474" s="24">
        <f t="shared" si="37"/>
        <v>308.57400000000001</v>
      </c>
      <c r="S474" s="25">
        <f t="shared" si="38"/>
        <v>14.694000000000017</v>
      </c>
      <c r="T474" s="31">
        <f t="shared" si="39"/>
        <v>14.694000000293881</v>
      </c>
      <c r="U474" s="10"/>
      <c r="V474" s="10"/>
      <c r="W474" s="10"/>
      <c r="X474" s="10"/>
      <c r="Y474" s="10"/>
      <c r="Z474" s="10"/>
      <c r="AA474" s="10"/>
    </row>
    <row r="475" spans="1:27" ht="15.75">
      <c r="A475" s="10" t="s">
        <v>754</v>
      </c>
      <c r="B475" s="10" t="s">
        <v>254</v>
      </c>
      <c r="C475" s="11">
        <v>0</v>
      </c>
      <c r="D475" s="11">
        <v>0</v>
      </c>
      <c r="E475" s="10" t="s">
        <v>17</v>
      </c>
      <c r="F475" s="11">
        <v>58.95</v>
      </c>
      <c r="G475" s="11">
        <v>10</v>
      </c>
      <c r="H475" s="11">
        <v>29.475000000000001</v>
      </c>
      <c r="I475" s="11">
        <v>618.97500000000002</v>
      </c>
      <c r="J475" s="12">
        <v>43503</v>
      </c>
      <c r="K475" s="13">
        <v>1</v>
      </c>
      <c r="L475" s="10" t="s">
        <v>18</v>
      </c>
      <c r="M475" s="11">
        <v>589.5</v>
      </c>
      <c r="N475" s="11">
        <v>4.761904762E-2</v>
      </c>
      <c r="O475" s="11">
        <v>29.475000000000001</v>
      </c>
      <c r="P475" s="23">
        <f t="shared" si="35"/>
        <v>29.475000000000023</v>
      </c>
      <c r="Q475" s="23">
        <f t="shared" si="36"/>
        <v>29.475000000000001</v>
      </c>
      <c r="R475" s="24">
        <f t="shared" si="37"/>
        <v>618.97500000000002</v>
      </c>
      <c r="S475" s="25">
        <f t="shared" si="38"/>
        <v>29.475000000000023</v>
      </c>
      <c r="T475" s="31">
        <f t="shared" si="39"/>
        <v>29.4750000005895</v>
      </c>
      <c r="U475" s="10"/>
      <c r="V475" s="10"/>
      <c r="W475" s="10"/>
      <c r="X475" s="10"/>
      <c r="Y475" s="10"/>
      <c r="Z475" s="10"/>
      <c r="AA475" s="10"/>
    </row>
    <row r="476" spans="1:27" ht="15.75">
      <c r="A476" s="10" t="s">
        <v>755</v>
      </c>
      <c r="B476" s="10" t="s">
        <v>246</v>
      </c>
      <c r="C476" s="11">
        <v>1</v>
      </c>
      <c r="D476" s="11">
        <v>0</v>
      </c>
      <c r="E476" s="10" t="s">
        <v>37</v>
      </c>
      <c r="F476" s="11">
        <v>48.5</v>
      </c>
      <c r="G476" s="11">
        <v>6</v>
      </c>
      <c r="H476" s="11">
        <v>14.55</v>
      </c>
      <c r="I476" s="11">
        <v>305.55</v>
      </c>
      <c r="J476" s="12">
        <v>43476</v>
      </c>
      <c r="K476" s="13">
        <v>1</v>
      </c>
      <c r="L476" s="10" t="s">
        <v>18</v>
      </c>
      <c r="M476" s="11">
        <v>291</v>
      </c>
      <c r="N476" s="11">
        <v>4.761904762E-2</v>
      </c>
      <c r="O476" s="11">
        <v>14.55</v>
      </c>
      <c r="P476" s="23">
        <f t="shared" si="35"/>
        <v>14.550000000000011</v>
      </c>
      <c r="Q476" s="23">
        <f t="shared" si="36"/>
        <v>14.55</v>
      </c>
      <c r="R476" s="24">
        <f t="shared" si="37"/>
        <v>305.55</v>
      </c>
      <c r="S476" s="25">
        <f t="shared" si="38"/>
        <v>14.550000000000011</v>
      </c>
      <c r="T476" s="31">
        <f t="shared" si="39"/>
        <v>14.550000000291</v>
      </c>
      <c r="U476" s="10"/>
      <c r="V476" s="10"/>
      <c r="W476" s="10"/>
      <c r="X476" s="10"/>
      <c r="Y476" s="10"/>
      <c r="Z476" s="10"/>
      <c r="AA476" s="10"/>
    </row>
    <row r="477" spans="1:27" ht="15.75">
      <c r="A477" s="10" t="s">
        <v>756</v>
      </c>
      <c r="B477" s="10" t="s">
        <v>251</v>
      </c>
      <c r="C477" s="11">
        <v>1</v>
      </c>
      <c r="D477" s="11">
        <v>1</v>
      </c>
      <c r="E477" s="10" t="s">
        <v>22</v>
      </c>
      <c r="F477" s="11">
        <v>39.479999999999997</v>
      </c>
      <c r="G477" s="11">
        <v>1</v>
      </c>
      <c r="H477" s="11">
        <v>1.974</v>
      </c>
      <c r="I477" s="11">
        <v>41.454000000000001</v>
      </c>
      <c r="J477" s="12">
        <v>43508</v>
      </c>
      <c r="K477" s="13">
        <v>2</v>
      </c>
      <c r="L477" s="10" t="s">
        <v>23</v>
      </c>
      <c r="M477" s="11">
        <v>39.479999999999997</v>
      </c>
      <c r="N477" s="11">
        <v>4.761904762E-2</v>
      </c>
      <c r="O477" s="11">
        <v>1.974</v>
      </c>
      <c r="P477" s="23">
        <f t="shared" si="35"/>
        <v>1.9739999999999966</v>
      </c>
      <c r="Q477" s="23">
        <f t="shared" si="36"/>
        <v>1.974</v>
      </c>
      <c r="R477" s="24">
        <f t="shared" si="37"/>
        <v>41.453999999999994</v>
      </c>
      <c r="S477" s="25">
        <f t="shared" si="38"/>
        <v>1.9740000000000038</v>
      </c>
      <c r="T477" s="31">
        <f t="shared" si="39"/>
        <v>1.9740000000394797</v>
      </c>
      <c r="U477" s="10"/>
      <c r="V477" s="10"/>
      <c r="W477" s="10"/>
      <c r="X477" s="10"/>
      <c r="Y477" s="10"/>
      <c r="Z477" s="10"/>
      <c r="AA477" s="10"/>
    </row>
    <row r="478" spans="1:27" ht="15.75">
      <c r="A478" s="10" t="s">
        <v>757</v>
      </c>
      <c r="B478" s="10" t="s">
        <v>251</v>
      </c>
      <c r="C478" s="11">
        <v>0</v>
      </c>
      <c r="D478" s="11">
        <v>1</v>
      </c>
      <c r="E478" s="10" t="s">
        <v>30</v>
      </c>
      <c r="F478" s="11">
        <v>34.81</v>
      </c>
      <c r="G478" s="11">
        <v>1</v>
      </c>
      <c r="H478" s="11">
        <v>1.7404999999999999</v>
      </c>
      <c r="I478" s="11">
        <v>36.5505</v>
      </c>
      <c r="J478" s="12">
        <v>43479</v>
      </c>
      <c r="K478" s="13">
        <v>0</v>
      </c>
      <c r="L478" s="10" t="s">
        <v>282</v>
      </c>
      <c r="M478" s="11">
        <v>34.81</v>
      </c>
      <c r="N478" s="11">
        <v>4.761904762E-2</v>
      </c>
      <c r="O478" s="11">
        <v>1.7404999999999999</v>
      </c>
      <c r="P478" s="23">
        <f t="shared" si="35"/>
        <v>1.7404999999999973</v>
      </c>
      <c r="Q478" s="23">
        <f t="shared" si="36"/>
        <v>1.7405000000000002</v>
      </c>
      <c r="R478" s="24">
        <f t="shared" si="37"/>
        <v>36.5505</v>
      </c>
      <c r="S478" s="25">
        <f t="shared" si="38"/>
        <v>1.7404999999999973</v>
      </c>
      <c r="T478" s="31">
        <f t="shared" si="39"/>
        <v>1.7405000000348101</v>
      </c>
      <c r="U478" s="10"/>
      <c r="V478" s="10"/>
      <c r="W478" s="10"/>
      <c r="X478" s="10"/>
      <c r="Y478" s="10"/>
      <c r="Z478" s="10"/>
      <c r="AA478" s="10"/>
    </row>
    <row r="479" spans="1:27" ht="15.75">
      <c r="A479" s="10" t="s">
        <v>758</v>
      </c>
      <c r="B479" s="10" t="s">
        <v>254</v>
      </c>
      <c r="C479" s="11">
        <v>0</v>
      </c>
      <c r="D479" s="11">
        <v>1</v>
      </c>
      <c r="E479" s="10" t="s">
        <v>39</v>
      </c>
      <c r="F479" s="11">
        <v>49.32</v>
      </c>
      <c r="G479" s="11">
        <v>6</v>
      </c>
      <c r="H479" s="11">
        <v>14.795999999999999</v>
      </c>
      <c r="I479" s="11">
        <v>310.71600000000001</v>
      </c>
      <c r="J479" s="12">
        <v>43474</v>
      </c>
      <c r="K479" s="13">
        <v>1</v>
      </c>
      <c r="L479" s="10" t="s">
        <v>18</v>
      </c>
      <c r="M479" s="11">
        <v>295.92</v>
      </c>
      <c r="N479" s="11">
        <v>4.761904762E-2</v>
      </c>
      <c r="O479" s="11">
        <v>14.795999999999999</v>
      </c>
      <c r="P479" s="23">
        <f t="shared" si="35"/>
        <v>14.795999999999992</v>
      </c>
      <c r="Q479" s="23">
        <f t="shared" si="36"/>
        <v>14.796000000000001</v>
      </c>
      <c r="R479" s="24">
        <f t="shared" si="37"/>
        <v>310.71600000000001</v>
      </c>
      <c r="S479" s="25">
        <f t="shared" si="38"/>
        <v>14.795999999999992</v>
      </c>
      <c r="T479" s="31">
        <f t="shared" si="39"/>
        <v>14.796000000295921</v>
      </c>
      <c r="U479" s="10"/>
      <c r="V479" s="10"/>
      <c r="W479" s="10"/>
      <c r="X479" s="10"/>
      <c r="Y479" s="10"/>
      <c r="Z479" s="10"/>
      <c r="AA479" s="10"/>
    </row>
    <row r="480" spans="1:27" ht="15.75">
      <c r="A480" s="10" t="s">
        <v>759</v>
      </c>
      <c r="B480" s="10" t="s">
        <v>246</v>
      </c>
      <c r="C480" s="11">
        <v>1</v>
      </c>
      <c r="D480" s="11">
        <v>0</v>
      </c>
      <c r="E480" s="10" t="s">
        <v>39</v>
      </c>
      <c r="F480" s="11">
        <v>21.48</v>
      </c>
      <c r="G480" s="11">
        <v>2</v>
      </c>
      <c r="H480" s="11">
        <v>2.1480000000000001</v>
      </c>
      <c r="I480" s="11">
        <v>45.107999999999997</v>
      </c>
      <c r="J480" s="12">
        <v>43523</v>
      </c>
      <c r="K480" s="13">
        <v>1</v>
      </c>
      <c r="L480" s="10" t="s">
        <v>18</v>
      </c>
      <c r="M480" s="11">
        <v>42.96</v>
      </c>
      <c r="N480" s="11">
        <v>4.761904762E-2</v>
      </c>
      <c r="O480" s="11">
        <v>2.1480000000000001</v>
      </c>
      <c r="P480" s="23">
        <f t="shared" si="35"/>
        <v>2.1480000000000032</v>
      </c>
      <c r="Q480" s="23">
        <f t="shared" si="36"/>
        <v>2.1480000000000001</v>
      </c>
      <c r="R480" s="24">
        <f t="shared" si="37"/>
        <v>45.108000000000004</v>
      </c>
      <c r="S480" s="25">
        <f t="shared" si="38"/>
        <v>2.1479999999999961</v>
      </c>
      <c r="T480" s="31">
        <f t="shared" si="39"/>
        <v>2.1480000000429604</v>
      </c>
      <c r="U480" s="10"/>
      <c r="V480" s="10"/>
      <c r="W480" s="10"/>
      <c r="X480" s="10"/>
      <c r="Y480" s="10"/>
      <c r="Z480" s="10"/>
      <c r="AA480" s="10"/>
    </row>
    <row r="481" spans="1:27" ht="15.75">
      <c r="A481" s="10" t="s">
        <v>760</v>
      </c>
      <c r="B481" s="10" t="s">
        <v>251</v>
      </c>
      <c r="C481" s="11">
        <v>1</v>
      </c>
      <c r="D481" s="11">
        <v>1</v>
      </c>
      <c r="E481" s="10" t="s">
        <v>30</v>
      </c>
      <c r="F481" s="11">
        <v>23.08</v>
      </c>
      <c r="G481" s="11">
        <v>6</v>
      </c>
      <c r="H481" s="11">
        <v>6.9240000000000004</v>
      </c>
      <c r="I481" s="11">
        <v>145.404</v>
      </c>
      <c r="J481" s="12">
        <v>43489</v>
      </c>
      <c r="K481" s="13">
        <v>2</v>
      </c>
      <c r="L481" s="10" t="s">
        <v>18</v>
      </c>
      <c r="M481" s="11">
        <v>138.47999999999999</v>
      </c>
      <c r="N481" s="11">
        <v>4.761904762E-2</v>
      </c>
      <c r="O481" s="11">
        <v>6.9240000000000004</v>
      </c>
      <c r="P481" s="23">
        <f t="shared" si="35"/>
        <v>6.9240000000000066</v>
      </c>
      <c r="Q481" s="23">
        <f t="shared" si="36"/>
        <v>6.9239999999999995</v>
      </c>
      <c r="R481" s="24">
        <f t="shared" si="37"/>
        <v>145.404</v>
      </c>
      <c r="S481" s="25">
        <f t="shared" si="38"/>
        <v>6.9240000000000066</v>
      </c>
      <c r="T481" s="31">
        <f t="shared" si="39"/>
        <v>6.9240000001384798</v>
      </c>
      <c r="U481" s="10"/>
      <c r="V481" s="10"/>
      <c r="W481" s="10"/>
      <c r="X481" s="10"/>
      <c r="Y481" s="10"/>
      <c r="Z481" s="10"/>
      <c r="AA481" s="10"/>
    </row>
    <row r="482" spans="1:27" ht="15.75">
      <c r="A482" s="10" t="s">
        <v>761</v>
      </c>
      <c r="B482" s="10" t="s">
        <v>251</v>
      </c>
      <c r="C482" s="11">
        <v>1</v>
      </c>
      <c r="D482" s="11">
        <v>1</v>
      </c>
      <c r="E482" s="10" t="s">
        <v>26</v>
      </c>
      <c r="F482" s="11">
        <v>49.1</v>
      </c>
      <c r="G482" s="11">
        <v>2</v>
      </c>
      <c r="H482" s="11">
        <v>4.91</v>
      </c>
      <c r="I482" s="11">
        <v>103.11</v>
      </c>
      <c r="J482" s="12">
        <v>43473</v>
      </c>
      <c r="K482" s="13">
        <v>1</v>
      </c>
      <c r="L482" s="10" t="s">
        <v>282</v>
      </c>
      <c r="M482" s="11">
        <v>98.2</v>
      </c>
      <c r="N482" s="11">
        <v>4.761904762E-2</v>
      </c>
      <c r="O482" s="11">
        <v>4.91</v>
      </c>
      <c r="P482" s="23">
        <f t="shared" si="35"/>
        <v>4.9099999999999966</v>
      </c>
      <c r="Q482" s="23">
        <f t="shared" si="36"/>
        <v>4.91</v>
      </c>
      <c r="R482" s="24">
        <f t="shared" si="37"/>
        <v>103.11</v>
      </c>
      <c r="S482" s="25">
        <f t="shared" si="38"/>
        <v>4.9099999999999966</v>
      </c>
      <c r="T482" s="31">
        <f t="shared" si="39"/>
        <v>4.9100000000981998</v>
      </c>
      <c r="U482" s="10"/>
      <c r="V482" s="10"/>
      <c r="W482" s="10"/>
      <c r="X482" s="10"/>
      <c r="Y482" s="10"/>
      <c r="Z482" s="10"/>
      <c r="AA482" s="10"/>
    </row>
    <row r="483" spans="1:27" ht="15.75">
      <c r="A483" s="10" t="s">
        <v>762</v>
      </c>
      <c r="B483" s="10" t="s">
        <v>251</v>
      </c>
      <c r="C483" s="11">
        <v>1</v>
      </c>
      <c r="D483" s="11">
        <v>1</v>
      </c>
      <c r="E483" s="10" t="s">
        <v>30</v>
      </c>
      <c r="F483" s="11">
        <v>64.83</v>
      </c>
      <c r="G483" s="11">
        <v>2</v>
      </c>
      <c r="H483" s="11">
        <v>6.4829999999999997</v>
      </c>
      <c r="I483" s="11">
        <v>136.143</v>
      </c>
      <c r="J483" s="12">
        <v>43473</v>
      </c>
      <c r="K483" s="13">
        <v>1</v>
      </c>
      <c r="L483" s="10" t="s">
        <v>282</v>
      </c>
      <c r="M483" s="11">
        <v>129.66</v>
      </c>
      <c r="N483" s="11">
        <v>4.761904762E-2</v>
      </c>
      <c r="O483" s="11">
        <v>6.4829999999999997</v>
      </c>
      <c r="P483" s="23">
        <f t="shared" si="35"/>
        <v>6.4830000000000041</v>
      </c>
      <c r="Q483" s="23">
        <f t="shared" si="36"/>
        <v>6.4830000000000005</v>
      </c>
      <c r="R483" s="24">
        <f t="shared" si="37"/>
        <v>136.143</v>
      </c>
      <c r="S483" s="25">
        <f t="shared" si="38"/>
        <v>6.4830000000000041</v>
      </c>
      <c r="T483" s="31">
        <f t="shared" si="39"/>
        <v>6.4830000001296604</v>
      </c>
      <c r="U483" s="10"/>
      <c r="V483" s="10"/>
      <c r="W483" s="10"/>
      <c r="X483" s="10"/>
      <c r="Y483" s="10"/>
      <c r="Z483" s="10"/>
      <c r="AA483" s="10"/>
    </row>
    <row r="484" spans="1:27" ht="15.75">
      <c r="A484" s="10" t="s">
        <v>763</v>
      </c>
      <c r="B484" s="10" t="s">
        <v>246</v>
      </c>
      <c r="C484" s="11">
        <v>1</v>
      </c>
      <c r="D484" s="11">
        <v>0</v>
      </c>
      <c r="E484" s="10" t="s">
        <v>26</v>
      </c>
      <c r="F484" s="11">
        <v>63.56</v>
      </c>
      <c r="G484" s="11">
        <v>10</v>
      </c>
      <c r="H484" s="11">
        <v>31.78</v>
      </c>
      <c r="I484" s="11">
        <v>667.38</v>
      </c>
      <c r="J484" s="12">
        <v>43481</v>
      </c>
      <c r="K484" s="13">
        <v>2</v>
      </c>
      <c r="L484" s="10" t="s">
        <v>23</v>
      </c>
      <c r="M484" s="11">
        <v>635.6</v>
      </c>
      <c r="N484" s="11">
        <v>4.761904762E-2</v>
      </c>
      <c r="O484" s="11">
        <v>31.78</v>
      </c>
      <c r="P484" s="23">
        <f t="shared" si="35"/>
        <v>31.779999999999973</v>
      </c>
      <c r="Q484" s="23">
        <f t="shared" si="36"/>
        <v>31.780000000000005</v>
      </c>
      <c r="R484" s="24">
        <f t="shared" si="37"/>
        <v>667.38</v>
      </c>
      <c r="S484" s="25">
        <f t="shared" si="38"/>
        <v>31.779999999999973</v>
      </c>
      <c r="T484" s="31">
        <f t="shared" si="39"/>
        <v>31.780000000635599</v>
      </c>
      <c r="U484" s="10"/>
      <c r="V484" s="10"/>
      <c r="W484" s="10"/>
      <c r="X484" s="10"/>
      <c r="Y484" s="10"/>
      <c r="Z484" s="10"/>
      <c r="AA484" s="10"/>
    </row>
    <row r="485" spans="1:27" ht="15.75">
      <c r="A485" s="10" t="s">
        <v>764</v>
      </c>
      <c r="B485" s="10" t="s">
        <v>254</v>
      </c>
      <c r="C485" s="11">
        <v>1</v>
      </c>
      <c r="D485" s="11">
        <v>0</v>
      </c>
      <c r="E485" s="10" t="s">
        <v>30</v>
      </c>
      <c r="F485" s="11">
        <v>72.88</v>
      </c>
      <c r="G485" s="11">
        <v>2</v>
      </c>
      <c r="H485" s="11">
        <v>7.2880000000000003</v>
      </c>
      <c r="I485" s="11">
        <v>153.048</v>
      </c>
      <c r="J485" s="12">
        <v>43537</v>
      </c>
      <c r="K485" s="13">
        <v>1</v>
      </c>
      <c r="L485" s="10" t="s">
        <v>23</v>
      </c>
      <c r="M485" s="11">
        <v>145.76</v>
      </c>
      <c r="N485" s="11">
        <v>4.761904762E-2</v>
      </c>
      <c r="O485" s="11">
        <v>7.2880000000000003</v>
      </c>
      <c r="P485" s="23">
        <f t="shared" si="35"/>
        <v>7.2880000000000109</v>
      </c>
      <c r="Q485" s="23">
        <f t="shared" si="36"/>
        <v>7.2880000000000003</v>
      </c>
      <c r="R485" s="24">
        <f t="shared" si="37"/>
        <v>153.048</v>
      </c>
      <c r="S485" s="25">
        <f t="shared" si="38"/>
        <v>7.2880000000000109</v>
      </c>
      <c r="T485" s="31">
        <f t="shared" si="39"/>
        <v>7.2880000001457601</v>
      </c>
      <c r="U485" s="10"/>
      <c r="V485" s="10"/>
      <c r="W485" s="10"/>
      <c r="X485" s="10"/>
      <c r="Y485" s="10"/>
      <c r="Z485" s="10"/>
      <c r="AA485" s="10"/>
    </row>
    <row r="486" spans="1:27" ht="15.75">
      <c r="A486" s="10" t="s">
        <v>765</v>
      </c>
      <c r="B486" s="10" t="s">
        <v>246</v>
      </c>
      <c r="C486" s="11">
        <v>0</v>
      </c>
      <c r="D486" s="11">
        <v>1</v>
      </c>
      <c r="E486" s="10" t="s">
        <v>37</v>
      </c>
      <c r="F486" s="11">
        <v>67.099999999999994</v>
      </c>
      <c r="G486" s="11">
        <v>3</v>
      </c>
      <c r="H486" s="11">
        <v>10.065</v>
      </c>
      <c r="I486" s="11">
        <v>211.36500000000001</v>
      </c>
      <c r="J486" s="12">
        <v>43511</v>
      </c>
      <c r="K486" s="13">
        <v>0</v>
      </c>
      <c r="L486" s="10" t="s">
        <v>23</v>
      </c>
      <c r="M486" s="11">
        <v>201.3</v>
      </c>
      <c r="N486" s="11">
        <v>4.761904762E-2</v>
      </c>
      <c r="O486" s="11">
        <v>10.065</v>
      </c>
      <c r="P486" s="23">
        <f t="shared" si="35"/>
        <v>10.064999999999969</v>
      </c>
      <c r="Q486" s="23">
        <f t="shared" si="36"/>
        <v>10.065</v>
      </c>
      <c r="R486" s="24">
        <f t="shared" si="37"/>
        <v>211.36499999999998</v>
      </c>
      <c r="S486" s="25">
        <f t="shared" si="38"/>
        <v>10.064999999999998</v>
      </c>
      <c r="T486" s="31">
        <f t="shared" si="39"/>
        <v>10.0650000002013</v>
      </c>
      <c r="U486" s="10"/>
      <c r="V486" s="10"/>
      <c r="W486" s="10"/>
      <c r="X486" s="10"/>
      <c r="Y486" s="10"/>
      <c r="Z486" s="10"/>
      <c r="AA486" s="10"/>
    </row>
    <row r="487" spans="1:27" ht="15.75">
      <c r="A487" s="10" t="s">
        <v>766</v>
      </c>
      <c r="B487" s="10" t="s">
        <v>254</v>
      </c>
      <c r="C487" s="11">
        <v>1</v>
      </c>
      <c r="D487" s="11">
        <v>1</v>
      </c>
      <c r="E487" s="10" t="s">
        <v>30</v>
      </c>
      <c r="F487" s="11">
        <v>70.19</v>
      </c>
      <c r="G487" s="11">
        <v>9</v>
      </c>
      <c r="H487" s="11">
        <v>31.5855</v>
      </c>
      <c r="I487" s="11">
        <v>663.29549999999995</v>
      </c>
      <c r="J487" s="12">
        <v>43490</v>
      </c>
      <c r="K487" s="13">
        <v>1</v>
      </c>
      <c r="L487" s="10" t="s">
        <v>23</v>
      </c>
      <c r="M487" s="11">
        <v>631.71</v>
      </c>
      <c r="N487" s="11">
        <v>4.761904762E-2</v>
      </c>
      <c r="O487" s="11">
        <v>31.5855</v>
      </c>
      <c r="P487" s="23">
        <f t="shared" si="35"/>
        <v>31.585500000000025</v>
      </c>
      <c r="Q487" s="23">
        <f t="shared" si="36"/>
        <v>31.5855</v>
      </c>
      <c r="R487" s="24">
        <f t="shared" si="37"/>
        <v>663.29550000000006</v>
      </c>
      <c r="S487" s="25">
        <f t="shared" si="38"/>
        <v>31.585499999999911</v>
      </c>
      <c r="T487" s="31">
        <f t="shared" si="39"/>
        <v>31.585500000631715</v>
      </c>
      <c r="U487" s="10"/>
      <c r="V487" s="10"/>
      <c r="W487" s="10"/>
      <c r="X487" s="10"/>
      <c r="Y487" s="10"/>
      <c r="Z487" s="10"/>
      <c r="AA487" s="10"/>
    </row>
    <row r="488" spans="1:27" ht="15.75">
      <c r="A488" s="10" t="s">
        <v>767</v>
      </c>
      <c r="B488" s="10" t="s">
        <v>254</v>
      </c>
      <c r="C488" s="11">
        <v>1</v>
      </c>
      <c r="D488" s="11">
        <v>0</v>
      </c>
      <c r="E488" s="10" t="s">
        <v>37</v>
      </c>
      <c r="F488" s="11">
        <v>55.04</v>
      </c>
      <c r="G488" s="11">
        <v>7</v>
      </c>
      <c r="H488" s="11">
        <v>19.263999999999999</v>
      </c>
      <c r="I488" s="11">
        <v>404.54399999999998</v>
      </c>
      <c r="J488" s="12">
        <v>43536</v>
      </c>
      <c r="K488" s="13">
        <v>2</v>
      </c>
      <c r="L488" s="10" t="s">
        <v>18</v>
      </c>
      <c r="M488" s="11">
        <v>385.28</v>
      </c>
      <c r="N488" s="11">
        <v>4.761904762E-2</v>
      </c>
      <c r="O488" s="11">
        <v>19.263999999999999</v>
      </c>
      <c r="P488" s="23">
        <f t="shared" si="35"/>
        <v>19.26400000000001</v>
      </c>
      <c r="Q488" s="23">
        <f t="shared" si="36"/>
        <v>19.264000000000003</v>
      </c>
      <c r="R488" s="24">
        <f t="shared" si="37"/>
        <v>404.54399999999998</v>
      </c>
      <c r="S488" s="25">
        <f t="shared" si="38"/>
        <v>19.26400000000001</v>
      </c>
      <c r="T488" s="31">
        <f t="shared" si="39"/>
        <v>19.26400000038528</v>
      </c>
      <c r="U488" s="10"/>
      <c r="V488" s="10"/>
      <c r="W488" s="10"/>
      <c r="X488" s="10"/>
      <c r="Y488" s="10"/>
      <c r="Z488" s="10"/>
      <c r="AA488" s="10"/>
    </row>
    <row r="489" spans="1:27" ht="15.75">
      <c r="A489" s="10" t="s">
        <v>768</v>
      </c>
      <c r="B489" s="10" t="s">
        <v>246</v>
      </c>
      <c r="C489" s="11">
        <v>1</v>
      </c>
      <c r="D489" s="11">
        <v>0</v>
      </c>
      <c r="E489" s="10" t="s">
        <v>17</v>
      </c>
      <c r="F489" s="11">
        <v>48.63</v>
      </c>
      <c r="G489" s="11">
        <v>10</v>
      </c>
      <c r="H489" s="11">
        <v>24.315000000000001</v>
      </c>
      <c r="I489" s="11">
        <v>510.61500000000001</v>
      </c>
      <c r="J489" s="12">
        <v>43528</v>
      </c>
      <c r="K489" s="13">
        <v>1</v>
      </c>
      <c r="L489" s="10" t="s">
        <v>23</v>
      </c>
      <c r="M489" s="11">
        <v>486.3</v>
      </c>
      <c r="N489" s="11">
        <v>4.761904762E-2</v>
      </c>
      <c r="O489" s="11">
        <v>24.315000000000001</v>
      </c>
      <c r="P489" s="23">
        <f t="shared" si="35"/>
        <v>24.314999999999998</v>
      </c>
      <c r="Q489" s="23">
        <f t="shared" si="36"/>
        <v>24.315000000000001</v>
      </c>
      <c r="R489" s="24">
        <f t="shared" si="37"/>
        <v>510.61500000000001</v>
      </c>
      <c r="S489" s="25">
        <f t="shared" si="38"/>
        <v>24.314999999999998</v>
      </c>
      <c r="T489" s="31">
        <f t="shared" si="39"/>
        <v>24.3150000004863</v>
      </c>
      <c r="U489" s="10"/>
      <c r="V489" s="10"/>
      <c r="W489" s="10"/>
      <c r="X489" s="10"/>
      <c r="Y489" s="10"/>
      <c r="Z489" s="10"/>
      <c r="AA489" s="10"/>
    </row>
    <row r="490" spans="1:27" ht="15.75">
      <c r="A490" s="10" t="s">
        <v>769</v>
      </c>
      <c r="B490" s="10" t="s">
        <v>254</v>
      </c>
      <c r="C490" s="11">
        <v>1</v>
      </c>
      <c r="D490" s="11">
        <v>1</v>
      </c>
      <c r="E490" s="10" t="s">
        <v>39</v>
      </c>
      <c r="F490" s="11">
        <v>73.38</v>
      </c>
      <c r="G490" s="11">
        <v>7</v>
      </c>
      <c r="H490" s="11">
        <v>25.683</v>
      </c>
      <c r="I490" s="11">
        <v>539.34299999999996</v>
      </c>
      <c r="J490" s="12">
        <v>43506</v>
      </c>
      <c r="K490" s="13">
        <v>1</v>
      </c>
      <c r="L490" s="10" t="s">
        <v>23</v>
      </c>
      <c r="M490" s="11">
        <v>513.66</v>
      </c>
      <c r="N490" s="11">
        <v>4.761904762E-2</v>
      </c>
      <c r="O490" s="11">
        <v>25.683</v>
      </c>
      <c r="P490" s="23">
        <f t="shared" si="35"/>
        <v>25.682999999999993</v>
      </c>
      <c r="Q490" s="23">
        <f t="shared" si="36"/>
        <v>25.683</v>
      </c>
      <c r="R490" s="24">
        <f t="shared" si="37"/>
        <v>539.34299999999996</v>
      </c>
      <c r="S490" s="25">
        <f t="shared" si="38"/>
        <v>25.682999999999993</v>
      </c>
      <c r="T490" s="31">
        <f t="shared" si="39"/>
        <v>25.683000000513658</v>
      </c>
      <c r="U490" s="10"/>
      <c r="V490" s="10"/>
      <c r="W490" s="10"/>
      <c r="X490" s="10"/>
      <c r="Y490" s="10"/>
      <c r="Z490" s="10"/>
      <c r="AA490" s="10"/>
    </row>
    <row r="491" spans="1:27" ht="15.75">
      <c r="A491" s="10" t="s">
        <v>770</v>
      </c>
      <c r="B491" s="10" t="s">
        <v>254</v>
      </c>
      <c r="C491" s="11">
        <v>0</v>
      </c>
      <c r="D491" s="11">
        <v>1</v>
      </c>
      <c r="E491" s="10" t="s">
        <v>37</v>
      </c>
      <c r="F491" s="11">
        <v>52.6</v>
      </c>
      <c r="G491" s="11">
        <v>9</v>
      </c>
      <c r="H491" s="11">
        <v>23.67</v>
      </c>
      <c r="I491" s="11">
        <v>497.07</v>
      </c>
      <c r="J491" s="12">
        <v>43481</v>
      </c>
      <c r="K491" s="13">
        <v>1</v>
      </c>
      <c r="L491" s="10" t="s">
        <v>23</v>
      </c>
      <c r="M491" s="11">
        <v>473.4</v>
      </c>
      <c r="N491" s="11">
        <v>4.761904762E-2</v>
      </c>
      <c r="O491" s="11">
        <v>23.67</v>
      </c>
      <c r="P491" s="23">
        <f t="shared" si="35"/>
        <v>23.670000000000073</v>
      </c>
      <c r="Q491" s="23">
        <f t="shared" si="36"/>
        <v>23.67</v>
      </c>
      <c r="R491" s="24">
        <f t="shared" si="37"/>
        <v>497.07000000000005</v>
      </c>
      <c r="S491" s="25">
        <f t="shared" si="38"/>
        <v>23.670000000000016</v>
      </c>
      <c r="T491" s="31">
        <f t="shared" si="39"/>
        <v>23.670000000473404</v>
      </c>
      <c r="U491" s="10"/>
      <c r="V491" s="10"/>
      <c r="W491" s="10"/>
      <c r="X491" s="10"/>
      <c r="Y491" s="10"/>
      <c r="Z491" s="10"/>
      <c r="AA491" s="10"/>
    </row>
    <row r="492" spans="1:27" ht="15.75">
      <c r="A492" s="10" t="s">
        <v>771</v>
      </c>
      <c r="B492" s="10" t="s">
        <v>246</v>
      </c>
      <c r="C492" s="11">
        <v>1</v>
      </c>
      <c r="D492" s="11">
        <v>1</v>
      </c>
      <c r="E492" s="10" t="s">
        <v>26</v>
      </c>
      <c r="F492" s="11">
        <v>87.37</v>
      </c>
      <c r="G492" s="11">
        <v>5</v>
      </c>
      <c r="H492" s="11">
        <v>21.842500000000001</v>
      </c>
      <c r="I492" s="11">
        <v>458.6925</v>
      </c>
      <c r="J492" s="12">
        <v>43494</v>
      </c>
      <c r="K492" s="13">
        <v>2</v>
      </c>
      <c r="L492" s="10" t="s">
        <v>23</v>
      </c>
      <c r="M492" s="11">
        <v>436.85</v>
      </c>
      <c r="N492" s="11">
        <v>4.761904762E-2</v>
      </c>
      <c r="O492" s="11">
        <v>21.842500000000001</v>
      </c>
      <c r="P492" s="23">
        <f t="shared" si="35"/>
        <v>21.842499999999973</v>
      </c>
      <c r="Q492" s="23">
        <f t="shared" si="36"/>
        <v>21.842500000000001</v>
      </c>
      <c r="R492" s="24">
        <f t="shared" si="37"/>
        <v>458.6925</v>
      </c>
      <c r="S492" s="25">
        <f t="shared" si="38"/>
        <v>21.842499999999973</v>
      </c>
      <c r="T492" s="31">
        <f t="shared" si="39"/>
        <v>21.84250000043685</v>
      </c>
      <c r="U492" s="10"/>
      <c r="V492" s="10"/>
      <c r="W492" s="10"/>
      <c r="X492" s="10"/>
      <c r="Y492" s="10"/>
      <c r="Z492" s="10"/>
      <c r="AA492" s="10"/>
    </row>
    <row r="493" spans="1:27" ht="15.75">
      <c r="A493" s="10" t="s">
        <v>772</v>
      </c>
      <c r="B493" s="10" t="s">
        <v>246</v>
      </c>
      <c r="C493" s="11">
        <v>1</v>
      </c>
      <c r="D493" s="11">
        <v>1</v>
      </c>
      <c r="E493" s="10" t="s">
        <v>30</v>
      </c>
      <c r="F493" s="11">
        <v>27.04</v>
      </c>
      <c r="G493" s="11">
        <v>4</v>
      </c>
      <c r="H493" s="11">
        <v>5.4080000000000004</v>
      </c>
      <c r="I493" s="11">
        <v>113.568</v>
      </c>
      <c r="J493" s="12">
        <v>43466</v>
      </c>
      <c r="K493" s="13">
        <v>2</v>
      </c>
      <c r="L493" s="10" t="s">
        <v>18</v>
      </c>
      <c r="M493" s="11">
        <v>108.16</v>
      </c>
      <c r="N493" s="11">
        <v>4.761904762E-2</v>
      </c>
      <c r="O493" s="11">
        <v>5.4080000000000004</v>
      </c>
      <c r="P493" s="23">
        <f t="shared" si="35"/>
        <v>5.4080000000000013</v>
      </c>
      <c r="Q493" s="23">
        <f t="shared" si="36"/>
        <v>5.4080000000000004</v>
      </c>
      <c r="R493" s="24">
        <f t="shared" si="37"/>
        <v>113.568</v>
      </c>
      <c r="S493" s="25">
        <f t="shared" si="38"/>
        <v>5.4080000000000013</v>
      </c>
      <c r="T493" s="31">
        <f t="shared" si="39"/>
        <v>5.4080000001081601</v>
      </c>
      <c r="U493" s="10"/>
      <c r="V493" s="10"/>
      <c r="W493" s="10"/>
      <c r="X493" s="10"/>
      <c r="Y493" s="10"/>
      <c r="Z493" s="10"/>
      <c r="AA493" s="10"/>
    </row>
    <row r="494" spans="1:27" ht="15.75">
      <c r="A494" s="10" t="s">
        <v>773</v>
      </c>
      <c r="B494" s="10" t="s">
        <v>251</v>
      </c>
      <c r="C494" s="11">
        <v>0</v>
      </c>
      <c r="D494" s="11">
        <v>0</v>
      </c>
      <c r="E494" s="10" t="s">
        <v>26</v>
      </c>
      <c r="F494" s="11">
        <v>62.19</v>
      </c>
      <c r="G494" s="11">
        <v>4</v>
      </c>
      <c r="H494" s="11">
        <v>12.438000000000001</v>
      </c>
      <c r="I494" s="11">
        <v>261.19799999999998</v>
      </c>
      <c r="J494" s="12">
        <v>43471</v>
      </c>
      <c r="K494" s="13">
        <v>2</v>
      </c>
      <c r="L494" s="10" t="s">
        <v>18</v>
      </c>
      <c r="M494" s="11">
        <v>248.76</v>
      </c>
      <c r="N494" s="11">
        <v>4.761904762E-2</v>
      </c>
      <c r="O494" s="11">
        <v>12.438000000000001</v>
      </c>
      <c r="P494" s="23">
        <f t="shared" si="35"/>
        <v>12.437999999999988</v>
      </c>
      <c r="Q494" s="23">
        <f t="shared" si="36"/>
        <v>12.438000000000001</v>
      </c>
      <c r="R494" s="24">
        <f t="shared" si="37"/>
        <v>261.19799999999998</v>
      </c>
      <c r="S494" s="25">
        <f t="shared" si="38"/>
        <v>12.437999999999988</v>
      </c>
      <c r="T494" s="31">
        <f t="shared" si="39"/>
        <v>12.43800000024876</v>
      </c>
      <c r="U494" s="10"/>
      <c r="V494" s="10"/>
      <c r="W494" s="10"/>
      <c r="X494" s="10"/>
      <c r="Y494" s="10"/>
      <c r="Z494" s="10"/>
      <c r="AA494" s="10"/>
    </row>
    <row r="495" spans="1:27" ht="15.75">
      <c r="A495" s="10" t="s">
        <v>774</v>
      </c>
      <c r="B495" s="10" t="s">
        <v>246</v>
      </c>
      <c r="C495" s="11">
        <v>1</v>
      </c>
      <c r="D495" s="11">
        <v>0</v>
      </c>
      <c r="E495" s="10" t="s">
        <v>22</v>
      </c>
      <c r="F495" s="11">
        <v>69.58</v>
      </c>
      <c r="G495" s="11">
        <v>9</v>
      </c>
      <c r="H495" s="11">
        <v>31.311</v>
      </c>
      <c r="I495" s="11">
        <v>657.53099999999995</v>
      </c>
      <c r="J495" s="12">
        <v>43515</v>
      </c>
      <c r="K495" s="13">
        <v>2</v>
      </c>
      <c r="L495" s="10" t="s">
        <v>282</v>
      </c>
      <c r="M495" s="11">
        <v>626.22</v>
      </c>
      <c r="N495" s="11">
        <v>4.761904762E-2</v>
      </c>
      <c r="O495" s="11">
        <v>31.311</v>
      </c>
      <c r="P495" s="23">
        <f t="shared" si="35"/>
        <v>31.311000000000035</v>
      </c>
      <c r="Q495" s="23">
        <f t="shared" si="36"/>
        <v>31.311</v>
      </c>
      <c r="R495" s="24">
        <f t="shared" si="37"/>
        <v>657.53100000000006</v>
      </c>
      <c r="S495" s="25">
        <f t="shared" si="38"/>
        <v>31.310999999999922</v>
      </c>
      <c r="T495" s="31">
        <f t="shared" si="39"/>
        <v>31.311000000626223</v>
      </c>
      <c r="U495" s="10"/>
      <c r="V495" s="10"/>
      <c r="W495" s="10"/>
      <c r="X495" s="10"/>
      <c r="Y495" s="10"/>
      <c r="Z495" s="10"/>
      <c r="AA495" s="10"/>
    </row>
    <row r="496" spans="1:27" ht="15.75">
      <c r="A496" s="10" t="s">
        <v>775</v>
      </c>
      <c r="B496" s="10" t="s">
        <v>254</v>
      </c>
      <c r="C496" s="11">
        <v>0</v>
      </c>
      <c r="D496" s="11">
        <v>0</v>
      </c>
      <c r="E496" s="10" t="s">
        <v>26</v>
      </c>
      <c r="F496" s="11">
        <v>97.5</v>
      </c>
      <c r="G496" s="11">
        <v>10</v>
      </c>
      <c r="H496" s="11">
        <v>48.75</v>
      </c>
      <c r="I496" s="11">
        <v>1023.75</v>
      </c>
      <c r="J496" s="12">
        <v>43477</v>
      </c>
      <c r="K496" s="13">
        <v>2</v>
      </c>
      <c r="L496" s="10" t="s">
        <v>18</v>
      </c>
      <c r="M496" s="11">
        <v>975</v>
      </c>
      <c r="N496" s="11">
        <v>4.761904762E-2</v>
      </c>
      <c r="O496" s="11">
        <v>48.75</v>
      </c>
      <c r="P496" s="23">
        <f t="shared" si="35"/>
        <v>48.75</v>
      </c>
      <c r="Q496" s="23">
        <f t="shared" si="36"/>
        <v>48.75</v>
      </c>
      <c r="R496" s="24">
        <f t="shared" si="37"/>
        <v>1023.75</v>
      </c>
      <c r="S496" s="25">
        <f t="shared" si="38"/>
        <v>48.75</v>
      </c>
      <c r="T496" s="31">
        <f t="shared" si="39"/>
        <v>48.750000000975</v>
      </c>
      <c r="U496" s="10"/>
      <c r="V496" s="10"/>
      <c r="W496" s="10"/>
      <c r="X496" s="10"/>
      <c r="Y496" s="10"/>
      <c r="Z496" s="10"/>
      <c r="AA496" s="10"/>
    </row>
    <row r="497" spans="1:27" ht="15.75">
      <c r="A497" s="10" t="s">
        <v>776</v>
      </c>
      <c r="B497" s="10" t="s">
        <v>254</v>
      </c>
      <c r="C497" s="11">
        <v>0</v>
      </c>
      <c r="D497" s="11">
        <v>1</v>
      </c>
      <c r="E497" s="10" t="s">
        <v>39</v>
      </c>
      <c r="F497" s="11">
        <v>60.41</v>
      </c>
      <c r="G497" s="11">
        <v>8</v>
      </c>
      <c r="H497" s="11">
        <v>24.164000000000001</v>
      </c>
      <c r="I497" s="11">
        <v>507.44400000000002</v>
      </c>
      <c r="J497" s="12">
        <v>43503</v>
      </c>
      <c r="K497" s="13">
        <v>1</v>
      </c>
      <c r="L497" s="10" t="s">
        <v>18</v>
      </c>
      <c r="M497" s="11">
        <v>483.28</v>
      </c>
      <c r="N497" s="11">
        <v>4.761904762E-2</v>
      </c>
      <c r="O497" s="11">
        <v>24.164000000000001</v>
      </c>
      <c r="P497" s="23">
        <f t="shared" si="35"/>
        <v>24.163999999999987</v>
      </c>
      <c r="Q497" s="23">
        <f t="shared" si="36"/>
        <v>24.164000000000001</v>
      </c>
      <c r="R497" s="24">
        <f t="shared" si="37"/>
        <v>507.44399999999996</v>
      </c>
      <c r="S497" s="25">
        <f t="shared" si="38"/>
        <v>24.164000000000044</v>
      </c>
      <c r="T497" s="31">
        <f t="shared" si="39"/>
        <v>24.164000000483277</v>
      </c>
      <c r="U497" s="10"/>
      <c r="V497" s="10"/>
      <c r="W497" s="10"/>
      <c r="X497" s="10"/>
      <c r="Y497" s="10"/>
      <c r="Z497" s="10"/>
      <c r="AA497" s="10"/>
    </row>
    <row r="498" spans="1:27" ht="15.75">
      <c r="A498" s="10" t="s">
        <v>777</v>
      </c>
      <c r="B498" s="10" t="s">
        <v>251</v>
      </c>
      <c r="C498" s="11">
        <v>0</v>
      </c>
      <c r="D498" s="11">
        <v>0</v>
      </c>
      <c r="E498" s="10" t="s">
        <v>37</v>
      </c>
      <c r="F498" s="11">
        <v>32.32</v>
      </c>
      <c r="G498" s="11">
        <v>3</v>
      </c>
      <c r="H498" s="11">
        <v>4.8479999999999999</v>
      </c>
      <c r="I498" s="11">
        <v>101.80800000000001</v>
      </c>
      <c r="J498" s="12">
        <v>43551</v>
      </c>
      <c r="K498" s="13">
        <v>2</v>
      </c>
      <c r="L498" s="10" t="s">
        <v>282</v>
      </c>
      <c r="M498" s="11">
        <v>96.96</v>
      </c>
      <c r="N498" s="11">
        <v>4.761904762E-2</v>
      </c>
      <c r="O498" s="11">
        <v>4.8479999999999999</v>
      </c>
      <c r="P498" s="23">
        <f t="shared" si="35"/>
        <v>4.8480000000000132</v>
      </c>
      <c r="Q498" s="23">
        <f t="shared" si="36"/>
        <v>4.8480000000000008</v>
      </c>
      <c r="R498" s="24">
        <f t="shared" si="37"/>
        <v>101.80800000000001</v>
      </c>
      <c r="S498" s="25">
        <f t="shared" si="38"/>
        <v>4.8480000000000132</v>
      </c>
      <c r="T498" s="31">
        <f t="shared" si="39"/>
        <v>4.8480000000969605</v>
      </c>
      <c r="U498" s="10"/>
      <c r="V498" s="10"/>
      <c r="W498" s="10"/>
      <c r="X498" s="10"/>
      <c r="Y498" s="10"/>
      <c r="Z498" s="10"/>
      <c r="AA498" s="10"/>
    </row>
    <row r="499" spans="1:27" ht="15.75">
      <c r="A499" s="10" t="s">
        <v>778</v>
      </c>
      <c r="B499" s="10" t="s">
        <v>251</v>
      </c>
      <c r="C499" s="11">
        <v>1</v>
      </c>
      <c r="D499" s="11">
        <v>1</v>
      </c>
      <c r="E499" s="10" t="s">
        <v>39</v>
      </c>
      <c r="F499" s="11">
        <v>19.77</v>
      </c>
      <c r="G499" s="11">
        <v>10</v>
      </c>
      <c r="H499" s="11">
        <v>9.8849999999999998</v>
      </c>
      <c r="I499" s="11">
        <v>207.58500000000001</v>
      </c>
      <c r="J499" s="12">
        <v>43523</v>
      </c>
      <c r="K499" s="13">
        <v>2</v>
      </c>
      <c r="L499" s="10" t="s">
        <v>282</v>
      </c>
      <c r="M499" s="11">
        <v>197.7</v>
      </c>
      <c r="N499" s="11">
        <v>4.761904762E-2</v>
      </c>
      <c r="O499" s="11">
        <v>9.8849999999999998</v>
      </c>
      <c r="P499" s="23">
        <f t="shared" si="35"/>
        <v>9.8849999999999909</v>
      </c>
      <c r="Q499" s="23">
        <f t="shared" si="36"/>
        <v>9.8849999999999998</v>
      </c>
      <c r="R499" s="24">
        <f t="shared" si="37"/>
        <v>207.58499999999998</v>
      </c>
      <c r="S499" s="25">
        <f t="shared" si="38"/>
        <v>9.8850000000000193</v>
      </c>
      <c r="T499" s="31">
        <f t="shared" si="39"/>
        <v>9.8850000001976994</v>
      </c>
      <c r="U499" s="10"/>
      <c r="V499" s="10"/>
      <c r="W499" s="10"/>
      <c r="X499" s="10"/>
      <c r="Y499" s="10"/>
      <c r="Z499" s="10"/>
      <c r="AA499" s="10"/>
    </row>
    <row r="500" spans="1:27" ht="15.75">
      <c r="A500" s="10" t="s">
        <v>779</v>
      </c>
      <c r="B500" s="10" t="s">
        <v>251</v>
      </c>
      <c r="C500" s="11">
        <v>1</v>
      </c>
      <c r="D500" s="11">
        <v>0</v>
      </c>
      <c r="E500" s="10" t="s">
        <v>17</v>
      </c>
      <c r="F500" s="11">
        <v>80.47</v>
      </c>
      <c r="G500" s="11">
        <v>9</v>
      </c>
      <c r="H500" s="11">
        <v>36.211500000000001</v>
      </c>
      <c r="I500" s="11">
        <v>760.44150000000002</v>
      </c>
      <c r="J500" s="12">
        <v>43471</v>
      </c>
      <c r="K500" s="13">
        <v>1</v>
      </c>
      <c r="L500" s="10" t="s">
        <v>23</v>
      </c>
      <c r="M500" s="11">
        <v>724.23</v>
      </c>
      <c r="N500" s="11">
        <v>4.761904762E-2</v>
      </c>
      <c r="O500" s="11">
        <v>36.211500000000001</v>
      </c>
      <c r="P500" s="23">
        <f t="shared" si="35"/>
        <v>36.211500000000001</v>
      </c>
      <c r="Q500" s="23">
        <f t="shared" si="36"/>
        <v>36.211500000000001</v>
      </c>
      <c r="R500" s="24">
        <f t="shared" si="37"/>
        <v>760.44150000000002</v>
      </c>
      <c r="S500" s="25">
        <f t="shared" si="38"/>
        <v>36.211500000000001</v>
      </c>
      <c r="T500" s="31">
        <f t="shared" si="39"/>
        <v>36.211500000724229</v>
      </c>
      <c r="U500" s="10"/>
      <c r="V500" s="10"/>
      <c r="W500" s="10"/>
      <c r="X500" s="10"/>
      <c r="Y500" s="10"/>
      <c r="Z500" s="10"/>
      <c r="AA500" s="10"/>
    </row>
    <row r="501" spans="1:27" ht="15.75">
      <c r="A501" s="10" t="s">
        <v>780</v>
      </c>
      <c r="B501" s="10" t="s">
        <v>251</v>
      </c>
      <c r="C501" s="11">
        <v>1</v>
      </c>
      <c r="D501" s="11">
        <v>1</v>
      </c>
      <c r="E501" s="10" t="s">
        <v>26</v>
      </c>
      <c r="F501" s="11">
        <v>88.39</v>
      </c>
      <c r="G501" s="11">
        <v>9</v>
      </c>
      <c r="H501" s="11">
        <v>39.775500000000001</v>
      </c>
      <c r="I501" s="11">
        <v>835.28549999999996</v>
      </c>
      <c r="J501" s="12">
        <v>43526</v>
      </c>
      <c r="K501" s="13">
        <v>1</v>
      </c>
      <c r="L501" s="10" t="s">
        <v>23</v>
      </c>
      <c r="M501" s="11">
        <v>795.51</v>
      </c>
      <c r="N501" s="11">
        <v>4.761904762E-2</v>
      </c>
      <c r="O501" s="11">
        <v>39.775500000000001</v>
      </c>
      <c r="P501" s="23">
        <f t="shared" si="35"/>
        <v>39.775499999999965</v>
      </c>
      <c r="Q501" s="23">
        <f t="shared" si="36"/>
        <v>39.775500000000001</v>
      </c>
      <c r="R501" s="24">
        <f t="shared" si="37"/>
        <v>835.28549999999996</v>
      </c>
      <c r="S501" s="25">
        <f t="shared" si="38"/>
        <v>39.775499999999965</v>
      </c>
      <c r="T501" s="31">
        <f t="shared" si="39"/>
        <v>39.77550000079551</v>
      </c>
      <c r="U501" s="10"/>
      <c r="V501" s="10"/>
      <c r="W501" s="10"/>
      <c r="X501" s="10"/>
      <c r="Y501" s="10"/>
      <c r="Z501" s="10"/>
      <c r="AA501" s="10"/>
    </row>
    <row r="502" spans="1:27" ht="15.75">
      <c r="A502" s="10" t="s">
        <v>781</v>
      </c>
      <c r="B502" s="10" t="s">
        <v>251</v>
      </c>
      <c r="C502" s="11">
        <v>0</v>
      </c>
      <c r="D502" s="11">
        <v>0</v>
      </c>
      <c r="E502" s="10" t="s">
        <v>17</v>
      </c>
      <c r="F502" s="11">
        <v>71.77</v>
      </c>
      <c r="G502" s="11">
        <v>7</v>
      </c>
      <c r="H502" s="11">
        <v>25.119499999999999</v>
      </c>
      <c r="I502" s="11">
        <v>527.5095</v>
      </c>
      <c r="J502" s="12">
        <v>43553</v>
      </c>
      <c r="K502" s="13">
        <v>1</v>
      </c>
      <c r="L502" s="10" t="s">
        <v>23</v>
      </c>
      <c r="M502" s="11">
        <v>502.39</v>
      </c>
      <c r="N502" s="11">
        <v>4.761904762E-2</v>
      </c>
      <c r="O502" s="11">
        <v>25.119499999999999</v>
      </c>
      <c r="P502" s="23">
        <f t="shared" si="35"/>
        <v>25.119500000000016</v>
      </c>
      <c r="Q502" s="23">
        <f t="shared" si="36"/>
        <v>25.119499999999999</v>
      </c>
      <c r="R502" s="24">
        <f t="shared" si="37"/>
        <v>527.5095</v>
      </c>
      <c r="S502" s="25">
        <f t="shared" si="38"/>
        <v>25.119500000000016</v>
      </c>
      <c r="T502" s="31">
        <f t="shared" si="39"/>
        <v>25.119500000502391</v>
      </c>
      <c r="U502" s="10"/>
      <c r="V502" s="10"/>
      <c r="W502" s="10"/>
      <c r="X502" s="10"/>
      <c r="Y502" s="10"/>
      <c r="Z502" s="10"/>
      <c r="AA502" s="10"/>
    </row>
    <row r="503" spans="1:27" ht="15.75">
      <c r="A503" s="10" t="s">
        <v>782</v>
      </c>
      <c r="B503" s="10" t="s">
        <v>251</v>
      </c>
      <c r="C503" s="11">
        <v>0</v>
      </c>
      <c r="D503" s="11">
        <v>1</v>
      </c>
      <c r="E503" s="10" t="s">
        <v>22</v>
      </c>
      <c r="F503" s="11">
        <v>43</v>
      </c>
      <c r="G503" s="11">
        <v>4</v>
      </c>
      <c r="H503" s="11">
        <v>8.6</v>
      </c>
      <c r="I503" s="11">
        <v>180.6</v>
      </c>
      <c r="J503" s="12">
        <v>43496</v>
      </c>
      <c r="K503" s="13">
        <v>2</v>
      </c>
      <c r="L503" s="10" t="s">
        <v>18</v>
      </c>
      <c r="M503" s="11">
        <v>172</v>
      </c>
      <c r="N503" s="11">
        <v>4.761904762E-2</v>
      </c>
      <c r="O503" s="11">
        <v>8.6</v>
      </c>
      <c r="P503" s="23">
        <f t="shared" si="35"/>
        <v>8.5999999999999943</v>
      </c>
      <c r="Q503" s="23">
        <f t="shared" si="36"/>
        <v>8.6</v>
      </c>
      <c r="R503" s="24">
        <f t="shared" si="37"/>
        <v>180.6</v>
      </c>
      <c r="S503" s="25">
        <f t="shared" si="38"/>
        <v>8.5999999999999943</v>
      </c>
      <c r="T503" s="31">
        <f t="shared" si="39"/>
        <v>8.6000000001719989</v>
      </c>
      <c r="U503" s="10"/>
      <c r="V503" s="10"/>
      <c r="W503" s="10"/>
      <c r="X503" s="10"/>
      <c r="Y503" s="10"/>
      <c r="Z503" s="10"/>
      <c r="AA503" s="10"/>
    </row>
    <row r="504" spans="1:27" ht="15.75">
      <c r="A504" s="10" t="s">
        <v>783</v>
      </c>
      <c r="B504" s="10" t="s">
        <v>254</v>
      </c>
      <c r="C504" s="11">
        <v>1</v>
      </c>
      <c r="D504" s="11">
        <v>0</v>
      </c>
      <c r="E504" s="10" t="s">
        <v>37</v>
      </c>
      <c r="F504" s="11">
        <v>68.98</v>
      </c>
      <c r="G504" s="11">
        <v>1</v>
      </c>
      <c r="H504" s="11">
        <v>3.4489999999999998</v>
      </c>
      <c r="I504" s="11">
        <v>72.429000000000002</v>
      </c>
      <c r="J504" s="12">
        <v>43486</v>
      </c>
      <c r="K504" s="13">
        <v>2</v>
      </c>
      <c r="L504" s="10" t="s">
        <v>23</v>
      </c>
      <c r="M504" s="11">
        <v>68.98</v>
      </c>
      <c r="N504" s="11">
        <v>4.761904762E-2</v>
      </c>
      <c r="O504" s="11">
        <v>3.4489999999999998</v>
      </c>
      <c r="P504" s="23">
        <f t="shared" si="35"/>
        <v>3.4489999999999981</v>
      </c>
      <c r="Q504" s="23">
        <f t="shared" si="36"/>
        <v>3.4490000000000003</v>
      </c>
      <c r="R504" s="24">
        <f t="shared" si="37"/>
        <v>72.429000000000002</v>
      </c>
      <c r="S504" s="25">
        <f t="shared" si="38"/>
        <v>3.4489999999999981</v>
      </c>
      <c r="T504" s="31">
        <f t="shared" si="39"/>
        <v>3.4490000000689802</v>
      </c>
      <c r="U504" s="10"/>
      <c r="V504" s="10"/>
      <c r="W504" s="10"/>
      <c r="X504" s="10"/>
      <c r="Y504" s="10"/>
      <c r="Z504" s="10"/>
      <c r="AA504" s="10"/>
    </row>
    <row r="505" spans="1:27" ht="15.75">
      <c r="A505" s="10" t="s">
        <v>784</v>
      </c>
      <c r="B505" s="10" t="s">
        <v>254</v>
      </c>
      <c r="C505" s="11">
        <v>0</v>
      </c>
      <c r="D505" s="11">
        <v>0</v>
      </c>
      <c r="E505" s="10" t="s">
        <v>39</v>
      </c>
      <c r="F505" s="11">
        <v>15.62</v>
      </c>
      <c r="G505" s="11">
        <v>8</v>
      </c>
      <c r="H505" s="11">
        <v>6.2480000000000002</v>
      </c>
      <c r="I505" s="11">
        <v>131.208</v>
      </c>
      <c r="J505" s="12">
        <v>43485</v>
      </c>
      <c r="K505" s="13">
        <v>2</v>
      </c>
      <c r="L505" s="10" t="s">
        <v>18</v>
      </c>
      <c r="M505" s="11">
        <v>124.96</v>
      </c>
      <c r="N505" s="11">
        <v>4.761904762E-2</v>
      </c>
      <c r="O505" s="11">
        <v>6.2480000000000002</v>
      </c>
      <c r="P505" s="23">
        <f t="shared" si="35"/>
        <v>6.2480000000000047</v>
      </c>
      <c r="Q505" s="23">
        <f t="shared" si="36"/>
        <v>6.2480000000000002</v>
      </c>
      <c r="R505" s="24">
        <f t="shared" si="37"/>
        <v>131.208</v>
      </c>
      <c r="S505" s="25">
        <f t="shared" si="38"/>
        <v>6.2480000000000047</v>
      </c>
      <c r="T505" s="31">
        <f t="shared" si="39"/>
        <v>6.2480000001249598</v>
      </c>
      <c r="U505" s="10"/>
      <c r="V505" s="10"/>
      <c r="W505" s="10"/>
      <c r="X505" s="10"/>
      <c r="Y505" s="10"/>
      <c r="Z505" s="10"/>
      <c r="AA505" s="10"/>
    </row>
    <row r="506" spans="1:27" ht="15.75">
      <c r="A506" s="10" t="s">
        <v>785</v>
      </c>
      <c r="B506" s="10" t="s">
        <v>246</v>
      </c>
      <c r="C506" s="11">
        <v>0</v>
      </c>
      <c r="D506" s="11">
        <v>0</v>
      </c>
      <c r="E506" s="10" t="s">
        <v>30</v>
      </c>
      <c r="F506" s="11">
        <v>25.7</v>
      </c>
      <c r="G506" s="11">
        <v>3</v>
      </c>
      <c r="H506" s="11">
        <v>3.855</v>
      </c>
      <c r="I506" s="11">
        <v>80.954999999999998</v>
      </c>
      <c r="J506" s="12">
        <v>43482</v>
      </c>
      <c r="K506" s="13">
        <v>2</v>
      </c>
      <c r="L506" s="10" t="s">
        <v>18</v>
      </c>
      <c r="M506" s="11">
        <v>77.099999999999994</v>
      </c>
      <c r="N506" s="11">
        <v>4.761904762E-2</v>
      </c>
      <c r="O506" s="11">
        <v>3.855</v>
      </c>
      <c r="P506" s="23">
        <f t="shared" si="35"/>
        <v>3.855000000000004</v>
      </c>
      <c r="Q506" s="23">
        <f t="shared" si="36"/>
        <v>3.8550000000000004</v>
      </c>
      <c r="R506" s="24">
        <f t="shared" si="37"/>
        <v>80.954999999999998</v>
      </c>
      <c r="S506" s="25">
        <f t="shared" si="38"/>
        <v>3.855000000000004</v>
      </c>
      <c r="T506" s="31">
        <f t="shared" si="39"/>
        <v>3.8550000000771001</v>
      </c>
      <c r="U506" s="10"/>
      <c r="V506" s="10"/>
      <c r="W506" s="10"/>
      <c r="X506" s="10"/>
      <c r="Y506" s="10"/>
      <c r="Z506" s="10"/>
      <c r="AA506" s="10"/>
    </row>
    <row r="507" spans="1:27" ht="15.75">
      <c r="A507" s="10" t="s">
        <v>786</v>
      </c>
      <c r="B507" s="10" t="s">
        <v>246</v>
      </c>
      <c r="C507" s="11">
        <v>1</v>
      </c>
      <c r="D507" s="11">
        <v>0</v>
      </c>
      <c r="E507" s="10" t="s">
        <v>37</v>
      </c>
      <c r="F507" s="11">
        <v>80.62</v>
      </c>
      <c r="G507" s="11">
        <v>6</v>
      </c>
      <c r="H507" s="11">
        <v>24.186</v>
      </c>
      <c r="I507" s="11">
        <v>507.90600000000001</v>
      </c>
      <c r="J507" s="12">
        <v>43524</v>
      </c>
      <c r="K507" s="13">
        <v>2</v>
      </c>
      <c r="L507" s="10" t="s">
        <v>23</v>
      </c>
      <c r="M507" s="11">
        <v>483.72</v>
      </c>
      <c r="N507" s="11">
        <v>4.761904762E-2</v>
      </c>
      <c r="O507" s="11">
        <v>24.186</v>
      </c>
      <c r="P507" s="23">
        <f t="shared" si="35"/>
        <v>24.185999999999979</v>
      </c>
      <c r="Q507" s="23">
        <f t="shared" si="36"/>
        <v>24.186000000000003</v>
      </c>
      <c r="R507" s="24">
        <f t="shared" si="37"/>
        <v>507.90600000000001</v>
      </c>
      <c r="S507" s="25">
        <f t="shared" si="38"/>
        <v>24.185999999999979</v>
      </c>
      <c r="T507" s="31">
        <f t="shared" si="39"/>
        <v>24.18600000048372</v>
      </c>
      <c r="U507" s="10"/>
      <c r="V507" s="10"/>
      <c r="W507" s="10"/>
      <c r="X507" s="10"/>
      <c r="Y507" s="10"/>
      <c r="Z507" s="10"/>
      <c r="AA507" s="10"/>
    </row>
    <row r="508" spans="1:27" ht="15.75">
      <c r="A508" s="10" t="s">
        <v>787</v>
      </c>
      <c r="B508" s="10" t="s">
        <v>254</v>
      </c>
      <c r="C508" s="11">
        <v>1</v>
      </c>
      <c r="D508" s="11">
        <v>1</v>
      </c>
      <c r="E508" s="10" t="s">
        <v>26</v>
      </c>
      <c r="F508" s="11">
        <v>75.53</v>
      </c>
      <c r="G508" s="11">
        <v>4</v>
      </c>
      <c r="H508" s="11">
        <v>15.106</v>
      </c>
      <c r="I508" s="11">
        <v>317.226</v>
      </c>
      <c r="J508" s="12">
        <v>43543</v>
      </c>
      <c r="K508" s="13">
        <v>2</v>
      </c>
      <c r="L508" s="10" t="s">
        <v>18</v>
      </c>
      <c r="M508" s="11">
        <v>302.12</v>
      </c>
      <c r="N508" s="11">
        <v>4.761904762E-2</v>
      </c>
      <c r="O508" s="11">
        <v>15.106</v>
      </c>
      <c r="P508" s="23">
        <f t="shared" si="35"/>
        <v>15.105999999999995</v>
      </c>
      <c r="Q508" s="23">
        <f t="shared" si="36"/>
        <v>15.106000000000002</v>
      </c>
      <c r="R508" s="24">
        <f t="shared" si="37"/>
        <v>317.226</v>
      </c>
      <c r="S508" s="25">
        <f t="shared" si="38"/>
        <v>15.105999999999995</v>
      </c>
      <c r="T508" s="31">
        <f t="shared" si="39"/>
        <v>15.106000000302121</v>
      </c>
      <c r="U508" s="10"/>
      <c r="V508" s="10"/>
      <c r="W508" s="10"/>
      <c r="X508" s="10"/>
      <c r="Y508" s="10"/>
      <c r="Z508" s="10"/>
      <c r="AA508" s="10"/>
    </row>
    <row r="509" spans="1:27" ht="15.75">
      <c r="A509" s="10" t="s">
        <v>788</v>
      </c>
      <c r="B509" s="10" t="s">
        <v>254</v>
      </c>
      <c r="C509" s="11">
        <v>0</v>
      </c>
      <c r="D509" s="11">
        <v>1</v>
      </c>
      <c r="E509" s="10" t="s">
        <v>22</v>
      </c>
      <c r="F509" s="11">
        <v>77.63</v>
      </c>
      <c r="G509" s="11">
        <v>9</v>
      </c>
      <c r="H509" s="11">
        <v>34.933500000000002</v>
      </c>
      <c r="I509" s="11">
        <v>733.60350000000005</v>
      </c>
      <c r="J509" s="12">
        <v>43515</v>
      </c>
      <c r="K509" s="13">
        <v>2</v>
      </c>
      <c r="L509" s="10" t="s">
        <v>18</v>
      </c>
      <c r="M509" s="11">
        <v>698.67</v>
      </c>
      <c r="N509" s="11">
        <v>4.761904762E-2</v>
      </c>
      <c r="O509" s="11">
        <v>34.933500000000002</v>
      </c>
      <c r="P509" s="23">
        <f t="shared" si="35"/>
        <v>34.933499999999981</v>
      </c>
      <c r="Q509" s="23">
        <f t="shared" si="36"/>
        <v>34.933500000000002</v>
      </c>
      <c r="R509" s="24">
        <f t="shared" si="37"/>
        <v>733.60349999999994</v>
      </c>
      <c r="S509" s="25">
        <f t="shared" si="38"/>
        <v>34.933500000000095</v>
      </c>
      <c r="T509" s="31">
        <f t="shared" si="39"/>
        <v>34.933500000698665</v>
      </c>
      <c r="U509" s="10"/>
      <c r="V509" s="10"/>
      <c r="W509" s="10"/>
      <c r="X509" s="10"/>
      <c r="Y509" s="10"/>
      <c r="Z509" s="10"/>
      <c r="AA509" s="10"/>
    </row>
    <row r="510" spans="1:27" ht="15.75">
      <c r="A510" s="10" t="s">
        <v>789</v>
      </c>
      <c r="B510" s="10" t="s">
        <v>254</v>
      </c>
      <c r="C510" s="11">
        <v>0</v>
      </c>
      <c r="D510" s="11">
        <v>1</v>
      </c>
      <c r="E510" s="10" t="s">
        <v>17</v>
      </c>
      <c r="F510" s="11">
        <v>13.85</v>
      </c>
      <c r="G510" s="11">
        <v>9</v>
      </c>
      <c r="H510" s="11">
        <v>6.2324999999999999</v>
      </c>
      <c r="I510" s="11">
        <v>130.88249999999999</v>
      </c>
      <c r="J510" s="12">
        <v>43500</v>
      </c>
      <c r="K510" s="13">
        <v>1</v>
      </c>
      <c r="L510" s="10" t="s">
        <v>18</v>
      </c>
      <c r="M510" s="11">
        <v>124.65</v>
      </c>
      <c r="N510" s="11">
        <v>4.761904762E-2</v>
      </c>
      <c r="O510" s="11">
        <v>6.2324999999999999</v>
      </c>
      <c r="P510" s="23">
        <f t="shared" si="35"/>
        <v>6.2324999999999875</v>
      </c>
      <c r="Q510" s="23">
        <f t="shared" si="36"/>
        <v>6.2324999999999999</v>
      </c>
      <c r="R510" s="24">
        <f t="shared" si="37"/>
        <v>130.88249999999999</v>
      </c>
      <c r="S510" s="25">
        <f t="shared" si="38"/>
        <v>6.2324999999999875</v>
      </c>
      <c r="T510" s="31">
        <f t="shared" si="39"/>
        <v>6.2325000001246496</v>
      </c>
      <c r="U510" s="10"/>
      <c r="V510" s="10"/>
      <c r="W510" s="10"/>
      <c r="X510" s="10"/>
      <c r="Y510" s="10"/>
      <c r="Z510" s="10"/>
      <c r="AA510" s="10"/>
    </row>
    <row r="511" spans="1:27" ht="15.75">
      <c r="A511" s="10" t="s">
        <v>790</v>
      </c>
      <c r="B511" s="10" t="s">
        <v>254</v>
      </c>
      <c r="C511" s="11">
        <v>1</v>
      </c>
      <c r="D511" s="11">
        <v>0</v>
      </c>
      <c r="E511" s="10" t="s">
        <v>39</v>
      </c>
      <c r="F511" s="11">
        <v>98.7</v>
      </c>
      <c r="G511" s="11">
        <v>8</v>
      </c>
      <c r="H511" s="11">
        <v>39.479999999999997</v>
      </c>
      <c r="I511" s="11">
        <v>829.08</v>
      </c>
      <c r="J511" s="12">
        <v>43496</v>
      </c>
      <c r="K511" s="13">
        <v>0</v>
      </c>
      <c r="L511" s="10" t="s">
        <v>18</v>
      </c>
      <c r="M511" s="11">
        <v>789.6</v>
      </c>
      <c r="N511" s="11">
        <v>4.761904762E-2</v>
      </c>
      <c r="O511" s="11">
        <v>39.479999999999997</v>
      </c>
      <c r="P511" s="23">
        <f t="shared" si="35"/>
        <v>39.480000000000018</v>
      </c>
      <c r="Q511" s="23">
        <f t="shared" si="36"/>
        <v>39.480000000000004</v>
      </c>
      <c r="R511" s="24">
        <f t="shared" si="37"/>
        <v>829.08</v>
      </c>
      <c r="S511" s="25">
        <f t="shared" si="38"/>
        <v>39.480000000000018</v>
      </c>
      <c r="T511" s="31">
        <f t="shared" si="39"/>
        <v>39.480000000789602</v>
      </c>
      <c r="U511" s="10"/>
      <c r="V511" s="10"/>
      <c r="W511" s="10"/>
      <c r="X511" s="10"/>
      <c r="Y511" s="10"/>
      <c r="Z511" s="10"/>
      <c r="AA511" s="10"/>
    </row>
    <row r="512" spans="1:27" ht="15.75">
      <c r="A512" s="10" t="s">
        <v>791</v>
      </c>
      <c r="B512" s="10" t="s">
        <v>246</v>
      </c>
      <c r="C512" s="11">
        <v>0</v>
      </c>
      <c r="D512" s="11">
        <v>1</v>
      </c>
      <c r="E512" s="10" t="s">
        <v>17</v>
      </c>
      <c r="F512" s="11">
        <v>35.68</v>
      </c>
      <c r="G512" s="11">
        <v>5</v>
      </c>
      <c r="H512" s="11">
        <v>8.92</v>
      </c>
      <c r="I512" s="11">
        <v>187.32</v>
      </c>
      <c r="J512" s="12">
        <v>43502</v>
      </c>
      <c r="K512" s="13">
        <v>2</v>
      </c>
      <c r="L512" s="10" t="s">
        <v>282</v>
      </c>
      <c r="M512" s="11">
        <v>178.4</v>
      </c>
      <c r="N512" s="11">
        <v>4.761904762E-2</v>
      </c>
      <c r="O512" s="11">
        <v>8.92</v>
      </c>
      <c r="P512" s="23">
        <f t="shared" si="35"/>
        <v>8.9199999999999875</v>
      </c>
      <c r="Q512" s="23">
        <f t="shared" si="36"/>
        <v>8.92</v>
      </c>
      <c r="R512" s="24">
        <f t="shared" si="37"/>
        <v>187.32</v>
      </c>
      <c r="S512" s="25">
        <f t="shared" si="38"/>
        <v>8.9199999999999875</v>
      </c>
      <c r="T512" s="31">
        <f t="shared" si="39"/>
        <v>8.9200000001783994</v>
      </c>
      <c r="U512" s="10"/>
      <c r="V512" s="10"/>
      <c r="W512" s="10"/>
      <c r="X512" s="10"/>
      <c r="Y512" s="10"/>
      <c r="Z512" s="10"/>
      <c r="AA512" s="10"/>
    </row>
    <row r="513" spans="1:27" ht="15.75">
      <c r="A513" s="10" t="s">
        <v>792</v>
      </c>
      <c r="B513" s="10" t="s">
        <v>246</v>
      </c>
      <c r="C513" s="11">
        <v>1</v>
      </c>
      <c r="D513" s="11">
        <v>1</v>
      </c>
      <c r="E513" s="10" t="s">
        <v>39</v>
      </c>
      <c r="F513" s="11">
        <v>71.459999999999994</v>
      </c>
      <c r="G513" s="11">
        <v>7</v>
      </c>
      <c r="H513" s="11">
        <v>25.010999999999999</v>
      </c>
      <c r="I513" s="11">
        <v>525.23099999999999</v>
      </c>
      <c r="J513" s="12">
        <v>43552</v>
      </c>
      <c r="K513" s="13">
        <v>2</v>
      </c>
      <c r="L513" s="10" t="s">
        <v>18</v>
      </c>
      <c r="M513" s="11">
        <v>500.22</v>
      </c>
      <c r="N513" s="11">
        <v>4.761904762E-2</v>
      </c>
      <c r="O513" s="11">
        <v>25.010999999999999</v>
      </c>
      <c r="P513" s="23">
        <f t="shared" si="35"/>
        <v>25.010999999999967</v>
      </c>
      <c r="Q513" s="23">
        <f t="shared" si="36"/>
        <v>25.010999999999999</v>
      </c>
      <c r="R513" s="24">
        <f t="shared" si="37"/>
        <v>525.23099999999999</v>
      </c>
      <c r="S513" s="25">
        <f t="shared" si="38"/>
        <v>25.010999999999967</v>
      </c>
      <c r="T513" s="31">
        <f t="shared" si="39"/>
        <v>25.011000000500221</v>
      </c>
      <c r="U513" s="10"/>
      <c r="V513" s="10"/>
      <c r="W513" s="10"/>
      <c r="X513" s="10"/>
      <c r="Y513" s="10"/>
      <c r="Z513" s="10"/>
      <c r="AA513" s="10"/>
    </row>
    <row r="514" spans="1:27" ht="15.75">
      <c r="A514" s="10" t="s">
        <v>793</v>
      </c>
      <c r="B514" s="10" t="s">
        <v>246</v>
      </c>
      <c r="C514" s="11">
        <v>1</v>
      </c>
      <c r="D514" s="11">
        <v>0</v>
      </c>
      <c r="E514" s="10" t="s">
        <v>22</v>
      </c>
      <c r="F514" s="11">
        <v>11.94</v>
      </c>
      <c r="G514" s="11">
        <v>3</v>
      </c>
      <c r="H514" s="11">
        <v>1.7909999999999999</v>
      </c>
      <c r="I514" s="11">
        <v>37.610999999999997</v>
      </c>
      <c r="J514" s="12">
        <v>43484</v>
      </c>
      <c r="K514" s="13">
        <v>1</v>
      </c>
      <c r="L514" s="10" t="s">
        <v>282</v>
      </c>
      <c r="M514" s="11">
        <v>35.82</v>
      </c>
      <c r="N514" s="11">
        <v>4.761904762E-2</v>
      </c>
      <c r="O514" s="11">
        <v>1.7909999999999999</v>
      </c>
      <c r="P514" s="23">
        <f t="shared" si="35"/>
        <v>1.7909999999999968</v>
      </c>
      <c r="Q514" s="23">
        <f t="shared" si="36"/>
        <v>1.7909999999999999</v>
      </c>
      <c r="R514" s="24">
        <f t="shared" si="37"/>
        <v>37.610999999999997</v>
      </c>
      <c r="S514" s="25">
        <f t="shared" si="38"/>
        <v>1.7909999999999968</v>
      </c>
      <c r="T514" s="31">
        <f t="shared" si="39"/>
        <v>1.7910000000358199</v>
      </c>
      <c r="U514" s="10"/>
      <c r="V514" s="10"/>
      <c r="W514" s="10"/>
      <c r="X514" s="10"/>
      <c r="Y514" s="10"/>
      <c r="Z514" s="10"/>
      <c r="AA514" s="10"/>
    </row>
    <row r="515" spans="1:27" ht="15.75">
      <c r="A515" s="10" t="s">
        <v>794</v>
      </c>
      <c r="B515" s="10" t="s">
        <v>246</v>
      </c>
      <c r="C515" s="11">
        <v>0</v>
      </c>
      <c r="D515" s="11">
        <v>0</v>
      </c>
      <c r="E515" s="10" t="s">
        <v>39</v>
      </c>
      <c r="F515" s="11">
        <v>45.38</v>
      </c>
      <c r="G515" s="11">
        <v>3</v>
      </c>
      <c r="H515" s="11">
        <v>6.8070000000000004</v>
      </c>
      <c r="I515" s="11">
        <v>142.947</v>
      </c>
      <c r="J515" s="12">
        <v>43513</v>
      </c>
      <c r="K515" s="13">
        <v>1</v>
      </c>
      <c r="L515" s="10" t="s">
        <v>282</v>
      </c>
      <c r="M515" s="11">
        <v>136.13999999999999</v>
      </c>
      <c r="N515" s="11">
        <v>4.761904762E-2</v>
      </c>
      <c r="O515" s="11">
        <v>6.8070000000000004</v>
      </c>
      <c r="P515" s="23">
        <f t="shared" ref="P515:P578" si="40">F515*G515+H515-M515</f>
        <v>6.8070000000000164</v>
      </c>
      <c r="Q515" s="23">
        <f t="shared" ref="Q515:Q578" si="41">0.05*F515*G515</f>
        <v>6.8070000000000004</v>
      </c>
      <c r="R515" s="24">
        <f t="shared" ref="R515:R578" si="42">(F515*G515+H515)</f>
        <v>142.947</v>
      </c>
      <c r="S515" s="25">
        <f t="shared" ref="S515:S578" si="43">I515-M515</f>
        <v>6.8070000000000164</v>
      </c>
      <c r="T515" s="31">
        <f t="shared" ref="T515:T578" si="44">N515*R515</f>
        <v>6.8070000001361404</v>
      </c>
      <c r="U515" s="10"/>
      <c r="V515" s="10"/>
      <c r="W515" s="10"/>
      <c r="X515" s="10"/>
      <c r="Y515" s="10"/>
      <c r="Z515" s="10"/>
      <c r="AA515" s="10"/>
    </row>
    <row r="516" spans="1:27" ht="15.75">
      <c r="A516" s="10" t="s">
        <v>795</v>
      </c>
      <c r="B516" s="10" t="s">
        <v>251</v>
      </c>
      <c r="C516" s="11">
        <v>1</v>
      </c>
      <c r="D516" s="11">
        <v>1</v>
      </c>
      <c r="E516" s="10" t="s">
        <v>39</v>
      </c>
      <c r="F516" s="11">
        <v>17.48</v>
      </c>
      <c r="G516" s="11">
        <v>6</v>
      </c>
      <c r="H516" s="11">
        <v>5.2439999999999998</v>
      </c>
      <c r="I516" s="11">
        <v>110.124</v>
      </c>
      <c r="J516" s="12">
        <v>43483</v>
      </c>
      <c r="K516" s="13">
        <v>2</v>
      </c>
      <c r="L516" s="10" t="s">
        <v>282</v>
      </c>
      <c r="M516" s="11">
        <v>104.88</v>
      </c>
      <c r="N516" s="11">
        <v>4.761904762E-2</v>
      </c>
      <c r="O516" s="11">
        <v>5.2439999999999998</v>
      </c>
      <c r="P516" s="23">
        <f t="shared" si="40"/>
        <v>5.2439999999999998</v>
      </c>
      <c r="Q516" s="23">
        <f t="shared" si="41"/>
        <v>5.2440000000000007</v>
      </c>
      <c r="R516" s="24">
        <f t="shared" si="42"/>
        <v>110.124</v>
      </c>
      <c r="S516" s="25">
        <f t="shared" si="43"/>
        <v>5.2439999999999998</v>
      </c>
      <c r="T516" s="31">
        <f t="shared" si="44"/>
        <v>5.2440000001048794</v>
      </c>
      <c r="U516" s="10"/>
      <c r="V516" s="10"/>
      <c r="W516" s="10"/>
      <c r="X516" s="10"/>
      <c r="Y516" s="10"/>
      <c r="Z516" s="10"/>
      <c r="AA516" s="10"/>
    </row>
    <row r="517" spans="1:27" ht="15.75">
      <c r="A517" s="10" t="s">
        <v>796</v>
      </c>
      <c r="B517" s="10" t="s">
        <v>251</v>
      </c>
      <c r="C517" s="11">
        <v>0</v>
      </c>
      <c r="D517" s="11">
        <v>1</v>
      </c>
      <c r="E517" s="10" t="s">
        <v>39</v>
      </c>
      <c r="F517" s="11">
        <v>25.56</v>
      </c>
      <c r="G517" s="11">
        <v>7</v>
      </c>
      <c r="H517" s="11">
        <v>8.9459999999999997</v>
      </c>
      <c r="I517" s="11">
        <v>187.86600000000001</v>
      </c>
      <c r="J517" s="12">
        <v>43498</v>
      </c>
      <c r="K517" s="13">
        <v>2</v>
      </c>
      <c r="L517" s="10" t="s">
        <v>23</v>
      </c>
      <c r="M517" s="11">
        <v>178.92</v>
      </c>
      <c r="N517" s="11">
        <v>4.761904762E-2</v>
      </c>
      <c r="O517" s="11">
        <v>8.9459999999999997</v>
      </c>
      <c r="P517" s="23">
        <f t="shared" si="40"/>
        <v>8.945999999999998</v>
      </c>
      <c r="Q517" s="23">
        <f t="shared" si="41"/>
        <v>8.9459999999999997</v>
      </c>
      <c r="R517" s="24">
        <f t="shared" si="42"/>
        <v>187.86599999999999</v>
      </c>
      <c r="S517" s="25">
        <f t="shared" si="43"/>
        <v>8.9460000000000264</v>
      </c>
      <c r="T517" s="31">
        <f t="shared" si="44"/>
        <v>8.9460000001789197</v>
      </c>
      <c r="U517" s="10"/>
      <c r="V517" s="10"/>
      <c r="W517" s="10"/>
      <c r="X517" s="10"/>
      <c r="Y517" s="10"/>
      <c r="Z517" s="10"/>
      <c r="AA517" s="10"/>
    </row>
    <row r="518" spans="1:27" ht="15.75">
      <c r="A518" s="10" t="s">
        <v>797</v>
      </c>
      <c r="B518" s="10" t="s">
        <v>254</v>
      </c>
      <c r="C518" s="11">
        <v>1</v>
      </c>
      <c r="D518" s="11">
        <v>1</v>
      </c>
      <c r="E518" s="10" t="s">
        <v>30</v>
      </c>
      <c r="F518" s="11">
        <v>90.63</v>
      </c>
      <c r="G518" s="11">
        <v>9</v>
      </c>
      <c r="H518" s="11">
        <v>40.783499999999997</v>
      </c>
      <c r="I518" s="11">
        <v>856.45349999999996</v>
      </c>
      <c r="J518" s="12">
        <v>43483</v>
      </c>
      <c r="K518" s="13">
        <v>2</v>
      </c>
      <c r="L518" s="10" t="s">
        <v>23</v>
      </c>
      <c r="M518" s="11">
        <v>815.67</v>
      </c>
      <c r="N518" s="11">
        <v>4.761904762E-2</v>
      </c>
      <c r="O518" s="11">
        <v>40.783499999999997</v>
      </c>
      <c r="P518" s="23">
        <f t="shared" si="40"/>
        <v>40.783500000000004</v>
      </c>
      <c r="Q518" s="23">
        <f t="shared" si="41"/>
        <v>40.783500000000004</v>
      </c>
      <c r="R518" s="24">
        <f t="shared" si="42"/>
        <v>856.45349999999996</v>
      </c>
      <c r="S518" s="25">
        <f t="shared" si="43"/>
        <v>40.783500000000004</v>
      </c>
      <c r="T518" s="31">
        <f t="shared" si="44"/>
        <v>40.783500000815671</v>
      </c>
      <c r="U518" s="10"/>
      <c r="V518" s="10"/>
      <c r="W518" s="10"/>
      <c r="X518" s="10"/>
      <c r="Y518" s="10"/>
      <c r="Z518" s="10"/>
      <c r="AA518" s="10"/>
    </row>
    <row r="519" spans="1:27" ht="15.75">
      <c r="A519" s="10" t="s">
        <v>798</v>
      </c>
      <c r="B519" s="10" t="s">
        <v>251</v>
      </c>
      <c r="C519" s="11">
        <v>0</v>
      </c>
      <c r="D519" s="11">
        <v>0</v>
      </c>
      <c r="E519" s="10" t="s">
        <v>26</v>
      </c>
      <c r="F519" s="11">
        <v>44.12</v>
      </c>
      <c r="G519" s="11">
        <v>3</v>
      </c>
      <c r="H519" s="11">
        <v>6.6180000000000003</v>
      </c>
      <c r="I519" s="11">
        <v>138.97800000000001</v>
      </c>
      <c r="J519" s="12">
        <v>43542</v>
      </c>
      <c r="K519" s="13">
        <v>1</v>
      </c>
      <c r="L519" s="10" t="s">
        <v>282</v>
      </c>
      <c r="M519" s="11">
        <v>132.36000000000001</v>
      </c>
      <c r="N519" s="11">
        <v>4.761904762E-2</v>
      </c>
      <c r="O519" s="11">
        <v>6.6180000000000003</v>
      </c>
      <c r="P519" s="23">
        <f t="shared" si="40"/>
        <v>6.6179999999999666</v>
      </c>
      <c r="Q519" s="23">
        <f t="shared" si="41"/>
        <v>6.6180000000000003</v>
      </c>
      <c r="R519" s="24">
        <f t="shared" si="42"/>
        <v>138.97799999999998</v>
      </c>
      <c r="S519" s="25">
        <f t="shared" si="43"/>
        <v>6.617999999999995</v>
      </c>
      <c r="T519" s="31">
        <f t="shared" si="44"/>
        <v>6.6180000001323593</v>
      </c>
      <c r="U519" s="10"/>
      <c r="V519" s="10"/>
      <c r="W519" s="10"/>
      <c r="X519" s="10"/>
      <c r="Y519" s="10"/>
      <c r="Z519" s="10"/>
      <c r="AA519" s="10"/>
    </row>
    <row r="520" spans="1:27" ht="15.75">
      <c r="A520" s="10" t="s">
        <v>799</v>
      </c>
      <c r="B520" s="10" t="s">
        <v>254</v>
      </c>
      <c r="C520" s="11">
        <v>1</v>
      </c>
      <c r="D520" s="11">
        <v>1</v>
      </c>
      <c r="E520" s="10" t="s">
        <v>37</v>
      </c>
      <c r="F520" s="11">
        <v>36.770000000000003</v>
      </c>
      <c r="G520" s="11">
        <v>7</v>
      </c>
      <c r="H520" s="11">
        <v>12.8695</v>
      </c>
      <c r="I520" s="11">
        <v>270.2595</v>
      </c>
      <c r="J520" s="12">
        <v>43476</v>
      </c>
      <c r="K520" s="13">
        <v>2</v>
      </c>
      <c r="L520" s="10" t="s">
        <v>23</v>
      </c>
      <c r="M520" s="11">
        <v>257.39</v>
      </c>
      <c r="N520" s="11">
        <v>4.761904762E-2</v>
      </c>
      <c r="O520" s="11">
        <v>12.8695</v>
      </c>
      <c r="P520" s="23">
        <f t="shared" si="40"/>
        <v>12.869500000000073</v>
      </c>
      <c r="Q520" s="23">
        <f t="shared" si="41"/>
        <v>12.869500000000002</v>
      </c>
      <c r="R520" s="24">
        <f t="shared" si="42"/>
        <v>270.25950000000006</v>
      </c>
      <c r="S520" s="25">
        <f t="shared" si="43"/>
        <v>12.869500000000016</v>
      </c>
      <c r="T520" s="31">
        <f t="shared" si="44"/>
        <v>12.869500000257393</v>
      </c>
      <c r="U520" s="10"/>
      <c r="V520" s="10"/>
      <c r="W520" s="10"/>
      <c r="X520" s="10"/>
      <c r="Y520" s="10"/>
      <c r="Z520" s="10"/>
      <c r="AA520" s="10"/>
    </row>
    <row r="521" spans="1:27" ht="15.75">
      <c r="A521" s="10" t="s">
        <v>800</v>
      </c>
      <c r="B521" s="10" t="s">
        <v>251</v>
      </c>
      <c r="C521" s="11">
        <v>1</v>
      </c>
      <c r="D521" s="11">
        <v>0</v>
      </c>
      <c r="E521" s="10" t="s">
        <v>37</v>
      </c>
      <c r="F521" s="11">
        <v>23.34</v>
      </c>
      <c r="G521" s="11">
        <v>4</v>
      </c>
      <c r="H521" s="11">
        <v>4.6680000000000001</v>
      </c>
      <c r="I521" s="11">
        <v>98.028000000000006</v>
      </c>
      <c r="J521" s="12">
        <v>43500</v>
      </c>
      <c r="K521" s="13">
        <v>2</v>
      </c>
      <c r="L521" s="10" t="s">
        <v>18</v>
      </c>
      <c r="M521" s="11">
        <v>93.36</v>
      </c>
      <c r="N521" s="11">
        <v>4.761904762E-2</v>
      </c>
      <c r="O521" s="11">
        <v>4.6680000000000001</v>
      </c>
      <c r="P521" s="23">
        <f t="shared" si="40"/>
        <v>4.6680000000000064</v>
      </c>
      <c r="Q521" s="23">
        <f t="shared" si="41"/>
        <v>4.6680000000000001</v>
      </c>
      <c r="R521" s="24">
        <f t="shared" si="42"/>
        <v>98.028000000000006</v>
      </c>
      <c r="S521" s="25">
        <f t="shared" si="43"/>
        <v>4.6680000000000064</v>
      </c>
      <c r="T521" s="31">
        <f t="shared" si="44"/>
        <v>4.6680000000933601</v>
      </c>
      <c r="U521" s="10"/>
      <c r="V521" s="10"/>
      <c r="W521" s="10"/>
      <c r="X521" s="10"/>
      <c r="Y521" s="10"/>
      <c r="Z521" s="10"/>
      <c r="AA521" s="10"/>
    </row>
    <row r="522" spans="1:27" ht="15.75">
      <c r="A522" s="10" t="s">
        <v>801</v>
      </c>
      <c r="B522" s="10" t="s">
        <v>254</v>
      </c>
      <c r="C522" s="11">
        <v>1</v>
      </c>
      <c r="D522" s="11">
        <v>1</v>
      </c>
      <c r="E522" s="10" t="s">
        <v>17</v>
      </c>
      <c r="F522" s="11">
        <v>28.5</v>
      </c>
      <c r="G522" s="11">
        <v>8</v>
      </c>
      <c r="H522" s="11">
        <v>11.4</v>
      </c>
      <c r="I522" s="11">
        <v>239.4</v>
      </c>
      <c r="J522" s="12">
        <v>43502</v>
      </c>
      <c r="K522" s="13">
        <v>1</v>
      </c>
      <c r="L522" s="10" t="s">
        <v>23</v>
      </c>
      <c r="M522" s="11">
        <v>228</v>
      </c>
      <c r="N522" s="11">
        <v>4.761904762E-2</v>
      </c>
      <c r="O522" s="11">
        <v>11.4</v>
      </c>
      <c r="P522" s="23">
        <f t="shared" si="40"/>
        <v>11.400000000000006</v>
      </c>
      <c r="Q522" s="23">
        <f t="shared" si="41"/>
        <v>11.4</v>
      </c>
      <c r="R522" s="24">
        <f t="shared" si="42"/>
        <v>239.4</v>
      </c>
      <c r="S522" s="25">
        <f t="shared" si="43"/>
        <v>11.400000000000006</v>
      </c>
      <c r="T522" s="31">
        <f t="shared" si="44"/>
        <v>11.400000000228001</v>
      </c>
      <c r="U522" s="10"/>
      <c r="V522" s="10"/>
      <c r="W522" s="10"/>
      <c r="X522" s="10"/>
      <c r="Y522" s="10"/>
      <c r="Z522" s="10"/>
      <c r="AA522" s="10"/>
    </row>
    <row r="523" spans="1:27" ht="15.75">
      <c r="A523" s="10" t="s">
        <v>802</v>
      </c>
      <c r="B523" s="10" t="s">
        <v>254</v>
      </c>
      <c r="C523" s="11">
        <v>1</v>
      </c>
      <c r="D523" s="11">
        <v>0</v>
      </c>
      <c r="E523" s="10" t="s">
        <v>26</v>
      </c>
      <c r="F523" s="11">
        <v>55.57</v>
      </c>
      <c r="G523" s="11">
        <v>3</v>
      </c>
      <c r="H523" s="11">
        <v>8.3354999999999997</v>
      </c>
      <c r="I523" s="11">
        <v>175.0455</v>
      </c>
      <c r="J523" s="12">
        <v>43473</v>
      </c>
      <c r="K523" s="13">
        <v>1</v>
      </c>
      <c r="L523" s="10" t="s">
        <v>282</v>
      </c>
      <c r="M523" s="11">
        <v>166.71</v>
      </c>
      <c r="N523" s="11">
        <v>4.761904762E-2</v>
      </c>
      <c r="O523" s="11">
        <v>8.3354999999999997</v>
      </c>
      <c r="P523" s="23">
        <f t="shared" si="40"/>
        <v>8.3354999999999961</v>
      </c>
      <c r="Q523" s="23">
        <f t="shared" si="41"/>
        <v>8.3354999999999997</v>
      </c>
      <c r="R523" s="24">
        <f t="shared" si="42"/>
        <v>175.0455</v>
      </c>
      <c r="S523" s="25">
        <f t="shared" si="43"/>
        <v>8.3354999999999961</v>
      </c>
      <c r="T523" s="31">
        <f t="shared" si="44"/>
        <v>8.3355000001667108</v>
      </c>
      <c r="U523" s="10"/>
      <c r="V523" s="10"/>
      <c r="W523" s="10"/>
      <c r="X523" s="10"/>
      <c r="Y523" s="10"/>
      <c r="Z523" s="10"/>
      <c r="AA523" s="10"/>
    </row>
    <row r="524" spans="1:27" ht="15.75">
      <c r="A524" s="10" t="s">
        <v>803</v>
      </c>
      <c r="B524" s="10" t="s">
        <v>251</v>
      </c>
      <c r="C524" s="11">
        <v>0</v>
      </c>
      <c r="D524" s="11">
        <v>0</v>
      </c>
      <c r="E524" s="10" t="s">
        <v>30</v>
      </c>
      <c r="F524" s="11">
        <v>69.739999999999995</v>
      </c>
      <c r="G524" s="11">
        <v>10</v>
      </c>
      <c r="H524" s="11">
        <v>34.869999999999997</v>
      </c>
      <c r="I524" s="11">
        <v>732.27</v>
      </c>
      <c r="J524" s="12">
        <v>43529</v>
      </c>
      <c r="K524" s="13">
        <v>2</v>
      </c>
      <c r="L524" s="10" t="s">
        <v>282</v>
      </c>
      <c r="M524" s="11">
        <v>697.4</v>
      </c>
      <c r="N524" s="11">
        <v>4.761904762E-2</v>
      </c>
      <c r="O524" s="11">
        <v>34.869999999999997</v>
      </c>
      <c r="P524" s="23">
        <f t="shared" si="40"/>
        <v>34.870000000000005</v>
      </c>
      <c r="Q524" s="23">
        <f t="shared" si="41"/>
        <v>34.870000000000005</v>
      </c>
      <c r="R524" s="24">
        <f t="shared" si="42"/>
        <v>732.27</v>
      </c>
      <c r="S524" s="25">
        <f t="shared" si="43"/>
        <v>34.870000000000005</v>
      </c>
      <c r="T524" s="31">
        <f t="shared" si="44"/>
        <v>34.870000000697402</v>
      </c>
      <c r="U524" s="10"/>
      <c r="V524" s="10"/>
      <c r="W524" s="10"/>
      <c r="X524" s="10"/>
      <c r="Y524" s="10"/>
      <c r="Z524" s="10"/>
      <c r="AA524" s="10"/>
    </row>
    <row r="525" spans="1:27" ht="15.75">
      <c r="A525" s="10" t="s">
        <v>804</v>
      </c>
      <c r="B525" s="10" t="s">
        <v>254</v>
      </c>
      <c r="C525" s="11">
        <v>0</v>
      </c>
      <c r="D525" s="11">
        <v>0</v>
      </c>
      <c r="E525" s="10" t="s">
        <v>39</v>
      </c>
      <c r="F525" s="11">
        <v>97.26</v>
      </c>
      <c r="G525" s="11">
        <v>4</v>
      </c>
      <c r="H525" s="11">
        <v>19.452000000000002</v>
      </c>
      <c r="I525" s="11">
        <v>408.49200000000002</v>
      </c>
      <c r="J525" s="12">
        <v>43540</v>
      </c>
      <c r="K525" s="13">
        <v>2</v>
      </c>
      <c r="L525" s="10" t="s">
        <v>18</v>
      </c>
      <c r="M525" s="11">
        <v>389.04</v>
      </c>
      <c r="N525" s="11">
        <v>4.761904762E-2</v>
      </c>
      <c r="O525" s="11">
        <v>19.452000000000002</v>
      </c>
      <c r="P525" s="23">
        <f t="shared" si="40"/>
        <v>19.451999999999998</v>
      </c>
      <c r="Q525" s="23">
        <f t="shared" si="41"/>
        <v>19.452000000000002</v>
      </c>
      <c r="R525" s="24">
        <f t="shared" si="42"/>
        <v>408.49200000000002</v>
      </c>
      <c r="S525" s="25">
        <f t="shared" si="43"/>
        <v>19.451999999999998</v>
      </c>
      <c r="T525" s="31">
        <f t="shared" si="44"/>
        <v>19.452000000389042</v>
      </c>
      <c r="U525" s="10"/>
      <c r="V525" s="10"/>
      <c r="W525" s="10"/>
      <c r="X525" s="10"/>
      <c r="Y525" s="10"/>
      <c r="Z525" s="10"/>
      <c r="AA525" s="10"/>
    </row>
    <row r="526" spans="1:27" ht="15.75">
      <c r="A526" s="10" t="s">
        <v>805</v>
      </c>
      <c r="B526" s="10" t="s">
        <v>251</v>
      </c>
      <c r="C526" s="11">
        <v>1</v>
      </c>
      <c r="D526" s="11">
        <v>1</v>
      </c>
      <c r="E526" s="10" t="s">
        <v>26</v>
      </c>
      <c r="F526" s="11">
        <v>52.18</v>
      </c>
      <c r="G526" s="11">
        <v>7</v>
      </c>
      <c r="H526" s="11">
        <v>18.263000000000002</v>
      </c>
      <c r="I526" s="11">
        <v>383.52300000000002</v>
      </c>
      <c r="J526" s="12">
        <v>43533</v>
      </c>
      <c r="K526" s="13">
        <v>0</v>
      </c>
      <c r="L526" s="10" t="s">
        <v>23</v>
      </c>
      <c r="M526" s="11">
        <v>365.26</v>
      </c>
      <c r="N526" s="11">
        <v>4.761904762E-2</v>
      </c>
      <c r="O526" s="11">
        <v>18.263000000000002</v>
      </c>
      <c r="P526" s="23">
        <f t="shared" si="40"/>
        <v>18.262999999999977</v>
      </c>
      <c r="Q526" s="23">
        <f t="shared" si="41"/>
        <v>18.262999999999998</v>
      </c>
      <c r="R526" s="24">
        <f t="shared" si="42"/>
        <v>383.52299999999997</v>
      </c>
      <c r="S526" s="25">
        <f t="shared" si="43"/>
        <v>18.263000000000034</v>
      </c>
      <c r="T526" s="31">
        <f t="shared" si="44"/>
        <v>18.26300000036526</v>
      </c>
      <c r="U526" s="10"/>
      <c r="V526" s="10"/>
      <c r="W526" s="10"/>
      <c r="X526" s="10"/>
      <c r="Y526" s="10"/>
      <c r="Z526" s="10"/>
      <c r="AA526" s="10"/>
    </row>
    <row r="527" spans="1:27" ht="15.75">
      <c r="A527" s="10" t="s">
        <v>806</v>
      </c>
      <c r="B527" s="10" t="s">
        <v>246</v>
      </c>
      <c r="C527" s="11">
        <v>1</v>
      </c>
      <c r="D527" s="11">
        <v>1</v>
      </c>
      <c r="E527" s="10" t="s">
        <v>39</v>
      </c>
      <c r="F527" s="11">
        <v>22.32</v>
      </c>
      <c r="G527" s="11">
        <v>4</v>
      </c>
      <c r="H527" s="11">
        <v>4.4640000000000004</v>
      </c>
      <c r="I527" s="11">
        <v>93.744</v>
      </c>
      <c r="J527" s="12">
        <v>43525</v>
      </c>
      <c r="K527" s="13">
        <v>2</v>
      </c>
      <c r="L527" s="10" t="s">
        <v>282</v>
      </c>
      <c r="M527" s="11">
        <v>89.28</v>
      </c>
      <c r="N527" s="11">
        <v>4.761904762E-2</v>
      </c>
      <c r="O527" s="11">
        <v>4.4640000000000004</v>
      </c>
      <c r="P527" s="23">
        <f t="shared" si="40"/>
        <v>4.4639999999999986</v>
      </c>
      <c r="Q527" s="23">
        <f t="shared" si="41"/>
        <v>4.4640000000000004</v>
      </c>
      <c r="R527" s="24">
        <f t="shared" si="42"/>
        <v>93.744</v>
      </c>
      <c r="S527" s="25">
        <f t="shared" si="43"/>
        <v>4.4639999999999986</v>
      </c>
      <c r="T527" s="31">
        <f t="shared" si="44"/>
        <v>4.4640000000892801</v>
      </c>
      <c r="U527" s="10"/>
      <c r="V527" s="10"/>
      <c r="W527" s="10"/>
      <c r="X527" s="10"/>
      <c r="Y527" s="10"/>
      <c r="Z527" s="10"/>
      <c r="AA527" s="10"/>
    </row>
    <row r="528" spans="1:27" ht="15.75">
      <c r="A528" s="10" t="s">
        <v>807</v>
      </c>
      <c r="B528" s="10" t="s">
        <v>246</v>
      </c>
      <c r="C528" s="11">
        <v>0</v>
      </c>
      <c r="D528" s="11">
        <v>0</v>
      </c>
      <c r="E528" s="10" t="s">
        <v>17</v>
      </c>
      <c r="F528" s="11">
        <v>56</v>
      </c>
      <c r="G528" s="11">
        <v>3</v>
      </c>
      <c r="H528" s="11">
        <v>8.4</v>
      </c>
      <c r="I528" s="11">
        <v>176.4</v>
      </c>
      <c r="J528" s="12">
        <v>43524</v>
      </c>
      <c r="K528" s="13">
        <v>2</v>
      </c>
      <c r="L528" s="10" t="s">
        <v>18</v>
      </c>
      <c r="M528" s="11">
        <v>168</v>
      </c>
      <c r="N528" s="11">
        <v>4.761904762E-2</v>
      </c>
      <c r="O528" s="11">
        <v>8.4</v>
      </c>
      <c r="P528" s="23">
        <f t="shared" si="40"/>
        <v>8.4000000000000057</v>
      </c>
      <c r="Q528" s="23">
        <f t="shared" si="41"/>
        <v>8.4</v>
      </c>
      <c r="R528" s="24">
        <f t="shared" si="42"/>
        <v>176.4</v>
      </c>
      <c r="S528" s="25">
        <f t="shared" si="43"/>
        <v>8.4000000000000057</v>
      </c>
      <c r="T528" s="31">
        <f t="shared" si="44"/>
        <v>8.4000000001680011</v>
      </c>
      <c r="U528" s="10"/>
      <c r="V528" s="10"/>
      <c r="W528" s="10"/>
      <c r="X528" s="10"/>
      <c r="Y528" s="10"/>
      <c r="Z528" s="10"/>
      <c r="AA528" s="10"/>
    </row>
    <row r="529" spans="1:27" ht="15.75">
      <c r="A529" s="10" t="s">
        <v>808</v>
      </c>
      <c r="B529" s="10" t="s">
        <v>246</v>
      </c>
      <c r="C529" s="11">
        <v>1</v>
      </c>
      <c r="D529" s="11">
        <v>0</v>
      </c>
      <c r="E529" s="10" t="s">
        <v>39</v>
      </c>
      <c r="F529" s="11">
        <v>19.7</v>
      </c>
      <c r="G529" s="11">
        <v>1</v>
      </c>
      <c r="H529" s="11">
        <v>0.98499999999999999</v>
      </c>
      <c r="I529" s="11">
        <v>20.684999999999999</v>
      </c>
      <c r="J529" s="12">
        <v>43504</v>
      </c>
      <c r="K529" s="13">
        <v>1</v>
      </c>
      <c r="L529" s="10" t="s">
        <v>18</v>
      </c>
      <c r="M529" s="11">
        <v>19.7</v>
      </c>
      <c r="N529" s="11">
        <v>4.761904762E-2</v>
      </c>
      <c r="O529" s="11">
        <v>0.98499999999999999</v>
      </c>
      <c r="P529" s="23">
        <f t="shared" si="40"/>
        <v>0.98499999999999943</v>
      </c>
      <c r="Q529" s="23">
        <f t="shared" si="41"/>
        <v>0.98499999999999999</v>
      </c>
      <c r="R529" s="24">
        <f t="shared" si="42"/>
        <v>20.684999999999999</v>
      </c>
      <c r="S529" s="25">
        <f t="shared" si="43"/>
        <v>0.98499999999999943</v>
      </c>
      <c r="T529" s="31">
        <f t="shared" si="44"/>
        <v>0.9850000000196999</v>
      </c>
      <c r="U529" s="10"/>
      <c r="V529" s="10"/>
      <c r="W529" s="10"/>
      <c r="X529" s="10"/>
      <c r="Y529" s="10"/>
      <c r="Z529" s="10"/>
      <c r="AA529" s="10"/>
    </row>
    <row r="530" spans="1:27" ht="15.75">
      <c r="A530" s="10" t="s">
        <v>809</v>
      </c>
      <c r="B530" s="10" t="s">
        <v>251</v>
      </c>
      <c r="C530" s="11">
        <v>0</v>
      </c>
      <c r="D530" s="11">
        <v>0</v>
      </c>
      <c r="E530" s="10" t="s">
        <v>22</v>
      </c>
      <c r="F530" s="11">
        <v>75.88</v>
      </c>
      <c r="G530" s="11">
        <v>7</v>
      </c>
      <c r="H530" s="11">
        <v>26.558</v>
      </c>
      <c r="I530" s="11">
        <v>557.71799999999996</v>
      </c>
      <c r="J530" s="12">
        <v>43489</v>
      </c>
      <c r="K530" s="13">
        <v>0</v>
      </c>
      <c r="L530" s="10" t="s">
        <v>18</v>
      </c>
      <c r="M530" s="11">
        <v>531.16</v>
      </c>
      <c r="N530" s="11">
        <v>4.761904762E-2</v>
      </c>
      <c r="O530" s="11">
        <v>26.558</v>
      </c>
      <c r="P530" s="23">
        <f t="shared" si="40"/>
        <v>26.557999999999993</v>
      </c>
      <c r="Q530" s="23">
        <f t="shared" si="41"/>
        <v>26.558</v>
      </c>
      <c r="R530" s="24">
        <f t="shared" si="42"/>
        <v>557.71799999999996</v>
      </c>
      <c r="S530" s="25">
        <f t="shared" si="43"/>
        <v>26.557999999999993</v>
      </c>
      <c r="T530" s="31">
        <f t="shared" si="44"/>
        <v>26.558000000531159</v>
      </c>
      <c r="U530" s="10"/>
      <c r="V530" s="10"/>
      <c r="W530" s="10"/>
      <c r="X530" s="10"/>
      <c r="Y530" s="10"/>
      <c r="Z530" s="10"/>
      <c r="AA530" s="10"/>
    </row>
    <row r="531" spans="1:27" ht="15.75">
      <c r="A531" s="10" t="s">
        <v>810</v>
      </c>
      <c r="B531" s="10" t="s">
        <v>251</v>
      </c>
      <c r="C531" s="11">
        <v>1</v>
      </c>
      <c r="D531" s="11">
        <v>0</v>
      </c>
      <c r="E531" s="10" t="s">
        <v>37</v>
      </c>
      <c r="F531" s="11">
        <v>53.72</v>
      </c>
      <c r="G531" s="11">
        <v>1</v>
      </c>
      <c r="H531" s="11">
        <v>2.6859999999999999</v>
      </c>
      <c r="I531" s="11">
        <v>56.405999999999999</v>
      </c>
      <c r="J531" s="12">
        <v>43525</v>
      </c>
      <c r="K531" s="13">
        <v>2</v>
      </c>
      <c r="L531" s="10" t="s">
        <v>18</v>
      </c>
      <c r="M531" s="11">
        <v>53.72</v>
      </c>
      <c r="N531" s="11">
        <v>4.761904762E-2</v>
      </c>
      <c r="O531" s="11">
        <v>2.6859999999999999</v>
      </c>
      <c r="P531" s="23">
        <f t="shared" si="40"/>
        <v>2.6859999999999999</v>
      </c>
      <c r="Q531" s="23">
        <f t="shared" si="41"/>
        <v>2.6859999999999999</v>
      </c>
      <c r="R531" s="24">
        <f t="shared" si="42"/>
        <v>56.405999999999999</v>
      </c>
      <c r="S531" s="25">
        <f t="shared" si="43"/>
        <v>2.6859999999999999</v>
      </c>
      <c r="T531" s="31">
        <f t="shared" si="44"/>
        <v>2.6860000000537201</v>
      </c>
      <c r="U531" s="10"/>
      <c r="V531" s="10"/>
      <c r="W531" s="10"/>
      <c r="X531" s="10"/>
      <c r="Y531" s="10"/>
      <c r="Z531" s="10"/>
      <c r="AA531" s="10"/>
    </row>
    <row r="532" spans="1:27" ht="15.75">
      <c r="A532" s="10" t="s">
        <v>811</v>
      </c>
      <c r="B532" s="10" t="s">
        <v>254</v>
      </c>
      <c r="C532" s="11">
        <v>1</v>
      </c>
      <c r="D532" s="11">
        <v>0</v>
      </c>
      <c r="E532" s="10" t="s">
        <v>17</v>
      </c>
      <c r="F532" s="11">
        <v>81.95</v>
      </c>
      <c r="G532" s="11">
        <v>10</v>
      </c>
      <c r="H532" s="11">
        <v>40.975000000000001</v>
      </c>
      <c r="I532" s="11">
        <v>860.47500000000002</v>
      </c>
      <c r="J532" s="12">
        <v>43534</v>
      </c>
      <c r="K532" s="13">
        <v>1</v>
      </c>
      <c r="L532" s="10" t="s">
        <v>282</v>
      </c>
      <c r="M532" s="11">
        <v>819.5</v>
      </c>
      <c r="N532" s="11">
        <v>4.761904762E-2</v>
      </c>
      <c r="O532" s="11">
        <v>40.975000000000001</v>
      </c>
      <c r="P532" s="23">
        <f t="shared" si="40"/>
        <v>40.975000000000023</v>
      </c>
      <c r="Q532" s="23">
        <f t="shared" si="41"/>
        <v>40.975000000000001</v>
      </c>
      <c r="R532" s="24">
        <f t="shared" si="42"/>
        <v>860.47500000000002</v>
      </c>
      <c r="S532" s="25">
        <f t="shared" si="43"/>
        <v>40.975000000000023</v>
      </c>
      <c r="T532" s="31">
        <f t="shared" si="44"/>
        <v>40.975000000819499</v>
      </c>
      <c r="U532" s="10"/>
      <c r="V532" s="10"/>
      <c r="W532" s="10"/>
      <c r="X532" s="10"/>
      <c r="Y532" s="10"/>
      <c r="Z532" s="10"/>
      <c r="AA532" s="10"/>
    </row>
    <row r="533" spans="1:27" ht="15.75">
      <c r="A533" s="10" t="s">
        <v>812</v>
      </c>
      <c r="B533" s="10" t="s">
        <v>254</v>
      </c>
      <c r="C533" s="11">
        <v>1</v>
      </c>
      <c r="D533" s="11">
        <v>1</v>
      </c>
      <c r="E533" s="10" t="s">
        <v>26</v>
      </c>
      <c r="F533" s="11">
        <v>81.2</v>
      </c>
      <c r="G533" s="11">
        <v>7</v>
      </c>
      <c r="H533" s="11">
        <v>28.42</v>
      </c>
      <c r="I533" s="11">
        <v>596.82000000000005</v>
      </c>
      <c r="J533" s="12">
        <v>43547</v>
      </c>
      <c r="K533" s="13">
        <v>2</v>
      </c>
      <c r="L533" s="10" t="s">
        <v>282</v>
      </c>
      <c r="M533" s="11">
        <v>568.4</v>
      </c>
      <c r="N533" s="11">
        <v>4.761904762E-2</v>
      </c>
      <c r="O533" s="11">
        <v>28.42</v>
      </c>
      <c r="P533" s="23">
        <f t="shared" si="40"/>
        <v>28.419999999999959</v>
      </c>
      <c r="Q533" s="23">
        <f t="shared" si="41"/>
        <v>28.42</v>
      </c>
      <c r="R533" s="24">
        <f t="shared" si="42"/>
        <v>596.81999999999994</v>
      </c>
      <c r="S533" s="25">
        <f t="shared" si="43"/>
        <v>28.420000000000073</v>
      </c>
      <c r="T533" s="31">
        <f t="shared" si="44"/>
        <v>28.420000000568397</v>
      </c>
      <c r="U533" s="10"/>
      <c r="V533" s="10"/>
      <c r="W533" s="10"/>
      <c r="X533" s="10"/>
      <c r="Y533" s="10"/>
      <c r="Z533" s="10"/>
      <c r="AA533" s="10"/>
    </row>
    <row r="534" spans="1:27" ht="15.75">
      <c r="A534" s="10" t="s">
        <v>813</v>
      </c>
      <c r="B534" s="10" t="s">
        <v>254</v>
      </c>
      <c r="C534" s="11">
        <v>0</v>
      </c>
      <c r="D534" s="11">
        <v>0</v>
      </c>
      <c r="E534" s="10" t="s">
        <v>22</v>
      </c>
      <c r="F534" s="11">
        <v>58.76</v>
      </c>
      <c r="G534" s="11">
        <v>10</v>
      </c>
      <c r="H534" s="11">
        <v>29.38</v>
      </c>
      <c r="I534" s="11">
        <v>616.98</v>
      </c>
      <c r="J534" s="12">
        <v>43494</v>
      </c>
      <c r="K534" s="13">
        <v>1</v>
      </c>
      <c r="L534" s="10" t="s">
        <v>18</v>
      </c>
      <c r="M534" s="11">
        <v>587.6</v>
      </c>
      <c r="N534" s="11">
        <v>4.761904762E-2</v>
      </c>
      <c r="O534" s="11">
        <v>29.38</v>
      </c>
      <c r="P534" s="23">
        <f t="shared" si="40"/>
        <v>29.379999999999995</v>
      </c>
      <c r="Q534" s="23">
        <f t="shared" si="41"/>
        <v>29.380000000000003</v>
      </c>
      <c r="R534" s="24">
        <f t="shared" si="42"/>
        <v>616.98</v>
      </c>
      <c r="S534" s="25">
        <f t="shared" si="43"/>
        <v>29.379999999999995</v>
      </c>
      <c r="T534" s="31">
        <f t="shared" si="44"/>
        <v>29.3800000005876</v>
      </c>
      <c r="U534" s="10"/>
      <c r="V534" s="10"/>
      <c r="W534" s="10"/>
      <c r="X534" s="10"/>
      <c r="Y534" s="10"/>
      <c r="Z534" s="10"/>
      <c r="AA534" s="10"/>
    </row>
    <row r="535" spans="1:27" ht="15.75">
      <c r="A535" s="10" t="s">
        <v>814</v>
      </c>
      <c r="B535" s="10" t="s">
        <v>251</v>
      </c>
      <c r="C535" s="11">
        <v>1</v>
      </c>
      <c r="D535" s="11">
        <v>0</v>
      </c>
      <c r="E535" s="10" t="s">
        <v>22</v>
      </c>
      <c r="F535" s="11">
        <v>91.56</v>
      </c>
      <c r="G535" s="11">
        <v>8</v>
      </c>
      <c r="H535" s="11">
        <v>36.624000000000002</v>
      </c>
      <c r="I535" s="11">
        <v>769.10400000000004</v>
      </c>
      <c r="J535" s="12">
        <v>43477</v>
      </c>
      <c r="K535" s="13">
        <v>2</v>
      </c>
      <c r="L535" s="10" t="s">
        <v>18</v>
      </c>
      <c r="M535" s="11">
        <v>732.48</v>
      </c>
      <c r="N535" s="11">
        <v>4.761904762E-2</v>
      </c>
      <c r="O535" s="11">
        <v>36.624000000000002</v>
      </c>
      <c r="P535" s="23">
        <f t="shared" si="40"/>
        <v>36.624000000000024</v>
      </c>
      <c r="Q535" s="23">
        <f t="shared" si="41"/>
        <v>36.624000000000002</v>
      </c>
      <c r="R535" s="24">
        <f t="shared" si="42"/>
        <v>769.10400000000004</v>
      </c>
      <c r="S535" s="25">
        <f t="shared" si="43"/>
        <v>36.624000000000024</v>
      </c>
      <c r="T535" s="31">
        <f t="shared" si="44"/>
        <v>36.62400000073248</v>
      </c>
      <c r="U535" s="10"/>
      <c r="V535" s="10"/>
      <c r="W535" s="10"/>
      <c r="X535" s="10"/>
      <c r="Y535" s="10"/>
      <c r="Z535" s="10"/>
      <c r="AA535" s="10"/>
    </row>
    <row r="536" spans="1:27" ht="15.75">
      <c r="A536" s="10" t="s">
        <v>815</v>
      </c>
      <c r="B536" s="10" t="s">
        <v>246</v>
      </c>
      <c r="C536" s="11">
        <v>0</v>
      </c>
      <c r="D536" s="11">
        <v>0</v>
      </c>
      <c r="E536" s="10" t="s">
        <v>26</v>
      </c>
      <c r="F536" s="11">
        <v>93.96</v>
      </c>
      <c r="G536" s="11">
        <v>9</v>
      </c>
      <c r="H536" s="11">
        <v>42.281999999999996</v>
      </c>
      <c r="I536" s="11">
        <v>887.92200000000003</v>
      </c>
      <c r="J536" s="12">
        <v>43544</v>
      </c>
      <c r="K536" s="13">
        <v>1</v>
      </c>
      <c r="L536" s="10" t="s">
        <v>23</v>
      </c>
      <c r="M536" s="11">
        <v>845.64</v>
      </c>
      <c r="N536" s="11">
        <v>4.761904762E-2</v>
      </c>
      <c r="O536" s="11">
        <v>42.281999999999996</v>
      </c>
      <c r="P536" s="23">
        <f t="shared" si="40"/>
        <v>42.282000000000039</v>
      </c>
      <c r="Q536" s="23">
        <f t="shared" si="41"/>
        <v>42.281999999999996</v>
      </c>
      <c r="R536" s="24">
        <f t="shared" si="42"/>
        <v>887.92200000000003</v>
      </c>
      <c r="S536" s="25">
        <f t="shared" si="43"/>
        <v>42.282000000000039</v>
      </c>
      <c r="T536" s="31">
        <f t="shared" si="44"/>
        <v>42.282000000845642</v>
      </c>
      <c r="U536" s="10"/>
      <c r="V536" s="10"/>
      <c r="W536" s="10"/>
      <c r="X536" s="10"/>
      <c r="Y536" s="10"/>
      <c r="Z536" s="10"/>
      <c r="AA536" s="10"/>
    </row>
    <row r="537" spans="1:27" ht="15.75">
      <c r="A537" s="10" t="s">
        <v>816</v>
      </c>
      <c r="B537" s="10" t="s">
        <v>254</v>
      </c>
      <c r="C537" s="11">
        <v>0</v>
      </c>
      <c r="D537" s="11">
        <v>0</v>
      </c>
      <c r="E537" s="10" t="s">
        <v>26</v>
      </c>
      <c r="F537" s="11">
        <v>55.61</v>
      </c>
      <c r="G537" s="11">
        <v>7</v>
      </c>
      <c r="H537" s="11">
        <v>19.4635</v>
      </c>
      <c r="I537" s="11">
        <v>408.73349999999999</v>
      </c>
      <c r="J537" s="12">
        <v>43547</v>
      </c>
      <c r="K537" s="13">
        <v>1</v>
      </c>
      <c r="L537" s="10" t="s">
        <v>23</v>
      </c>
      <c r="M537" s="11">
        <v>389.27</v>
      </c>
      <c r="N537" s="11">
        <v>4.761904762E-2</v>
      </c>
      <c r="O537" s="11">
        <v>19.4635</v>
      </c>
      <c r="P537" s="23">
        <f t="shared" si="40"/>
        <v>19.46350000000001</v>
      </c>
      <c r="Q537" s="23">
        <f t="shared" si="41"/>
        <v>19.4635</v>
      </c>
      <c r="R537" s="24">
        <f t="shared" si="42"/>
        <v>408.73349999999999</v>
      </c>
      <c r="S537" s="25">
        <f t="shared" si="43"/>
        <v>19.46350000000001</v>
      </c>
      <c r="T537" s="31">
        <f t="shared" si="44"/>
        <v>19.463500000389271</v>
      </c>
      <c r="U537" s="10"/>
      <c r="V537" s="10"/>
      <c r="W537" s="10"/>
      <c r="X537" s="10"/>
      <c r="Y537" s="10"/>
      <c r="Z537" s="10"/>
      <c r="AA537" s="10"/>
    </row>
    <row r="538" spans="1:27" ht="15.75">
      <c r="A538" s="10" t="s">
        <v>817</v>
      </c>
      <c r="B538" s="10" t="s">
        <v>254</v>
      </c>
      <c r="C538" s="11">
        <v>0</v>
      </c>
      <c r="D538" s="11">
        <v>0</v>
      </c>
      <c r="E538" s="10" t="s">
        <v>37</v>
      </c>
      <c r="F538" s="11">
        <v>84.83</v>
      </c>
      <c r="G538" s="11">
        <v>1</v>
      </c>
      <c r="H538" s="11">
        <v>4.2415000000000003</v>
      </c>
      <c r="I538" s="11">
        <v>89.0715</v>
      </c>
      <c r="J538" s="12">
        <v>43479</v>
      </c>
      <c r="K538" s="13">
        <v>2</v>
      </c>
      <c r="L538" s="10" t="s">
        <v>18</v>
      </c>
      <c r="M538" s="11">
        <v>84.83</v>
      </c>
      <c r="N538" s="11">
        <v>4.761904762E-2</v>
      </c>
      <c r="O538" s="11">
        <v>4.2415000000000003</v>
      </c>
      <c r="P538" s="23">
        <f t="shared" si="40"/>
        <v>4.241500000000002</v>
      </c>
      <c r="Q538" s="23">
        <f t="shared" si="41"/>
        <v>4.2415000000000003</v>
      </c>
      <c r="R538" s="24">
        <f t="shared" si="42"/>
        <v>89.0715</v>
      </c>
      <c r="S538" s="25">
        <f t="shared" si="43"/>
        <v>4.241500000000002</v>
      </c>
      <c r="T538" s="31">
        <f t="shared" si="44"/>
        <v>4.2415000000848302</v>
      </c>
      <c r="U538" s="10"/>
      <c r="V538" s="10"/>
      <c r="W538" s="10"/>
      <c r="X538" s="10"/>
      <c r="Y538" s="10"/>
      <c r="Z538" s="10"/>
      <c r="AA538" s="10"/>
    </row>
    <row r="539" spans="1:27" ht="15.75">
      <c r="A539" s="10" t="s">
        <v>818</v>
      </c>
      <c r="B539" s="10" t="s">
        <v>246</v>
      </c>
      <c r="C539" s="11">
        <v>1</v>
      </c>
      <c r="D539" s="11">
        <v>1</v>
      </c>
      <c r="E539" s="10" t="s">
        <v>30</v>
      </c>
      <c r="F539" s="11">
        <v>71.63</v>
      </c>
      <c r="G539" s="11">
        <v>2</v>
      </c>
      <c r="H539" s="11">
        <v>7.1630000000000003</v>
      </c>
      <c r="I539" s="11">
        <v>150.423</v>
      </c>
      <c r="J539" s="12">
        <v>43508</v>
      </c>
      <c r="K539" s="13">
        <v>1</v>
      </c>
      <c r="L539" s="10" t="s">
        <v>18</v>
      </c>
      <c r="M539" s="11">
        <v>143.26</v>
      </c>
      <c r="N539" s="11">
        <v>4.761904762E-2</v>
      </c>
      <c r="O539" s="11">
        <v>7.1630000000000003</v>
      </c>
      <c r="P539" s="23">
        <f t="shared" si="40"/>
        <v>7.1630000000000109</v>
      </c>
      <c r="Q539" s="23">
        <f t="shared" si="41"/>
        <v>7.1630000000000003</v>
      </c>
      <c r="R539" s="24">
        <f t="shared" si="42"/>
        <v>150.423</v>
      </c>
      <c r="S539" s="25">
        <f t="shared" si="43"/>
        <v>7.1630000000000109</v>
      </c>
      <c r="T539" s="31">
        <f t="shared" si="44"/>
        <v>7.1630000001432599</v>
      </c>
      <c r="U539" s="10"/>
      <c r="V539" s="10"/>
      <c r="W539" s="10"/>
      <c r="X539" s="10"/>
      <c r="Y539" s="10"/>
      <c r="Z539" s="10"/>
      <c r="AA539" s="10"/>
    </row>
    <row r="540" spans="1:27" ht="15.75">
      <c r="A540" s="10" t="s">
        <v>819</v>
      </c>
      <c r="B540" s="10" t="s">
        <v>246</v>
      </c>
      <c r="C540" s="11">
        <v>1</v>
      </c>
      <c r="D540" s="11">
        <v>0</v>
      </c>
      <c r="E540" s="10" t="s">
        <v>26</v>
      </c>
      <c r="F540" s="11">
        <v>37.69</v>
      </c>
      <c r="G540" s="11">
        <v>2</v>
      </c>
      <c r="H540" s="11">
        <v>3.7690000000000001</v>
      </c>
      <c r="I540" s="11">
        <v>79.149000000000001</v>
      </c>
      <c r="J540" s="12">
        <v>43516</v>
      </c>
      <c r="K540" s="13">
        <v>2</v>
      </c>
      <c r="L540" s="10" t="s">
        <v>18</v>
      </c>
      <c r="M540" s="11">
        <v>75.38</v>
      </c>
      <c r="N540" s="11">
        <v>4.761904762E-2</v>
      </c>
      <c r="O540" s="11">
        <v>3.7690000000000001</v>
      </c>
      <c r="P540" s="23">
        <f t="shared" si="40"/>
        <v>3.7690000000000055</v>
      </c>
      <c r="Q540" s="23">
        <f t="shared" si="41"/>
        <v>3.7690000000000001</v>
      </c>
      <c r="R540" s="24">
        <f t="shared" si="42"/>
        <v>79.149000000000001</v>
      </c>
      <c r="S540" s="25">
        <f t="shared" si="43"/>
        <v>3.7690000000000055</v>
      </c>
      <c r="T540" s="31">
        <f t="shared" si="44"/>
        <v>3.7690000000753803</v>
      </c>
      <c r="U540" s="10"/>
      <c r="V540" s="10"/>
      <c r="W540" s="10"/>
      <c r="X540" s="10"/>
      <c r="Y540" s="10"/>
      <c r="Z540" s="10"/>
      <c r="AA540" s="10"/>
    </row>
    <row r="541" spans="1:27" ht="15.75">
      <c r="A541" s="10" t="s">
        <v>820</v>
      </c>
      <c r="B541" s="10" t="s">
        <v>254</v>
      </c>
      <c r="C541" s="11">
        <v>1</v>
      </c>
      <c r="D541" s="11">
        <v>1</v>
      </c>
      <c r="E541" s="10" t="s">
        <v>30</v>
      </c>
      <c r="F541" s="11">
        <v>31.67</v>
      </c>
      <c r="G541" s="11">
        <v>8</v>
      </c>
      <c r="H541" s="11">
        <v>12.667999999999999</v>
      </c>
      <c r="I541" s="11">
        <v>266.02800000000002</v>
      </c>
      <c r="J541" s="12">
        <v>43467</v>
      </c>
      <c r="K541" s="13">
        <v>2</v>
      </c>
      <c r="L541" s="10" t="s">
        <v>282</v>
      </c>
      <c r="M541" s="11">
        <v>253.36</v>
      </c>
      <c r="N541" s="11">
        <v>4.761904762E-2</v>
      </c>
      <c r="O541" s="11">
        <v>12.667999999999999</v>
      </c>
      <c r="P541" s="23">
        <f t="shared" si="40"/>
        <v>12.668000000000006</v>
      </c>
      <c r="Q541" s="23">
        <f t="shared" si="41"/>
        <v>12.668000000000001</v>
      </c>
      <c r="R541" s="24">
        <f t="shared" si="42"/>
        <v>266.02800000000002</v>
      </c>
      <c r="S541" s="25">
        <f t="shared" si="43"/>
        <v>12.668000000000006</v>
      </c>
      <c r="T541" s="31">
        <f t="shared" si="44"/>
        <v>12.668000000253361</v>
      </c>
      <c r="U541" s="10"/>
      <c r="V541" s="10"/>
      <c r="W541" s="10"/>
      <c r="X541" s="10"/>
      <c r="Y541" s="10"/>
      <c r="Z541" s="10"/>
      <c r="AA541" s="10"/>
    </row>
    <row r="542" spans="1:27" ht="15.75">
      <c r="A542" s="10" t="s">
        <v>821</v>
      </c>
      <c r="B542" s="10" t="s">
        <v>254</v>
      </c>
      <c r="C542" s="11">
        <v>1</v>
      </c>
      <c r="D542" s="11">
        <v>1</v>
      </c>
      <c r="E542" s="10" t="s">
        <v>37</v>
      </c>
      <c r="F542" s="11">
        <v>38.42</v>
      </c>
      <c r="G542" s="11">
        <v>1</v>
      </c>
      <c r="H542" s="11">
        <v>1.921</v>
      </c>
      <c r="I542" s="11">
        <v>40.341000000000001</v>
      </c>
      <c r="J542" s="12">
        <v>43498</v>
      </c>
      <c r="K542" s="13">
        <v>2</v>
      </c>
      <c r="L542" s="10" t="s">
        <v>23</v>
      </c>
      <c r="M542" s="11">
        <v>38.42</v>
      </c>
      <c r="N542" s="11">
        <v>4.761904762E-2</v>
      </c>
      <c r="O542" s="11">
        <v>1.921</v>
      </c>
      <c r="P542" s="23">
        <f t="shared" si="40"/>
        <v>1.9209999999999994</v>
      </c>
      <c r="Q542" s="23">
        <f t="shared" si="41"/>
        <v>1.9210000000000003</v>
      </c>
      <c r="R542" s="24">
        <f t="shared" si="42"/>
        <v>40.341000000000001</v>
      </c>
      <c r="S542" s="25">
        <f t="shared" si="43"/>
        <v>1.9209999999999994</v>
      </c>
      <c r="T542" s="31">
        <f t="shared" si="44"/>
        <v>1.92100000003842</v>
      </c>
      <c r="U542" s="10"/>
      <c r="V542" s="10"/>
      <c r="W542" s="10"/>
      <c r="X542" s="10"/>
      <c r="Y542" s="10"/>
      <c r="Z542" s="10"/>
      <c r="AA542" s="10"/>
    </row>
    <row r="543" spans="1:27" ht="15.75">
      <c r="A543" s="10" t="s">
        <v>822</v>
      </c>
      <c r="B543" s="10" t="s">
        <v>251</v>
      </c>
      <c r="C543" s="11">
        <v>1</v>
      </c>
      <c r="D543" s="11">
        <v>0</v>
      </c>
      <c r="E543" s="10" t="s">
        <v>39</v>
      </c>
      <c r="F543" s="11">
        <v>65.23</v>
      </c>
      <c r="G543" s="11">
        <v>10</v>
      </c>
      <c r="H543" s="11">
        <v>32.615000000000002</v>
      </c>
      <c r="I543" s="11">
        <v>684.91499999999996</v>
      </c>
      <c r="J543" s="12">
        <v>43473</v>
      </c>
      <c r="K543" s="13">
        <v>2</v>
      </c>
      <c r="L543" s="10" t="s">
        <v>282</v>
      </c>
      <c r="M543" s="11">
        <v>652.29999999999995</v>
      </c>
      <c r="N543" s="11">
        <v>4.761904762E-2</v>
      </c>
      <c r="O543" s="11">
        <v>32.615000000000002</v>
      </c>
      <c r="P543" s="23">
        <f t="shared" si="40"/>
        <v>32.615000000000123</v>
      </c>
      <c r="Q543" s="23">
        <f t="shared" si="41"/>
        <v>32.615000000000002</v>
      </c>
      <c r="R543" s="24">
        <f t="shared" si="42"/>
        <v>684.91500000000008</v>
      </c>
      <c r="S543" s="25">
        <f t="shared" si="43"/>
        <v>32.615000000000009</v>
      </c>
      <c r="T543" s="31">
        <f t="shared" si="44"/>
        <v>32.615000000652302</v>
      </c>
      <c r="U543" s="10"/>
      <c r="V543" s="10"/>
      <c r="W543" s="10"/>
      <c r="X543" s="10"/>
      <c r="Y543" s="10"/>
      <c r="Z543" s="10"/>
      <c r="AA543" s="10"/>
    </row>
    <row r="544" spans="1:27" ht="15.75">
      <c r="A544" s="10" t="s">
        <v>823</v>
      </c>
      <c r="B544" s="10" t="s">
        <v>254</v>
      </c>
      <c r="C544" s="11">
        <v>1</v>
      </c>
      <c r="D544" s="11">
        <v>1</v>
      </c>
      <c r="E544" s="10" t="s">
        <v>26</v>
      </c>
      <c r="F544" s="11">
        <v>10.53</v>
      </c>
      <c r="G544" s="11">
        <v>5</v>
      </c>
      <c r="H544" s="11">
        <v>2.6324999999999998</v>
      </c>
      <c r="I544" s="11">
        <v>55.282499999999999</v>
      </c>
      <c r="J544" s="12">
        <v>43495</v>
      </c>
      <c r="K544" s="13">
        <v>1</v>
      </c>
      <c r="L544" s="10" t="s">
        <v>282</v>
      </c>
      <c r="M544" s="11">
        <v>52.65</v>
      </c>
      <c r="N544" s="11">
        <v>4.761904762E-2</v>
      </c>
      <c r="O544" s="11">
        <v>2.6324999999999998</v>
      </c>
      <c r="P544" s="23">
        <f t="shared" si="40"/>
        <v>2.6325000000000003</v>
      </c>
      <c r="Q544" s="23">
        <f t="shared" si="41"/>
        <v>2.6324999999999998</v>
      </c>
      <c r="R544" s="24">
        <f t="shared" si="42"/>
        <v>55.282499999999999</v>
      </c>
      <c r="S544" s="25">
        <f t="shared" si="43"/>
        <v>2.6325000000000003</v>
      </c>
      <c r="T544" s="31">
        <f t="shared" si="44"/>
        <v>2.6325000000526502</v>
      </c>
      <c r="U544" s="10"/>
      <c r="V544" s="10"/>
      <c r="W544" s="10"/>
      <c r="X544" s="10"/>
      <c r="Y544" s="10"/>
      <c r="Z544" s="10"/>
      <c r="AA544" s="10"/>
    </row>
    <row r="545" spans="1:27" ht="15.75">
      <c r="A545" s="10" t="s">
        <v>824</v>
      </c>
      <c r="B545" s="10" t="s">
        <v>251</v>
      </c>
      <c r="C545" s="11">
        <v>1</v>
      </c>
      <c r="D545" s="11">
        <v>1</v>
      </c>
      <c r="E545" s="10" t="s">
        <v>26</v>
      </c>
      <c r="F545" s="11">
        <v>12.29</v>
      </c>
      <c r="G545" s="11">
        <v>9</v>
      </c>
      <c r="H545" s="11">
        <v>5.5305</v>
      </c>
      <c r="I545" s="11">
        <v>116.1405</v>
      </c>
      <c r="J545" s="12">
        <v>43550</v>
      </c>
      <c r="K545" s="13">
        <v>2</v>
      </c>
      <c r="L545" s="10" t="s">
        <v>282</v>
      </c>
      <c r="M545" s="11">
        <v>110.61</v>
      </c>
      <c r="N545" s="11">
        <v>4.761904762E-2</v>
      </c>
      <c r="O545" s="11">
        <v>5.5305</v>
      </c>
      <c r="P545" s="23">
        <f t="shared" si="40"/>
        <v>5.5304999999999893</v>
      </c>
      <c r="Q545" s="23">
        <f t="shared" si="41"/>
        <v>5.5305</v>
      </c>
      <c r="R545" s="24">
        <f t="shared" si="42"/>
        <v>116.14049999999999</v>
      </c>
      <c r="S545" s="25">
        <f t="shared" si="43"/>
        <v>5.5305000000000035</v>
      </c>
      <c r="T545" s="31">
        <f t="shared" si="44"/>
        <v>5.5305000001106093</v>
      </c>
      <c r="U545" s="10"/>
      <c r="V545" s="10"/>
      <c r="W545" s="10"/>
      <c r="X545" s="10"/>
      <c r="Y545" s="10"/>
      <c r="Z545" s="10"/>
      <c r="AA545" s="10"/>
    </row>
    <row r="546" spans="1:27" ht="15.75">
      <c r="A546" s="10" t="s">
        <v>825</v>
      </c>
      <c r="B546" s="10" t="s">
        <v>254</v>
      </c>
      <c r="C546" s="11">
        <v>1</v>
      </c>
      <c r="D546" s="11">
        <v>0</v>
      </c>
      <c r="E546" s="10" t="s">
        <v>17</v>
      </c>
      <c r="F546" s="11">
        <v>81.23</v>
      </c>
      <c r="G546" s="11">
        <v>7</v>
      </c>
      <c r="H546" s="11">
        <v>28.430499999999999</v>
      </c>
      <c r="I546" s="11">
        <v>597.04049999999995</v>
      </c>
      <c r="J546" s="12">
        <v>43480</v>
      </c>
      <c r="K546" s="13">
        <v>2</v>
      </c>
      <c r="L546" s="10" t="s">
        <v>23</v>
      </c>
      <c r="M546" s="11">
        <v>568.61</v>
      </c>
      <c r="N546" s="11">
        <v>4.761904762E-2</v>
      </c>
      <c r="O546" s="11">
        <v>28.430499999999999</v>
      </c>
      <c r="P546" s="23">
        <f t="shared" si="40"/>
        <v>28.430500000000052</v>
      </c>
      <c r="Q546" s="23">
        <f t="shared" si="41"/>
        <v>28.430500000000002</v>
      </c>
      <c r="R546" s="24">
        <f t="shared" si="42"/>
        <v>597.04050000000007</v>
      </c>
      <c r="S546" s="25">
        <f t="shared" si="43"/>
        <v>28.430499999999938</v>
      </c>
      <c r="T546" s="31">
        <f t="shared" si="44"/>
        <v>28.430500000568614</v>
      </c>
      <c r="U546" s="10"/>
      <c r="V546" s="10"/>
      <c r="W546" s="10"/>
      <c r="X546" s="10"/>
      <c r="Y546" s="10"/>
      <c r="Z546" s="10"/>
      <c r="AA546" s="10"/>
    </row>
    <row r="547" spans="1:27" ht="15.75">
      <c r="A547" s="10" t="s">
        <v>826</v>
      </c>
      <c r="B547" s="10" t="s">
        <v>251</v>
      </c>
      <c r="C547" s="11">
        <v>1</v>
      </c>
      <c r="D547" s="11">
        <v>1</v>
      </c>
      <c r="E547" s="10" t="s">
        <v>39</v>
      </c>
      <c r="F547" s="11">
        <v>22.32</v>
      </c>
      <c r="G547" s="11">
        <v>4</v>
      </c>
      <c r="H547" s="11">
        <v>4.4640000000000004</v>
      </c>
      <c r="I547" s="11">
        <v>93.744</v>
      </c>
      <c r="J547" s="12">
        <v>43538</v>
      </c>
      <c r="K547" s="13">
        <v>1</v>
      </c>
      <c r="L547" s="10" t="s">
        <v>18</v>
      </c>
      <c r="M547" s="11">
        <v>89.28</v>
      </c>
      <c r="N547" s="11">
        <v>4.761904762E-2</v>
      </c>
      <c r="O547" s="11">
        <v>4.4640000000000004</v>
      </c>
      <c r="P547" s="23">
        <f t="shared" si="40"/>
        <v>4.4639999999999986</v>
      </c>
      <c r="Q547" s="23">
        <f t="shared" si="41"/>
        <v>4.4640000000000004</v>
      </c>
      <c r="R547" s="24">
        <f t="shared" si="42"/>
        <v>93.744</v>
      </c>
      <c r="S547" s="25">
        <f t="shared" si="43"/>
        <v>4.4639999999999986</v>
      </c>
      <c r="T547" s="31">
        <f t="shared" si="44"/>
        <v>4.4640000000892801</v>
      </c>
      <c r="U547" s="10"/>
      <c r="V547" s="10"/>
      <c r="W547" s="10"/>
      <c r="X547" s="10"/>
      <c r="Y547" s="10"/>
      <c r="Z547" s="10"/>
      <c r="AA547" s="10"/>
    </row>
    <row r="548" spans="1:27" ht="15.75">
      <c r="A548" s="10" t="s">
        <v>827</v>
      </c>
      <c r="B548" s="10" t="s">
        <v>246</v>
      </c>
      <c r="C548" s="11">
        <v>0</v>
      </c>
      <c r="D548" s="11">
        <v>1</v>
      </c>
      <c r="E548" s="10" t="s">
        <v>37</v>
      </c>
      <c r="F548" s="11">
        <v>27.28</v>
      </c>
      <c r="G548" s="11">
        <v>5</v>
      </c>
      <c r="H548" s="11">
        <v>6.82</v>
      </c>
      <c r="I548" s="11">
        <v>143.22</v>
      </c>
      <c r="J548" s="12">
        <v>43499</v>
      </c>
      <c r="K548" s="13">
        <v>0</v>
      </c>
      <c r="L548" s="10" t="s">
        <v>282</v>
      </c>
      <c r="M548" s="11">
        <v>136.4</v>
      </c>
      <c r="N548" s="11">
        <v>4.761904762E-2</v>
      </c>
      <c r="O548" s="11">
        <v>6.82</v>
      </c>
      <c r="P548" s="23">
        <f t="shared" si="40"/>
        <v>6.8199999999999932</v>
      </c>
      <c r="Q548" s="23">
        <f t="shared" si="41"/>
        <v>6.82</v>
      </c>
      <c r="R548" s="24">
        <f t="shared" si="42"/>
        <v>143.22</v>
      </c>
      <c r="S548" s="25">
        <f t="shared" si="43"/>
        <v>6.8199999999999932</v>
      </c>
      <c r="T548" s="31">
        <f t="shared" si="44"/>
        <v>6.8200000001363996</v>
      </c>
      <c r="U548" s="10"/>
      <c r="V548" s="10"/>
      <c r="W548" s="10"/>
      <c r="X548" s="10"/>
      <c r="Y548" s="10"/>
      <c r="Z548" s="10"/>
      <c r="AA548" s="10"/>
    </row>
    <row r="549" spans="1:27" ht="15.75">
      <c r="A549" s="10" t="s">
        <v>828</v>
      </c>
      <c r="B549" s="10" t="s">
        <v>246</v>
      </c>
      <c r="C549" s="11">
        <v>1</v>
      </c>
      <c r="D549" s="11">
        <v>1</v>
      </c>
      <c r="E549" s="10" t="s">
        <v>22</v>
      </c>
      <c r="F549" s="11">
        <v>17.420000000000002</v>
      </c>
      <c r="G549" s="11">
        <v>10</v>
      </c>
      <c r="H549" s="11">
        <v>8.7100000000000009</v>
      </c>
      <c r="I549" s="11">
        <v>182.91</v>
      </c>
      <c r="J549" s="12">
        <v>43518</v>
      </c>
      <c r="K549" s="13">
        <v>1</v>
      </c>
      <c r="L549" s="10" t="s">
        <v>18</v>
      </c>
      <c r="M549" s="11">
        <v>174.2</v>
      </c>
      <c r="N549" s="11">
        <v>4.761904762E-2</v>
      </c>
      <c r="O549" s="11">
        <v>8.7100000000000009</v>
      </c>
      <c r="P549" s="23">
        <f t="shared" si="40"/>
        <v>8.7100000000000364</v>
      </c>
      <c r="Q549" s="23">
        <f t="shared" si="41"/>
        <v>8.7100000000000009</v>
      </c>
      <c r="R549" s="24">
        <f t="shared" si="42"/>
        <v>182.91000000000003</v>
      </c>
      <c r="S549" s="25">
        <f t="shared" si="43"/>
        <v>8.710000000000008</v>
      </c>
      <c r="T549" s="31">
        <f t="shared" si="44"/>
        <v>8.7100000001742011</v>
      </c>
      <c r="U549" s="10"/>
      <c r="V549" s="10"/>
      <c r="W549" s="10"/>
      <c r="X549" s="10"/>
      <c r="Y549" s="10"/>
      <c r="Z549" s="10"/>
      <c r="AA549" s="10"/>
    </row>
    <row r="550" spans="1:27" ht="15.75">
      <c r="A550" s="10" t="s">
        <v>829</v>
      </c>
      <c r="B550" s="10" t="s">
        <v>251</v>
      </c>
      <c r="C550" s="11">
        <v>0</v>
      </c>
      <c r="D550" s="11">
        <v>0</v>
      </c>
      <c r="E550" s="10" t="s">
        <v>26</v>
      </c>
      <c r="F550" s="11">
        <v>73.28</v>
      </c>
      <c r="G550" s="11">
        <v>5</v>
      </c>
      <c r="H550" s="11">
        <v>18.32</v>
      </c>
      <c r="I550" s="11">
        <v>384.72</v>
      </c>
      <c r="J550" s="12">
        <v>43489</v>
      </c>
      <c r="K550" s="13">
        <v>2</v>
      </c>
      <c r="L550" s="10" t="s">
        <v>18</v>
      </c>
      <c r="M550" s="11">
        <v>366.4</v>
      </c>
      <c r="N550" s="11">
        <v>4.761904762E-2</v>
      </c>
      <c r="O550" s="11">
        <v>18.32</v>
      </c>
      <c r="P550" s="23">
        <f t="shared" si="40"/>
        <v>18.319999999999993</v>
      </c>
      <c r="Q550" s="23">
        <f t="shared" si="41"/>
        <v>18.32</v>
      </c>
      <c r="R550" s="24">
        <f t="shared" si="42"/>
        <v>384.71999999999997</v>
      </c>
      <c r="S550" s="25">
        <f t="shared" si="43"/>
        <v>18.32000000000005</v>
      </c>
      <c r="T550" s="31">
        <f t="shared" si="44"/>
        <v>18.320000000366399</v>
      </c>
      <c r="U550" s="10"/>
      <c r="V550" s="10"/>
      <c r="W550" s="10"/>
      <c r="X550" s="10"/>
      <c r="Y550" s="10"/>
      <c r="Z550" s="10"/>
      <c r="AA550" s="10"/>
    </row>
    <row r="551" spans="1:27" ht="15.75">
      <c r="A551" s="10" t="s">
        <v>830</v>
      </c>
      <c r="B551" s="10" t="s">
        <v>254</v>
      </c>
      <c r="C551" s="11">
        <v>1</v>
      </c>
      <c r="D551" s="11">
        <v>1</v>
      </c>
      <c r="E551" s="10" t="s">
        <v>39</v>
      </c>
      <c r="F551" s="11">
        <v>84.87</v>
      </c>
      <c r="G551" s="11">
        <v>3</v>
      </c>
      <c r="H551" s="11">
        <v>12.730499999999999</v>
      </c>
      <c r="I551" s="11">
        <v>267.34050000000002</v>
      </c>
      <c r="J551" s="12">
        <v>43490</v>
      </c>
      <c r="K551" s="13">
        <v>2</v>
      </c>
      <c r="L551" s="10" t="s">
        <v>18</v>
      </c>
      <c r="M551" s="11">
        <v>254.61</v>
      </c>
      <c r="N551" s="11">
        <v>4.761904762E-2</v>
      </c>
      <c r="O551" s="11">
        <v>12.730499999999999</v>
      </c>
      <c r="P551" s="23">
        <f t="shared" si="40"/>
        <v>12.730500000000006</v>
      </c>
      <c r="Q551" s="23">
        <f t="shared" si="41"/>
        <v>12.730499999999999</v>
      </c>
      <c r="R551" s="24">
        <f t="shared" si="42"/>
        <v>267.34050000000002</v>
      </c>
      <c r="S551" s="25">
        <f t="shared" si="43"/>
        <v>12.730500000000006</v>
      </c>
      <c r="T551" s="31">
        <f t="shared" si="44"/>
        <v>12.730500000254612</v>
      </c>
      <c r="U551" s="10"/>
      <c r="V551" s="10"/>
      <c r="W551" s="10"/>
      <c r="X551" s="10"/>
      <c r="Y551" s="10"/>
      <c r="Z551" s="10"/>
      <c r="AA551" s="10"/>
    </row>
    <row r="552" spans="1:27" ht="15.75">
      <c r="A552" s="10" t="s">
        <v>831</v>
      </c>
      <c r="B552" s="10" t="s">
        <v>246</v>
      </c>
      <c r="C552" s="11">
        <v>0</v>
      </c>
      <c r="D552" s="11">
        <v>1</v>
      </c>
      <c r="E552" s="10" t="s">
        <v>39</v>
      </c>
      <c r="F552" s="11">
        <v>97.29</v>
      </c>
      <c r="G552" s="11">
        <v>8</v>
      </c>
      <c r="H552" s="11">
        <v>38.915999999999997</v>
      </c>
      <c r="I552" s="11">
        <v>817.23599999999999</v>
      </c>
      <c r="J552" s="12">
        <v>43533</v>
      </c>
      <c r="K552" s="13">
        <v>1</v>
      </c>
      <c r="L552" s="10" t="s">
        <v>282</v>
      </c>
      <c r="M552" s="11">
        <v>778.32</v>
      </c>
      <c r="N552" s="11">
        <v>4.761904762E-2</v>
      </c>
      <c r="O552" s="11">
        <v>38.915999999999997</v>
      </c>
      <c r="P552" s="23">
        <f t="shared" si="40"/>
        <v>38.916000000000054</v>
      </c>
      <c r="Q552" s="23">
        <f t="shared" si="41"/>
        <v>38.916000000000004</v>
      </c>
      <c r="R552" s="24">
        <f t="shared" si="42"/>
        <v>817.2360000000001</v>
      </c>
      <c r="S552" s="25">
        <f t="shared" si="43"/>
        <v>38.91599999999994</v>
      </c>
      <c r="T552" s="31">
        <f t="shared" si="44"/>
        <v>38.916000000778325</v>
      </c>
      <c r="U552" s="10"/>
      <c r="V552" s="10"/>
      <c r="W552" s="10"/>
      <c r="X552" s="10"/>
      <c r="Y552" s="10"/>
      <c r="Z552" s="10"/>
      <c r="AA552" s="10"/>
    </row>
    <row r="553" spans="1:27" ht="15.75">
      <c r="A553" s="10" t="s">
        <v>832</v>
      </c>
      <c r="B553" s="10" t="s">
        <v>251</v>
      </c>
      <c r="C553" s="11">
        <v>1</v>
      </c>
      <c r="D553" s="11">
        <v>1</v>
      </c>
      <c r="E553" s="10" t="s">
        <v>22</v>
      </c>
      <c r="F553" s="11">
        <v>35.74</v>
      </c>
      <c r="G553" s="11">
        <v>8</v>
      </c>
      <c r="H553" s="11">
        <v>14.295999999999999</v>
      </c>
      <c r="I553" s="11">
        <v>300.21600000000001</v>
      </c>
      <c r="J553" s="12">
        <v>43513</v>
      </c>
      <c r="K553" s="13">
        <v>2</v>
      </c>
      <c r="L553" s="10" t="s">
        <v>18</v>
      </c>
      <c r="M553" s="11">
        <v>285.92</v>
      </c>
      <c r="N553" s="11">
        <v>4.761904762E-2</v>
      </c>
      <c r="O553" s="11">
        <v>14.295999999999999</v>
      </c>
      <c r="P553" s="23">
        <f t="shared" si="40"/>
        <v>14.295999999999992</v>
      </c>
      <c r="Q553" s="23">
        <f t="shared" si="41"/>
        <v>14.296000000000001</v>
      </c>
      <c r="R553" s="24">
        <f t="shared" si="42"/>
        <v>300.21600000000001</v>
      </c>
      <c r="S553" s="25">
        <f t="shared" si="43"/>
        <v>14.295999999999992</v>
      </c>
      <c r="T553" s="31">
        <f t="shared" si="44"/>
        <v>14.29600000028592</v>
      </c>
      <c r="U553" s="10"/>
      <c r="V553" s="10"/>
      <c r="W553" s="10"/>
      <c r="X553" s="10"/>
      <c r="Y553" s="10"/>
      <c r="Z553" s="10"/>
      <c r="AA553" s="10"/>
    </row>
    <row r="554" spans="1:27" ht="15.75">
      <c r="A554" s="10" t="s">
        <v>833</v>
      </c>
      <c r="B554" s="10" t="s">
        <v>246</v>
      </c>
      <c r="C554" s="11">
        <v>0</v>
      </c>
      <c r="D554" s="11">
        <v>1</v>
      </c>
      <c r="E554" s="10" t="s">
        <v>26</v>
      </c>
      <c r="F554" s="11">
        <v>96.52</v>
      </c>
      <c r="G554" s="11">
        <v>6</v>
      </c>
      <c r="H554" s="11">
        <v>28.956</v>
      </c>
      <c r="I554" s="11">
        <v>608.07600000000002</v>
      </c>
      <c r="J554" s="12">
        <v>43476</v>
      </c>
      <c r="K554" s="13">
        <v>1</v>
      </c>
      <c r="L554" s="10" t="s">
        <v>23</v>
      </c>
      <c r="M554" s="11">
        <v>579.12</v>
      </c>
      <c r="N554" s="11">
        <v>4.761904762E-2</v>
      </c>
      <c r="O554" s="11">
        <v>28.956</v>
      </c>
      <c r="P554" s="23">
        <f t="shared" si="40"/>
        <v>28.956000000000017</v>
      </c>
      <c r="Q554" s="23">
        <f t="shared" si="41"/>
        <v>28.956000000000003</v>
      </c>
      <c r="R554" s="24">
        <f t="shared" si="42"/>
        <v>608.07600000000002</v>
      </c>
      <c r="S554" s="25">
        <f t="shared" si="43"/>
        <v>28.956000000000017</v>
      </c>
      <c r="T554" s="31">
        <f t="shared" si="44"/>
        <v>28.95600000057912</v>
      </c>
      <c r="U554" s="10"/>
      <c r="V554" s="10"/>
      <c r="W554" s="10"/>
      <c r="X554" s="10"/>
      <c r="Y554" s="10"/>
      <c r="Z554" s="10"/>
      <c r="AA554" s="10"/>
    </row>
    <row r="555" spans="1:27" ht="15.75">
      <c r="A555" s="10" t="s">
        <v>834</v>
      </c>
      <c r="B555" s="10" t="s">
        <v>246</v>
      </c>
      <c r="C555" s="11">
        <v>1</v>
      </c>
      <c r="D555" s="11">
        <v>0</v>
      </c>
      <c r="E555" s="10" t="s">
        <v>37</v>
      </c>
      <c r="F555" s="11">
        <v>18.850000000000001</v>
      </c>
      <c r="G555" s="11">
        <v>10</v>
      </c>
      <c r="H555" s="11">
        <v>9.4250000000000007</v>
      </c>
      <c r="I555" s="11">
        <v>197.92500000000001</v>
      </c>
      <c r="J555" s="12">
        <v>43523</v>
      </c>
      <c r="K555" s="13">
        <v>2</v>
      </c>
      <c r="L555" s="10" t="s">
        <v>18</v>
      </c>
      <c r="M555" s="11">
        <v>188.5</v>
      </c>
      <c r="N555" s="11">
        <v>4.761904762E-2</v>
      </c>
      <c r="O555" s="11">
        <v>9.4250000000000007</v>
      </c>
      <c r="P555" s="23">
        <f t="shared" si="40"/>
        <v>9.4250000000000114</v>
      </c>
      <c r="Q555" s="23">
        <f t="shared" si="41"/>
        <v>9.4250000000000007</v>
      </c>
      <c r="R555" s="24">
        <f t="shared" si="42"/>
        <v>197.92500000000001</v>
      </c>
      <c r="S555" s="25">
        <f t="shared" si="43"/>
        <v>9.4250000000000114</v>
      </c>
      <c r="T555" s="31">
        <f t="shared" si="44"/>
        <v>9.4250000001885006</v>
      </c>
      <c r="U555" s="10"/>
      <c r="V555" s="10"/>
      <c r="W555" s="10"/>
      <c r="X555" s="10"/>
      <c r="Y555" s="10"/>
      <c r="Z555" s="10"/>
      <c r="AA555" s="10"/>
    </row>
    <row r="556" spans="1:27" ht="15.75">
      <c r="A556" s="10" t="s">
        <v>835</v>
      </c>
      <c r="B556" s="10" t="s">
        <v>246</v>
      </c>
      <c r="C556" s="11">
        <v>0</v>
      </c>
      <c r="D556" s="11">
        <v>1</v>
      </c>
      <c r="E556" s="10" t="s">
        <v>37</v>
      </c>
      <c r="F556" s="11">
        <v>55.39</v>
      </c>
      <c r="G556" s="11">
        <v>4</v>
      </c>
      <c r="H556" s="11">
        <v>11.077999999999999</v>
      </c>
      <c r="I556" s="11">
        <v>232.63800000000001</v>
      </c>
      <c r="J556" s="12">
        <v>43549</v>
      </c>
      <c r="K556" s="13">
        <v>2</v>
      </c>
      <c r="L556" s="10" t="s">
        <v>18</v>
      </c>
      <c r="M556" s="11">
        <v>221.56</v>
      </c>
      <c r="N556" s="11">
        <v>4.761904762E-2</v>
      </c>
      <c r="O556" s="11">
        <v>11.077999999999999</v>
      </c>
      <c r="P556" s="23">
        <f t="shared" si="40"/>
        <v>11.078000000000003</v>
      </c>
      <c r="Q556" s="23">
        <f t="shared" si="41"/>
        <v>11.078000000000001</v>
      </c>
      <c r="R556" s="24">
        <f t="shared" si="42"/>
        <v>232.63800000000001</v>
      </c>
      <c r="S556" s="25">
        <f t="shared" si="43"/>
        <v>11.078000000000003</v>
      </c>
      <c r="T556" s="31">
        <f t="shared" si="44"/>
        <v>11.078000000221561</v>
      </c>
      <c r="U556" s="10"/>
      <c r="V556" s="10"/>
      <c r="W556" s="10"/>
      <c r="X556" s="10"/>
      <c r="Y556" s="10"/>
      <c r="Z556" s="10"/>
      <c r="AA556" s="10"/>
    </row>
    <row r="557" spans="1:27" ht="15.75">
      <c r="A557" s="10" t="s">
        <v>836</v>
      </c>
      <c r="B557" s="10" t="s">
        <v>251</v>
      </c>
      <c r="C557" s="11">
        <v>1</v>
      </c>
      <c r="D557" s="11">
        <v>1</v>
      </c>
      <c r="E557" s="10" t="s">
        <v>37</v>
      </c>
      <c r="F557" s="11">
        <v>77.2</v>
      </c>
      <c r="G557" s="11">
        <v>10</v>
      </c>
      <c r="H557" s="11">
        <v>38.6</v>
      </c>
      <c r="I557" s="11">
        <v>810.6</v>
      </c>
      <c r="J557" s="12">
        <v>43507</v>
      </c>
      <c r="K557" s="13">
        <v>0</v>
      </c>
      <c r="L557" s="10" t="s">
        <v>282</v>
      </c>
      <c r="M557" s="11">
        <v>772</v>
      </c>
      <c r="N557" s="11">
        <v>4.761904762E-2</v>
      </c>
      <c r="O557" s="11">
        <v>38.6</v>
      </c>
      <c r="P557" s="23">
        <f t="shared" si="40"/>
        <v>38.600000000000023</v>
      </c>
      <c r="Q557" s="23">
        <f t="shared" si="41"/>
        <v>38.6</v>
      </c>
      <c r="R557" s="24">
        <f t="shared" si="42"/>
        <v>810.6</v>
      </c>
      <c r="S557" s="25">
        <f t="shared" si="43"/>
        <v>38.600000000000023</v>
      </c>
      <c r="T557" s="31">
        <f t="shared" si="44"/>
        <v>38.600000000771999</v>
      </c>
      <c r="U557" s="10"/>
      <c r="V557" s="10"/>
      <c r="W557" s="10"/>
      <c r="X557" s="10"/>
      <c r="Y557" s="10"/>
      <c r="Z557" s="10"/>
      <c r="AA557" s="10"/>
    </row>
    <row r="558" spans="1:27" ht="15.75">
      <c r="A558" s="10" t="s">
        <v>837</v>
      </c>
      <c r="B558" s="10" t="s">
        <v>251</v>
      </c>
      <c r="C558" s="11">
        <v>0</v>
      </c>
      <c r="D558" s="11">
        <v>0</v>
      </c>
      <c r="E558" s="10" t="s">
        <v>22</v>
      </c>
      <c r="F558" s="11">
        <v>72.13</v>
      </c>
      <c r="G558" s="11">
        <v>10</v>
      </c>
      <c r="H558" s="11">
        <v>36.064999999999998</v>
      </c>
      <c r="I558" s="11">
        <v>757.36500000000001</v>
      </c>
      <c r="J558" s="12">
        <v>43496</v>
      </c>
      <c r="K558" s="13">
        <v>2</v>
      </c>
      <c r="L558" s="10" t="s">
        <v>282</v>
      </c>
      <c r="M558" s="11">
        <v>721.3</v>
      </c>
      <c r="N558" s="11">
        <v>4.761904762E-2</v>
      </c>
      <c r="O558" s="11">
        <v>36.064999999999998</v>
      </c>
      <c r="P558" s="23">
        <f t="shared" si="40"/>
        <v>36.065000000000055</v>
      </c>
      <c r="Q558" s="23">
        <f t="shared" si="41"/>
        <v>36.064999999999998</v>
      </c>
      <c r="R558" s="24">
        <f t="shared" si="42"/>
        <v>757.36500000000001</v>
      </c>
      <c r="S558" s="25">
        <f t="shared" si="43"/>
        <v>36.065000000000055</v>
      </c>
      <c r="T558" s="31">
        <f t="shared" si="44"/>
        <v>36.065000000721298</v>
      </c>
      <c r="U558" s="10"/>
      <c r="V558" s="10"/>
      <c r="W558" s="10"/>
      <c r="X558" s="10"/>
      <c r="Y558" s="10"/>
      <c r="Z558" s="10"/>
      <c r="AA558" s="10"/>
    </row>
    <row r="559" spans="1:27" ht="15.75">
      <c r="A559" s="10" t="s">
        <v>838</v>
      </c>
      <c r="B559" s="10" t="s">
        <v>246</v>
      </c>
      <c r="C559" s="11">
        <v>1</v>
      </c>
      <c r="D559" s="11">
        <v>1</v>
      </c>
      <c r="E559" s="10" t="s">
        <v>39</v>
      </c>
      <c r="F559" s="11">
        <v>63.88</v>
      </c>
      <c r="G559" s="11">
        <v>8</v>
      </c>
      <c r="H559" s="11">
        <v>25.552</v>
      </c>
      <c r="I559" s="11">
        <v>536.59199999999998</v>
      </c>
      <c r="J559" s="12">
        <v>43485</v>
      </c>
      <c r="K559" s="13">
        <v>2</v>
      </c>
      <c r="L559" s="10" t="s">
        <v>18</v>
      </c>
      <c r="M559" s="11">
        <v>511.04</v>
      </c>
      <c r="N559" s="11">
        <v>4.761904762E-2</v>
      </c>
      <c r="O559" s="11">
        <v>25.552</v>
      </c>
      <c r="P559" s="23">
        <f t="shared" si="40"/>
        <v>25.551999999999964</v>
      </c>
      <c r="Q559" s="23">
        <f t="shared" si="41"/>
        <v>25.552000000000003</v>
      </c>
      <c r="R559" s="24">
        <f t="shared" si="42"/>
        <v>536.59199999999998</v>
      </c>
      <c r="S559" s="25">
        <f t="shared" si="43"/>
        <v>25.551999999999964</v>
      </c>
      <c r="T559" s="31">
        <f t="shared" si="44"/>
        <v>25.55200000051104</v>
      </c>
      <c r="U559" s="10"/>
      <c r="V559" s="10"/>
      <c r="W559" s="10"/>
      <c r="X559" s="10"/>
      <c r="Y559" s="10"/>
      <c r="Z559" s="10"/>
      <c r="AA559" s="10"/>
    </row>
    <row r="560" spans="1:27" ht="15.75">
      <c r="A560" s="10" t="s">
        <v>839</v>
      </c>
      <c r="B560" s="10" t="s">
        <v>246</v>
      </c>
      <c r="C560" s="11">
        <v>1</v>
      </c>
      <c r="D560" s="11">
        <v>1</v>
      </c>
      <c r="E560" s="10" t="s">
        <v>17</v>
      </c>
      <c r="F560" s="11">
        <v>10.69</v>
      </c>
      <c r="G560" s="11">
        <v>5</v>
      </c>
      <c r="H560" s="11">
        <v>2.6724999999999999</v>
      </c>
      <c r="I560" s="11">
        <v>56.122500000000002</v>
      </c>
      <c r="J560" s="12">
        <v>43550</v>
      </c>
      <c r="K560" s="13">
        <v>1</v>
      </c>
      <c r="L560" s="10" t="s">
        <v>18</v>
      </c>
      <c r="M560" s="11">
        <v>53.45</v>
      </c>
      <c r="N560" s="11">
        <v>4.761904762E-2</v>
      </c>
      <c r="O560" s="11">
        <v>2.6724999999999999</v>
      </c>
      <c r="P560" s="23">
        <f t="shared" si="40"/>
        <v>2.6724999999999923</v>
      </c>
      <c r="Q560" s="23">
        <f t="shared" si="41"/>
        <v>2.6724999999999999</v>
      </c>
      <c r="R560" s="24">
        <f t="shared" si="42"/>
        <v>56.122499999999995</v>
      </c>
      <c r="S560" s="25">
        <f t="shared" si="43"/>
        <v>2.6724999999999994</v>
      </c>
      <c r="T560" s="31">
        <f t="shared" si="44"/>
        <v>2.67250000005345</v>
      </c>
      <c r="U560" s="10"/>
      <c r="V560" s="10"/>
      <c r="W560" s="10"/>
      <c r="X560" s="10"/>
      <c r="Y560" s="10"/>
      <c r="Z560" s="10"/>
      <c r="AA560" s="10"/>
    </row>
    <row r="561" spans="1:27" ht="15.75">
      <c r="A561" s="10" t="s">
        <v>840</v>
      </c>
      <c r="B561" s="10" t="s">
        <v>246</v>
      </c>
      <c r="C561" s="11">
        <v>1</v>
      </c>
      <c r="D561" s="11">
        <v>0</v>
      </c>
      <c r="E561" s="10" t="s">
        <v>17</v>
      </c>
      <c r="F561" s="11">
        <v>55.5</v>
      </c>
      <c r="G561" s="11">
        <v>4</v>
      </c>
      <c r="H561" s="11">
        <v>11.1</v>
      </c>
      <c r="I561" s="11">
        <v>233.1</v>
      </c>
      <c r="J561" s="12">
        <v>43485</v>
      </c>
      <c r="K561" s="13">
        <v>2</v>
      </c>
      <c r="L561" s="10" t="s">
        <v>282</v>
      </c>
      <c r="M561" s="11">
        <v>222</v>
      </c>
      <c r="N561" s="11">
        <v>4.761904762E-2</v>
      </c>
      <c r="O561" s="11">
        <v>11.1</v>
      </c>
      <c r="P561" s="23">
        <f t="shared" si="40"/>
        <v>11.099999999999994</v>
      </c>
      <c r="Q561" s="23">
        <f t="shared" si="41"/>
        <v>11.100000000000001</v>
      </c>
      <c r="R561" s="24">
        <f t="shared" si="42"/>
        <v>233.1</v>
      </c>
      <c r="S561" s="25">
        <f t="shared" si="43"/>
        <v>11.099999999999994</v>
      </c>
      <c r="T561" s="31">
        <f t="shared" si="44"/>
        <v>11.100000000222</v>
      </c>
      <c r="U561" s="10"/>
      <c r="V561" s="10"/>
      <c r="W561" s="10"/>
      <c r="X561" s="10"/>
      <c r="Y561" s="10"/>
      <c r="Z561" s="10"/>
      <c r="AA561" s="10"/>
    </row>
    <row r="562" spans="1:27" ht="15.75">
      <c r="A562" s="10" t="s">
        <v>841</v>
      </c>
      <c r="B562" s="10" t="s">
        <v>251</v>
      </c>
      <c r="C562" s="11">
        <v>0</v>
      </c>
      <c r="D562" s="11">
        <v>1</v>
      </c>
      <c r="E562" s="10" t="s">
        <v>26</v>
      </c>
      <c r="F562" s="11">
        <v>95.46</v>
      </c>
      <c r="G562" s="11">
        <v>8</v>
      </c>
      <c r="H562" s="11">
        <v>38.183999999999997</v>
      </c>
      <c r="I562" s="11">
        <v>801.86400000000003</v>
      </c>
      <c r="J562" s="12">
        <v>43529</v>
      </c>
      <c r="K562" s="13">
        <v>2</v>
      </c>
      <c r="L562" s="10" t="s">
        <v>18</v>
      </c>
      <c r="M562" s="11">
        <v>763.68</v>
      </c>
      <c r="N562" s="11">
        <v>4.761904762E-2</v>
      </c>
      <c r="O562" s="11">
        <v>38.183999999999997</v>
      </c>
      <c r="P562" s="23">
        <f t="shared" si="40"/>
        <v>38.183999999999969</v>
      </c>
      <c r="Q562" s="23">
        <f t="shared" si="41"/>
        <v>38.183999999999997</v>
      </c>
      <c r="R562" s="24">
        <f t="shared" si="42"/>
        <v>801.86399999999992</v>
      </c>
      <c r="S562" s="25">
        <f t="shared" si="43"/>
        <v>38.184000000000083</v>
      </c>
      <c r="T562" s="31">
        <f t="shared" si="44"/>
        <v>38.184000000763675</v>
      </c>
      <c r="U562" s="10"/>
      <c r="V562" s="10"/>
      <c r="W562" s="10"/>
      <c r="X562" s="10"/>
      <c r="Y562" s="10"/>
      <c r="Z562" s="10"/>
      <c r="AA562" s="10"/>
    </row>
    <row r="563" spans="1:27" ht="15.75">
      <c r="A563" s="10" t="s">
        <v>842</v>
      </c>
      <c r="B563" s="10" t="s">
        <v>254</v>
      </c>
      <c r="C563" s="11">
        <v>0</v>
      </c>
      <c r="D563" s="11">
        <v>1</v>
      </c>
      <c r="E563" s="10" t="s">
        <v>39</v>
      </c>
      <c r="F563" s="11">
        <v>76.06</v>
      </c>
      <c r="G563" s="11">
        <v>3</v>
      </c>
      <c r="H563" s="11">
        <v>11.409000000000001</v>
      </c>
      <c r="I563" s="11">
        <v>239.589</v>
      </c>
      <c r="J563" s="12">
        <v>43470</v>
      </c>
      <c r="K563" s="13">
        <v>2</v>
      </c>
      <c r="L563" s="10" t="s">
        <v>282</v>
      </c>
      <c r="M563" s="11">
        <v>228.18</v>
      </c>
      <c r="N563" s="11">
        <v>4.761904762E-2</v>
      </c>
      <c r="O563" s="11">
        <v>11.409000000000001</v>
      </c>
      <c r="P563" s="23">
        <f t="shared" si="40"/>
        <v>11.408999999999992</v>
      </c>
      <c r="Q563" s="23">
        <f t="shared" si="41"/>
        <v>11.409000000000001</v>
      </c>
      <c r="R563" s="24">
        <f t="shared" si="42"/>
        <v>239.589</v>
      </c>
      <c r="S563" s="25">
        <f t="shared" si="43"/>
        <v>11.408999999999992</v>
      </c>
      <c r="T563" s="31">
        <f t="shared" si="44"/>
        <v>11.409000000228181</v>
      </c>
      <c r="U563" s="10"/>
      <c r="V563" s="10"/>
      <c r="W563" s="10"/>
      <c r="X563" s="10"/>
      <c r="Y563" s="10"/>
      <c r="Z563" s="10"/>
      <c r="AA563" s="10"/>
    </row>
    <row r="564" spans="1:27" ht="15.75">
      <c r="A564" s="10" t="s">
        <v>843</v>
      </c>
      <c r="B564" s="10" t="s">
        <v>251</v>
      </c>
      <c r="C564" s="11">
        <v>0</v>
      </c>
      <c r="D564" s="11">
        <v>0</v>
      </c>
      <c r="E564" s="10" t="s">
        <v>30</v>
      </c>
      <c r="F564" s="11">
        <v>13.69</v>
      </c>
      <c r="G564" s="11">
        <v>6</v>
      </c>
      <c r="H564" s="11">
        <v>4.1070000000000002</v>
      </c>
      <c r="I564" s="11">
        <v>86.247</v>
      </c>
      <c r="J564" s="12">
        <v>43509</v>
      </c>
      <c r="K564" s="13">
        <v>1</v>
      </c>
      <c r="L564" s="10" t="s">
        <v>23</v>
      </c>
      <c r="M564" s="11">
        <v>82.14</v>
      </c>
      <c r="N564" s="11">
        <v>4.761904762E-2</v>
      </c>
      <c r="O564" s="11">
        <v>4.1070000000000002</v>
      </c>
      <c r="P564" s="23">
        <f t="shared" si="40"/>
        <v>4.1069999999999993</v>
      </c>
      <c r="Q564" s="23">
        <f t="shared" si="41"/>
        <v>4.1070000000000002</v>
      </c>
      <c r="R564" s="24">
        <f t="shared" si="42"/>
        <v>86.247</v>
      </c>
      <c r="S564" s="25">
        <f t="shared" si="43"/>
        <v>4.1069999999999993</v>
      </c>
      <c r="T564" s="31">
        <f t="shared" si="44"/>
        <v>4.1070000000821398</v>
      </c>
      <c r="U564" s="10"/>
      <c r="V564" s="10"/>
      <c r="W564" s="10"/>
      <c r="X564" s="10"/>
      <c r="Y564" s="10"/>
      <c r="Z564" s="10"/>
      <c r="AA564" s="10"/>
    </row>
    <row r="565" spans="1:27" ht="15.75">
      <c r="A565" s="10" t="s">
        <v>844</v>
      </c>
      <c r="B565" s="10" t="s">
        <v>251</v>
      </c>
      <c r="C565" s="11">
        <v>0</v>
      </c>
      <c r="D565" s="11">
        <v>1</v>
      </c>
      <c r="E565" s="10" t="s">
        <v>22</v>
      </c>
      <c r="F565" s="11">
        <v>95.64</v>
      </c>
      <c r="G565" s="11">
        <v>4</v>
      </c>
      <c r="H565" s="11">
        <v>19.128</v>
      </c>
      <c r="I565" s="11">
        <v>401.68799999999999</v>
      </c>
      <c r="J565" s="12">
        <v>43540</v>
      </c>
      <c r="K565" s="13">
        <v>2</v>
      </c>
      <c r="L565" s="10" t="s">
        <v>23</v>
      </c>
      <c r="M565" s="11">
        <v>382.56</v>
      </c>
      <c r="N565" s="11">
        <v>4.761904762E-2</v>
      </c>
      <c r="O565" s="11">
        <v>19.128</v>
      </c>
      <c r="P565" s="23">
        <f t="shared" si="40"/>
        <v>19.127999999999986</v>
      </c>
      <c r="Q565" s="23">
        <f t="shared" si="41"/>
        <v>19.128</v>
      </c>
      <c r="R565" s="24">
        <f t="shared" si="42"/>
        <v>401.68799999999999</v>
      </c>
      <c r="S565" s="25">
        <f t="shared" si="43"/>
        <v>19.127999999999986</v>
      </c>
      <c r="T565" s="31">
        <f t="shared" si="44"/>
        <v>19.12800000038256</v>
      </c>
      <c r="U565" s="10"/>
      <c r="V565" s="10"/>
      <c r="W565" s="10"/>
      <c r="X565" s="10"/>
      <c r="Y565" s="10"/>
      <c r="Z565" s="10"/>
      <c r="AA565" s="10"/>
    </row>
    <row r="566" spans="1:27" ht="15.75">
      <c r="A566" s="10" t="s">
        <v>845</v>
      </c>
      <c r="B566" s="10" t="s">
        <v>246</v>
      </c>
      <c r="C566" s="11">
        <v>0</v>
      </c>
      <c r="D566" s="11">
        <v>1</v>
      </c>
      <c r="E566" s="10" t="s">
        <v>26</v>
      </c>
      <c r="F566" s="11">
        <v>11.43</v>
      </c>
      <c r="G566" s="11">
        <v>6</v>
      </c>
      <c r="H566" s="11">
        <v>3.4289999999999998</v>
      </c>
      <c r="I566" s="11">
        <v>72.009</v>
      </c>
      <c r="J566" s="12">
        <v>43480</v>
      </c>
      <c r="K566" s="13">
        <v>2</v>
      </c>
      <c r="L566" s="10" t="s">
        <v>23</v>
      </c>
      <c r="M566" s="11">
        <v>68.58</v>
      </c>
      <c r="N566" s="11">
        <v>4.761904762E-2</v>
      </c>
      <c r="O566" s="11">
        <v>3.4289999999999998</v>
      </c>
      <c r="P566" s="23">
        <f t="shared" si="40"/>
        <v>3.429000000000002</v>
      </c>
      <c r="Q566" s="23">
        <f t="shared" si="41"/>
        <v>3.4290000000000003</v>
      </c>
      <c r="R566" s="24">
        <f t="shared" si="42"/>
        <v>72.009</v>
      </c>
      <c r="S566" s="25">
        <f t="shared" si="43"/>
        <v>3.429000000000002</v>
      </c>
      <c r="T566" s="31">
        <f t="shared" si="44"/>
        <v>3.4290000000685801</v>
      </c>
      <c r="U566" s="10"/>
      <c r="V566" s="10"/>
      <c r="W566" s="10"/>
      <c r="X566" s="10"/>
      <c r="Y566" s="10"/>
      <c r="Z566" s="10"/>
      <c r="AA566" s="10"/>
    </row>
    <row r="567" spans="1:27" ht="15.75">
      <c r="A567" s="10" t="s">
        <v>846</v>
      </c>
      <c r="B567" s="10" t="s">
        <v>251</v>
      </c>
      <c r="C567" s="11">
        <v>1</v>
      </c>
      <c r="D567" s="11">
        <v>1</v>
      </c>
      <c r="E567" s="10" t="s">
        <v>30</v>
      </c>
      <c r="F567" s="11">
        <v>95.54</v>
      </c>
      <c r="G567" s="11">
        <v>4</v>
      </c>
      <c r="H567" s="11">
        <v>19.108000000000001</v>
      </c>
      <c r="I567" s="11">
        <v>401.26799999999997</v>
      </c>
      <c r="J567" s="12">
        <v>43522</v>
      </c>
      <c r="K567" s="13">
        <v>1</v>
      </c>
      <c r="L567" s="10" t="s">
        <v>18</v>
      </c>
      <c r="M567" s="11">
        <v>382.16</v>
      </c>
      <c r="N567" s="11">
        <v>4.761904762E-2</v>
      </c>
      <c r="O567" s="11">
        <v>19.108000000000001</v>
      </c>
      <c r="P567" s="23">
        <f t="shared" si="40"/>
        <v>19.108000000000004</v>
      </c>
      <c r="Q567" s="23">
        <f t="shared" si="41"/>
        <v>19.108000000000001</v>
      </c>
      <c r="R567" s="24">
        <f t="shared" si="42"/>
        <v>401.26800000000003</v>
      </c>
      <c r="S567" s="25">
        <f t="shared" si="43"/>
        <v>19.107999999999947</v>
      </c>
      <c r="T567" s="31">
        <f t="shared" si="44"/>
        <v>19.108000000382162</v>
      </c>
      <c r="U567" s="10"/>
      <c r="V567" s="10"/>
      <c r="W567" s="10"/>
      <c r="X567" s="10"/>
      <c r="Y567" s="10"/>
      <c r="Z567" s="10"/>
      <c r="AA567" s="10"/>
    </row>
    <row r="568" spans="1:27" ht="15.75">
      <c r="A568" s="10" t="s">
        <v>847</v>
      </c>
      <c r="B568" s="10" t="s">
        <v>254</v>
      </c>
      <c r="C568" s="11">
        <v>1</v>
      </c>
      <c r="D568" s="11">
        <v>1</v>
      </c>
      <c r="E568" s="10" t="s">
        <v>17</v>
      </c>
      <c r="F568" s="11">
        <v>85.87</v>
      </c>
      <c r="G568" s="11">
        <v>7</v>
      </c>
      <c r="H568" s="11">
        <v>30.054500000000001</v>
      </c>
      <c r="I568" s="11">
        <v>631.14449999999999</v>
      </c>
      <c r="J568" s="12">
        <v>43523</v>
      </c>
      <c r="K568" s="13">
        <v>2</v>
      </c>
      <c r="L568" s="10" t="s">
        <v>282</v>
      </c>
      <c r="M568" s="11">
        <v>601.09</v>
      </c>
      <c r="N568" s="11">
        <v>4.761904762E-2</v>
      </c>
      <c r="O568" s="11">
        <v>30.054500000000001</v>
      </c>
      <c r="P568" s="23">
        <f t="shared" si="40"/>
        <v>30.054499999999962</v>
      </c>
      <c r="Q568" s="23">
        <f t="shared" si="41"/>
        <v>30.054500000000004</v>
      </c>
      <c r="R568" s="24">
        <f t="shared" si="42"/>
        <v>631.14449999999999</v>
      </c>
      <c r="S568" s="25">
        <f t="shared" si="43"/>
        <v>30.054499999999962</v>
      </c>
      <c r="T568" s="31">
        <f t="shared" si="44"/>
        <v>30.054500000601092</v>
      </c>
      <c r="U568" s="10"/>
      <c r="V568" s="10"/>
      <c r="W568" s="10"/>
      <c r="X568" s="10"/>
      <c r="Y568" s="10"/>
      <c r="Z568" s="10"/>
      <c r="AA568" s="10"/>
    </row>
    <row r="569" spans="1:27" ht="15.75">
      <c r="A569" s="10" t="s">
        <v>848</v>
      </c>
      <c r="B569" s="10" t="s">
        <v>254</v>
      </c>
      <c r="C569" s="11">
        <v>1</v>
      </c>
      <c r="D569" s="11">
        <v>1</v>
      </c>
      <c r="E569" s="10" t="s">
        <v>30</v>
      </c>
      <c r="F569" s="11">
        <v>67.989999999999995</v>
      </c>
      <c r="G569" s="11">
        <v>7</v>
      </c>
      <c r="H569" s="11">
        <v>23.796500000000002</v>
      </c>
      <c r="I569" s="11">
        <v>499.72649999999999</v>
      </c>
      <c r="J569" s="12">
        <v>43513</v>
      </c>
      <c r="K569" s="13">
        <v>2</v>
      </c>
      <c r="L569" s="10" t="s">
        <v>18</v>
      </c>
      <c r="M569" s="11">
        <v>475.93</v>
      </c>
      <c r="N569" s="11">
        <v>4.761904762E-2</v>
      </c>
      <c r="O569" s="11">
        <v>23.796500000000002</v>
      </c>
      <c r="P569" s="23">
        <f t="shared" si="40"/>
        <v>23.796499999999924</v>
      </c>
      <c r="Q569" s="23">
        <f t="shared" si="41"/>
        <v>23.796499999999998</v>
      </c>
      <c r="R569" s="24">
        <f t="shared" si="42"/>
        <v>499.72649999999993</v>
      </c>
      <c r="S569" s="25">
        <f t="shared" si="43"/>
        <v>23.79649999999998</v>
      </c>
      <c r="T569" s="31">
        <f t="shared" si="44"/>
        <v>23.796500000475927</v>
      </c>
      <c r="U569" s="10"/>
      <c r="V569" s="10"/>
      <c r="W569" s="10"/>
      <c r="X569" s="10"/>
      <c r="Y569" s="10"/>
      <c r="Z569" s="10"/>
      <c r="AA569" s="10"/>
    </row>
    <row r="570" spans="1:27" ht="15.75">
      <c r="A570" s="10" t="s">
        <v>849</v>
      </c>
      <c r="B570" s="10" t="s">
        <v>254</v>
      </c>
      <c r="C570" s="11">
        <v>0</v>
      </c>
      <c r="D570" s="11">
        <v>1</v>
      </c>
      <c r="E570" s="10" t="s">
        <v>37</v>
      </c>
      <c r="F570" s="11">
        <v>52.42</v>
      </c>
      <c r="G570" s="11">
        <v>1</v>
      </c>
      <c r="H570" s="11">
        <v>2.621</v>
      </c>
      <c r="I570" s="11">
        <v>55.040999999999997</v>
      </c>
      <c r="J570" s="12">
        <v>43502</v>
      </c>
      <c r="K570" s="13">
        <v>0</v>
      </c>
      <c r="L570" s="10" t="s">
        <v>282</v>
      </c>
      <c r="M570" s="11">
        <v>52.42</v>
      </c>
      <c r="N570" s="11">
        <v>4.761904762E-2</v>
      </c>
      <c r="O570" s="11">
        <v>2.621</v>
      </c>
      <c r="P570" s="23">
        <f t="shared" si="40"/>
        <v>2.6210000000000022</v>
      </c>
      <c r="Q570" s="23">
        <f t="shared" si="41"/>
        <v>2.6210000000000004</v>
      </c>
      <c r="R570" s="24">
        <f t="shared" si="42"/>
        <v>55.041000000000004</v>
      </c>
      <c r="S570" s="25">
        <f t="shared" si="43"/>
        <v>2.6209999999999951</v>
      </c>
      <c r="T570" s="31">
        <f t="shared" si="44"/>
        <v>2.6210000000524203</v>
      </c>
      <c r="U570" s="10"/>
      <c r="V570" s="10"/>
      <c r="W570" s="10"/>
      <c r="X570" s="10"/>
      <c r="Y570" s="10"/>
      <c r="Z570" s="10"/>
      <c r="AA570" s="10"/>
    </row>
    <row r="571" spans="1:27" ht="15.75">
      <c r="A571" s="10" t="s">
        <v>850</v>
      </c>
      <c r="B571" s="10" t="s">
        <v>254</v>
      </c>
      <c r="C571" s="11">
        <v>1</v>
      </c>
      <c r="D571" s="11">
        <v>0</v>
      </c>
      <c r="E571" s="10" t="s">
        <v>37</v>
      </c>
      <c r="F571" s="11">
        <v>65.650000000000006</v>
      </c>
      <c r="G571" s="11">
        <v>2</v>
      </c>
      <c r="H571" s="11">
        <v>6.5650000000000004</v>
      </c>
      <c r="I571" s="11">
        <v>137.86500000000001</v>
      </c>
      <c r="J571" s="12">
        <v>43482</v>
      </c>
      <c r="K571" s="13">
        <v>2</v>
      </c>
      <c r="L571" s="10" t="s">
        <v>23</v>
      </c>
      <c r="M571" s="11">
        <v>131.30000000000001</v>
      </c>
      <c r="N571" s="11">
        <v>4.761904762E-2</v>
      </c>
      <c r="O571" s="11">
        <v>6.5650000000000004</v>
      </c>
      <c r="P571" s="23">
        <f t="shared" si="40"/>
        <v>6.5649999999999977</v>
      </c>
      <c r="Q571" s="23">
        <f t="shared" si="41"/>
        <v>6.5650000000000013</v>
      </c>
      <c r="R571" s="24">
        <f t="shared" si="42"/>
        <v>137.86500000000001</v>
      </c>
      <c r="S571" s="25">
        <f t="shared" si="43"/>
        <v>6.5649999999999977</v>
      </c>
      <c r="T571" s="31">
        <f t="shared" si="44"/>
        <v>6.5650000001313007</v>
      </c>
      <c r="U571" s="10"/>
      <c r="V571" s="10"/>
      <c r="W571" s="10"/>
      <c r="X571" s="10"/>
      <c r="Y571" s="10"/>
      <c r="Z571" s="10"/>
      <c r="AA571" s="10"/>
    </row>
    <row r="572" spans="1:27" ht="15.75">
      <c r="A572" s="10" t="s">
        <v>851</v>
      </c>
      <c r="B572" s="10" t="s">
        <v>251</v>
      </c>
      <c r="C572" s="11">
        <v>0</v>
      </c>
      <c r="D572" s="11">
        <v>1</v>
      </c>
      <c r="E572" s="10" t="s">
        <v>37</v>
      </c>
      <c r="F572" s="11">
        <v>28.86</v>
      </c>
      <c r="G572" s="11">
        <v>5</v>
      </c>
      <c r="H572" s="11">
        <v>7.2149999999999999</v>
      </c>
      <c r="I572" s="11">
        <v>151.51499999999999</v>
      </c>
      <c r="J572" s="12">
        <v>43487</v>
      </c>
      <c r="K572" s="13">
        <v>2</v>
      </c>
      <c r="L572" s="10" t="s">
        <v>282</v>
      </c>
      <c r="M572" s="11">
        <v>144.30000000000001</v>
      </c>
      <c r="N572" s="11">
        <v>4.761904762E-2</v>
      </c>
      <c r="O572" s="11">
        <v>7.2149999999999999</v>
      </c>
      <c r="P572" s="23">
        <f t="shared" si="40"/>
        <v>7.2150000000000034</v>
      </c>
      <c r="Q572" s="23">
        <f t="shared" si="41"/>
        <v>7.2149999999999999</v>
      </c>
      <c r="R572" s="24">
        <f t="shared" si="42"/>
        <v>151.51500000000001</v>
      </c>
      <c r="S572" s="25">
        <f t="shared" si="43"/>
        <v>7.214999999999975</v>
      </c>
      <c r="T572" s="31">
        <f t="shared" si="44"/>
        <v>7.2150000001443004</v>
      </c>
      <c r="U572" s="10"/>
      <c r="V572" s="10"/>
      <c r="W572" s="10"/>
      <c r="X572" s="10"/>
      <c r="Y572" s="10"/>
      <c r="Z572" s="10"/>
      <c r="AA572" s="10"/>
    </row>
    <row r="573" spans="1:27" ht="15.75">
      <c r="A573" s="10" t="s">
        <v>852</v>
      </c>
      <c r="B573" s="10" t="s">
        <v>254</v>
      </c>
      <c r="C573" s="11">
        <v>1</v>
      </c>
      <c r="D573" s="11">
        <v>0</v>
      </c>
      <c r="E573" s="10" t="s">
        <v>17</v>
      </c>
      <c r="F573" s="11">
        <v>65.31</v>
      </c>
      <c r="G573" s="11">
        <v>7</v>
      </c>
      <c r="H573" s="11">
        <v>22.858499999999999</v>
      </c>
      <c r="I573" s="11">
        <v>480.02850000000001</v>
      </c>
      <c r="J573" s="12">
        <v>43529</v>
      </c>
      <c r="K573" s="13">
        <v>2</v>
      </c>
      <c r="L573" s="10" t="s">
        <v>282</v>
      </c>
      <c r="M573" s="11">
        <v>457.17</v>
      </c>
      <c r="N573" s="11">
        <v>4.761904762E-2</v>
      </c>
      <c r="O573" s="11">
        <v>22.858499999999999</v>
      </c>
      <c r="P573" s="23">
        <f t="shared" si="40"/>
        <v>22.858499999999992</v>
      </c>
      <c r="Q573" s="23">
        <f t="shared" si="41"/>
        <v>22.858500000000003</v>
      </c>
      <c r="R573" s="24">
        <f t="shared" si="42"/>
        <v>480.02850000000001</v>
      </c>
      <c r="S573" s="25">
        <f t="shared" si="43"/>
        <v>22.858499999999992</v>
      </c>
      <c r="T573" s="31">
        <f t="shared" si="44"/>
        <v>22.85850000045717</v>
      </c>
      <c r="U573" s="10"/>
      <c r="V573" s="10"/>
      <c r="W573" s="10"/>
      <c r="X573" s="10"/>
      <c r="Y573" s="10"/>
      <c r="Z573" s="10"/>
      <c r="AA573" s="10"/>
    </row>
    <row r="574" spans="1:27" ht="15.75">
      <c r="A574" s="10" t="s">
        <v>853</v>
      </c>
      <c r="B574" s="10" t="s">
        <v>251</v>
      </c>
      <c r="C574" s="11">
        <v>0</v>
      </c>
      <c r="D574" s="11">
        <v>0</v>
      </c>
      <c r="E574" s="10" t="s">
        <v>30</v>
      </c>
      <c r="F574" s="11">
        <v>93.38</v>
      </c>
      <c r="G574" s="11">
        <v>1</v>
      </c>
      <c r="H574" s="11">
        <v>4.6689999999999996</v>
      </c>
      <c r="I574" s="11">
        <v>98.049000000000007</v>
      </c>
      <c r="J574" s="12">
        <v>43468</v>
      </c>
      <c r="K574" s="13">
        <v>1</v>
      </c>
      <c r="L574" s="10" t="s">
        <v>23</v>
      </c>
      <c r="M574" s="11">
        <v>93.38</v>
      </c>
      <c r="N574" s="11">
        <v>4.761904762E-2</v>
      </c>
      <c r="O574" s="11">
        <v>4.6689999999999996</v>
      </c>
      <c r="P574" s="23">
        <f t="shared" si="40"/>
        <v>4.6689999999999969</v>
      </c>
      <c r="Q574" s="23">
        <f t="shared" si="41"/>
        <v>4.6689999999999996</v>
      </c>
      <c r="R574" s="24">
        <f t="shared" si="42"/>
        <v>98.048999999999992</v>
      </c>
      <c r="S574" s="25">
        <f t="shared" si="43"/>
        <v>4.6690000000000111</v>
      </c>
      <c r="T574" s="31">
        <f t="shared" si="44"/>
        <v>4.66900000009338</v>
      </c>
      <c r="U574" s="10"/>
      <c r="V574" s="10"/>
      <c r="W574" s="10"/>
      <c r="X574" s="10"/>
      <c r="Y574" s="10"/>
      <c r="Z574" s="10"/>
      <c r="AA574" s="10"/>
    </row>
    <row r="575" spans="1:27" ht="15.75">
      <c r="A575" s="10" t="s">
        <v>854</v>
      </c>
      <c r="B575" s="10" t="s">
        <v>254</v>
      </c>
      <c r="C575" s="11">
        <v>1</v>
      </c>
      <c r="D575" s="11">
        <v>0</v>
      </c>
      <c r="E575" s="10" t="s">
        <v>30</v>
      </c>
      <c r="F575" s="11">
        <v>25.25</v>
      </c>
      <c r="G575" s="11">
        <v>5</v>
      </c>
      <c r="H575" s="11">
        <v>6.3125</v>
      </c>
      <c r="I575" s="11">
        <v>132.5625</v>
      </c>
      <c r="J575" s="12">
        <v>43544</v>
      </c>
      <c r="K575" s="13">
        <v>2</v>
      </c>
      <c r="L575" s="10" t="s">
        <v>23</v>
      </c>
      <c r="M575" s="11">
        <v>126.25</v>
      </c>
      <c r="N575" s="11">
        <v>4.761904762E-2</v>
      </c>
      <c r="O575" s="11">
        <v>6.3125</v>
      </c>
      <c r="P575" s="23">
        <f t="shared" si="40"/>
        <v>6.3125</v>
      </c>
      <c r="Q575" s="23">
        <f t="shared" si="41"/>
        <v>6.3125000000000009</v>
      </c>
      <c r="R575" s="24">
        <f t="shared" si="42"/>
        <v>132.5625</v>
      </c>
      <c r="S575" s="25">
        <f t="shared" si="43"/>
        <v>6.3125</v>
      </c>
      <c r="T575" s="31">
        <f t="shared" si="44"/>
        <v>6.3125000001262501</v>
      </c>
      <c r="U575" s="10"/>
      <c r="V575" s="10"/>
      <c r="W575" s="10"/>
      <c r="X575" s="10"/>
      <c r="Y575" s="10"/>
      <c r="Z575" s="10"/>
      <c r="AA575" s="10"/>
    </row>
    <row r="576" spans="1:27" ht="15.75">
      <c r="A576" s="10" t="s">
        <v>855</v>
      </c>
      <c r="B576" s="10" t="s">
        <v>251</v>
      </c>
      <c r="C576" s="11">
        <v>1</v>
      </c>
      <c r="D576" s="11">
        <v>0</v>
      </c>
      <c r="E576" s="10" t="s">
        <v>22</v>
      </c>
      <c r="F576" s="11">
        <v>87.87</v>
      </c>
      <c r="G576" s="11">
        <v>9</v>
      </c>
      <c r="H576" s="11">
        <v>39.541499999999999</v>
      </c>
      <c r="I576" s="11">
        <v>830.37149999999997</v>
      </c>
      <c r="J576" s="12">
        <v>43496</v>
      </c>
      <c r="K576" s="13">
        <v>2</v>
      </c>
      <c r="L576" s="10" t="s">
        <v>18</v>
      </c>
      <c r="M576" s="11">
        <v>790.83</v>
      </c>
      <c r="N576" s="11">
        <v>4.761904762E-2</v>
      </c>
      <c r="O576" s="11">
        <v>39.541499999999999</v>
      </c>
      <c r="P576" s="23">
        <f t="shared" si="40"/>
        <v>39.541500000000042</v>
      </c>
      <c r="Q576" s="23">
        <f t="shared" si="41"/>
        <v>39.541500000000006</v>
      </c>
      <c r="R576" s="24">
        <f t="shared" si="42"/>
        <v>830.37150000000008</v>
      </c>
      <c r="S576" s="25">
        <f t="shared" si="43"/>
        <v>39.541499999999928</v>
      </c>
      <c r="T576" s="31">
        <f t="shared" si="44"/>
        <v>39.541500000790833</v>
      </c>
      <c r="U576" s="10"/>
      <c r="V576" s="10"/>
      <c r="W576" s="10"/>
      <c r="X576" s="10"/>
      <c r="Y576" s="10"/>
      <c r="Z576" s="10"/>
      <c r="AA576" s="10"/>
    </row>
    <row r="577" spans="1:27" ht="15.75">
      <c r="A577" s="10" t="s">
        <v>856</v>
      </c>
      <c r="B577" s="10" t="s">
        <v>254</v>
      </c>
      <c r="C577" s="11">
        <v>0</v>
      </c>
      <c r="D577" s="11">
        <v>0</v>
      </c>
      <c r="E577" s="10" t="s">
        <v>17</v>
      </c>
      <c r="F577" s="11">
        <v>21.8</v>
      </c>
      <c r="G577" s="11">
        <v>8</v>
      </c>
      <c r="H577" s="11">
        <v>8.7200000000000006</v>
      </c>
      <c r="I577" s="11">
        <v>183.12</v>
      </c>
      <c r="J577" s="12">
        <v>43515</v>
      </c>
      <c r="K577" s="13">
        <v>2</v>
      </c>
      <c r="L577" s="10" t="s">
        <v>23</v>
      </c>
      <c r="M577" s="11">
        <v>174.4</v>
      </c>
      <c r="N577" s="11">
        <v>4.761904762E-2</v>
      </c>
      <c r="O577" s="11">
        <v>8.7200000000000006</v>
      </c>
      <c r="P577" s="23">
        <f t="shared" si="40"/>
        <v>8.7199999999999989</v>
      </c>
      <c r="Q577" s="23">
        <f t="shared" si="41"/>
        <v>8.7200000000000006</v>
      </c>
      <c r="R577" s="24">
        <f t="shared" si="42"/>
        <v>183.12</v>
      </c>
      <c r="S577" s="25">
        <f t="shared" si="43"/>
        <v>8.7199999999999989</v>
      </c>
      <c r="T577" s="31">
        <f t="shared" si="44"/>
        <v>8.7200000001743998</v>
      </c>
      <c r="U577" s="10"/>
      <c r="V577" s="10"/>
      <c r="W577" s="10"/>
      <c r="X577" s="10"/>
      <c r="Y577" s="10"/>
      <c r="Z577" s="10"/>
      <c r="AA577" s="10"/>
    </row>
    <row r="578" spans="1:27" ht="15.75">
      <c r="A578" s="10" t="s">
        <v>857</v>
      </c>
      <c r="B578" s="10" t="s">
        <v>246</v>
      </c>
      <c r="C578" s="11">
        <v>0</v>
      </c>
      <c r="D578" s="11">
        <v>1</v>
      </c>
      <c r="E578" s="10" t="s">
        <v>30</v>
      </c>
      <c r="F578" s="11">
        <v>94.76</v>
      </c>
      <c r="G578" s="11">
        <v>4</v>
      </c>
      <c r="H578" s="11">
        <v>18.952000000000002</v>
      </c>
      <c r="I578" s="11">
        <v>397.99200000000002</v>
      </c>
      <c r="J578" s="12">
        <v>43507</v>
      </c>
      <c r="K578" s="13">
        <v>2</v>
      </c>
      <c r="L578" s="10" t="s">
        <v>18</v>
      </c>
      <c r="M578" s="11">
        <v>379.04</v>
      </c>
      <c r="N578" s="11">
        <v>4.761904762E-2</v>
      </c>
      <c r="O578" s="11">
        <v>18.952000000000002</v>
      </c>
      <c r="P578" s="23">
        <f t="shared" si="40"/>
        <v>18.951999999999998</v>
      </c>
      <c r="Q578" s="23">
        <f t="shared" si="41"/>
        <v>18.952000000000002</v>
      </c>
      <c r="R578" s="24">
        <f t="shared" si="42"/>
        <v>397.99200000000002</v>
      </c>
      <c r="S578" s="25">
        <f t="shared" si="43"/>
        <v>18.951999999999998</v>
      </c>
      <c r="T578" s="31">
        <f t="shared" si="44"/>
        <v>18.952000000379041</v>
      </c>
      <c r="U578" s="10"/>
      <c r="V578" s="10"/>
      <c r="W578" s="10"/>
      <c r="X578" s="10"/>
      <c r="Y578" s="10"/>
      <c r="Z578" s="10"/>
      <c r="AA578" s="10"/>
    </row>
    <row r="579" spans="1:27" ht="15.75">
      <c r="A579" s="10" t="s">
        <v>858</v>
      </c>
      <c r="B579" s="10" t="s">
        <v>246</v>
      </c>
      <c r="C579" s="11">
        <v>1</v>
      </c>
      <c r="D579" s="11">
        <v>1</v>
      </c>
      <c r="E579" s="10" t="s">
        <v>39</v>
      </c>
      <c r="F579" s="11">
        <v>30.62</v>
      </c>
      <c r="G579" s="11">
        <v>1</v>
      </c>
      <c r="H579" s="11">
        <v>1.5309999999999999</v>
      </c>
      <c r="I579" s="11">
        <v>32.151000000000003</v>
      </c>
      <c r="J579" s="12">
        <v>43501</v>
      </c>
      <c r="K579" s="13">
        <v>1</v>
      </c>
      <c r="L579" s="10" t="s">
        <v>282</v>
      </c>
      <c r="M579" s="11">
        <v>30.62</v>
      </c>
      <c r="N579" s="11">
        <v>4.761904762E-2</v>
      </c>
      <c r="O579" s="11">
        <v>1.5309999999999999</v>
      </c>
      <c r="P579" s="23">
        <f t="shared" ref="P579:P642" si="45">F579*G579+H579-M579</f>
        <v>1.5310000000000024</v>
      </c>
      <c r="Q579" s="23">
        <f t="shared" ref="Q579:Q642" si="46">0.05*F579*G579</f>
        <v>1.5310000000000001</v>
      </c>
      <c r="R579" s="24">
        <f t="shared" ref="R579:R642" si="47">(F579*G579+H579)</f>
        <v>32.151000000000003</v>
      </c>
      <c r="S579" s="25">
        <f t="shared" ref="S579:S642" si="48">I579-M579</f>
        <v>1.5310000000000024</v>
      </c>
      <c r="T579" s="31">
        <f t="shared" ref="T579:T642" si="49">N579*R579</f>
        <v>1.5310000000306201</v>
      </c>
      <c r="U579" s="10"/>
      <c r="V579" s="10"/>
      <c r="W579" s="10"/>
      <c r="X579" s="10"/>
      <c r="Y579" s="10"/>
      <c r="Z579" s="10"/>
      <c r="AA579" s="10"/>
    </row>
    <row r="580" spans="1:27" ht="15.75">
      <c r="A580" s="10" t="s">
        <v>859</v>
      </c>
      <c r="B580" s="10" t="s">
        <v>254</v>
      </c>
      <c r="C580" s="11">
        <v>0</v>
      </c>
      <c r="D580" s="11">
        <v>1</v>
      </c>
      <c r="E580" s="10" t="s">
        <v>26</v>
      </c>
      <c r="F580" s="11">
        <v>44.01</v>
      </c>
      <c r="G580" s="11">
        <v>8</v>
      </c>
      <c r="H580" s="11">
        <v>17.603999999999999</v>
      </c>
      <c r="I580" s="11">
        <v>369.68400000000003</v>
      </c>
      <c r="J580" s="12">
        <v>43527</v>
      </c>
      <c r="K580" s="13">
        <v>2</v>
      </c>
      <c r="L580" s="10" t="s">
        <v>23</v>
      </c>
      <c r="M580" s="11">
        <v>352.08</v>
      </c>
      <c r="N580" s="11">
        <v>4.761904762E-2</v>
      </c>
      <c r="O580" s="11">
        <v>17.603999999999999</v>
      </c>
      <c r="P580" s="23">
        <f t="shared" si="45"/>
        <v>17.603999999999985</v>
      </c>
      <c r="Q580" s="23">
        <f t="shared" si="46"/>
        <v>17.603999999999999</v>
      </c>
      <c r="R580" s="24">
        <f t="shared" si="47"/>
        <v>369.68399999999997</v>
      </c>
      <c r="S580" s="25">
        <f t="shared" si="48"/>
        <v>17.604000000000042</v>
      </c>
      <c r="T580" s="31">
        <f t="shared" si="49"/>
        <v>17.60400000035208</v>
      </c>
      <c r="U580" s="10"/>
      <c r="V580" s="10"/>
      <c r="W580" s="10"/>
      <c r="X580" s="10"/>
      <c r="Y580" s="10"/>
      <c r="Z580" s="10"/>
      <c r="AA580" s="10"/>
    </row>
    <row r="581" spans="1:27" ht="15.75">
      <c r="A581" s="10" t="s">
        <v>860</v>
      </c>
      <c r="B581" s="10" t="s">
        <v>254</v>
      </c>
      <c r="C581" s="11">
        <v>1</v>
      </c>
      <c r="D581" s="11">
        <v>1</v>
      </c>
      <c r="E581" s="10" t="s">
        <v>17</v>
      </c>
      <c r="F581" s="11">
        <v>10.16</v>
      </c>
      <c r="G581" s="11">
        <v>5</v>
      </c>
      <c r="H581" s="11">
        <v>2.54</v>
      </c>
      <c r="I581" s="11">
        <v>53.34</v>
      </c>
      <c r="J581" s="12">
        <v>43520</v>
      </c>
      <c r="K581" s="13">
        <v>1</v>
      </c>
      <c r="L581" s="10" t="s">
        <v>18</v>
      </c>
      <c r="M581" s="11">
        <v>50.8</v>
      </c>
      <c r="N581" s="11">
        <v>4.761904762E-2</v>
      </c>
      <c r="O581" s="11">
        <v>2.54</v>
      </c>
      <c r="P581" s="23">
        <f t="shared" si="45"/>
        <v>2.5399999999999991</v>
      </c>
      <c r="Q581" s="23">
        <f t="shared" si="46"/>
        <v>2.54</v>
      </c>
      <c r="R581" s="24">
        <f t="shared" si="47"/>
        <v>53.339999999999996</v>
      </c>
      <c r="S581" s="25">
        <f t="shared" si="48"/>
        <v>2.5400000000000063</v>
      </c>
      <c r="T581" s="31">
        <f t="shared" si="49"/>
        <v>2.5400000000507998</v>
      </c>
      <c r="U581" s="10"/>
      <c r="V581" s="10"/>
      <c r="W581" s="10"/>
      <c r="X581" s="10"/>
      <c r="Y581" s="10"/>
      <c r="Z581" s="10"/>
      <c r="AA581" s="10"/>
    </row>
    <row r="582" spans="1:27" ht="15.75">
      <c r="A582" s="10" t="s">
        <v>861</v>
      </c>
      <c r="B582" s="10" t="s">
        <v>246</v>
      </c>
      <c r="C582" s="11">
        <v>0</v>
      </c>
      <c r="D582" s="11">
        <v>0</v>
      </c>
      <c r="E582" s="10" t="s">
        <v>22</v>
      </c>
      <c r="F582" s="11">
        <v>74.58</v>
      </c>
      <c r="G582" s="11">
        <v>7</v>
      </c>
      <c r="H582" s="11">
        <v>26.103000000000002</v>
      </c>
      <c r="I582" s="11">
        <v>548.16300000000001</v>
      </c>
      <c r="J582" s="12">
        <v>43500</v>
      </c>
      <c r="K582" s="13">
        <v>2</v>
      </c>
      <c r="L582" s="10" t="s">
        <v>282</v>
      </c>
      <c r="M582" s="11">
        <v>522.05999999999995</v>
      </c>
      <c r="N582" s="11">
        <v>4.761904762E-2</v>
      </c>
      <c r="O582" s="11">
        <v>26.103000000000002</v>
      </c>
      <c r="P582" s="23">
        <f t="shared" si="45"/>
        <v>26.102999999999952</v>
      </c>
      <c r="Q582" s="23">
        <f t="shared" si="46"/>
        <v>26.103000000000002</v>
      </c>
      <c r="R582" s="24">
        <f t="shared" si="47"/>
        <v>548.1629999999999</v>
      </c>
      <c r="S582" s="25">
        <f t="shared" si="48"/>
        <v>26.103000000000065</v>
      </c>
      <c r="T582" s="31">
        <f t="shared" si="49"/>
        <v>26.103000000522055</v>
      </c>
      <c r="U582" s="10"/>
      <c r="V582" s="10"/>
      <c r="W582" s="10"/>
      <c r="X582" s="10"/>
      <c r="Y582" s="10"/>
      <c r="Z582" s="10"/>
      <c r="AA582" s="10"/>
    </row>
    <row r="583" spans="1:27" ht="15.75">
      <c r="A583" s="10" t="s">
        <v>862</v>
      </c>
      <c r="B583" s="10" t="s">
        <v>254</v>
      </c>
      <c r="C583" s="11">
        <v>0</v>
      </c>
      <c r="D583" s="11">
        <v>0</v>
      </c>
      <c r="E583" s="10" t="s">
        <v>22</v>
      </c>
      <c r="F583" s="11">
        <v>71.89</v>
      </c>
      <c r="G583" s="11">
        <v>8</v>
      </c>
      <c r="H583" s="11">
        <v>28.756</v>
      </c>
      <c r="I583" s="11">
        <v>603.87599999999998</v>
      </c>
      <c r="J583" s="12">
        <v>43515</v>
      </c>
      <c r="K583" s="13">
        <v>1</v>
      </c>
      <c r="L583" s="10" t="s">
        <v>18</v>
      </c>
      <c r="M583" s="11">
        <v>575.12</v>
      </c>
      <c r="N583" s="11">
        <v>4.761904762E-2</v>
      </c>
      <c r="O583" s="11">
        <v>28.756</v>
      </c>
      <c r="P583" s="23">
        <f t="shared" si="45"/>
        <v>28.755999999999972</v>
      </c>
      <c r="Q583" s="23">
        <f t="shared" si="46"/>
        <v>28.756</v>
      </c>
      <c r="R583" s="24">
        <f t="shared" si="47"/>
        <v>603.87599999999998</v>
      </c>
      <c r="S583" s="25">
        <f t="shared" si="48"/>
        <v>28.755999999999972</v>
      </c>
      <c r="T583" s="31">
        <f t="shared" si="49"/>
        <v>28.756000000575121</v>
      </c>
      <c r="U583" s="10"/>
      <c r="V583" s="10"/>
      <c r="W583" s="10"/>
      <c r="X583" s="10"/>
      <c r="Y583" s="10"/>
      <c r="Z583" s="10"/>
      <c r="AA583" s="10"/>
    </row>
    <row r="584" spans="1:27" ht="15.75">
      <c r="A584" s="10" t="s">
        <v>863</v>
      </c>
      <c r="B584" s="10" t="s">
        <v>254</v>
      </c>
      <c r="C584" s="11">
        <v>0</v>
      </c>
      <c r="D584" s="11">
        <v>1</v>
      </c>
      <c r="E584" s="10" t="s">
        <v>17</v>
      </c>
      <c r="F584" s="11">
        <v>10.99</v>
      </c>
      <c r="G584" s="11">
        <v>5</v>
      </c>
      <c r="H584" s="11">
        <v>2.7475000000000001</v>
      </c>
      <c r="I584" s="11">
        <v>57.697499999999998</v>
      </c>
      <c r="J584" s="12">
        <v>43488</v>
      </c>
      <c r="K584" s="13">
        <v>0</v>
      </c>
      <c r="L584" s="10" t="s">
        <v>282</v>
      </c>
      <c r="M584" s="11">
        <v>54.95</v>
      </c>
      <c r="N584" s="11">
        <v>4.761904762E-2</v>
      </c>
      <c r="O584" s="11">
        <v>2.7475000000000001</v>
      </c>
      <c r="P584" s="23">
        <f t="shared" si="45"/>
        <v>2.7475000000000023</v>
      </c>
      <c r="Q584" s="23">
        <f t="shared" si="46"/>
        <v>2.7475000000000001</v>
      </c>
      <c r="R584" s="24">
        <f t="shared" si="47"/>
        <v>57.697500000000005</v>
      </c>
      <c r="S584" s="25">
        <f t="shared" si="48"/>
        <v>2.7474999999999952</v>
      </c>
      <c r="T584" s="31">
        <f t="shared" si="49"/>
        <v>2.7475000000549503</v>
      </c>
      <c r="U584" s="10"/>
      <c r="V584" s="10"/>
      <c r="W584" s="10"/>
      <c r="X584" s="10"/>
      <c r="Y584" s="10"/>
      <c r="Z584" s="10"/>
      <c r="AA584" s="10"/>
    </row>
    <row r="585" spans="1:27" ht="15.75">
      <c r="A585" s="10" t="s">
        <v>864</v>
      </c>
      <c r="B585" s="10" t="s">
        <v>254</v>
      </c>
      <c r="C585" s="11">
        <v>1</v>
      </c>
      <c r="D585" s="11">
        <v>0</v>
      </c>
      <c r="E585" s="10" t="s">
        <v>17</v>
      </c>
      <c r="F585" s="11">
        <v>60.47</v>
      </c>
      <c r="G585" s="11">
        <v>3</v>
      </c>
      <c r="H585" s="11">
        <v>9.0704999999999991</v>
      </c>
      <c r="I585" s="11">
        <v>190.48050000000001</v>
      </c>
      <c r="J585" s="12">
        <v>43479</v>
      </c>
      <c r="K585" s="13">
        <v>0</v>
      </c>
      <c r="L585" s="10" t="s">
        <v>282</v>
      </c>
      <c r="M585" s="11">
        <v>181.41</v>
      </c>
      <c r="N585" s="11">
        <v>4.761904762E-2</v>
      </c>
      <c r="O585" s="11">
        <v>9.0704999999999991</v>
      </c>
      <c r="P585" s="23">
        <f t="shared" si="45"/>
        <v>9.0705000000000098</v>
      </c>
      <c r="Q585" s="23">
        <f t="shared" si="46"/>
        <v>9.0705000000000009</v>
      </c>
      <c r="R585" s="24">
        <f t="shared" si="47"/>
        <v>190.48050000000001</v>
      </c>
      <c r="S585" s="25">
        <f t="shared" si="48"/>
        <v>9.0705000000000098</v>
      </c>
      <c r="T585" s="31">
        <f t="shared" si="49"/>
        <v>9.0705000001814096</v>
      </c>
      <c r="U585" s="10"/>
      <c r="V585" s="10"/>
      <c r="W585" s="10"/>
      <c r="X585" s="10"/>
      <c r="Y585" s="10"/>
      <c r="Z585" s="10"/>
      <c r="AA585" s="10"/>
    </row>
    <row r="586" spans="1:27" ht="15.75">
      <c r="A586" s="10" t="s">
        <v>865</v>
      </c>
      <c r="B586" s="10" t="s">
        <v>246</v>
      </c>
      <c r="C586" s="11">
        <v>0</v>
      </c>
      <c r="D586" s="11">
        <v>0</v>
      </c>
      <c r="E586" s="10" t="s">
        <v>30</v>
      </c>
      <c r="F586" s="11">
        <v>58.91</v>
      </c>
      <c r="G586" s="11">
        <v>7</v>
      </c>
      <c r="H586" s="11">
        <v>20.618500000000001</v>
      </c>
      <c r="I586" s="11">
        <v>432.98849999999999</v>
      </c>
      <c r="J586" s="12">
        <v>43482</v>
      </c>
      <c r="K586" s="13">
        <v>2</v>
      </c>
      <c r="L586" s="10" t="s">
        <v>18</v>
      </c>
      <c r="M586" s="11">
        <v>412.37</v>
      </c>
      <c r="N586" s="11">
        <v>4.761904762E-2</v>
      </c>
      <c r="O586" s="11">
        <v>20.618500000000001</v>
      </c>
      <c r="P586" s="23">
        <f t="shared" si="45"/>
        <v>20.618499999999983</v>
      </c>
      <c r="Q586" s="23">
        <f t="shared" si="46"/>
        <v>20.618500000000001</v>
      </c>
      <c r="R586" s="24">
        <f t="shared" si="47"/>
        <v>432.98849999999999</v>
      </c>
      <c r="S586" s="25">
        <f t="shared" si="48"/>
        <v>20.618499999999983</v>
      </c>
      <c r="T586" s="31">
        <f t="shared" si="49"/>
        <v>20.618500000412368</v>
      </c>
      <c r="U586" s="10"/>
      <c r="V586" s="10"/>
      <c r="W586" s="10"/>
      <c r="X586" s="10"/>
      <c r="Y586" s="10"/>
      <c r="Z586" s="10"/>
      <c r="AA586" s="10"/>
    </row>
    <row r="587" spans="1:27" ht="15.75">
      <c r="A587" s="10" t="s">
        <v>866</v>
      </c>
      <c r="B587" s="10" t="s">
        <v>246</v>
      </c>
      <c r="C587" s="11">
        <v>0</v>
      </c>
      <c r="D587" s="11">
        <v>0</v>
      </c>
      <c r="E587" s="10" t="s">
        <v>39</v>
      </c>
      <c r="F587" s="11">
        <v>46.41</v>
      </c>
      <c r="G587" s="11">
        <v>1</v>
      </c>
      <c r="H587" s="11">
        <v>2.3205</v>
      </c>
      <c r="I587" s="11">
        <v>48.730499999999999</v>
      </c>
      <c r="J587" s="12">
        <v>43527</v>
      </c>
      <c r="K587" s="13">
        <v>2</v>
      </c>
      <c r="L587" s="10" t="s">
        <v>282</v>
      </c>
      <c r="M587" s="11">
        <v>46.41</v>
      </c>
      <c r="N587" s="11">
        <v>4.761904762E-2</v>
      </c>
      <c r="O587" s="11">
        <v>2.3205</v>
      </c>
      <c r="P587" s="23">
        <f t="shared" si="45"/>
        <v>2.3205000000000027</v>
      </c>
      <c r="Q587" s="23">
        <f t="shared" si="46"/>
        <v>2.3205</v>
      </c>
      <c r="R587" s="24">
        <f t="shared" si="47"/>
        <v>48.730499999999999</v>
      </c>
      <c r="S587" s="25">
        <f t="shared" si="48"/>
        <v>2.3205000000000027</v>
      </c>
      <c r="T587" s="31">
        <f t="shared" si="49"/>
        <v>2.32050000004641</v>
      </c>
      <c r="U587" s="10"/>
      <c r="V587" s="10"/>
      <c r="W587" s="10"/>
      <c r="X587" s="10"/>
      <c r="Y587" s="10"/>
      <c r="Z587" s="10"/>
      <c r="AA587" s="10"/>
    </row>
    <row r="588" spans="1:27" ht="15.75">
      <c r="A588" s="10" t="s">
        <v>867</v>
      </c>
      <c r="B588" s="10" t="s">
        <v>254</v>
      </c>
      <c r="C588" s="11">
        <v>1</v>
      </c>
      <c r="D588" s="11">
        <v>0</v>
      </c>
      <c r="E588" s="10" t="s">
        <v>17</v>
      </c>
      <c r="F588" s="11">
        <v>68.55</v>
      </c>
      <c r="G588" s="11">
        <v>4</v>
      </c>
      <c r="H588" s="11">
        <v>13.71</v>
      </c>
      <c r="I588" s="11">
        <v>287.91000000000003</v>
      </c>
      <c r="J588" s="12">
        <v>43511</v>
      </c>
      <c r="K588" s="13">
        <v>2</v>
      </c>
      <c r="L588" s="10" t="s">
        <v>282</v>
      </c>
      <c r="M588" s="11">
        <v>274.2</v>
      </c>
      <c r="N588" s="11">
        <v>4.761904762E-2</v>
      </c>
      <c r="O588" s="11">
        <v>13.71</v>
      </c>
      <c r="P588" s="23">
        <f t="shared" si="45"/>
        <v>13.70999999999998</v>
      </c>
      <c r="Q588" s="23">
        <f t="shared" si="46"/>
        <v>13.71</v>
      </c>
      <c r="R588" s="24">
        <f t="shared" si="47"/>
        <v>287.90999999999997</v>
      </c>
      <c r="S588" s="25">
        <f t="shared" si="48"/>
        <v>13.710000000000036</v>
      </c>
      <c r="T588" s="31">
        <f t="shared" si="49"/>
        <v>13.710000000274199</v>
      </c>
      <c r="U588" s="10"/>
      <c r="V588" s="10"/>
      <c r="W588" s="10"/>
      <c r="X588" s="10"/>
      <c r="Y588" s="10"/>
      <c r="Z588" s="10"/>
      <c r="AA588" s="10"/>
    </row>
    <row r="589" spans="1:27" ht="15.75">
      <c r="A589" s="10" t="s">
        <v>868</v>
      </c>
      <c r="B589" s="10" t="s">
        <v>251</v>
      </c>
      <c r="C589" s="11">
        <v>0</v>
      </c>
      <c r="D589" s="11">
        <v>1</v>
      </c>
      <c r="E589" s="10" t="s">
        <v>26</v>
      </c>
      <c r="F589" s="11">
        <v>97.37</v>
      </c>
      <c r="G589" s="11">
        <v>10</v>
      </c>
      <c r="H589" s="11">
        <v>48.685000000000002</v>
      </c>
      <c r="I589" s="11">
        <v>1022.385</v>
      </c>
      <c r="J589" s="12">
        <v>43480</v>
      </c>
      <c r="K589" s="13">
        <v>1</v>
      </c>
      <c r="L589" s="10" t="s">
        <v>282</v>
      </c>
      <c r="M589" s="11">
        <v>973.7</v>
      </c>
      <c r="N589" s="11">
        <v>4.761904762E-2</v>
      </c>
      <c r="O589" s="11">
        <v>48.685000000000002</v>
      </c>
      <c r="P589" s="23">
        <f t="shared" si="45"/>
        <v>48.684999999999945</v>
      </c>
      <c r="Q589" s="23">
        <f t="shared" si="46"/>
        <v>48.685000000000009</v>
      </c>
      <c r="R589" s="24">
        <f t="shared" si="47"/>
        <v>1022.385</v>
      </c>
      <c r="S589" s="25">
        <f t="shared" si="48"/>
        <v>48.684999999999945</v>
      </c>
      <c r="T589" s="31">
        <f t="shared" si="49"/>
        <v>48.685000000973702</v>
      </c>
      <c r="U589" s="10"/>
      <c r="V589" s="10"/>
      <c r="W589" s="10"/>
      <c r="X589" s="10"/>
      <c r="Y589" s="10"/>
      <c r="Z589" s="10"/>
      <c r="AA589" s="10"/>
    </row>
    <row r="590" spans="1:27" ht="15.75">
      <c r="A590" s="10" t="s">
        <v>869</v>
      </c>
      <c r="B590" s="10" t="s">
        <v>246</v>
      </c>
      <c r="C590" s="11">
        <v>1</v>
      </c>
      <c r="D590" s="11">
        <v>0</v>
      </c>
      <c r="E590" s="10" t="s">
        <v>22</v>
      </c>
      <c r="F590" s="11">
        <v>92.6</v>
      </c>
      <c r="G590" s="11">
        <v>7</v>
      </c>
      <c r="H590" s="11">
        <v>32.409999999999997</v>
      </c>
      <c r="I590" s="11">
        <v>680.61</v>
      </c>
      <c r="J590" s="12">
        <v>43523</v>
      </c>
      <c r="K590" s="13">
        <v>1</v>
      </c>
      <c r="L590" s="10" t="s">
        <v>282</v>
      </c>
      <c r="M590" s="11">
        <v>648.20000000000005</v>
      </c>
      <c r="N590" s="11">
        <v>4.761904762E-2</v>
      </c>
      <c r="O590" s="11">
        <v>32.409999999999997</v>
      </c>
      <c r="P590" s="23">
        <f t="shared" si="45"/>
        <v>32.409999999999854</v>
      </c>
      <c r="Q590" s="23">
        <f t="shared" si="46"/>
        <v>32.409999999999997</v>
      </c>
      <c r="R590" s="24">
        <f t="shared" si="47"/>
        <v>680.6099999999999</v>
      </c>
      <c r="S590" s="25">
        <f t="shared" si="48"/>
        <v>32.409999999999968</v>
      </c>
      <c r="T590" s="31">
        <f t="shared" si="49"/>
        <v>32.410000000648196</v>
      </c>
      <c r="U590" s="10"/>
      <c r="V590" s="10"/>
      <c r="W590" s="10"/>
      <c r="X590" s="10"/>
      <c r="Y590" s="10"/>
      <c r="Z590" s="10"/>
      <c r="AA590" s="10"/>
    </row>
    <row r="591" spans="1:27" ht="15.75">
      <c r="A591" s="10" t="s">
        <v>870</v>
      </c>
      <c r="B591" s="10" t="s">
        <v>246</v>
      </c>
      <c r="C591" s="11">
        <v>0</v>
      </c>
      <c r="D591" s="11">
        <v>1</v>
      </c>
      <c r="E591" s="10" t="s">
        <v>22</v>
      </c>
      <c r="F591" s="11">
        <v>46.61</v>
      </c>
      <c r="G591" s="11">
        <v>2</v>
      </c>
      <c r="H591" s="11">
        <v>4.6609999999999996</v>
      </c>
      <c r="I591" s="11">
        <v>97.881</v>
      </c>
      <c r="J591" s="12">
        <v>43522</v>
      </c>
      <c r="K591" s="13">
        <v>1</v>
      </c>
      <c r="L591" s="10" t="s">
        <v>282</v>
      </c>
      <c r="M591" s="11">
        <v>93.22</v>
      </c>
      <c r="N591" s="11">
        <v>4.761904762E-2</v>
      </c>
      <c r="O591" s="11">
        <v>4.6609999999999996</v>
      </c>
      <c r="P591" s="23">
        <f t="shared" si="45"/>
        <v>4.6610000000000014</v>
      </c>
      <c r="Q591" s="23">
        <f t="shared" si="46"/>
        <v>4.6610000000000005</v>
      </c>
      <c r="R591" s="24">
        <f t="shared" si="47"/>
        <v>97.881</v>
      </c>
      <c r="S591" s="25">
        <f t="shared" si="48"/>
        <v>4.6610000000000014</v>
      </c>
      <c r="T591" s="31">
        <f t="shared" si="49"/>
        <v>4.6610000000932201</v>
      </c>
      <c r="U591" s="10"/>
      <c r="V591" s="10"/>
      <c r="W591" s="10"/>
      <c r="X591" s="10"/>
      <c r="Y591" s="10"/>
      <c r="Z591" s="10"/>
      <c r="AA591" s="10"/>
    </row>
    <row r="592" spans="1:27" ht="15.75">
      <c r="A592" s="10" t="s">
        <v>871</v>
      </c>
      <c r="B592" s="10" t="s">
        <v>251</v>
      </c>
      <c r="C592" s="11">
        <v>0</v>
      </c>
      <c r="D592" s="11">
        <v>0</v>
      </c>
      <c r="E592" s="10" t="s">
        <v>39</v>
      </c>
      <c r="F592" s="11">
        <v>27.18</v>
      </c>
      <c r="G592" s="11">
        <v>2</v>
      </c>
      <c r="H592" s="11">
        <v>2.718</v>
      </c>
      <c r="I592" s="11">
        <v>57.078000000000003</v>
      </c>
      <c r="J592" s="12">
        <v>43539</v>
      </c>
      <c r="K592" s="13">
        <v>2</v>
      </c>
      <c r="L592" s="10" t="s">
        <v>18</v>
      </c>
      <c r="M592" s="11">
        <v>54.36</v>
      </c>
      <c r="N592" s="11">
        <v>4.761904762E-2</v>
      </c>
      <c r="O592" s="11">
        <v>2.718</v>
      </c>
      <c r="P592" s="23">
        <f t="shared" si="45"/>
        <v>2.7180000000000035</v>
      </c>
      <c r="Q592" s="23">
        <f t="shared" si="46"/>
        <v>2.718</v>
      </c>
      <c r="R592" s="24">
        <f t="shared" si="47"/>
        <v>57.078000000000003</v>
      </c>
      <c r="S592" s="25">
        <f t="shared" si="48"/>
        <v>2.7180000000000035</v>
      </c>
      <c r="T592" s="31">
        <f t="shared" si="49"/>
        <v>2.71800000005436</v>
      </c>
      <c r="U592" s="10"/>
      <c r="V592" s="10"/>
      <c r="W592" s="10"/>
      <c r="X592" s="10"/>
      <c r="Y592" s="10"/>
      <c r="Z592" s="10"/>
      <c r="AA592" s="10"/>
    </row>
    <row r="593" spans="1:27" ht="15.75">
      <c r="A593" s="10" t="s">
        <v>872</v>
      </c>
      <c r="B593" s="10" t="s">
        <v>254</v>
      </c>
      <c r="C593" s="11">
        <v>1</v>
      </c>
      <c r="D593" s="11">
        <v>1</v>
      </c>
      <c r="E593" s="10" t="s">
        <v>26</v>
      </c>
      <c r="F593" s="11">
        <v>60.87</v>
      </c>
      <c r="G593" s="11">
        <v>1</v>
      </c>
      <c r="H593" s="11">
        <v>3.0434999999999999</v>
      </c>
      <c r="I593" s="11">
        <v>63.913499999999999</v>
      </c>
      <c r="J593" s="12">
        <v>43489</v>
      </c>
      <c r="K593" s="13">
        <v>1</v>
      </c>
      <c r="L593" s="10" t="s">
        <v>23</v>
      </c>
      <c r="M593" s="11">
        <v>60.87</v>
      </c>
      <c r="N593" s="11">
        <v>4.761904762E-2</v>
      </c>
      <c r="O593" s="11">
        <v>3.0434999999999999</v>
      </c>
      <c r="P593" s="23">
        <f t="shared" si="45"/>
        <v>3.0435000000000016</v>
      </c>
      <c r="Q593" s="23">
        <f t="shared" si="46"/>
        <v>3.0434999999999999</v>
      </c>
      <c r="R593" s="24">
        <f t="shared" si="47"/>
        <v>63.913499999999999</v>
      </c>
      <c r="S593" s="25">
        <f t="shared" si="48"/>
        <v>3.0435000000000016</v>
      </c>
      <c r="T593" s="31">
        <f t="shared" si="49"/>
        <v>3.0435000000608698</v>
      </c>
      <c r="U593" s="10"/>
      <c r="V593" s="10"/>
      <c r="W593" s="10"/>
      <c r="X593" s="10"/>
      <c r="Y593" s="10"/>
      <c r="Z593" s="10"/>
      <c r="AA593" s="10"/>
    </row>
    <row r="594" spans="1:27" ht="15.75">
      <c r="A594" s="10" t="s">
        <v>873</v>
      </c>
      <c r="B594" s="10" t="s">
        <v>246</v>
      </c>
      <c r="C594" s="11">
        <v>1</v>
      </c>
      <c r="D594" s="11">
        <v>1</v>
      </c>
      <c r="E594" s="10" t="s">
        <v>30</v>
      </c>
      <c r="F594" s="11">
        <v>24.49</v>
      </c>
      <c r="G594" s="11">
        <v>10</v>
      </c>
      <c r="H594" s="11">
        <v>12.244999999999999</v>
      </c>
      <c r="I594" s="11">
        <v>257.14499999999998</v>
      </c>
      <c r="J594" s="12">
        <v>43518</v>
      </c>
      <c r="K594" s="13">
        <v>2</v>
      </c>
      <c r="L594" s="10" t="s">
        <v>23</v>
      </c>
      <c r="M594" s="11">
        <v>244.9</v>
      </c>
      <c r="N594" s="11">
        <v>4.761904762E-2</v>
      </c>
      <c r="O594" s="11">
        <v>12.244999999999999</v>
      </c>
      <c r="P594" s="23">
        <f t="shared" si="45"/>
        <v>12.244999999999976</v>
      </c>
      <c r="Q594" s="23">
        <f t="shared" si="46"/>
        <v>12.244999999999999</v>
      </c>
      <c r="R594" s="24">
        <f t="shared" si="47"/>
        <v>257.14499999999998</v>
      </c>
      <c r="S594" s="25">
        <f t="shared" si="48"/>
        <v>12.244999999999976</v>
      </c>
      <c r="T594" s="31">
        <f t="shared" si="49"/>
        <v>12.245000000244898</v>
      </c>
      <c r="U594" s="10"/>
      <c r="V594" s="10"/>
      <c r="W594" s="10"/>
      <c r="X594" s="10"/>
      <c r="Y594" s="10"/>
      <c r="Z594" s="10"/>
      <c r="AA594" s="10"/>
    </row>
    <row r="595" spans="1:27" ht="15.75">
      <c r="A595" s="10" t="s">
        <v>874</v>
      </c>
      <c r="B595" s="10" t="s">
        <v>251</v>
      </c>
      <c r="C595" s="11">
        <v>0</v>
      </c>
      <c r="D595" s="11">
        <v>0</v>
      </c>
      <c r="E595" s="10" t="s">
        <v>17</v>
      </c>
      <c r="F595" s="11">
        <v>92.78</v>
      </c>
      <c r="G595" s="11">
        <v>1</v>
      </c>
      <c r="H595" s="11">
        <v>4.6390000000000002</v>
      </c>
      <c r="I595" s="11">
        <v>97.418999999999997</v>
      </c>
      <c r="J595" s="12">
        <v>43539</v>
      </c>
      <c r="K595" s="13">
        <v>0</v>
      </c>
      <c r="L595" s="10" t="s">
        <v>282</v>
      </c>
      <c r="M595" s="11">
        <v>92.78</v>
      </c>
      <c r="N595" s="11">
        <v>4.761904762E-2</v>
      </c>
      <c r="O595" s="11">
        <v>4.6390000000000002</v>
      </c>
      <c r="P595" s="23">
        <f t="shared" si="45"/>
        <v>4.6389999999999958</v>
      </c>
      <c r="Q595" s="23">
        <f t="shared" si="46"/>
        <v>4.6390000000000002</v>
      </c>
      <c r="R595" s="24">
        <f t="shared" si="47"/>
        <v>97.418999999999997</v>
      </c>
      <c r="S595" s="25">
        <f t="shared" si="48"/>
        <v>4.6389999999999958</v>
      </c>
      <c r="T595" s="31">
        <f t="shared" si="49"/>
        <v>4.6390000000927802</v>
      </c>
      <c r="U595" s="10"/>
      <c r="V595" s="10"/>
      <c r="W595" s="10"/>
      <c r="X595" s="10"/>
      <c r="Y595" s="10"/>
      <c r="Z595" s="10"/>
      <c r="AA595" s="10"/>
    </row>
    <row r="596" spans="1:27" ht="15.75">
      <c r="A596" s="10" t="s">
        <v>875</v>
      </c>
      <c r="B596" s="10" t="s">
        <v>254</v>
      </c>
      <c r="C596" s="11">
        <v>1</v>
      </c>
      <c r="D596" s="11">
        <v>0</v>
      </c>
      <c r="E596" s="10" t="s">
        <v>26</v>
      </c>
      <c r="F596" s="11">
        <v>86.69</v>
      </c>
      <c r="G596" s="11">
        <v>5</v>
      </c>
      <c r="H596" s="11">
        <v>21.672499999999999</v>
      </c>
      <c r="I596" s="11">
        <v>455.1225</v>
      </c>
      <c r="J596" s="12">
        <v>43507</v>
      </c>
      <c r="K596" s="13">
        <v>2</v>
      </c>
      <c r="L596" s="10" t="s">
        <v>18</v>
      </c>
      <c r="M596" s="11">
        <v>433.45</v>
      </c>
      <c r="N596" s="11">
        <v>4.761904762E-2</v>
      </c>
      <c r="O596" s="11">
        <v>21.672499999999999</v>
      </c>
      <c r="P596" s="23">
        <f t="shared" si="45"/>
        <v>21.672500000000014</v>
      </c>
      <c r="Q596" s="23">
        <f t="shared" si="46"/>
        <v>21.672499999999999</v>
      </c>
      <c r="R596" s="24">
        <f t="shared" si="47"/>
        <v>455.1225</v>
      </c>
      <c r="S596" s="25">
        <f t="shared" si="48"/>
        <v>21.672500000000014</v>
      </c>
      <c r="T596" s="31">
        <f t="shared" si="49"/>
        <v>21.672500000433452</v>
      </c>
      <c r="U596" s="10"/>
      <c r="V596" s="10"/>
      <c r="W596" s="10"/>
      <c r="X596" s="10"/>
      <c r="Y596" s="10"/>
      <c r="Z596" s="10"/>
      <c r="AA596" s="10"/>
    </row>
    <row r="597" spans="1:27" ht="15.75">
      <c r="A597" s="10" t="s">
        <v>876</v>
      </c>
      <c r="B597" s="10" t="s">
        <v>251</v>
      </c>
      <c r="C597" s="11">
        <v>0</v>
      </c>
      <c r="D597" s="11">
        <v>0</v>
      </c>
      <c r="E597" s="10" t="s">
        <v>30</v>
      </c>
      <c r="F597" s="11">
        <v>23.01</v>
      </c>
      <c r="G597" s="11">
        <v>6</v>
      </c>
      <c r="H597" s="11">
        <v>6.9029999999999996</v>
      </c>
      <c r="I597" s="11">
        <v>144.96299999999999</v>
      </c>
      <c r="J597" s="12">
        <v>43477</v>
      </c>
      <c r="K597" s="13">
        <v>2</v>
      </c>
      <c r="L597" s="10" t="s">
        <v>18</v>
      </c>
      <c r="M597" s="11">
        <v>138.06</v>
      </c>
      <c r="N597" s="11">
        <v>4.761904762E-2</v>
      </c>
      <c r="O597" s="11">
        <v>6.9029999999999996</v>
      </c>
      <c r="P597" s="23">
        <f t="shared" si="45"/>
        <v>6.9029999999999916</v>
      </c>
      <c r="Q597" s="23">
        <f t="shared" si="46"/>
        <v>6.9030000000000005</v>
      </c>
      <c r="R597" s="24">
        <f t="shared" si="47"/>
        <v>144.96299999999999</v>
      </c>
      <c r="S597" s="25">
        <f t="shared" si="48"/>
        <v>6.9029999999999916</v>
      </c>
      <c r="T597" s="31">
        <f t="shared" si="49"/>
        <v>6.9030000001380598</v>
      </c>
      <c r="U597" s="10"/>
      <c r="V597" s="10"/>
      <c r="W597" s="10"/>
      <c r="X597" s="10"/>
      <c r="Y597" s="10"/>
      <c r="Z597" s="10"/>
      <c r="AA597" s="10"/>
    </row>
    <row r="598" spans="1:27" ht="15.75">
      <c r="A598" s="10" t="s">
        <v>877</v>
      </c>
      <c r="B598" s="10" t="s">
        <v>254</v>
      </c>
      <c r="C598" s="11">
        <v>1</v>
      </c>
      <c r="D598" s="11">
        <v>1</v>
      </c>
      <c r="E598" s="10" t="s">
        <v>22</v>
      </c>
      <c r="F598" s="11">
        <v>30.2</v>
      </c>
      <c r="G598" s="11">
        <v>8</v>
      </c>
      <c r="H598" s="11">
        <v>12.08</v>
      </c>
      <c r="I598" s="11">
        <v>253.68</v>
      </c>
      <c r="J598" s="12">
        <v>43527</v>
      </c>
      <c r="K598" s="13">
        <v>2</v>
      </c>
      <c r="L598" s="10" t="s">
        <v>18</v>
      </c>
      <c r="M598" s="11">
        <v>241.6</v>
      </c>
      <c r="N598" s="11">
        <v>4.761904762E-2</v>
      </c>
      <c r="O598" s="11">
        <v>12.08</v>
      </c>
      <c r="P598" s="23">
        <f t="shared" si="45"/>
        <v>12.080000000000013</v>
      </c>
      <c r="Q598" s="23">
        <f t="shared" si="46"/>
        <v>12.08</v>
      </c>
      <c r="R598" s="24">
        <f t="shared" si="47"/>
        <v>253.68</v>
      </c>
      <c r="S598" s="25">
        <f t="shared" si="48"/>
        <v>12.080000000000013</v>
      </c>
      <c r="T598" s="31">
        <f t="shared" si="49"/>
        <v>12.080000000241601</v>
      </c>
      <c r="U598" s="10"/>
      <c r="V598" s="10"/>
      <c r="W598" s="10"/>
      <c r="X598" s="10"/>
      <c r="Y598" s="10"/>
      <c r="Z598" s="10"/>
      <c r="AA598" s="10"/>
    </row>
    <row r="599" spans="1:27" ht="15.75">
      <c r="A599" s="10" t="s">
        <v>878</v>
      </c>
      <c r="B599" s="10" t="s">
        <v>254</v>
      </c>
      <c r="C599" s="11">
        <v>1</v>
      </c>
      <c r="D599" s="11">
        <v>0</v>
      </c>
      <c r="E599" s="10" t="s">
        <v>39</v>
      </c>
      <c r="F599" s="11">
        <v>67.39</v>
      </c>
      <c r="G599" s="11">
        <v>7</v>
      </c>
      <c r="H599" s="11">
        <v>23.586500000000001</v>
      </c>
      <c r="I599" s="11">
        <v>495.31650000000002</v>
      </c>
      <c r="J599" s="12">
        <v>43547</v>
      </c>
      <c r="K599" s="13">
        <v>1</v>
      </c>
      <c r="L599" s="10" t="s">
        <v>18</v>
      </c>
      <c r="M599" s="11">
        <v>471.73</v>
      </c>
      <c r="N599" s="11">
        <v>4.761904762E-2</v>
      </c>
      <c r="O599" s="11">
        <v>23.586500000000001</v>
      </c>
      <c r="P599" s="23">
        <f t="shared" si="45"/>
        <v>23.586500000000001</v>
      </c>
      <c r="Q599" s="23">
        <f t="shared" si="46"/>
        <v>23.586500000000001</v>
      </c>
      <c r="R599" s="24">
        <f t="shared" si="47"/>
        <v>495.31650000000002</v>
      </c>
      <c r="S599" s="25">
        <f t="shared" si="48"/>
        <v>23.586500000000001</v>
      </c>
      <c r="T599" s="31">
        <f t="shared" si="49"/>
        <v>23.58650000047173</v>
      </c>
      <c r="U599" s="10"/>
      <c r="V599" s="10"/>
      <c r="W599" s="10"/>
      <c r="X599" s="10"/>
      <c r="Y599" s="10"/>
      <c r="Z599" s="10"/>
      <c r="AA599" s="10"/>
    </row>
    <row r="600" spans="1:27" ht="15.75">
      <c r="A600" s="10" t="s">
        <v>879</v>
      </c>
      <c r="B600" s="10" t="s">
        <v>246</v>
      </c>
      <c r="C600" s="11">
        <v>1</v>
      </c>
      <c r="D600" s="11">
        <v>1</v>
      </c>
      <c r="E600" s="10" t="s">
        <v>39</v>
      </c>
      <c r="F600" s="11">
        <v>48.96</v>
      </c>
      <c r="G600" s="11">
        <v>9</v>
      </c>
      <c r="H600" s="11">
        <v>22.032</v>
      </c>
      <c r="I600" s="11">
        <v>462.67200000000003</v>
      </c>
      <c r="J600" s="12">
        <v>43528</v>
      </c>
      <c r="K600" s="13">
        <v>1</v>
      </c>
      <c r="L600" s="10" t="s">
        <v>23</v>
      </c>
      <c r="M600" s="11">
        <v>440.64</v>
      </c>
      <c r="N600" s="11">
        <v>4.761904762E-2</v>
      </c>
      <c r="O600" s="11">
        <v>22.032</v>
      </c>
      <c r="P600" s="23">
        <f t="shared" si="45"/>
        <v>22.031999999999982</v>
      </c>
      <c r="Q600" s="23">
        <f t="shared" si="46"/>
        <v>22.032000000000004</v>
      </c>
      <c r="R600" s="24">
        <f t="shared" si="47"/>
        <v>462.67199999999997</v>
      </c>
      <c r="S600" s="25">
        <f t="shared" si="48"/>
        <v>22.032000000000039</v>
      </c>
      <c r="T600" s="31">
        <f t="shared" si="49"/>
        <v>22.03200000044064</v>
      </c>
      <c r="U600" s="10"/>
      <c r="V600" s="10"/>
      <c r="W600" s="10"/>
      <c r="X600" s="10"/>
      <c r="Y600" s="10"/>
      <c r="Z600" s="10"/>
      <c r="AA600" s="10"/>
    </row>
    <row r="601" spans="1:27" ht="15.75">
      <c r="A601" s="10" t="s">
        <v>880</v>
      </c>
      <c r="B601" s="10" t="s">
        <v>251</v>
      </c>
      <c r="C601" s="11">
        <v>1</v>
      </c>
      <c r="D601" s="11">
        <v>1</v>
      </c>
      <c r="E601" s="10" t="s">
        <v>22</v>
      </c>
      <c r="F601" s="11">
        <v>75.59</v>
      </c>
      <c r="G601" s="11">
        <v>9</v>
      </c>
      <c r="H601" s="11">
        <v>34.015500000000003</v>
      </c>
      <c r="I601" s="11">
        <v>714.32550000000003</v>
      </c>
      <c r="J601" s="12">
        <v>43519</v>
      </c>
      <c r="K601" s="13">
        <v>1</v>
      </c>
      <c r="L601" s="10" t="s">
        <v>23</v>
      </c>
      <c r="M601" s="11">
        <v>680.31</v>
      </c>
      <c r="N601" s="11">
        <v>4.761904762E-2</v>
      </c>
      <c r="O601" s="11">
        <v>34.015500000000003</v>
      </c>
      <c r="P601" s="23">
        <f t="shared" si="45"/>
        <v>34.015500000000088</v>
      </c>
      <c r="Q601" s="23">
        <f t="shared" si="46"/>
        <v>34.015500000000003</v>
      </c>
      <c r="R601" s="24">
        <f t="shared" si="47"/>
        <v>714.32550000000003</v>
      </c>
      <c r="S601" s="25">
        <f t="shared" si="48"/>
        <v>34.015500000000088</v>
      </c>
      <c r="T601" s="31">
        <f t="shared" si="49"/>
        <v>34.015500000680312</v>
      </c>
      <c r="U601" s="10"/>
      <c r="V601" s="10"/>
      <c r="W601" s="10"/>
      <c r="X601" s="10"/>
      <c r="Y601" s="10"/>
      <c r="Z601" s="10"/>
      <c r="AA601" s="10"/>
    </row>
    <row r="602" spans="1:27" ht="15.75">
      <c r="A602" s="10" t="s">
        <v>881</v>
      </c>
      <c r="B602" s="10" t="s">
        <v>246</v>
      </c>
      <c r="C602" s="11">
        <v>0</v>
      </c>
      <c r="D602" s="11">
        <v>1</v>
      </c>
      <c r="E602" s="10" t="s">
        <v>26</v>
      </c>
      <c r="F602" s="11">
        <v>77.47</v>
      </c>
      <c r="G602" s="11">
        <v>4</v>
      </c>
      <c r="H602" s="11">
        <v>15.494</v>
      </c>
      <c r="I602" s="11">
        <v>325.37400000000002</v>
      </c>
      <c r="J602" s="12">
        <v>43541</v>
      </c>
      <c r="K602" s="13">
        <v>2</v>
      </c>
      <c r="L602" s="10" t="s">
        <v>23</v>
      </c>
      <c r="M602" s="11">
        <v>309.88</v>
      </c>
      <c r="N602" s="11">
        <v>4.761904762E-2</v>
      </c>
      <c r="O602" s="11">
        <v>15.494</v>
      </c>
      <c r="P602" s="23">
        <f t="shared" si="45"/>
        <v>15.494000000000028</v>
      </c>
      <c r="Q602" s="23">
        <f t="shared" si="46"/>
        <v>15.494</v>
      </c>
      <c r="R602" s="24">
        <f t="shared" si="47"/>
        <v>325.37400000000002</v>
      </c>
      <c r="S602" s="25">
        <f t="shared" si="48"/>
        <v>15.494000000000028</v>
      </c>
      <c r="T602" s="31">
        <f t="shared" si="49"/>
        <v>15.494000000309882</v>
      </c>
      <c r="U602" s="10"/>
      <c r="V602" s="10"/>
      <c r="W602" s="10"/>
      <c r="X602" s="10"/>
      <c r="Y602" s="10"/>
      <c r="Z602" s="10"/>
      <c r="AA602" s="10"/>
    </row>
    <row r="603" spans="1:27" ht="15.75">
      <c r="A603" s="10" t="s">
        <v>882</v>
      </c>
      <c r="B603" s="10" t="s">
        <v>246</v>
      </c>
      <c r="C603" s="11">
        <v>0</v>
      </c>
      <c r="D603" s="11">
        <v>1</v>
      </c>
      <c r="E603" s="10" t="s">
        <v>30</v>
      </c>
      <c r="F603" s="11">
        <v>93.18</v>
      </c>
      <c r="G603" s="11">
        <v>2</v>
      </c>
      <c r="H603" s="11">
        <v>9.3179999999999996</v>
      </c>
      <c r="I603" s="11">
        <v>195.678</v>
      </c>
      <c r="J603" s="12">
        <v>43481</v>
      </c>
      <c r="K603" s="13">
        <v>2</v>
      </c>
      <c r="L603" s="10" t="s">
        <v>282</v>
      </c>
      <c r="M603" s="11">
        <v>186.36</v>
      </c>
      <c r="N603" s="11">
        <v>4.761904762E-2</v>
      </c>
      <c r="O603" s="11">
        <v>9.3179999999999996</v>
      </c>
      <c r="P603" s="23">
        <f t="shared" si="45"/>
        <v>9.3180000000000121</v>
      </c>
      <c r="Q603" s="23">
        <f t="shared" si="46"/>
        <v>9.3180000000000014</v>
      </c>
      <c r="R603" s="24">
        <f t="shared" si="47"/>
        <v>195.67800000000003</v>
      </c>
      <c r="S603" s="25">
        <f t="shared" si="48"/>
        <v>9.3179999999999836</v>
      </c>
      <c r="T603" s="31">
        <f t="shared" si="49"/>
        <v>9.3180000001863608</v>
      </c>
      <c r="U603" s="10"/>
      <c r="V603" s="10"/>
      <c r="W603" s="10"/>
      <c r="X603" s="10"/>
      <c r="Y603" s="10"/>
      <c r="Z603" s="10"/>
      <c r="AA603" s="10"/>
    </row>
    <row r="604" spans="1:27" ht="15.75">
      <c r="A604" s="10" t="s">
        <v>883</v>
      </c>
      <c r="B604" s="10" t="s">
        <v>246</v>
      </c>
      <c r="C604" s="11">
        <v>0</v>
      </c>
      <c r="D604" s="11">
        <v>1</v>
      </c>
      <c r="E604" s="10" t="s">
        <v>22</v>
      </c>
      <c r="F604" s="11">
        <v>50.23</v>
      </c>
      <c r="G604" s="11">
        <v>4</v>
      </c>
      <c r="H604" s="11">
        <v>10.045999999999999</v>
      </c>
      <c r="I604" s="11">
        <v>210.96600000000001</v>
      </c>
      <c r="J604" s="12">
        <v>43473</v>
      </c>
      <c r="K604" s="13">
        <v>2</v>
      </c>
      <c r="L604" s="10" t="s">
        <v>23</v>
      </c>
      <c r="M604" s="11">
        <v>200.92</v>
      </c>
      <c r="N604" s="11">
        <v>4.761904762E-2</v>
      </c>
      <c r="O604" s="11">
        <v>10.045999999999999</v>
      </c>
      <c r="P604" s="23">
        <f t="shared" si="45"/>
        <v>10.045999999999992</v>
      </c>
      <c r="Q604" s="23">
        <f t="shared" si="46"/>
        <v>10.045999999999999</v>
      </c>
      <c r="R604" s="24">
        <f t="shared" si="47"/>
        <v>210.96599999999998</v>
      </c>
      <c r="S604" s="25">
        <f t="shared" si="48"/>
        <v>10.046000000000021</v>
      </c>
      <c r="T604" s="31">
        <f t="shared" si="49"/>
        <v>10.04600000020092</v>
      </c>
      <c r="U604" s="10"/>
      <c r="V604" s="10"/>
      <c r="W604" s="10"/>
      <c r="X604" s="10"/>
      <c r="Y604" s="10"/>
      <c r="Z604" s="10"/>
      <c r="AA604" s="10"/>
    </row>
    <row r="605" spans="1:27" ht="15.75">
      <c r="A605" s="10" t="s">
        <v>884</v>
      </c>
      <c r="B605" s="10" t="s">
        <v>251</v>
      </c>
      <c r="C605" s="11">
        <v>0</v>
      </c>
      <c r="D605" s="11">
        <v>1</v>
      </c>
      <c r="E605" s="10" t="s">
        <v>17</v>
      </c>
      <c r="F605" s="11">
        <v>17.75</v>
      </c>
      <c r="G605" s="11">
        <v>1</v>
      </c>
      <c r="H605" s="11">
        <v>0.88749999999999996</v>
      </c>
      <c r="I605" s="11">
        <v>18.637499999999999</v>
      </c>
      <c r="J605" s="12">
        <v>43479</v>
      </c>
      <c r="K605" s="13">
        <v>0</v>
      </c>
      <c r="L605" s="10" t="s">
        <v>23</v>
      </c>
      <c r="M605" s="11">
        <v>17.75</v>
      </c>
      <c r="N605" s="11">
        <v>4.761904762E-2</v>
      </c>
      <c r="O605" s="11">
        <v>0.88749999999999996</v>
      </c>
      <c r="P605" s="23">
        <f t="shared" si="45"/>
        <v>0.88749999999999929</v>
      </c>
      <c r="Q605" s="23">
        <f t="shared" si="46"/>
        <v>0.88750000000000007</v>
      </c>
      <c r="R605" s="24">
        <f t="shared" si="47"/>
        <v>18.637499999999999</v>
      </c>
      <c r="S605" s="25">
        <f t="shared" si="48"/>
        <v>0.88749999999999929</v>
      </c>
      <c r="T605" s="31">
        <f t="shared" si="49"/>
        <v>0.88750000001774998</v>
      </c>
      <c r="U605" s="10"/>
      <c r="V605" s="10"/>
      <c r="W605" s="10"/>
      <c r="X605" s="10"/>
      <c r="Y605" s="10"/>
      <c r="Z605" s="10"/>
      <c r="AA605" s="10"/>
    </row>
    <row r="606" spans="1:27" ht="15.75">
      <c r="A606" s="10" t="s">
        <v>885</v>
      </c>
      <c r="B606" s="10" t="s">
        <v>254</v>
      </c>
      <c r="C606" s="11">
        <v>0</v>
      </c>
      <c r="D606" s="11">
        <v>1</v>
      </c>
      <c r="E606" s="10" t="s">
        <v>39</v>
      </c>
      <c r="F606" s="11">
        <v>62.18</v>
      </c>
      <c r="G606" s="11">
        <v>10</v>
      </c>
      <c r="H606" s="11">
        <v>31.09</v>
      </c>
      <c r="I606" s="11">
        <v>652.89</v>
      </c>
      <c r="J606" s="12">
        <v>43496</v>
      </c>
      <c r="K606" s="13">
        <v>0</v>
      </c>
      <c r="L606" s="10" t="s">
        <v>18</v>
      </c>
      <c r="M606" s="11">
        <v>621.79999999999995</v>
      </c>
      <c r="N606" s="11">
        <v>4.761904762E-2</v>
      </c>
      <c r="O606" s="11">
        <v>31.09</v>
      </c>
      <c r="P606" s="23">
        <f t="shared" si="45"/>
        <v>31.090000000000032</v>
      </c>
      <c r="Q606" s="23">
        <f t="shared" si="46"/>
        <v>31.09</v>
      </c>
      <c r="R606" s="24">
        <f t="shared" si="47"/>
        <v>652.89</v>
      </c>
      <c r="S606" s="25">
        <f t="shared" si="48"/>
        <v>31.090000000000032</v>
      </c>
      <c r="T606" s="31">
        <f t="shared" si="49"/>
        <v>31.090000000621799</v>
      </c>
      <c r="U606" s="10"/>
      <c r="V606" s="10"/>
      <c r="W606" s="10"/>
      <c r="X606" s="10"/>
      <c r="Y606" s="10"/>
      <c r="Z606" s="10"/>
      <c r="AA606" s="10"/>
    </row>
    <row r="607" spans="1:27" ht="15.75">
      <c r="A607" s="10" t="s">
        <v>886</v>
      </c>
      <c r="B607" s="10" t="s">
        <v>251</v>
      </c>
      <c r="C607" s="11">
        <v>0</v>
      </c>
      <c r="D607" s="11">
        <v>0</v>
      </c>
      <c r="E607" s="10" t="s">
        <v>17</v>
      </c>
      <c r="F607" s="11">
        <v>10.75</v>
      </c>
      <c r="G607" s="11">
        <v>8</v>
      </c>
      <c r="H607" s="11">
        <v>4.3</v>
      </c>
      <c r="I607" s="11">
        <v>90.3</v>
      </c>
      <c r="J607" s="12">
        <v>43539</v>
      </c>
      <c r="K607" s="13">
        <v>1</v>
      </c>
      <c r="L607" s="10" t="s">
        <v>18</v>
      </c>
      <c r="M607" s="11">
        <v>86</v>
      </c>
      <c r="N607" s="11">
        <v>4.761904762E-2</v>
      </c>
      <c r="O607" s="11">
        <v>4.3</v>
      </c>
      <c r="P607" s="23">
        <f t="shared" si="45"/>
        <v>4.2999999999999972</v>
      </c>
      <c r="Q607" s="23">
        <f t="shared" si="46"/>
        <v>4.3</v>
      </c>
      <c r="R607" s="24">
        <f t="shared" si="47"/>
        <v>90.3</v>
      </c>
      <c r="S607" s="25">
        <f t="shared" si="48"/>
        <v>4.2999999999999972</v>
      </c>
      <c r="T607" s="31">
        <f t="shared" si="49"/>
        <v>4.3000000000859995</v>
      </c>
      <c r="U607" s="10"/>
      <c r="V607" s="10"/>
      <c r="W607" s="10"/>
      <c r="X607" s="10"/>
      <c r="Y607" s="10"/>
      <c r="Z607" s="10"/>
      <c r="AA607" s="10"/>
    </row>
    <row r="608" spans="1:27" ht="15.75">
      <c r="A608" s="10" t="s">
        <v>887</v>
      </c>
      <c r="B608" s="10" t="s">
        <v>246</v>
      </c>
      <c r="C608" s="11">
        <v>0</v>
      </c>
      <c r="D608" s="11">
        <v>1</v>
      </c>
      <c r="E608" s="10" t="s">
        <v>22</v>
      </c>
      <c r="F608" s="11">
        <v>40.26</v>
      </c>
      <c r="G608" s="11">
        <v>10</v>
      </c>
      <c r="H608" s="11">
        <v>20.13</v>
      </c>
      <c r="I608" s="11">
        <v>422.73</v>
      </c>
      <c r="J608" s="12">
        <v>43520</v>
      </c>
      <c r="K608" s="13">
        <v>2</v>
      </c>
      <c r="L608" s="10" t="s">
        <v>282</v>
      </c>
      <c r="M608" s="11">
        <v>402.6</v>
      </c>
      <c r="N608" s="11">
        <v>4.761904762E-2</v>
      </c>
      <c r="O608" s="11">
        <v>20.13</v>
      </c>
      <c r="P608" s="23">
        <f t="shared" si="45"/>
        <v>20.129999999999939</v>
      </c>
      <c r="Q608" s="23">
        <f t="shared" si="46"/>
        <v>20.13</v>
      </c>
      <c r="R608" s="24">
        <f t="shared" si="47"/>
        <v>422.72999999999996</v>
      </c>
      <c r="S608" s="25">
        <f t="shared" si="48"/>
        <v>20.129999999999995</v>
      </c>
      <c r="T608" s="31">
        <f t="shared" si="49"/>
        <v>20.1300000004026</v>
      </c>
      <c r="U608" s="10"/>
      <c r="V608" s="10"/>
      <c r="W608" s="10"/>
      <c r="X608" s="10"/>
      <c r="Y608" s="10"/>
      <c r="Z608" s="10"/>
      <c r="AA608" s="10"/>
    </row>
    <row r="609" spans="1:27" ht="15.75">
      <c r="A609" s="10" t="s">
        <v>888</v>
      </c>
      <c r="B609" s="10" t="s">
        <v>254</v>
      </c>
      <c r="C609" s="11">
        <v>1</v>
      </c>
      <c r="D609" s="11">
        <v>1</v>
      </c>
      <c r="E609" s="10" t="s">
        <v>30</v>
      </c>
      <c r="F609" s="11">
        <v>64.97</v>
      </c>
      <c r="G609" s="11">
        <v>5</v>
      </c>
      <c r="H609" s="11">
        <v>16.2425</v>
      </c>
      <c r="I609" s="11">
        <v>341.09249999999997</v>
      </c>
      <c r="J609" s="12">
        <v>43504</v>
      </c>
      <c r="K609" s="13">
        <v>1</v>
      </c>
      <c r="L609" s="10" t="s">
        <v>282</v>
      </c>
      <c r="M609" s="11">
        <v>324.85000000000002</v>
      </c>
      <c r="N609" s="11">
        <v>4.761904762E-2</v>
      </c>
      <c r="O609" s="11">
        <v>16.2425</v>
      </c>
      <c r="P609" s="23">
        <f t="shared" si="45"/>
        <v>16.242500000000007</v>
      </c>
      <c r="Q609" s="23">
        <f t="shared" si="46"/>
        <v>16.2425</v>
      </c>
      <c r="R609" s="24">
        <f t="shared" si="47"/>
        <v>341.09250000000003</v>
      </c>
      <c r="S609" s="25">
        <f t="shared" si="48"/>
        <v>16.24249999999995</v>
      </c>
      <c r="T609" s="31">
        <f t="shared" si="49"/>
        <v>16.242500000324853</v>
      </c>
      <c r="U609" s="10"/>
      <c r="V609" s="10"/>
      <c r="W609" s="10"/>
      <c r="X609" s="10"/>
      <c r="Y609" s="10"/>
      <c r="Z609" s="10"/>
      <c r="AA609" s="10"/>
    </row>
    <row r="610" spans="1:27" ht="15.75">
      <c r="A610" s="10" t="s">
        <v>889</v>
      </c>
      <c r="B610" s="10" t="s">
        <v>246</v>
      </c>
      <c r="C610" s="11">
        <v>0</v>
      </c>
      <c r="D610" s="11">
        <v>0</v>
      </c>
      <c r="E610" s="10" t="s">
        <v>22</v>
      </c>
      <c r="F610" s="11">
        <v>95.15</v>
      </c>
      <c r="G610" s="11">
        <v>1</v>
      </c>
      <c r="H610" s="11">
        <v>4.7575000000000003</v>
      </c>
      <c r="I610" s="11">
        <v>99.907499999999999</v>
      </c>
      <c r="J610" s="12">
        <v>43546</v>
      </c>
      <c r="K610" s="13">
        <v>1</v>
      </c>
      <c r="L610" s="10" t="s">
        <v>23</v>
      </c>
      <c r="M610" s="11">
        <v>95.15</v>
      </c>
      <c r="N610" s="11">
        <v>4.761904762E-2</v>
      </c>
      <c r="O610" s="11">
        <v>4.7575000000000003</v>
      </c>
      <c r="P610" s="23">
        <f t="shared" si="45"/>
        <v>4.7574999999999932</v>
      </c>
      <c r="Q610" s="23">
        <f t="shared" si="46"/>
        <v>4.7575000000000003</v>
      </c>
      <c r="R610" s="24">
        <f t="shared" si="47"/>
        <v>99.907499999999999</v>
      </c>
      <c r="S610" s="25">
        <f t="shared" si="48"/>
        <v>4.7574999999999932</v>
      </c>
      <c r="T610" s="31">
        <f t="shared" si="49"/>
        <v>4.75750000009515</v>
      </c>
      <c r="U610" s="10"/>
      <c r="V610" s="10"/>
      <c r="W610" s="10"/>
      <c r="X610" s="10"/>
      <c r="Y610" s="10"/>
      <c r="Z610" s="10"/>
      <c r="AA610" s="10"/>
    </row>
    <row r="611" spans="1:27" ht="15.75">
      <c r="A611" s="10" t="s">
        <v>890</v>
      </c>
      <c r="B611" s="10" t="s">
        <v>246</v>
      </c>
      <c r="C611" s="11">
        <v>1</v>
      </c>
      <c r="D611" s="11">
        <v>1</v>
      </c>
      <c r="E611" s="10" t="s">
        <v>22</v>
      </c>
      <c r="F611" s="11">
        <v>48.62</v>
      </c>
      <c r="G611" s="11">
        <v>8</v>
      </c>
      <c r="H611" s="11">
        <v>19.448</v>
      </c>
      <c r="I611" s="11">
        <v>408.40800000000002</v>
      </c>
      <c r="J611" s="12">
        <v>43489</v>
      </c>
      <c r="K611" s="13">
        <v>0</v>
      </c>
      <c r="L611" s="10" t="s">
        <v>23</v>
      </c>
      <c r="M611" s="11">
        <v>388.96</v>
      </c>
      <c r="N611" s="11">
        <v>4.761904762E-2</v>
      </c>
      <c r="O611" s="11">
        <v>19.448</v>
      </c>
      <c r="P611" s="23">
        <f t="shared" si="45"/>
        <v>19.447999999999979</v>
      </c>
      <c r="Q611" s="23">
        <f t="shared" si="46"/>
        <v>19.448</v>
      </c>
      <c r="R611" s="24">
        <f t="shared" si="47"/>
        <v>408.40799999999996</v>
      </c>
      <c r="S611" s="25">
        <f t="shared" si="48"/>
        <v>19.448000000000036</v>
      </c>
      <c r="T611" s="31">
        <f t="shared" si="49"/>
        <v>19.448000000388959</v>
      </c>
      <c r="U611" s="10"/>
      <c r="V611" s="10"/>
      <c r="W611" s="10"/>
      <c r="X611" s="10"/>
      <c r="Y611" s="10"/>
      <c r="Z611" s="10"/>
      <c r="AA611" s="10"/>
    </row>
    <row r="612" spans="1:27" ht="15.75">
      <c r="A612" s="10" t="s">
        <v>891</v>
      </c>
      <c r="B612" s="10" t="s">
        <v>251</v>
      </c>
      <c r="C612" s="11">
        <v>0</v>
      </c>
      <c r="D612" s="11">
        <v>1</v>
      </c>
      <c r="E612" s="10" t="s">
        <v>37</v>
      </c>
      <c r="F612" s="11">
        <v>53.21</v>
      </c>
      <c r="G612" s="11">
        <v>8</v>
      </c>
      <c r="H612" s="11">
        <v>21.283999999999999</v>
      </c>
      <c r="I612" s="11">
        <v>446.964</v>
      </c>
      <c r="J612" s="12">
        <v>43538</v>
      </c>
      <c r="K612" s="13">
        <v>2</v>
      </c>
      <c r="L612" s="10" t="s">
        <v>18</v>
      </c>
      <c r="M612" s="11">
        <v>425.68</v>
      </c>
      <c r="N612" s="11">
        <v>4.761904762E-2</v>
      </c>
      <c r="O612" s="11">
        <v>21.283999999999999</v>
      </c>
      <c r="P612" s="23">
        <f t="shared" si="45"/>
        <v>21.283999999999992</v>
      </c>
      <c r="Q612" s="23">
        <f t="shared" si="46"/>
        <v>21.284000000000002</v>
      </c>
      <c r="R612" s="24">
        <f t="shared" si="47"/>
        <v>446.964</v>
      </c>
      <c r="S612" s="25">
        <f t="shared" si="48"/>
        <v>21.283999999999992</v>
      </c>
      <c r="T612" s="31">
        <f t="shared" si="49"/>
        <v>21.284000000425682</v>
      </c>
      <c r="U612" s="10"/>
      <c r="V612" s="10"/>
      <c r="W612" s="10"/>
      <c r="X612" s="10"/>
      <c r="Y612" s="10"/>
      <c r="Z612" s="10"/>
      <c r="AA612" s="10"/>
    </row>
    <row r="613" spans="1:27" ht="15.75">
      <c r="A613" s="10" t="s">
        <v>892</v>
      </c>
      <c r="B613" s="10" t="s">
        <v>254</v>
      </c>
      <c r="C613" s="11">
        <v>0</v>
      </c>
      <c r="D613" s="11">
        <v>1</v>
      </c>
      <c r="E613" s="10" t="s">
        <v>39</v>
      </c>
      <c r="F613" s="11">
        <v>45.44</v>
      </c>
      <c r="G613" s="11">
        <v>7</v>
      </c>
      <c r="H613" s="11">
        <v>15.904</v>
      </c>
      <c r="I613" s="11">
        <v>333.98399999999998</v>
      </c>
      <c r="J613" s="12">
        <v>43488</v>
      </c>
      <c r="K613" s="13">
        <v>1</v>
      </c>
      <c r="L613" s="10" t="s">
        <v>23</v>
      </c>
      <c r="M613" s="11">
        <v>318.08</v>
      </c>
      <c r="N613" s="11">
        <v>4.761904762E-2</v>
      </c>
      <c r="O613" s="11">
        <v>15.904</v>
      </c>
      <c r="P613" s="23">
        <f t="shared" si="45"/>
        <v>15.903999999999996</v>
      </c>
      <c r="Q613" s="23">
        <f t="shared" si="46"/>
        <v>15.903999999999998</v>
      </c>
      <c r="R613" s="24">
        <f t="shared" si="47"/>
        <v>333.98399999999998</v>
      </c>
      <c r="S613" s="25">
        <f t="shared" si="48"/>
        <v>15.903999999999996</v>
      </c>
      <c r="T613" s="31">
        <f t="shared" si="49"/>
        <v>15.90400000031808</v>
      </c>
      <c r="U613" s="10"/>
      <c r="V613" s="10"/>
      <c r="W613" s="10"/>
      <c r="X613" s="10"/>
      <c r="Y613" s="10"/>
      <c r="Z613" s="10"/>
      <c r="AA613" s="10"/>
    </row>
    <row r="614" spans="1:27" ht="15.75">
      <c r="A614" s="10" t="s">
        <v>893</v>
      </c>
      <c r="B614" s="10" t="s">
        <v>246</v>
      </c>
      <c r="C614" s="11">
        <v>0</v>
      </c>
      <c r="D614" s="11">
        <v>0</v>
      </c>
      <c r="E614" s="10" t="s">
        <v>37</v>
      </c>
      <c r="F614" s="11">
        <v>33.880000000000003</v>
      </c>
      <c r="G614" s="11">
        <v>8</v>
      </c>
      <c r="H614" s="11">
        <v>13.552</v>
      </c>
      <c r="I614" s="11">
        <v>284.59199999999998</v>
      </c>
      <c r="J614" s="12">
        <v>43484</v>
      </c>
      <c r="K614" s="13">
        <v>2</v>
      </c>
      <c r="L614" s="10" t="s">
        <v>18</v>
      </c>
      <c r="M614" s="11">
        <v>271.04000000000002</v>
      </c>
      <c r="N614" s="11">
        <v>4.761904762E-2</v>
      </c>
      <c r="O614" s="11">
        <v>13.552</v>
      </c>
      <c r="P614" s="23">
        <f t="shared" si="45"/>
        <v>13.552000000000021</v>
      </c>
      <c r="Q614" s="23">
        <f t="shared" si="46"/>
        <v>13.552000000000001</v>
      </c>
      <c r="R614" s="24">
        <f t="shared" si="47"/>
        <v>284.59200000000004</v>
      </c>
      <c r="S614" s="25">
        <f t="shared" si="48"/>
        <v>13.551999999999964</v>
      </c>
      <c r="T614" s="31">
        <f t="shared" si="49"/>
        <v>13.552000000271041</v>
      </c>
      <c r="U614" s="10"/>
      <c r="V614" s="10"/>
      <c r="W614" s="10"/>
      <c r="X614" s="10"/>
      <c r="Y614" s="10"/>
      <c r="Z614" s="10"/>
      <c r="AA614" s="10"/>
    </row>
    <row r="615" spans="1:27" ht="15.75">
      <c r="A615" s="10" t="s">
        <v>894</v>
      </c>
      <c r="B615" s="10" t="s">
        <v>251</v>
      </c>
      <c r="C615" s="11">
        <v>1</v>
      </c>
      <c r="D615" s="11">
        <v>0</v>
      </c>
      <c r="E615" s="10" t="s">
        <v>17</v>
      </c>
      <c r="F615" s="11">
        <v>96.16</v>
      </c>
      <c r="G615" s="11">
        <v>4</v>
      </c>
      <c r="H615" s="11">
        <v>19.231999999999999</v>
      </c>
      <c r="I615" s="11">
        <v>403.87200000000001</v>
      </c>
      <c r="J615" s="12">
        <v>43492</v>
      </c>
      <c r="K615" s="13">
        <v>2</v>
      </c>
      <c r="L615" s="10" t="s">
        <v>282</v>
      </c>
      <c r="M615" s="11">
        <v>384.64</v>
      </c>
      <c r="N615" s="11">
        <v>4.761904762E-2</v>
      </c>
      <c r="O615" s="11">
        <v>19.231999999999999</v>
      </c>
      <c r="P615" s="23">
        <f t="shared" si="45"/>
        <v>19.231999999999971</v>
      </c>
      <c r="Q615" s="23">
        <f t="shared" si="46"/>
        <v>19.231999999999999</v>
      </c>
      <c r="R615" s="24">
        <f t="shared" si="47"/>
        <v>403.87199999999996</v>
      </c>
      <c r="S615" s="25">
        <f t="shared" si="48"/>
        <v>19.232000000000028</v>
      </c>
      <c r="T615" s="31">
        <f t="shared" si="49"/>
        <v>19.232000000384637</v>
      </c>
      <c r="U615" s="10"/>
      <c r="V615" s="10"/>
      <c r="W615" s="10"/>
      <c r="X615" s="10"/>
      <c r="Y615" s="10"/>
      <c r="Z615" s="10"/>
      <c r="AA615" s="10"/>
    </row>
    <row r="616" spans="1:27" ht="15.75">
      <c r="A616" s="10" t="s">
        <v>895</v>
      </c>
      <c r="B616" s="10" t="s">
        <v>251</v>
      </c>
      <c r="C616" s="11">
        <v>1</v>
      </c>
      <c r="D616" s="11">
        <v>0</v>
      </c>
      <c r="E616" s="10" t="s">
        <v>37</v>
      </c>
      <c r="F616" s="11">
        <v>47.16</v>
      </c>
      <c r="G616" s="11">
        <v>5</v>
      </c>
      <c r="H616" s="11">
        <v>11.79</v>
      </c>
      <c r="I616" s="11">
        <v>247.59</v>
      </c>
      <c r="J616" s="12">
        <v>43499</v>
      </c>
      <c r="K616" s="13">
        <v>1</v>
      </c>
      <c r="L616" s="10" t="s">
        <v>282</v>
      </c>
      <c r="M616" s="11">
        <v>235.8</v>
      </c>
      <c r="N616" s="11">
        <v>4.761904762E-2</v>
      </c>
      <c r="O616" s="11">
        <v>11.79</v>
      </c>
      <c r="P616" s="23">
        <f t="shared" si="45"/>
        <v>11.789999999999964</v>
      </c>
      <c r="Q616" s="23">
        <f t="shared" si="46"/>
        <v>11.790000000000001</v>
      </c>
      <c r="R616" s="24">
        <f t="shared" si="47"/>
        <v>247.58999999999997</v>
      </c>
      <c r="S616" s="25">
        <f t="shared" si="48"/>
        <v>11.789999999999992</v>
      </c>
      <c r="T616" s="31">
        <f t="shared" si="49"/>
        <v>11.790000000235798</v>
      </c>
      <c r="U616" s="10"/>
      <c r="V616" s="10"/>
      <c r="W616" s="10"/>
      <c r="X616" s="10"/>
      <c r="Y616" s="10"/>
      <c r="Z616" s="10"/>
      <c r="AA616" s="10"/>
    </row>
    <row r="617" spans="1:27" ht="15.75">
      <c r="A617" s="10" t="s">
        <v>896</v>
      </c>
      <c r="B617" s="10" t="s">
        <v>251</v>
      </c>
      <c r="C617" s="11">
        <v>0</v>
      </c>
      <c r="D617" s="11">
        <v>0</v>
      </c>
      <c r="E617" s="10" t="s">
        <v>22</v>
      </c>
      <c r="F617" s="11">
        <v>52.89</v>
      </c>
      <c r="G617" s="11">
        <v>4</v>
      </c>
      <c r="H617" s="11">
        <v>10.577999999999999</v>
      </c>
      <c r="I617" s="11">
        <v>222.13800000000001</v>
      </c>
      <c r="J617" s="12">
        <v>43549</v>
      </c>
      <c r="K617" s="13">
        <v>2</v>
      </c>
      <c r="L617" s="10" t="s">
        <v>18</v>
      </c>
      <c r="M617" s="11">
        <v>211.56</v>
      </c>
      <c r="N617" s="11">
        <v>4.761904762E-2</v>
      </c>
      <c r="O617" s="11">
        <v>10.577999999999999</v>
      </c>
      <c r="P617" s="23">
        <f t="shared" si="45"/>
        <v>10.578000000000003</v>
      </c>
      <c r="Q617" s="23">
        <f t="shared" si="46"/>
        <v>10.578000000000001</v>
      </c>
      <c r="R617" s="24">
        <f t="shared" si="47"/>
        <v>222.13800000000001</v>
      </c>
      <c r="S617" s="25">
        <f t="shared" si="48"/>
        <v>10.578000000000003</v>
      </c>
      <c r="T617" s="31">
        <f t="shared" si="49"/>
        <v>10.57800000021156</v>
      </c>
      <c r="U617" s="10"/>
      <c r="V617" s="10"/>
      <c r="W617" s="10"/>
      <c r="X617" s="10"/>
      <c r="Y617" s="10"/>
      <c r="Z617" s="10"/>
      <c r="AA617" s="10"/>
    </row>
    <row r="618" spans="1:27" ht="15.75">
      <c r="A618" s="10" t="s">
        <v>897</v>
      </c>
      <c r="B618" s="10" t="s">
        <v>246</v>
      </c>
      <c r="C618" s="11">
        <v>1</v>
      </c>
      <c r="D618" s="11">
        <v>1</v>
      </c>
      <c r="E618" s="10" t="s">
        <v>26</v>
      </c>
      <c r="F618" s="11">
        <v>47.68</v>
      </c>
      <c r="G618" s="11">
        <v>2</v>
      </c>
      <c r="H618" s="11">
        <v>4.7679999999999998</v>
      </c>
      <c r="I618" s="11">
        <v>100.128</v>
      </c>
      <c r="J618" s="12">
        <v>43520</v>
      </c>
      <c r="K618" s="13">
        <v>0</v>
      </c>
      <c r="L618" s="10" t="s">
        <v>282</v>
      </c>
      <c r="M618" s="11">
        <v>95.36</v>
      </c>
      <c r="N618" s="11">
        <v>4.761904762E-2</v>
      </c>
      <c r="O618" s="11">
        <v>4.7679999999999998</v>
      </c>
      <c r="P618" s="23">
        <f t="shared" si="45"/>
        <v>4.7680000000000007</v>
      </c>
      <c r="Q618" s="23">
        <f t="shared" si="46"/>
        <v>4.7679999999999998</v>
      </c>
      <c r="R618" s="24">
        <f t="shared" si="47"/>
        <v>100.128</v>
      </c>
      <c r="S618" s="25">
        <f t="shared" si="48"/>
        <v>4.7680000000000007</v>
      </c>
      <c r="T618" s="31">
        <f t="shared" si="49"/>
        <v>4.76800000009536</v>
      </c>
      <c r="U618" s="10"/>
      <c r="V618" s="10"/>
      <c r="W618" s="10"/>
      <c r="X618" s="10"/>
      <c r="Y618" s="10"/>
      <c r="Z618" s="10"/>
      <c r="AA618" s="10"/>
    </row>
    <row r="619" spans="1:27" ht="15.75">
      <c r="A619" s="10" t="s">
        <v>898</v>
      </c>
      <c r="B619" s="10" t="s">
        <v>254</v>
      </c>
      <c r="C619" s="11">
        <v>1</v>
      </c>
      <c r="D619" s="11">
        <v>0</v>
      </c>
      <c r="E619" s="10" t="s">
        <v>30</v>
      </c>
      <c r="F619" s="11">
        <v>10.17</v>
      </c>
      <c r="G619" s="11">
        <v>1</v>
      </c>
      <c r="H619" s="11">
        <v>0.50849999999999995</v>
      </c>
      <c r="I619" s="11">
        <v>10.6785</v>
      </c>
      <c r="J619" s="12">
        <v>43503</v>
      </c>
      <c r="K619" s="13">
        <v>1</v>
      </c>
      <c r="L619" s="10" t="s">
        <v>23</v>
      </c>
      <c r="M619" s="11">
        <v>10.17</v>
      </c>
      <c r="N619" s="11">
        <v>4.761904762E-2</v>
      </c>
      <c r="O619" s="11">
        <v>0.50849999999999995</v>
      </c>
      <c r="P619" s="23">
        <f t="shared" si="45"/>
        <v>0.50849999999999973</v>
      </c>
      <c r="Q619" s="23">
        <f t="shared" si="46"/>
        <v>0.50850000000000006</v>
      </c>
      <c r="R619" s="24">
        <f t="shared" si="47"/>
        <v>10.6785</v>
      </c>
      <c r="S619" s="25">
        <f t="shared" si="48"/>
        <v>0.50849999999999973</v>
      </c>
      <c r="T619" s="31">
        <f t="shared" si="49"/>
        <v>0.50850000001017004</v>
      </c>
      <c r="U619" s="10"/>
      <c r="V619" s="10"/>
      <c r="W619" s="10"/>
      <c r="X619" s="10"/>
      <c r="Y619" s="10"/>
      <c r="Z619" s="10"/>
      <c r="AA619" s="10"/>
    </row>
    <row r="620" spans="1:27" ht="15.75">
      <c r="A620" s="10" t="s">
        <v>899</v>
      </c>
      <c r="B620" s="10" t="s">
        <v>246</v>
      </c>
      <c r="C620" s="11">
        <v>0</v>
      </c>
      <c r="D620" s="11">
        <v>1</v>
      </c>
      <c r="E620" s="10" t="s">
        <v>17</v>
      </c>
      <c r="F620" s="11">
        <v>68.709999999999994</v>
      </c>
      <c r="G620" s="11">
        <v>3</v>
      </c>
      <c r="H620" s="11">
        <v>10.3065</v>
      </c>
      <c r="I620" s="11">
        <v>216.4365</v>
      </c>
      <c r="J620" s="12">
        <v>43528</v>
      </c>
      <c r="K620" s="13">
        <v>0</v>
      </c>
      <c r="L620" s="10" t="s">
        <v>23</v>
      </c>
      <c r="M620" s="11">
        <v>206.13</v>
      </c>
      <c r="N620" s="11">
        <v>4.761904762E-2</v>
      </c>
      <c r="O620" s="11">
        <v>10.3065</v>
      </c>
      <c r="P620" s="23">
        <f t="shared" si="45"/>
        <v>10.3065</v>
      </c>
      <c r="Q620" s="23">
        <f t="shared" si="46"/>
        <v>10.3065</v>
      </c>
      <c r="R620" s="24">
        <f t="shared" si="47"/>
        <v>216.4365</v>
      </c>
      <c r="S620" s="25">
        <f t="shared" si="48"/>
        <v>10.3065</v>
      </c>
      <c r="T620" s="31">
        <f t="shared" si="49"/>
        <v>10.30650000020613</v>
      </c>
      <c r="U620" s="10"/>
      <c r="V620" s="10"/>
      <c r="W620" s="10"/>
      <c r="X620" s="10"/>
      <c r="Y620" s="10"/>
      <c r="Z620" s="10"/>
      <c r="AA620" s="10"/>
    </row>
    <row r="621" spans="1:27" ht="15.75">
      <c r="A621" s="10" t="s">
        <v>900</v>
      </c>
      <c r="B621" s="10" t="s">
        <v>251</v>
      </c>
      <c r="C621" s="11">
        <v>1</v>
      </c>
      <c r="D621" s="11">
        <v>1</v>
      </c>
      <c r="E621" s="10" t="s">
        <v>30</v>
      </c>
      <c r="F621" s="11">
        <v>60.08</v>
      </c>
      <c r="G621" s="11">
        <v>7</v>
      </c>
      <c r="H621" s="11">
        <v>21.027999999999999</v>
      </c>
      <c r="I621" s="11">
        <v>441.58800000000002</v>
      </c>
      <c r="J621" s="12">
        <v>43510</v>
      </c>
      <c r="K621" s="13">
        <v>1</v>
      </c>
      <c r="L621" s="10" t="s">
        <v>282</v>
      </c>
      <c r="M621" s="11">
        <v>420.56</v>
      </c>
      <c r="N621" s="11">
        <v>4.761904762E-2</v>
      </c>
      <c r="O621" s="11">
        <v>21.027999999999999</v>
      </c>
      <c r="P621" s="23">
        <f t="shared" si="45"/>
        <v>21.02800000000002</v>
      </c>
      <c r="Q621" s="23">
        <f t="shared" si="46"/>
        <v>21.027999999999999</v>
      </c>
      <c r="R621" s="24">
        <f t="shared" si="47"/>
        <v>441.58800000000002</v>
      </c>
      <c r="S621" s="25">
        <f t="shared" si="48"/>
        <v>21.02800000000002</v>
      </c>
      <c r="T621" s="31">
        <f t="shared" si="49"/>
        <v>21.028000000420562</v>
      </c>
      <c r="U621" s="10"/>
      <c r="V621" s="10"/>
      <c r="W621" s="10"/>
      <c r="X621" s="10"/>
      <c r="Y621" s="10"/>
      <c r="Z621" s="10"/>
      <c r="AA621" s="10"/>
    </row>
    <row r="622" spans="1:27" ht="15.75">
      <c r="A622" s="10" t="s">
        <v>901</v>
      </c>
      <c r="B622" s="10" t="s">
        <v>246</v>
      </c>
      <c r="C622" s="11">
        <v>1</v>
      </c>
      <c r="D622" s="11">
        <v>1</v>
      </c>
      <c r="E622" s="10" t="s">
        <v>30</v>
      </c>
      <c r="F622" s="11">
        <v>22.01</v>
      </c>
      <c r="G622" s="11">
        <v>4</v>
      </c>
      <c r="H622" s="11">
        <v>4.4020000000000001</v>
      </c>
      <c r="I622" s="11">
        <v>92.441999999999993</v>
      </c>
      <c r="J622" s="12">
        <v>43494</v>
      </c>
      <c r="K622" s="13">
        <v>2</v>
      </c>
      <c r="L622" s="10" t="s">
        <v>282</v>
      </c>
      <c r="M622" s="11">
        <v>88.04</v>
      </c>
      <c r="N622" s="11">
        <v>4.761904762E-2</v>
      </c>
      <c r="O622" s="11">
        <v>4.4020000000000001</v>
      </c>
      <c r="P622" s="23">
        <f t="shared" si="45"/>
        <v>4.402000000000001</v>
      </c>
      <c r="Q622" s="23">
        <f t="shared" si="46"/>
        <v>4.4020000000000001</v>
      </c>
      <c r="R622" s="24">
        <f t="shared" si="47"/>
        <v>92.442000000000007</v>
      </c>
      <c r="S622" s="25">
        <f t="shared" si="48"/>
        <v>4.4019999999999868</v>
      </c>
      <c r="T622" s="31">
        <f t="shared" si="49"/>
        <v>4.4020000000880408</v>
      </c>
      <c r="U622" s="10"/>
      <c r="V622" s="10"/>
      <c r="W622" s="10"/>
      <c r="X622" s="10"/>
      <c r="Y622" s="10"/>
      <c r="Z622" s="10"/>
      <c r="AA622" s="10"/>
    </row>
    <row r="623" spans="1:27" ht="15.75">
      <c r="A623" s="10" t="s">
        <v>902</v>
      </c>
      <c r="B623" s="10" t="s">
        <v>251</v>
      </c>
      <c r="C623" s="11">
        <v>1</v>
      </c>
      <c r="D623" s="11">
        <v>1</v>
      </c>
      <c r="E623" s="10" t="s">
        <v>17</v>
      </c>
      <c r="F623" s="11">
        <v>72.11</v>
      </c>
      <c r="G623" s="11">
        <v>9</v>
      </c>
      <c r="H623" s="11">
        <v>32.4495</v>
      </c>
      <c r="I623" s="11">
        <v>681.43949999999995</v>
      </c>
      <c r="J623" s="12">
        <v>43493</v>
      </c>
      <c r="K623" s="13">
        <v>1</v>
      </c>
      <c r="L623" s="10" t="s">
        <v>282</v>
      </c>
      <c r="M623" s="11">
        <v>648.99</v>
      </c>
      <c r="N623" s="11">
        <v>4.761904762E-2</v>
      </c>
      <c r="O623" s="11">
        <v>32.4495</v>
      </c>
      <c r="P623" s="23">
        <f t="shared" si="45"/>
        <v>32.449499999999944</v>
      </c>
      <c r="Q623" s="23">
        <f t="shared" si="46"/>
        <v>32.4495</v>
      </c>
      <c r="R623" s="24">
        <f t="shared" si="47"/>
        <v>681.43949999999995</v>
      </c>
      <c r="S623" s="25">
        <f t="shared" si="48"/>
        <v>32.449499999999944</v>
      </c>
      <c r="T623" s="31">
        <f t="shared" si="49"/>
        <v>32.449500000648989</v>
      </c>
      <c r="U623" s="10"/>
      <c r="V623" s="10"/>
      <c r="W623" s="10"/>
      <c r="X623" s="10"/>
      <c r="Y623" s="10"/>
      <c r="Z623" s="10"/>
      <c r="AA623" s="10"/>
    </row>
    <row r="624" spans="1:27" ht="15.75">
      <c r="A624" s="10" t="s">
        <v>903</v>
      </c>
      <c r="B624" s="10" t="s">
        <v>246</v>
      </c>
      <c r="C624" s="11">
        <v>1</v>
      </c>
      <c r="D624" s="11">
        <v>0</v>
      </c>
      <c r="E624" s="10" t="s">
        <v>39</v>
      </c>
      <c r="F624" s="11">
        <v>41.28</v>
      </c>
      <c r="G624" s="11">
        <v>3</v>
      </c>
      <c r="H624" s="11">
        <v>6.1920000000000002</v>
      </c>
      <c r="I624" s="11">
        <v>130.03200000000001</v>
      </c>
      <c r="J624" s="12">
        <v>43550</v>
      </c>
      <c r="K624" s="13">
        <v>2</v>
      </c>
      <c r="L624" s="10" t="s">
        <v>282</v>
      </c>
      <c r="M624" s="11">
        <v>123.84</v>
      </c>
      <c r="N624" s="11">
        <v>4.761904762E-2</v>
      </c>
      <c r="O624" s="11">
        <v>6.1920000000000002</v>
      </c>
      <c r="P624" s="23">
        <f t="shared" si="45"/>
        <v>6.1920000000000073</v>
      </c>
      <c r="Q624" s="23">
        <f t="shared" si="46"/>
        <v>6.1920000000000002</v>
      </c>
      <c r="R624" s="24">
        <f t="shared" si="47"/>
        <v>130.03200000000001</v>
      </c>
      <c r="S624" s="25">
        <f t="shared" si="48"/>
        <v>6.1920000000000073</v>
      </c>
      <c r="T624" s="31">
        <f t="shared" si="49"/>
        <v>6.1920000001238407</v>
      </c>
      <c r="U624" s="10"/>
      <c r="V624" s="10"/>
      <c r="W624" s="10"/>
      <c r="X624" s="10"/>
      <c r="Y624" s="10"/>
      <c r="Z624" s="10"/>
      <c r="AA624" s="10"/>
    </row>
    <row r="625" spans="1:27" ht="15.75">
      <c r="A625" s="10" t="s">
        <v>904</v>
      </c>
      <c r="B625" s="10" t="s">
        <v>254</v>
      </c>
      <c r="C625" s="11">
        <v>0</v>
      </c>
      <c r="D625" s="11">
        <v>0</v>
      </c>
      <c r="E625" s="10" t="s">
        <v>22</v>
      </c>
      <c r="F625" s="11">
        <v>64.95</v>
      </c>
      <c r="G625" s="11">
        <v>10</v>
      </c>
      <c r="H625" s="11">
        <v>32.475000000000001</v>
      </c>
      <c r="I625" s="11">
        <v>681.97500000000002</v>
      </c>
      <c r="J625" s="12">
        <v>43548</v>
      </c>
      <c r="K625" s="13">
        <v>2</v>
      </c>
      <c r="L625" s="10" t="s">
        <v>23</v>
      </c>
      <c r="M625" s="11">
        <v>649.5</v>
      </c>
      <c r="N625" s="11">
        <v>4.761904762E-2</v>
      </c>
      <c r="O625" s="11">
        <v>32.475000000000001</v>
      </c>
      <c r="P625" s="23">
        <f t="shared" si="45"/>
        <v>32.475000000000023</v>
      </c>
      <c r="Q625" s="23">
        <f t="shared" si="46"/>
        <v>32.475000000000009</v>
      </c>
      <c r="R625" s="24">
        <f t="shared" si="47"/>
        <v>681.97500000000002</v>
      </c>
      <c r="S625" s="25">
        <f t="shared" si="48"/>
        <v>32.475000000000023</v>
      </c>
      <c r="T625" s="31">
        <f t="shared" si="49"/>
        <v>32.475000000649501</v>
      </c>
      <c r="U625" s="10"/>
      <c r="V625" s="10"/>
      <c r="W625" s="10"/>
      <c r="X625" s="10"/>
      <c r="Y625" s="10"/>
      <c r="Z625" s="10"/>
      <c r="AA625" s="10"/>
    </row>
    <row r="626" spans="1:27" ht="15.75">
      <c r="A626" s="10" t="s">
        <v>905</v>
      </c>
      <c r="B626" s="10" t="s">
        <v>246</v>
      </c>
      <c r="C626" s="11">
        <v>1</v>
      </c>
      <c r="D626" s="11">
        <v>1</v>
      </c>
      <c r="E626" s="10" t="s">
        <v>22</v>
      </c>
      <c r="F626" s="11">
        <v>74.22</v>
      </c>
      <c r="G626" s="11">
        <v>10</v>
      </c>
      <c r="H626" s="11">
        <v>37.11</v>
      </c>
      <c r="I626" s="11">
        <v>779.31</v>
      </c>
      <c r="J626" s="12">
        <v>43466</v>
      </c>
      <c r="K626" s="13">
        <v>1</v>
      </c>
      <c r="L626" s="10" t="s">
        <v>282</v>
      </c>
      <c r="M626" s="11">
        <v>742.2</v>
      </c>
      <c r="N626" s="11">
        <v>4.761904762E-2</v>
      </c>
      <c r="O626" s="11">
        <v>37.11</v>
      </c>
      <c r="P626" s="23">
        <f t="shared" si="45"/>
        <v>37.110000000000014</v>
      </c>
      <c r="Q626" s="23">
        <f t="shared" si="46"/>
        <v>37.11</v>
      </c>
      <c r="R626" s="24">
        <f t="shared" si="47"/>
        <v>779.31000000000006</v>
      </c>
      <c r="S626" s="25">
        <f t="shared" si="48"/>
        <v>37.1099999999999</v>
      </c>
      <c r="T626" s="31">
        <f t="shared" si="49"/>
        <v>37.110000000742204</v>
      </c>
      <c r="U626" s="10"/>
      <c r="V626" s="10"/>
      <c r="W626" s="10"/>
      <c r="X626" s="10"/>
      <c r="Y626" s="10"/>
      <c r="Z626" s="10"/>
      <c r="AA626" s="10"/>
    </row>
    <row r="627" spans="1:27" ht="15.75">
      <c r="A627" s="10" t="s">
        <v>906</v>
      </c>
      <c r="B627" s="10" t="s">
        <v>246</v>
      </c>
      <c r="C627" s="11">
        <v>0</v>
      </c>
      <c r="D627" s="11">
        <v>0</v>
      </c>
      <c r="E627" s="10" t="s">
        <v>22</v>
      </c>
      <c r="F627" s="11">
        <v>10.56</v>
      </c>
      <c r="G627" s="11">
        <v>8</v>
      </c>
      <c r="H627" s="11">
        <v>4.2240000000000002</v>
      </c>
      <c r="I627" s="11">
        <v>88.703999999999994</v>
      </c>
      <c r="J627" s="12">
        <v>43489</v>
      </c>
      <c r="K627" s="13">
        <v>2</v>
      </c>
      <c r="L627" s="10" t="s">
        <v>23</v>
      </c>
      <c r="M627" s="11">
        <v>84.48</v>
      </c>
      <c r="N627" s="11">
        <v>4.761904762E-2</v>
      </c>
      <c r="O627" s="11">
        <v>4.2240000000000002</v>
      </c>
      <c r="P627" s="23">
        <f t="shared" si="45"/>
        <v>4.2240000000000038</v>
      </c>
      <c r="Q627" s="23">
        <f t="shared" si="46"/>
        <v>4.2240000000000002</v>
      </c>
      <c r="R627" s="24">
        <f t="shared" si="47"/>
        <v>88.704000000000008</v>
      </c>
      <c r="S627" s="25">
        <f t="shared" si="48"/>
        <v>4.2239999999999895</v>
      </c>
      <c r="T627" s="31">
        <f t="shared" si="49"/>
        <v>4.2240000000844802</v>
      </c>
      <c r="U627" s="10"/>
      <c r="V627" s="10"/>
      <c r="W627" s="10"/>
      <c r="X627" s="10"/>
      <c r="Y627" s="10"/>
      <c r="Z627" s="10"/>
      <c r="AA627" s="10"/>
    </row>
    <row r="628" spans="1:27" ht="15.75">
      <c r="A628" s="10" t="s">
        <v>907</v>
      </c>
      <c r="B628" s="10" t="s">
        <v>251</v>
      </c>
      <c r="C628" s="11">
        <v>0</v>
      </c>
      <c r="D628" s="11">
        <v>0</v>
      </c>
      <c r="E628" s="10" t="s">
        <v>17</v>
      </c>
      <c r="F628" s="11">
        <v>62.57</v>
      </c>
      <c r="G628" s="11">
        <v>4</v>
      </c>
      <c r="H628" s="11">
        <v>12.513999999999999</v>
      </c>
      <c r="I628" s="11">
        <v>262.79399999999998</v>
      </c>
      <c r="J628" s="12">
        <v>43521</v>
      </c>
      <c r="K628" s="13">
        <v>2</v>
      </c>
      <c r="L628" s="10" t="s">
        <v>23</v>
      </c>
      <c r="M628" s="11">
        <v>250.28</v>
      </c>
      <c r="N628" s="11">
        <v>4.761904762E-2</v>
      </c>
      <c r="O628" s="11">
        <v>12.513999999999999</v>
      </c>
      <c r="P628" s="23">
        <f t="shared" si="45"/>
        <v>12.513999999999982</v>
      </c>
      <c r="Q628" s="23">
        <f t="shared" si="46"/>
        <v>12.514000000000001</v>
      </c>
      <c r="R628" s="24">
        <f t="shared" si="47"/>
        <v>262.79399999999998</v>
      </c>
      <c r="S628" s="25">
        <f t="shared" si="48"/>
        <v>12.513999999999982</v>
      </c>
      <c r="T628" s="31">
        <f t="shared" si="49"/>
        <v>12.514000000250279</v>
      </c>
      <c r="U628" s="10"/>
      <c r="V628" s="10"/>
      <c r="W628" s="10"/>
      <c r="X628" s="10"/>
      <c r="Y628" s="10"/>
      <c r="Z628" s="10"/>
      <c r="AA628" s="10"/>
    </row>
    <row r="629" spans="1:27" ht="15.75">
      <c r="A629" s="10" t="s">
        <v>908</v>
      </c>
      <c r="B629" s="10" t="s">
        <v>251</v>
      </c>
      <c r="C629" s="11">
        <v>1</v>
      </c>
      <c r="D629" s="11">
        <v>1</v>
      </c>
      <c r="E629" s="10" t="s">
        <v>30</v>
      </c>
      <c r="F629" s="11">
        <v>11.85</v>
      </c>
      <c r="G629" s="11">
        <v>8</v>
      </c>
      <c r="H629" s="11">
        <v>4.74</v>
      </c>
      <c r="I629" s="11">
        <v>99.54</v>
      </c>
      <c r="J629" s="12">
        <v>43474</v>
      </c>
      <c r="K629" s="13">
        <v>2</v>
      </c>
      <c r="L629" s="10" t="s">
        <v>23</v>
      </c>
      <c r="M629" s="11">
        <v>94.8</v>
      </c>
      <c r="N629" s="11">
        <v>4.761904762E-2</v>
      </c>
      <c r="O629" s="11">
        <v>4.74</v>
      </c>
      <c r="P629" s="23">
        <f t="shared" si="45"/>
        <v>4.7399999999999949</v>
      </c>
      <c r="Q629" s="23">
        <f t="shared" si="46"/>
        <v>4.74</v>
      </c>
      <c r="R629" s="24">
        <f t="shared" si="47"/>
        <v>99.539999999999992</v>
      </c>
      <c r="S629" s="25">
        <f t="shared" si="48"/>
        <v>4.7400000000000091</v>
      </c>
      <c r="T629" s="31">
        <f t="shared" si="49"/>
        <v>4.7400000000947999</v>
      </c>
      <c r="U629" s="10"/>
      <c r="V629" s="10"/>
      <c r="W629" s="10"/>
      <c r="X629" s="10"/>
      <c r="Y629" s="10"/>
      <c r="Z629" s="10"/>
      <c r="AA629" s="10"/>
    </row>
    <row r="630" spans="1:27" ht="15.75">
      <c r="A630" s="10" t="s">
        <v>909</v>
      </c>
      <c r="B630" s="10" t="s">
        <v>246</v>
      </c>
      <c r="C630" s="11">
        <v>1</v>
      </c>
      <c r="D630" s="11">
        <v>0</v>
      </c>
      <c r="E630" s="10" t="s">
        <v>17</v>
      </c>
      <c r="F630" s="11">
        <v>91.3</v>
      </c>
      <c r="G630" s="11">
        <v>1</v>
      </c>
      <c r="H630" s="11">
        <v>4.5650000000000004</v>
      </c>
      <c r="I630" s="11">
        <v>95.864999999999995</v>
      </c>
      <c r="J630" s="12">
        <v>43510</v>
      </c>
      <c r="K630" s="13">
        <v>1</v>
      </c>
      <c r="L630" s="10" t="s">
        <v>18</v>
      </c>
      <c r="M630" s="11">
        <v>91.3</v>
      </c>
      <c r="N630" s="11">
        <v>4.761904762E-2</v>
      </c>
      <c r="O630" s="11">
        <v>4.5650000000000004</v>
      </c>
      <c r="P630" s="23">
        <f t="shared" si="45"/>
        <v>4.5649999999999977</v>
      </c>
      <c r="Q630" s="23">
        <f t="shared" si="46"/>
        <v>4.5650000000000004</v>
      </c>
      <c r="R630" s="24">
        <f t="shared" si="47"/>
        <v>95.864999999999995</v>
      </c>
      <c r="S630" s="25">
        <f t="shared" si="48"/>
        <v>4.5649999999999977</v>
      </c>
      <c r="T630" s="31">
        <f t="shared" si="49"/>
        <v>4.5650000000912998</v>
      </c>
      <c r="U630" s="10"/>
      <c r="V630" s="10"/>
      <c r="W630" s="10"/>
      <c r="X630" s="10"/>
      <c r="Y630" s="10"/>
      <c r="Z630" s="10"/>
      <c r="AA630" s="10"/>
    </row>
    <row r="631" spans="1:27" ht="15.75">
      <c r="A631" s="10" t="s">
        <v>910</v>
      </c>
      <c r="B631" s="10" t="s">
        <v>251</v>
      </c>
      <c r="C631" s="11">
        <v>1</v>
      </c>
      <c r="D631" s="11">
        <v>1</v>
      </c>
      <c r="E631" s="10" t="s">
        <v>26</v>
      </c>
      <c r="F631" s="11">
        <v>40.729999999999997</v>
      </c>
      <c r="G631" s="11">
        <v>7</v>
      </c>
      <c r="H631" s="11">
        <v>14.2555</v>
      </c>
      <c r="I631" s="11">
        <v>299.3655</v>
      </c>
      <c r="J631" s="12">
        <v>43536</v>
      </c>
      <c r="K631" s="13">
        <v>2</v>
      </c>
      <c r="L631" s="10" t="s">
        <v>18</v>
      </c>
      <c r="M631" s="11">
        <v>285.11</v>
      </c>
      <c r="N631" s="11">
        <v>4.761904762E-2</v>
      </c>
      <c r="O631" s="11">
        <v>14.2555</v>
      </c>
      <c r="P631" s="23">
        <f t="shared" si="45"/>
        <v>14.255499999999927</v>
      </c>
      <c r="Q631" s="23">
        <f t="shared" si="46"/>
        <v>14.255499999999998</v>
      </c>
      <c r="R631" s="24">
        <f t="shared" si="47"/>
        <v>299.36549999999994</v>
      </c>
      <c r="S631" s="25">
        <f t="shared" si="48"/>
        <v>14.255499999999984</v>
      </c>
      <c r="T631" s="31">
        <f t="shared" si="49"/>
        <v>14.255500000285107</v>
      </c>
      <c r="U631" s="10"/>
      <c r="V631" s="10"/>
      <c r="W631" s="10"/>
      <c r="X631" s="10"/>
      <c r="Y631" s="10"/>
      <c r="Z631" s="10"/>
      <c r="AA631" s="10"/>
    </row>
    <row r="632" spans="1:27" ht="15.75">
      <c r="A632" s="10" t="s">
        <v>911</v>
      </c>
      <c r="B632" s="10" t="s">
        <v>246</v>
      </c>
      <c r="C632" s="11">
        <v>0</v>
      </c>
      <c r="D632" s="11">
        <v>0</v>
      </c>
      <c r="E632" s="10" t="s">
        <v>39</v>
      </c>
      <c r="F632" s="11">
        <v>52.38</v>
      </c>
      <c r="G632" s="11">
        <v>1</v>
      </c>
      <c r="H632" s="11">
        <v>2.6190000000000002</v>
      </c>
      <c r="I632" s="11">
        <v>54.999000000000002</v>
      </c>
      <c r="J632" s="12">
        <v>43550</v>
      </c>
      <c r="K632" s="13">
        <v>2</v>
      </c>
      <c r="L632" s="10" t="s">
        <v>23</v>
      </c>
      <c r="M632" s="11">
        <v>52.38</v>
      </c>
      <c r="N632" s="11">
        <v>4.761904762E-2</v>
      </c>
      <c r="O632" s="11">
        <v>2.6190000000000002</v>
      </c>
      <c r="P632" s="23">
        <f t="shared" si="45"/>
        <v>2.6189999999999998</v>
      </c>
      <c r="Q632" s="23">
        <f t="shared" si="46"/>
        <v>2.6190000000000002</v>
      </c>
      <c r="R632" s="24">
        <f t="shared" si="47"/>
        <v>54.999000000000002</v>
      </c>
      <c r="S632" s="25">
        <f t="shared" si="48"/>
        <v>2.6189999999999998</v>
      </c>
      <c r="T632" s="31">
        <f t="shared" si="49"/>
        <v>2.6190000000523801</v>
      </c>
      <c r="U632" s="10"/>
      <c r="V632" s="10"/>
      <c r="W632" s="10"/>
      <c r="X632" s="10"/>
      <c r="Y632" s="10"/>
      <c r="Z632" s="10"/>
      <c r="AA632" s="10"/>
    </row>
    <row r="633" spans="1:27" ht="15.75">
      <c r="A633" s="10" t="s">
        <v>912</v>
      </c>
      <c r="B633" s="10" t="s">
        <v>246</v>
      </c>
      <c r="C633" s="11">
        <v>1</v>
      </c>
      <c r="D633" s="11">
        <v>0</v>
      </c>
      <c r="E633" s="10" t="s">
        <v>39</v>
      </c>
      <c r="F633" s="11">
        <v>38.54</v>
      </c>
      <c r="G633" s="11">
        <v>5</v>
      </c>
      <c r="H633" s="11">
        <v>9.6349999999999998</v>
      </c>
      <c r="I633" s="11">
        <v>202.33500000000001</v>
      </c>
      <c r="J633" s="12">
        <v>43474</v>
      </c>
      <c r="K633" s="13">
        <v>1</v>
      </c>
      <c r="L633" s="10" t="s">
        <v>18</v>
      </c>
      <c r="M633" s="11">
        <v>192.7</v>
      </c>
      <c r="N633" s="11">
        <v>4.761904762E-2</v>
      </c>
      <c r="O633" s="11">
        <v>9.6349999999999998</v>
      </c>
      <c r="P633" s="23">
        <f t="shared" si="45"/>
        <v>9.6349999999999909</v>
      </c>
      <c r="Q633" s="23">
        <f t="shared" si="46"/>
        <v>9.6349999999999998</v>
      </c>
      <c r="R633" s="24">
        <f t="shared" si="47"/>
        <v>202.33499999999998</v>
      </c>
      <c r="S633" s="25">
        <f t="shared" si="48"/>
        <v>9.6350000000000193</v>
      </c>
      <c r="T633" s="31">
        <f t="shared" si="49"/>
        <v>9.635000000192699</v>
      </c>
      <c r="U633" s="10"/>
      <c r="V633" s="10"/>
      <c r="W633" s="10"/>
      <c r="X633" s="10"/>
      <c r="Y633" s="10"/>
      <c r="Z633" s="10"/>
      <c r="AA633" s="10"/>
    </row>
    <row r="634" spans="1:27" ht="15.75">
      <c r="A634" s="10" t="s">
        <v>913</v>
      </c>
      <c r="B634" s="10" t="s">
        <v>251</v>
      </c>
      <c r="C634" s="11">
        <v>0</v>
      </c>
      <c r="D634" s="11">
        <v>0</v>
      </c>
      <c r="E634" s="10" t="s">
        <v>30</v>
      </c>
      <c r="F634" s="11">
        <v>44.63</v>
      </c>
      <c r="G634" s="11">
        <v>6</v>
      </c>
      <c r="H634" s="11">
        <v>13.388999999999999</v>
      </c>
      <c r="I634" s="11">
        <v>281.16899999999998</v>
      </c>
      <c r="J634" s="12">
        <v>43467</v>
      </c>
      <c r="K634" s="13">
        <v>2</v>
      </c>
      <c r="L634" s="10" t="s">
        <v>282</v>
      </c>
      <c r="M634" s="11">
        <v>267.77999999999997</v>
      </c>
      <c r="N634" s="11">
        <v>4.761904762E-2</v>
      </c>
      <c r="O634" s="11">
        <v>13.388999999999999</v>
      </c>
      <c r="P634" s="23">
        <f t="shared" si="45"/>
        <v>13.389000000000067</v>
      </c>
      <c r="Q634" s="23">
        <f t="shared" si="46"/>
        <v>13.388999999999999</v>
      </c>
      <c r="R634" s="24">
        <f t="shared" si="47"/>
        <v>281.16900000000004</v>
      </c>
      <c r="S634" s="25">
        <f t="shared" si="48"/>
        <v>13.38900000000001</v>
      </c>
      <c r="T634" s="31">
        <f t="shared" si="49"/>
        <v>13.389000000267782</v>
      </c>
      <c r="U634" s="10"/>
      <c r="V634" s="10"/>
      <c r="W634" s="10"/>
      <c r="X634" s="10"/>
      <c r="Y634" s="10"/>
      <c r="Z634" s="10"/>
      <c r="AA634" s="10"/>
    </row>
    <row r="635" spans="1:27" ht="15.75">
      <c r="A635" s="10" t="s">
        <v>914</v>
      </c>
      <c r="B635" s="10" t="s">
        <v>254</v>
      </c>
      <c r="C635" s="11">
        <v>0</v>
      </c>
      <c r="D635" s="11">
        <v>0</v>
      </c>
      <c r="E635" s="10" t="s">
        <v>22</v>
      </c>
      <c r="F635" s="11">
        <v>55.87</v>
      </c>
      <c r="G635" s="11">
        <v>10</v>
      </c>
      <c r="H635" s="11">
        <v>27.934999999999999</v>
      </c>
      <c r="I635" s="11">
        <v>586.63499999999999</v>
      </c>
      <c r="J635" s="12">
        <v>43480</v>
      </c>
      <c r="K635" s="13">
        <v>2</v>
      </c>
      <c r="L635" s="10" t="s">
        <v>23</v>
      </c>
      <c r="M635" s="11">
        <v>558.70000000000005</v>
      </c>
      <c r="N635" s="11">
        <v>4.761904762E-2</v>
      </c>
      <c r="O635" s="11">
        <v>27.934999999999999</v>
      </c>
      <c r="P635" s="23">
        <f t="shared" si="45"/>
        <v>27.934999999999832</v>
      </c>
      <c r="Q635" s="23">
        <f t="shared" si="46"/>
        <v>27.934999999999999</v>
      </c>
      <c r="R635" s="24">
        <f t="shared" si="47"/>
        <v>586.63499999999988</v>
      </c>
      <c r="S635" s="25">
        <f t="shared" si="48"/>
        <v>27.934999999999945</v>
      </c>
      <c r="T635" s="31">
        <f t="shared" si="49"/>
        <v>27.935000000558695</v>
      </c>
      <c r="U635" s="10"/>
      <c r="V635" s="10"/>
      <c r="W635" s="10"/>
      <c r="X635" s="10"/>
      <c r="Y635" s="10"/>
      <c r="Z635" s="10"/>
      <c r="AA635" s="10"/>
    </row>
    <row r="636" spans="1:27" ht="15.75">
      <c r="A636" s="10" t="s">
        <v>915</v>
      </c>
      <c r="B636" s="10" t="s">
        <v>254</v>
      </c>
      <c r="C636" s="11">
        <v>1</v>
      </c>
      <c r="D636" s="11">
        <v>1</v>
      </c>
      <c r="E636" s="10" t="s">
        <v>30</v>
      </c>
      <c r="F636" s="11">
        <v>29.22</v>
      </c>
      <c r="G636" s="11">
        <v>6</v>
      </c>
      <c r="H636" s="11">
        <v>8.766</v>
      </c>
      <c r="I636" s="11">
        <v>184.08600000000001</v>
      </c>
      <c r="J636" s="12">
        <v>43466</v>
      </c>
      <c r="K636" s="13">
        <v>1</v>
      </c>
      <c r="L636" s="10" t="s">
        <v>18</v>
      </c>
      <c r="M636" s="11">
        <v>175.32</v>
      </c>
      <c r="N636" s="11">
        <v>4.761904762E-2</v>
      </c>
      <c r="O636" s="11">
        <v>8.766</v>
      </c>
      <c r="P636" s="23">
        <f t="shared" si="45"/>
        <v>8.7659999999999911</v>
      </c>
      <c r="Q636" s="23">
        <f t="shared" si="46"/>
        <v>8.766</v>
      </c>
      <c r="R636" s="24">
        <f t="shared" si="47"/>
        <v>184.08599999999998</v>
      </c>
      <c r="S636" s="25">
        <f t="shared" si="48"/>
        <v>8.7660000000000196</v>
      </c>
      <c r="T636" s="31">
        <f t="shared" si="49"/>
        <v>8.7660000001753193</v>
      </c>
      <c r="U636" s="10"/>
      <c r="V636" s="10"/>
      <c r="W636" s="10"/>
      <c r="X636" s="10"/>
      <c r="Y636" s="10"/>
      <c r="Z636" s="10"/>
      <c r="AA636" s="10"/>
    </row>
    <row r="637" spans="1:27" ht="15.75">
      <c r="A637" s="10" t="s">
        <v>916</v>
      </c>
      <c r="B637" s="10" t="s">
        <v>246</v>
      </c>
      <c r="C637" s="11">
        <v>0</v>
      </c>
      <c r="D637" s="11">
        <v>0</v>
      </c>
      <c r="E637" s="10" t="s">
        <v>39</v>
      </c>
      <c r="F637" s="11">
        <v>51.94</v>
      </c>
      <c r="G637" s="11">
        <v>3</v>
      </c>
      <c r="H637" s="11">
        <v>7.7910000000000004</v>
      </c>
      <c r="I637" s="11">
        <v>163.61099999999999</v>
      </c>
      <c r="J637" s="12">
        <v>43511</v>
      </c>
      <c r="K637" s="13">
        <v>2</v>
      </c>
      <c r="L637" s="10" t="s">
        <v>23</v>
      </c>
      <c r="M637" s="11">
        <v>155.82</v>
      </c>
      <c r="N637" s="11">
        <v>4.761904762E-2</v>
      </c>
      <c r="O637" s="11">
        <v>7.7910000000000004</v>
      </c>
      <c r="P637" s="23">
        <f t="shared" si="45"/>
        <v>7.7909999999999968</v>
      </c>
      <c r="Q637" s="23">
        <f t="shared" si="46"/>
        <v>7.7910000000000004</v>
      </c>
      <c r="R637" s="24">
        <f t="shared" si="47"/>
        <v>163.61099999999999</v>
      </c>
      <c r="S637" s="25">
        <f t="shared" si="48"/>
        <v>7.7909999999999968</v>
      </c>
      <c r="T637" s="31">
        <f t="shared" si="49"/>
        <v>7.7910000001558197</v>
      </c>
      <c r="U637" s="10"/>
      <c r="V637" s="10"/>
      <c r="W637" s="10"/>
      <c r="X637" s="10"/>
      <c r="Y637" s="10"/>
      <c r="Z637" s="10"/>
      <c r="AA637" s="10"/>
    </row>
    <row r="638" spans="1:27" ht="15.75">
      <c r="A638" s="10" t="s">
        <v>917</v>
      </c>
      <c r="B638" s="10" t="s">
        <v>251</v>
      </c>
      <c r="C638" s="11">
        <v>0</v>
      </c>
      <c r="D638" s="11">
        <v>0</v>
      </c>
      <c r="E638" s="10" t="s">
        <v>22</v>
      </c>
      <c r="F638" s="11">
        <v>60.3</v>
      </c>
      <c r="G638" s="11">
        <v>1</v>
      </c>
      <c r="H638" s="11">
        <v>3.0150000000000001</v>
      </c>
      <c r="I638" s="11">
        <v>63.314999999999998</v>
      </c>
      <c r="J638" s="12">
        <v>43524</v>
      </c>
      <c r="K638" s="13">
        <v>2</v>
      </c>
      <c r="L638" s="10" t="s">
        <v>23</v>
      </c>
      <c r="M638" s="11">
        <v>60.3</v>
      </c>
      <c r="N638" s="11">
        <v>4.761904762E-2</v>
      </c>
      <c r="O638" s="11">
        <v>3.0150000000000001</v>
      </c>
      <c r="P638" s="23">
        <f t="shared" si="45"/>
        <v>3.0150000000000006</v>
      </c>
      <c r="Q638" s="23">
        <f t="shared" si="46"/>
        <v>3.0150000000000001</v>
      </c>
      <c r="R638" s="24">
        <f t="shared" si="47"/>
        <v>63.314999999999998</v>
      </c>
      <c r="S638" s="25">
        <f t="shared" si="48"/>
        <v>3.0150000000000006</v>
      </c>
      <c r="T638" s="31">
        <f t="shared" si="49"/>
        <v>3.0150000000602999</v>
      </c>
      <c r="U638" s="10"/>
      <c r="V638" s="10"/>
      <c r="W638" s="10"/>
      <c r="X638" s="10"/>
      <c r="Y638" s="10"/>
      <c r="Z638" s="10"/>
      <c r="AA638" s="10"/>
    </row>
    <row r="639" spans="1:27" ht="15.75">
      <c r="A639" s="10" t="s">
        <v>918</v>
      </c>
      <c r="B639" s="10" t="s">
        <v>246</v>
      </c>
      <c r="C639" s="11">
        <v>1</v>
      </c>
      <c r="D639" s="11">
        <v>1</v>
      </c>
      <c r="E639" s="10" t="s">
        <v>30</v>
      </c>
      <c r="F639" s="11">
        <v>39.47</v>
      </c>
      <c r="G639" s="11">
        <v>2</v>
      </c>
      <c r="H639" s="11">
        <v>3.9470000000000001</v>
      </c>
      <c r="I639" s="11">
        <v>82.887</v>
      </c>
      <c r="J639" s="12">
        <v>43526</v>
      </c>
      <c r="K639" s="13">
        <v>2</v>
      </c>
      <c r="L639" s="10" t="s">
        <v>282</v>
      </c>
      <c r="M639" s="11">
        <v>78.94</v>
      </c>
      <c r="N639" s="11">
        <v>4.761904762E-2</v>
      </c>
      <c r="O639" s="11">
        <v>3.9470000000000001</v>
      </c>
      <c r="P639" s="23">
        <f t="shared" si="45"/>
        <v>3.9470000000000027</v>
      </c>
      <c r="Q639" s="23">
        <f t="shared" si="46"/>
        <v>3.9470000000000001</v>
      </c>
      <c r="R639" s="24">
        <f t="shared" si="47"/>
        <v>82.887</v>
      </c>
      <c r="S639" s="25">
        <f t="shared" si="48"/>
        <v>3.9470000000000027</v>
      </c>
      <c r="T639" s="31">
        <f t="shared" si="49"/>
        <v>3.94700000007894</v>
      </c>
      <c r="U639" s="10"/>
      <c r="V639" s="10"/>
      <c r="W639" s="10"/>
      <c r="X639" s="10"/>
      <c r="Y639" s="10"/>
      <c r="Z639" s="10"/>
      <c r="AA639" s="10"/>
    </row>
    <row r="640" spans="1:27" ht="15.75">
      <c r="A640" s="10" t="s">
        <v>919</v>
      </c>
      <c r="B640" s="10" t="s">
        <v>254</v>
      </c>
      <c r="C640" s="11">
        <v>1</v>
      </c>
      <c r="D640" s="11">
        <v>1</v>
      </c>
      <c r="E640" s="10" t="s">
        <v>37</v>
      </c>
      <c r="F640" s="11">
        <v>14.87</v>
      </c>
      <c r="G640" s="11">
        <v>2</v>
      </c>
      <c r="H640" s="11">
        <v>1.4870000000000001</v>
      </c>
      <c r="I640" s="11">
        <v>31.227</v>
      </c>
      <c r="J640" s="12">
        <v>43509</v>
      </c>
      <c r="K640" s="13">
        <v>2</v>
      </c>
      <c r="L640" s="10" t="s">
        <v>282</v>
      </c>
      <c r="M640" s="11">
        <v>29.74</v>
      </c>
      <c r="N640" s="11">
        <v>4.761904762E-2</v>
      </c>
      <c r="O640" s="11">
        <v>1.4870000000000001</v>
      </c>
      <c r="P640" s="23">
        <f t="shared" si="45"/>
        <v>1.4869999999999983</v>
      </c>
      <c r="Q640" s="23">
        <f t="shared" si="46"/>
        <v>1.4870000000000001</v>
      </c>
      <c r="R640" s="24">
        <f t="shared" si="47"/>
        <v>31.226999999999997</v>
      </c>
      <c r="S640" s="25">
        <f t="shared" si="48"/>
        <v>1.4870000000000019</v>
      </c>
      <c r="T640" s="31">
        <f t="shared" si="49"/>
        <v>1.4870000000297399</v>
      </c>
      <c r="U640" s="10"/>
      <c r="V640" s="10"/>
      <c r="W640" s="10"/>
      <c r="X640" s="10"/>
      <c r="Y640" s="10"/>
      <c r="Z640" s="10"/>
      <c r="AA640" s="10"/>
    </row>
    <row r="641" spans="1:27" ht="15.75">
      <c r="A641" s="10" t="s">
        <v>920</v>
      </c>
      <c r="B641" s="10" t="s">
        <v>246</v>
      </c>
      <c r="C641" s="11">
        <v>0</v>
      </c>
      <c r="D641" s="11">
        <v>0</v>
      </c>
      <c r="E641" s="10" t="s">
        <v>39</v>
      </c>
      <c r="F641" s="11">
        <v>21.32</v>
      </c>
      <c r="G641" s="11">
        <v>1</v>
      </c>
      <c r="H641" s="11">
        <v>1.0660000000000001</v>
      </c>
      <c r="I641" s="11">
        <v>22.385999999999999</v>
      </c>
      <c r="J641" s="12">
        <v>43491</v>
      </c>
      <c r="K641" s="13">
        <v>1</v>
      </c>
      <c r="L641" s="10" t="s">
        <v>23</v>
      </c>
      <c r="M641" s="11">
        <v>21.32</v>
      </c>
      <c r="N641" s="11">
        <v>4.761904762E-2</v>
      </c>
      <c r="O641" s="11">
        <v>1.0660000000000001</v>
      </c>
      <c r="P641" s="23">
        <f t="shared" si="45"/>
        <v>1.0659999999999989</v>
      </c>
      <c r="Q641" s="23">
        <f t="shared" si="46"/>
        <v>1.0660000000000001</v>
      </c>
      <c r="R641" s="24">
        <f t="shared" si="47"/>
        <v>22.385999999999999</v>
      </c>
      <c r="S641" s="25">
        <f t="shared" si="48"/>
        <v>1.0659999999999989</v>
      </c>
      <c r="T641" s="31">
        <f t="shared" si="49"/>
        <v>1.0660000000213199</v>
      </c>
      <c r="U641" s="10"/>
      <c r="V641" s="10"/>
      <c r="W641" s="10"/>
      <c r="X641" s="10"/>
      <c r="Y641" s="10"/>
      <c r="Z641" s="10"/>
      <c r="AA641" s="10"/>
    </row>
    <row r="642" spans="1:27" ht="15.75">
      <c r="A642" s="10" t="s">
        <v>921</v>
      </c>
      <c r="B642" s="10" t="s">
        <v>246</v>
      </c>
      <c r="C642" s="11">
        <v>1</v>
      </c>
      <c r="D642" s="11">
        <v>0</v>
      </c>
      <c r="E642" s="10" t="s">
        <v>22</v>
      </c>
      <c r="F642" s="11">
        <v>93.78</v>
      </c>
      <c r="G642" s="11">
        <v>3</v>
      </c>
      <c r="H642" s="11">
        <v>14.067</v>
      </c>
      <c r="I642" s="11">
        <v>295.40699999999998</v>
      </c>
      <c r="J642" s="12">
        <v>43495</v>
      </c>
      <c r="K642" s="13">
        <v>1</v>
      </c>
      <c r="L642" s="10" t="s">
        <v>282</v>
      </c>
      <c r="M642" s="11">
        <v>281.33999999999997</v>
      </c>
      <c r="N642" s="11">
        <v>4.761904762E-2</v>
      </c>
      <c r="O642" s="11">
        <v>14.067</v>
      </c>
      <c r="P642" s="23">
        <f t="shared" si="45"/>
        <v>14.067000000000064</v>
      </c>
      <c r="Q642" s="23">
        <f t="shared" si="46"/>
        <v>14.067</v>
      </c>
      <c r="R642" s="24">
        <f t="shared" si="47"/>
        <v>295.40700000000004</v>
      </c>
      <c r="S642" s="25">
        <f t="shared" si="48"/>
        <v>14.067000000000007</v>
      </c>
      <c r="T642" s="31">
        <f t="shared" si="49"/>
        <v>14.067000000281341</v>
      </c>
      <c r="U642" s="10"/>
      <c r="V642" s="10"/>
      <c r="W642" s="10"/>
      <c r="X642" s="10"/>
      <c r="Y642" s="10"/>
      <c r="Z642" s="10"/>
      <c r="AA642" s="10"/>
    </row>
    <row r="643" spans="1:27" ht="15.75">
      <c r="A643" s="10" t="s">
        <v>922</v>
      </c>
      <c r="B643" s="10" t="s">
        <v>246</v>
      </c>
      <c r="C643" s="11">
        <v>1</v>
      </c>
      <c r="D643" s="11">
        <v>0</v>
      </c>
      <c r="E643" s="10" t="s">
        <v>22</v>
      </c>
      <c r="F643" s="11">
        <v>73.260000000000005</v>
      </c>
      <c r="G643" s="11">
        <v>1</v>
      </c>
      <c r="H643" s="11">
        <v>3.6629999999999998</v>
      </c>
      <c r="I643" s="11">
        <v>76.923000000000002</v>
      </c>
      <c r="J643" s="12">
        <v>43492</v>
      </c>
      <c r="K643" s="13">
        <v>2</v>
      </c>
      <c r="L643" s="10" t="s">
        <v>18</v>
      </c>
      <c r="M643" s="11">
        <v>73.260000000000005</v>
      </c>
      <c r="N643" s="11">
        <v>4.761904762E-2</v>
      </c>
      <c r="O643" s="11">
        <v>3.6629999999999998</v>
      </c>
      <c r="P643" s="23">
        <f t="shared" ref="P643:P706" si="50">F643*G643+H643-M643</f>
        <v>3.6629999999999967</v>
      </c>
      <c r="Q643" s="23">
        <f t="shared" ref="Q643:Q706" si="51">0.05*F643*G643</f>
        <v>3.6630000000000003</v>
      </c>
      <c r="R643" s="24">
        <f t="shared" ref="R643:R706" si="52">(F643*G643+H643)</f>
        <v>76.923000000000002</v>
      </c>
      <c r="S643" s="25">
        <f t="shared" ref="S643:S706" si="53">I643-M643</f>
        <v>3.6629999999999967</v>
      </c>
      <c r="T643" s="31">
        <f t="shared" ref="T643:T706" si="54">N643*R643</f>
        <v>3.6630000000732603</v>
      </c>
      <c r="U643" s="10"/>
      <c r="V643" s="10"/>
      <c r="W643" s="10"/>
      <c r="X643" s="10"/>
      <c r="Y643" s="10"/>
      <c r="Z643" s="10"/>
      <c r="AA643" s="10"/>
    </row>
    <row r="644" spans="1:27" ht="15.75">
      <c r="A644" s="10" t="s">
        <v>923</v>
      </c>
      <c r="B644" s="10" t="s">
        <v>254</v>
      </c>
      <c r="C644" s="11">
        <v>0</v>
      </c>
      <c r="D644" s="11">
        <v>1</v>
      </c>
      <c r="E644" s="10" t="s">
        <v>30</v>
      </c>
      <c r="F644" s="11">
        <v>22.38</v>
      </c>
      <c r="G644" s="11">
        <v>1</v>
      </c>
      <c r="H644" s="11">
        <v>1.119</v>
      </c>
      <c r="I644" s="11">
        <v>23.498999999999999</v>
      </c>
      <c r="J644" s="12">
        <v>43495</v>
      </c>
      <c r="K644" s="13">
        <v>2</v>
      </c>
      <c r="L644" s="10" t="s">
        <v>282</v>
      </c>
      <c r="M644" s="11">
        <v>22.38</v>
      </c>
      <c r="N644" s="11">
        <v>4.761904762E-2</v>
      </c>
      <c r="O644" s="11">
        <v>1.119</v>
      </c>
      <c r="P644" s="23">
        <f t="shared" si="50"/>
        <v>1.1189999999999998</v>
      </c>
      <c r="Q644" s="23">
        <f t="shared" si="51"/>
        <v>1.119</v>
      </c>
      <c r="R644" s="24">
        <f t="shared" si="52"/>
        <v>23.498999999999999</v>
      </c>
      <c r="S644" s="25">
        <f t="shared" si="53"/>
        <v>1.1189999999999998</v>
      </c>
      <c r="T644" s="31">
        <f t="shared" si="54"/>
        <v>1.1190000000223799</v>
      </c>
      <c r="U644" s="10"/>
      <c r="V644" s="10"/>
      <c r="W644" s="10"/>
      <c r="X644" s="10"/>
      <c r="Y644" s="10"/>
      <c r="Z644" s="10"/>
      <c r="AA644" s="10"/>
    </row>
    <row r="645" spans="1:27" ht="15.75">
      <c r="A645" s="10" t="s">
        <v>924</v>
      </c>
      <c r="B645" s="10" t="s">
        <v>254</v>
      </c>
      <c r="C645" s="11">
        <v>1</v>
      </c>
      <c r="D645" s="11">
        <v>1</v>
      </c>
      <c r="E645" s="10" t="s">
        <v>37</v>
      </c>
      <c r="F645" s="11">
        <v>72.88</v>
      </c>
      <c r="G645" s="11">
        <v>9</v>
      </c>
      <c r="H645" s="11">
        <v>32.795999999999999</v>
      </c>
      <c r="I645" s="11">
        <v>688.71600000000001</v>
      </c>
      <c r="J645" s="12">
        <v>43473</v>
      </c>
      <c r="K645" s="13">
        <v>2</v>
      </c>
      <c r="L645" s="10" t="s">
        <v>23</v>
      </c>
      <c r="M645" s="11">
        <v>655.92</v>
      </c>
      <c r="N645" s="11">
        <v>4.761904762E-2</v>
      </c>
      <c r="O645" s="11">
        <v>32.795999999999999</v>
      </c>
      <c r="P645" s="23">
        <f t="shared" si="50"/>
        <v>32.796000000000049</v>
      </c>
      <c r="Q645" s="23">
        <f t="shared" si="51"/>
        <v>32.795999999999999</v>
      </c>
      <c r="R645" s="24">
        <f t="shared" si="52"/>
        <v>688.71600000000001</v>
      </c>
      <c r="S645" s="25">
        <f t="shared" si="53"/>
        <v>32.796000000000049</v>
      </c>
      <c r="T645" s="31">
        <f t="shared" si="54"/>
        <v>32.796000000655923</v>
      </c>
      <c r="U645" s="10"/>
      <c r="V645" s="10"/>
      <c r="W645" s="10"/>
      <c r="X645" s="10"/>
      <c r="Y645" s="10"/>
      <c r="Z645" s="10"/>
      <c r="AA645" s="10"/>
    </row>
    <row r="646" spans="1:27" ht="15.75">
      <c r="A646" s="10" t="s">
        <v>925</v>
      </c>
      <c r="B646" s="10" t="s">
        <v>246</v>
      </c>
      <c r="C646" s="11">
        <v>0</v>
      </c>
      <c r="D646" s="11">
        <v>1</v>
      </c>
      <c r="E646" s="10" t="s">
        <v>39</v>
      </c>
      <c r="F646" s="11">
        <v>99.1</v>
      </c>
      <c r="G646" s="11">
        <v>6</v>
      </c>
      <c r="H646" s="11">
        <v>29.73</v>
      </c>
      <c r="I646" s="11">
        <v>624.33000000000004</v>
      </c>
      <c r="J646" s="12">
        <v>43484</v>
      </c>
      <c r="K646" s="13">
        <v>1</v>
      </c>
      <c r="L646" s="10" t="s">
        <v>23</v>
      </c>
      <c r="M646" s="11">
        <v>594.6</v>
      </c>
      <c r="N646" s="11">
        <v>4.761904762E-2</v>
      </c>
      <c r="O646" s="11">
        <v>29.73</v>
      </c>
      <c r="P646" s="23">
        <f t="shared" si="50"/>
        <v>29.729999999999905</v>
      </c>
      <c r="Q646" s="23">
        <f t="shared" si="51"/>
        <v>29.73</v>
      </c>
      <c r="R646" s="24">
        <f t="shared" si="52"/>
        <v>624.32999999999993</v>
      </c>
      <c r="S646" s="25">
        <f t="shared" si="53"/>
        <v>29.730000000000018</v>
      </c>
      <c r="T646" s="31">
        <f t="shared" si="54"/>
        <v>29.730000000594597</v>
      </c>
      <c r="U646" s="10"/>
      <c r="V646" s="10"/>
      <c r="W646" s="10"/>
      <c r="X646" s="10"/>
      <c r="Y646" s="10"/>
      <c r="Z646" s="10"/>
      <c r="AA646" s="10"/>
    </row>
    <row r="647" spans="1:27" ht="15.75">
      <c r="A647" s="10" t="s">
        <v>926</v>
      </c>
      <c r="B647" s="10" t="s">
        <v>246</v>
      </c>
      <c r="C647" s="11">
        <v>0</v>
      </c>
      <c r="D647" s="11">
        <v>0</v>
      </c>
      <c r="E647" s="10" t="s">
        <v>39</v>
      </c>
      <c r="F647" s="11">
        <v>74.099999999999994</v>
      </c>
      <c r="G647" s="11">
        <v>1</v>
      </c>
      <c r="H647" s="11">
        <v>3.7050000000000001</v>
      </c>
      <c r="I647" s="11">
        <v>77.805000000000007</v>
      </c>
      <c r="J647" s="12">
        <v>43490</v>
      </c>
      <c r="K647" s="13">
        <v>1</v>
      </c>
      <c r="L647" s="10" t="s">
        <v>23</v>
      </c>
      <c r="M647" s="11">
        <v>74.099999999999994</v>
      </c>
      <c r="N647" s="11">
        <v>4.761904762E-2</v>
      </c>
      <c r="O647" s="11">
        <v>3.7050000000000001</v>
      </c>
      <c r="P647" s="23">
        <f t="shared" si="50"/>
        <v>3.7049999999999983</v>
      </c>
      <c r="Q647" s="23">
        <f t="shared" si="51"/>
        <v>3.7050000000000001</v>
      </c>
      <c r="R647" s="24">
        <f t="shared" si="52"/>
        <v>77.804999999999993</v>
      </c>
      <c r="S647" s="25">
        <f t="shared" si="53"/>
        <v>3.7050000000000125</v>
      </c>
      <c r="T647" s="31">
        <f t="shared" si="54"/>
        <v>3.7050000000740995</v>
      </c>
      <c r="U647" s="10"/>
      <c r="V647" s="10"/>
      <c r="W647" s="10"/>
      <c r="X647" s="10"/>
      <c r="Y647" s="10"/>
      <c r="Z647" s="10"/>
      <c r="AA647" s="10"/>
    </row>
    <row r="648" spans="1:27" ht="15.75">
      <c r="A648" s="10" t="s">
        <v>927</v>
      </c>
      <c r="B648" s="10" t="s">
        <v>246</v>
      </c>
      <c r="C648" s="11">
        <v>0</v>
      </c>
      <c r="D648" s="11">
        <v>1</v>
      </c>
      <c r="E648" s="10" t="s">
        <v>39</v>
      </c>
      <c r="F648" s="11">
        <v>98.48</v>
      </c>
      <c r="G648" s="11">
        <v>2</v>
      </c>
      <c r="H648" s="11">
        <v>9.8480000000000008</v>
      </c>
      <c r="I648" s="11">
        <v>206.80799999999999</v>
      </c>
      <c r="J648" s="12">
        <v>43515</v>
      </c>
      <c r="K648" s="13">
        <v>0</v>
      </c>
      <c r="L648" s="10" t="s">
        <v>18</v>
      </c>
      <c r="M648" s="11">
        <v>196.96</v>
      </c>
      <c r="N648" s="11">
        <v>4.761904762E-2</v>
      </c>
      <c r="O648" s="11">
        <v>9.8480000000000008</v>
      </c>
      <c r="P648" s="23">
        <f t="shared" si="50"/>
        <v>9.8480000000000132</v>
      </c>
      <c r="Q648" s="23">
        <f t="shared" si="51"/>
        <v>9.8480000000000008</v>
      </c>
      <c r="R648" s="24">
        <f t="shared" si="52"/>
        <v>206.80800000000002</v>
      </c>
      <c r="S648" s="25">
        <f t="shared" si="53"/>
        <v>9.8479999999999848</v>
      </c>
      <c r="T648" s="31">
        <f t="shared" si="54"/>
        <v>9.8480000001969614</v>
      </c>
      <c r="U648" s="10"/>
      <c r="V648" s="10"/>
      <c r="W648" s="10"/>
      <c r="X648" s="10"/>
      <c r="Y648" s="10"/>
      <c r="Z648" s="10"/>
      <c r="AA648" s="10"/>
    </row>
    <row r="649" spans="1:27" ht="15.75">
      <c r="A649" s="10" t="s">
        <v>928</v>
      </c>
      <c r="B649" s="10" t="s">
        <v>254</v>
      </c>
      <c r="C649" s="11">
        <v>0</v>
      </c>
      <c r="D649" s="11">
        <v>0</v>
      </c>
      <c r="E649" s="10" t="s">
        <v>17</v>
      </c>
      <c r="F649" s="11">
        <v>53.19</v>
      </c>
      <c r="G649" s="11">
        <v>7</v>
      </c>
      <c r="H649" s="11">
        <v>18.616499999999998</v>
      </c>
      <c r="I649" s="11">
        <v>390.94650000000001</v>
      </c>
      <c r="J649" s="12">
        <v>43479</v>
      </c>
      <c r="K649" s="13">
        <v>2</v>
      </c>
      <c r="L649" s="10" t="s">
        <v>18</v>
      </c>
      <c r="M649" s="11">
        <v>372.33</v>
      </c>
      <c r="N649" s="11">
        <v>4.761904762E-2</v>
      </c>
      <c r="O649" s="11">
        <v>18.616499999999998</v>
      </c>
      <c r="P649" s="23">
        <f t="shared" si="50"/>
        <v>18.616499999999974</v>
      </c>
      <c r="Q649" s="23">
        <f t="shared" si="51"/>
        <v>18.616499999999998</v>
      </c>
      <c r="R649" s="24">
        <f t="shared" si="52"/>
        <v>390.94649999999996</v>
      </c>
      <c r="S649" s="25">
        <f t="shared" si="53"/>
        <v>18.61650000000003</v>
      </c>
      <c r="T649" s="31">
        <f t="shared" si="54"/>
        <v>18.616500000372326</v>
      </c>
      <c r="U649" s="10"/>
      <c r="V649" s="10"/>
      <c r="W649" s="10"/>
      <c r="X649" s="10"/>
      <c r="Y649" s="10"/>
      <c r="Z649" s="10"/>
      <c r="AA649" s="10"/>
    </row>
    <row r="650" spans="1:27" ht="15.75">
      <c r="A650" s="10" t="s">
        <v>929</v>
      </c>
      <c r="B650" s="10" t="s">
        <v>251</v>
      </c>
      <c r="C650" s="11">
        <v>0</v>
      </c>
      <c r="D650" s="11">
        <v>1</v>
      </c>
      <c r="E650" s="10" t="s">
        <v>22</v>
      </c>
      <c r="F650" s="11">
        <v>52.79</v>
      </c>
      <c r="G650" s="11">
        <v>10</v>
      </c>
      <c r="H650" s="11">
        <v>26.395</v>
      </c>
      <c r="I650" s="11">
        <v>554.29499999999996</v>
      </c>
      <c r="J650" s="12">
        <v>43521</v>
      </c>
      <c r="K650" s="13">
        <v>1</v>
      </c>
      <c r="L650" s="10" t="s">
        <v>18</v>
      </c>
      <c r="M650" s="11">
        <v>527.9</v>
      </c>
      <c r="N650" s="11">
        <v>4.761904762E-2</v>
      </c>
      <c r="O650" s="11">
        <v>26.395</v>
      </c>
      <c r="P650" s="23">
        <f t="shared" si="50"/>
        <v>26.394999999999982</v>
      </c>
      <c r="Q650" s="23">
        <f t="shared" si="51"/>
        <v>26.395</v>
      </c>
      <c r="R650" s="24">
        <f t="shared" si="52"/>
        <v>554.29499999999996</v>
      </c>
      <c r="S650" s="25">
        <f t="shared" si="53"/>
        <v>26.394999999999982</v>
      </c>
      <c r="T650" s="31">
        <f t="shared" si="54"/>
        <v>26.395000000527897</v>
      </c>
      <c r="U650" s="10"/>
      <c r="V650" s="10"/>
      <c r="W650" s="10"/>
      <c r="X650" s="10"/>
      <c r="Y650" s="10"/>
      <c r="Z650" s="10"/>
      <c r="AA650" s="10"/>
    </row>
    <row r="651" spans="1:27" ht="15.75">
      <c r="A651" s="10" t="s">
        <v>930</v>
      </c>
      <c r="B651" s="10" t="s">
        <v>246</v>
      </c>
      <c r="C651" s="11">
        <v>1</v>
      </c>
      <c r="D651" s="11">
        <v>1</v>
      </c>
      <c r="E651" s="10" t="s">
        <v>17</v>
      </c>
      <c r="F651" s="11">
        <v>95.95</v>
      </c>
      <c r="G651" s="11">
        <v>5</v>
      </c>
      <c r="H651" s="11">
        <v>23.987500000000001</v>
      </c>
      <c r="I651" s="11">
        <v>503.73750000000001</v>
      </c>
      <c r="J651" s="12">
        <v>43488</v>
      </c>
      <c r="K651" s="13">
        <v>1</v>
      </c>
      <c r="L651" s="10" t="s">
        <v>18</v>
      </c>
      <c r="M651" s="11">
        <v>479.75</v>
      </c>
      <c r="N651" s="11">
        <v>4.761904762E-2</v>
      </c>
      <c r="O651" s="11">
        <v>23.987500000000001</v>
      </c>
      <c r="P651" s="23">
        <f t="shared" si="50"/>
        <v>23.987500000000011</v>
      </c>
      <c r="Q651" s="23">
        <f t="shared" si="51"/>
        <v>23.987500000000001</v>
      </c>
      <c r="R651" s="24">
        <f t="shared" si="52"/>
        <v>503.73750000000001</v>
      </c>
      <c r="S651" s="25">
        <f t="shared" si="53"/>
        <v>23.987500000000011</v>
      </c>
      <c r="T651" s="31">
        <f t="shared" si="54"/>
        <v>23.987500000479752</v>
      </c>
      <c r="U651" s="10"/>
      <c r="V651" s="10"/>
      <c r="W651" s="10"/>
      <c r="X651" s="10"/>
      <c r="Y651" s="10"/>
      <c r="Z651" s="10"/>
      <c r="AA651" s="10"/>
    </row>
    <row r="652" spans="1:27" ht="15.75">
      <c r="A652" s="10" t="s">
        <v>931</v>
      </c>
      <c r="B652" s="10" t="s">
        <v>251</v>
      </c>
      <c r="C652" s="11">
        <v>0</v>
      </c>
      <c r="D652" s="11">
        <v>1</v>
      </c>
      <c r="E652" s="10" t="s">
        <v>39</v>
      </c>
      <c r="F652" s="11">
        <v>36.51</v>
      </c>
      <c r="G652" s="11">
        <v>9</v>
      </c>
      <c r="H652" s="11">
        <v>16.429500000000001</v>
      </c>
      <c r="I652" s="11">
        <v>345.01949999999999</v>
      </c>
      <c r="J652" s="12">
        <v>43512</v>
      </c>
      <c r="K652" s="13">
        <v>0</v>
      </c>
      <c r="L652" s="10" t="s">
        <v>23</v>
      </c>
      <c r="M652" s="11">
        <v>328.59</v>
      </c>
      <c r="N652" s="11">
        <v>4.761904762E-2</v>
      </c>
      <c r="O652" s="11">
        <v>16.429500000000001</v>
      </c>
      <c r="P652" s="23">
        <f t="shared" si="50"/>
        <v>16.429500000000019</v>
      </c>
      <c r="Q652" s="23">
        <f t="shared" si="51"/>
        <v>16.429499999999997</v>
      </c>
      <c r="R652" s="24">
        <f t="shared" si="52"/>
        <v>345.01949999999999</v>
      </c>
      <c r="S652" s="25">
        <f t="shared" si="53"/>
        <v>16.429500000000019</v>
      </c>
      <c r="T652" s="31">
        <f t="shared" si="54"/>
        <v>16.429500000328591</v>
      </c>
      <c r="U652" s="10"/>
      <c r="V652" s="10"/>
      <c r="W652" s="10"/>
      <c r="X652" s="10"/>
      <c r="Y652" s="10"/>
      <c r="Z652" s="10"/>
      <c r="AA652" s="10"/>
    </row>
    <row r="653" spans="1:27" ht="15.75">
      <c r="A653" s="10" t="s">
        <v>932</v>
      </c>
      <c r="B653" s="10" t="s">
        <v>251</v>
      </c>
      <c r="C653" s="11">
        <v>0</v>
      </c>
      <c r="D653" s="11">
        <v>0</v>
      </c>
      <c r="E653" s="10" t="s">
        <v>37</v>
      </c>
      <c r="F653" s="11">
        <v>21.12</v>
      </c>
      <c r="G653" s="11">
        <v>8</v>
      </c>
      <c r="H653" s="11">
        <v>8.4480000000000004</v>
      </c>
      <c r="I653" s="11">
        <v>177.40799999999999</v>
      </c>
      <c r="J653" s="12">
        <v>43466</v>
      </c>
      <c r="K653" s="13">
        <v>2</v>
      </c>
      <c r="L653" s="10" t="s">
        <v>23</v>
      </c>
      <c r="M653" s="11">
        <v>168.96</v>
      </c>
      <c r="N653" s="11">
        <v>4.761904762E-2</v>
      </c>
      <c r="O653" s="11">
        <v>8.4480000000000004</v>
      </c>
      <c r="P653" s="23">
        <f t="shared" si="50"/>
        <v>8.4480000000000075</v>
      </c>
      <c r="Q653" s="23">
        <f t="shared" si="51"/>
        <v>8.4480000000000004</v>
      </c>
      <c r="R653" s="24">
        <f t="shared" si="52"/>
        <v>177.40800000000002</v>
      </c>
      <c r="S653" s="25">
        <f t="shared" si="53"/>
        <v>8.4479999999999791</v>
      </c>
      <c r="T653" s="31">
        <f t="shared" si="54"/>
        <v>8.4480000001689604</v>
      </c>
      <c r="U653" s="10"/>
      <c r="V653" s="10"/>
      <c r="W653" s="10"/>
      <c r="X653" s="10"/>
      <c r="Y653" s="10"/>
      <c r="Z653" s="10"/>
      <c r="AA653" s="10"/>
    </row>
    <row r="654" spans="1:27" ht="15.75">
      <c r="A654" s="10" t="s">
        <v>933</v>
      </c>
      <c r="B654" s="10" t="s">
        <v>246</v>
      </c>
      <c r="C654" s="11">
        <v>1</v>
      </c>
      <c r="D654" s="11">
        <v>1</v>
      </c>
      <c r="E654" s="10" t="s">
        <v>26</v>
      </c>
      <c r="F654" s="11">
        <v>28.31</v>
      </c>
      <c r="G654" s="11">
        <v>4</v>
      </c>
      <c r="H654" s="11">
        <v>5.6619999999999999</v>
      </c>
      <c r="I654" s="11">
        <v>118.902</v>
      </c>
      <c r="J654" s="12">
        <v>43531</v>
      </c>
      <c r="K654" s="13">
        <v>2</v>
      </c>
      <c r="L654" s="10" t="s">
        <v>23</v>
      </c>
      <c r="M654" s="11">
        <v>113.24</v>
      </c>
      <c r="N654" s="11">
        <v>4.761904762E-2</v>
      </c>
      <c r="O654" s="11">
        <v>5.6619999999999999</v>
      </c>
      <c r="P654" s="23">
        <f t="shared" si="50"/>
        <v>5.6620000000000061</v>
      </c>
      <c r="Q654" s="23">
        <f t="shared" si="51"/>
        <v>5.6619999999999999</v>
      </c>
      <c r="R654" s="24">
        <f t="shared" si="52"/>
        <v>118.902</v>
      </c>
      <c r="S654" s="25">
        <f t="shared" si="53"/>
        <v>5.6620000000000061</v>
      </c>
      <c r="T654" s="31">
        <f t="shared" si="54"/>
        <v>5.66200000011324</v>
      </c>
      <c r="U654" s="10"/>
      <c r="V654" s="10"/>
      <c r="W654" s="10"/>
      <c r="X654" s="10"/>
      <c r="Y654" s="10"/>
      <c r="Z654" s="10"/>
      <c r="AA654" s="10"/>
    </row>
    <row r="655" spans="1:27" ht="15.75">
      <c r="A655" s="10" t="s">
        <v>934</v>
      </c>
      <c r="B655" s="10" t="s">
        <v>251</v>
      </c>
      <c r="C655" s="11">
        <v>0</v>
      </c>
      <c r="D655" s="11">
        <v>0</v>
      </c>
      <c r="E655" s="10" t="s">
        <v>17</v>
      </c>
      <c r="F655" s="11">
        <v>57.59</v>
      </c>
      <c r="G655" s="11">
        <v>6</v>
      </c>
      <c r="H655" s="11">
        <v>17.277000000000001</v>
      </c>
      <c r="I655" s="11">
        <v>362.81700000000001</v>
      </c>
      <c r="J655" s="12">
        <v>43511</v>
      </c>
      <c r="K655" s="13">
        <v>1</v>
      </c>
      <c r="L655" s="10" t="s">
        <v>23</v>
      </c>
      <c r="M655" s="11">
        <v>345.54</v>
      </c>
      <c r="N655" s="11">
        <v>4.761904762E-2</v>
      </c>
      <c r="O655" s="11">
        <v>17.277000000000001</v>
      </c>
      <c r="P655" s="23">
        <f t="shared" si="50"/>
        <v>17.276999999999987</v>
      </c>
      <c r="Q655" s="23">
        <f t="shared" si="51"/>
        <v>17.277000000000001</v>
      </c>
      <c r="R655" s="24">
        <f t="shared" si="52"/>
        <v>362.81700000000001</v>
      </c>
      <c r="S655" s="25">
        <f t="shared" si="53"/>
        <v>17.276999999999987</v>
      </c>
      <c r="T655" s="31">
        <f t="shared" si="54"/>
        <v>17.277000000345542</v>
      </c>
      <c r="U655" s="10"/>
      <c r="V655" s="10"/>
      <c r="W655" s="10"/>
      <c r="X655" s="10"/>
      <c r="Y655" s="10"/>
      <c r="Z655" s="10"/>
      <c r="AA655" s="10"/>
    </row>
    <row r="656" spans="1:27" ht="15.75">
      <c r="A656" s="10" t="s">
        <v>935</v>
      </c>
      <c r="B656" s="10" t="s">
        <v>246</v>
      </c>
      <c r="C656" s="11">
        <v>1</v>
      </c>
      <c r="D656" s="11">
        <v>1</v>
      </c>
      <c r="E656" s="10" t="s">
        <v>37</v>
      </c>
      <c r="F656" s="11">
        <v>47.63</v>
      </c>
      <c r="G656" s="11">
        <v>9</v>
      </c>
      <c r="H656" s="11">
        <v>21.433499999999999</v>
      </c>
      <c r="I656" s="11">
        <v>450.1035</v>
      </c>
      <c r="J656" s="12">
        <v>43488</v>
      </c>
      <c r="K656" s="13">
        <v>1</v>
      </c>
      <c r="L656" s="10" t="s">
        <v>23</v>
      </c>
      <c r="M656" s="11">
        <v>428.67</v>
      </c>
      <c r="N656" s="11">
        <v>4.761904762E-2</v>
      </c>
      <c r="O656" s="11">
        <v>21.433499999999999</v>
      </c>
      <c r="P656" s="23">
        <f t="shared" si="50"/>
        <v>21.433499999999981</v>
      </c>
      <c r="Q656" s="23">
        <f t="shared" si="51"/>
        <v>21.433500000000002</v>
      </c>
      <c r="R656" s="24">
        <f t="shared" si="52"/>
        <v>450.1035</v>
      </c>
      <c r="S656" s="25">
        <f t="shared" si="53"/>
        <v>21.433499999999981</v>
      </c>
      <c r="T656" s="31">
        <f t="shared" si="54"/>
        <v>21.433500000428669</v>
      </c>
      <c r="U656" s="10"/>
      <c r="V656" s="10"/>
      <c r="W656" s="10"/>
      <c r="X656" s="10"/>
      <c r="Y656" s="10"/>
      <c r="Z656" s="10"/>
      <c r="AA656" s="10"/>
    </row>
    <row r="657" spans="1:27" ht="15.75">
      <c r="A657" s="10" t="s">
        <v>936</v>
      </c>
      <c r="B657" s="10" t="s">
        <v>254</v>
      </c>
      <c r="C657" s="11">
        <v>1</v>
      </c>
      <c r="D657" s="11">
        <v>1</v>
      </c>
      <c r="E657" s="10" t="s">
        <v>26</v>
      </c>
      <c r="F657" s="11">
        <v>86.27</v>
      </c>
      <c r="G657" s="11">
        <v>1</v>
      </c>
      <c r="H657" s="11">
        <v>4.3135000000000003</v>
      </c>
      <c r="I657" s="11">
        <v>90.583500000000001</v>
      </c>
      <c r="J657" s="12">
        <v>43516</v>
      </c>
      <c r="K657" s="13">
        <v>1</v>
      </c>
      <c r="L657" s="10" t="s">
        <v>18</v>
      </c>
      <c r="M657" s="11">
        <v>86.27</v>
      </c>
      <c r="N657" s="11">
        <v>4.761904762E-2</v>
      </c>
      <c r="O657" s="11">
        <v>4.3135000000000003</v>
      </c>
      <c r="P657" s="23">
        <f t="shared" si="50"/>
        <v>4.3135000000000048</v>
      </c>
      <c r="Q657" s="23">
        <f t="shared" si="51"/>
        <v>4.3135000000000003</v>
      </c>
      <c r="R657" s="24">
        <f t="shared" si="52"/>
        <v>90.583500000000001</v>
      </c>
      <c r="S657" s="25">
        <f t="shared" si="53"/>
        <v>4.3135000000000048</v>
      </c>
      <c r="T657" s="31">
        <f t="shared" si="54"/>
        <v>4.31350000008627</v>
      </c>
      <c r="U657" s="10"/>
      <c r="V657" s="10"/>
      <c r="W657" s="10"/>
      <c r="X657" s="10"/>
      <c r="Y657" s="10"/>
      <c r="Z657" s="10"/>
      <c r="AA657" s="10"/>
    </row>
    <row r="658" spans="1:27" ht="15.75">
      <c r="A658" s="10" t="s">
        <v>937</v>
      </c>
      <c r="B658" s="10" t="s">
        <v>246</v>
      </c>
      <c r="C658" s="11">
        <v>1</v>
      </c>
      <c r="D658" s="11">
        <v>0</v>
      </c>
      <c r="E658" s="10" t="s">
        <v>30</v>
      </c>
      <c r="F658" s="11">
        <v>12.76</v>
      </c>
      <c r="G658" s="11">
        <v>2</v>
      </c>
      <c r="H658" s="11">
        <v>1.276</v>
      </c>
      <c r="I658" s="11">
        <v>26.795999999999999</v>
      </c>
      <c r="J658" s="12">
        <v>43473</v>
      </c>
      <c r="K658" s="13">
        <v>2</v>
      </c>
      <c r="L658" s="10" t="s">
        <v>18</v>
      </c>
      <c r="M658" s="11">
        <v>25.52</v>
      </c>
      <c r="N658" s="11">
        <v>4.761904762E-2</v>
      </c>
      <c r="O658" s="11">
        <v>1.276</v>
      </c>
      <c r="P658" s="23">
        <f t="shared" si="50"/>
        <v>1.2759999999999998</v>
      </c>
      <c r="Q658" s="23">
        <f t="shared" si="51"/>
        <v>1.276</v>
      </c>
      <c r="R658" s="24">
        <f t="shared" si="52"/>
        <v>26.795999999999999</v>
      </c>
      <c r="S658" s="25">
        <f t="shared" si="53"/>
        <v>1.2759999999999998</v>
      </c>
      <c r="T658" s="31">
        <f t="shared" si="54"/>
        <v>1.2760000000255201</v>
      </c>
      <c r="U658" s="10"/>
      <c r="V658" s="10"/>
      <c r="W658" s="10"/>
      <c r="X658" s="10"/>
      <c r="Y658" s="10"/>
      <c r="Z658" s="10"/>
      <c r="AA658" s="10"/>
    </row>
    <row r="659" spans="1:27" ht="15.75">
      <c r="A659" s="10" t="s">
        <v>938</v>
      </c>
      <c r="B659" s="10" t="s">
        <v>251</v>
      </c>
      <c r="C659" s="11">
        <v>0</v>
      </c>
      <c r="D659" s="11">
        <v>1</v>
      </c>
      <c r="E659" s="10" t="s">
        <v>26</v>
      </c>
      <c r="F659" s="11">
        <v>11.28</v>
      </c>
      <c r="G659" s="11">
        <v>9</v>
      </c>
      <c r="H659" s="11">
        <v>5.0759999999999996</v>
      </c>
      <c r="I659" s="11">
        <v>106.596</v>
      </c>
      <c r="J659" s="12">
        <v>43541</v>
      </c>
      <c r="K659" s="13">
        <v>1</v>
      </c>
      <c r="L659" s="10" t="s">
        <v>282</v>
      </c>
      <c r="M659" s="11">
        <v>101.52</v>
      </c>
      <c r="N659" s="11">
        <v>4.761904762E-2</v>
      </c>
      <c r="O659" s="11">
        <v>5.0759999999999996</v>
      </c>
      <c r="P659" s="23">
        <f t="shared" si="50"/>
        <v>5.0759999999999934</v>
      </c>
      <c r="Q659" s="23">
        <f t="shared" si="51"/>
        <v>5.0759999999999996</v>
      </c>
      <c r="R659" s="24">
        <f t="shared" si="52"/>
        <v>106.59599999999999</v>
      </c>
      <c r="S659" s="25">
        <f t="shared" si="53"/>
        <v>5.0760000000000076</v>
      </c>
      <c r="T659" s="31">
        <f t="shared" si="54"/>
        <v>5.0760000001015193</v>
      </c>
      <c r="U659" s="10"/>
      <c r="V659" s="10"/>
      <c r="W659" s="10"/>
      <c r="X659" s="10"/>
      <c r="Y659" s="10"/>
      <c r="Z659" s="10"/>
      <c r="AA659" s="10"/>
    </row>
    <row r="660" spans="1:27" ht="15.75">
      <c r="A660" s="10" t="s">
        <v>939</v>
      </c>
      <c r="B660" s="10" t="s">
        <v>251</v>
      </c>
      <c r="C660" s="11">
        <v>0</v>
      </c>
      <c r="D660" s="11">
        <v>1</v>
      </c>
      <c r="E660" s="10" t="s">
        <v>26</v>
      </c>
      <c r="F660" s="11">
        <v>51.07</v>
      </c>
      <c r="G660" s="11">
        <v>7</v>
      </c>
      <c r="H660" s="11">
        <v>17.874500000000001</v>
      </c>
      <c r="I660" s="11">
        <v>375.36450000000002</v>
      </c>
      <c r="J660" s="12">
        <v>43477</v>
      </c>
      <c r="K660" s="13">
        <v>1</v>
      </c>
      <c r="L660" s="10" t="s">
        <v>23</v>
      </c>
      <c r="M660" s="11">
        <v>357.49</v>
      </c>
      <c r="N660" s="11">
        <v>4.761904762E-2</v>
      </c>
      <c r="O660" s="11">
        <v>17.874500000000001</v>
      </c>
      <c r="P660" s="23">
        <f t="shared" si="50"/>
        <v>17.874500000000012</v>
      </c>
      <c r="Q660" s="23">
        <f t="shared" si="51"/>
        <v>17.874500000000001</v>
      </c>
      <c r="R660" s="24">
        <f t="shared" si="52"/>
        <v>375.36450000000002</v>
      </c>
      <c r="S660" s="25">
        <f t="shared" si="53"/>
        <v>17.874500000000012</v>
      </c>
      <c r="T660" s="31">
        <f t="shared" si="54"/>
        <v>17.874500000357489</v>
      </c>
      <c r="U660" s="10"/>
      <c r="V660" s="10"/>
      <c r="W660" s="10"/>
      <c r="X660" s="10"/>
      <c r="Y660" s="10"/>
      <c r="Z660" s="10"/>
      <c r="AA660" s="10"/>
    </row>
    <row r="661" spans="1:27" ht="15.75">
      <c r="A661" s="10" t="s">
        <v>940</v>
      </c>
      <c r="B661" s="10" t="s">
        <v>246</v>
      </c>
      <c r="C661" s="11">
        <v>1</v>
      </c>
      <c r="D661" s="11">
        <v>1</v>
      </c>
      <c r="E661" s="10" t="s">
        <v>22</v>
      </c>
      <c r="F661" s="11">
        <v>79.59</v>
      </c>
      <c r="G661" s="11">
        <v>3</v>
      </c>
      <c r="H661" s="11">
        <v>11.938499999999999</v>
      </c>
      <c r="I661" s="11">
        <v>250.70849999999999</v>
      </c>
      <c r="J661" s="12">
        <v>43473</v>
      </c>
      <c r="K661" s="13">
        <v>1</v>
      </c>
      <c r="L661" s="10" t="s">
        <v>23</v>
      </c>
      <c r="M661" s="11">
        <v>238.77</v>
      </c>
      <c r="N661" s="11">
        <v>4.761904762E-2</v>
      </c>
      <c r="O661" s="11">
        <v>11.938499999999999</v>
      </c>
      <c r="P661" s="23">
        <f t="shared" si="50"/>
        <v>11.938500000000005</v>
      </c>
      <c r="Q661" s="23">
        <f t="shared" si="51"/>
        <v>11.938500000000001</v>
      </c>
      <c r="R661" s="24">
        <f t="shared" si="52"/>
        <v>250.70850000000002</v>
      </c>
      <c r="S661" s="25">
        <f t="shared" si="53"/>
        <v>11.938499999999976</v>
      </c>
      <c r="T661" s="31">
        <f t="shared" si="54"/>
        <v>11.93850000023877</v>
      </c>
      <c r="U661" s="10"/>
      <c r="V661" s="10"/>
      <c r="W661" s="10"/>
      <c r="X661" s="10"/>
      <c r="Y661" s="10"/>
      <c r="Z661" s="10"/>
      <c r="AA661" s="10"/>
    </row>
    <row r="662" spans="1:27" ht="15.75">
      <c r="A662" s="10" t="s">
        <v>941</v>
      </c>
      <c r="B662" s="10" t="s">
        <v>254</v>
      </c>
      <c r="C662" s="11">
        <v>1</v>
      </c>
      <c r="D662" s="11">
        <v>0</v>
      </c>
      <c r="E662" s="10" t="s">
        <v>17</v>
      </c>
      <c r="F662" s="11">
        <v>33.81</v>
      </c>
      <c r="G662" s="11">
        <v>3</v>
      </c>
      <c r="H662" s="11">
        <v>5.0715000000000003</v>
      </c>
      <c r="I662" s="11">
        <v>106.50149999999999</v>
      </c>
      <c r="J662" s="12">
        <v>43491</v>
      </c>
      <c r="K662" s="13">
        <v>2</v>
      </c>
      <c r="L662" s="10" t="s">
        <v>18</v>
      </c>
      <c r="M662" s="11">
        <v>101.43</v>
      </c>
      <c r="N662" s="11">
        <v>4.761904762E-2</v>
      </c>
      <c r="O662" s="11">
        <v>5.0715000000000003</v>
      </c>
      <c r="P662" s="23">
        <f t="shared" si="50"/>
        <v>5.0715000000000003</v>
      </c>
      <c r="Q662" s="23">
        <f t="shared" si="51"/>
        <v>5.0715000000000003</v>
      </c>
      <c r="R662" s="24">
        <f t="shared" si="52"/>
        <v>106.50150000000001</v>
      </c>
      <c r="S662" s="25">
        <f t="shared" si="53"/>
        <v>5.0714999999999861</v>
      </c>
      <c r="T662" s="31">
        <f t="shared" si="54"/>
        <v>5.0715000001014303</v>
      </c>
      <c r="U662" s="10"/>
      <c r="V662" s="10"/>
      <c r="W662" s="10"/>
      <c r="X662" s="10"/>
      <c r="Y662" s="10"/>
      <c r="Z662" s="10"/>
      <c r="AA662" s="10"/>
    </row>
    <row r="663" spans="1:27" ht="15.75">
      <c r="A663" s="10" t="s">
        <v>942</v>
      </c>
      <c r="B663" s="10" t="s">
        <v>251</v>
      </c>
      <c r="C663" s="11">
        <v>1</v>
      </c>
      <c r="D663" s="11">
        <v>0</v>
      </c>
      <c r="E663" s="10" t="s">
        <v>30</v>
      </c>
      <c r="F663" s="11">
        <v>90.53</v>
      </c>
      <c r="G663" s="11">
        <v>8</v>
      </c>
      <c r="H663" s="11">
        <v>36.212000000000003</v>
      </c>
      <c r="I663" s="11">
        <v>760.452</v>
      </c>
      <c r="J663" s="12">
        <v>43539</v>
      </c>
      <c r="K663" s="13">
        <v>1</v>
      </c>
      <c r="L663" s="10" t="s">
        <v>282</v>
      </c>
      <c r="M663" s="11">
        <v>724.24</v>
      </c>
      <c r="N663" s="11">
        <v>4.761904762E-2</v>
      </c>
      <c r="O663" s="11">
        <v>36.212000000000003</v>
      </c>
      <c r="P663" s="23">
        <f t="shared" si="50"/>
        <v>36.211999999999989</v>
      </c>
      <c r="Q663" s="23">
        <f t="shared" si="51"/>
        <v>36.212000000000003</v>
      </c>
      <c r="R663" s="24">
        <f t="shared" si="52"/>
        <v>760.452</v>
      </c>
      <c r="S663" s="25">
        <f t="shared" si="53"/>
        <v>36.211999999999989</v>
      </c>
      <c r="T663" s="31">
        <f t="shared" si="54"/>
        <v>36.212000000724238</v>
      </c>
      <c r="U663" s="10"/>
      <c r="V663" s="10"/>
      <c r="W663" s="10"/>
      <c r="X663" s="10"/>
      <c r="Y663" s="10"/>
      <c r="Z663" s="10"/>
      <c r="AA663" s="10"/>
    </row>
    <row r="664" spans="1:27" ht="15.75">
      <c r="A664" s="10" t="s">
        <v>943</v>
      </c>
      <c r="B664" s="10" t="s">
        <v>254</v>
      </c>
      <c r="C664" s="11">
        <v>1</v>
      </c>
      <c r="D664" s="11">
        <v>1</v>
      </c>
      <c r="E664" s="10" t="s">
        <v>17</v>
      </c>
      <c r="F664" s="11">
        <v>62.82</v>
      </c>
      <c r="G664" s="11">
        <v>2</v>
      </c>
      <c r="H664" s="11">
        <v>6.282</v>
      </c>
      <c r="I664" s="11">
        <v>131.922</v>
      </c>
      <c r="J664" s="12">
        <v>43482</v>
      </c>
      <c r="K664" s="13">
        <v>1</v>
      </c>
      <c r="L664" s="10" t="s">
        <v>18</v>
      </c>
      <c r="M664" s="11">
        <v>125.64</v>
      </c>
      <c r="N664" s="11">
        <v>4.761904762E-2</v>
      </c>
      <c r="O664" s="11">
        <v>6.282</v>
      </c>
      <c r="P664" s="23">
        <f t="shared" si="50"/>
        <v>6.2819999999999965</v>
      </c>
      <c r="Q664" s="23">
        <f t="shared" si="51"/>
        <v>6.282</v>
      </c>
      <c r="R664" s="24">
        <f t="shared" si="52"/>
        <v>131.922</v>
      </c>
      <c r="S664" s="25">
        <f t="shared" si="53"/>
        <v>6.2819999999999965</v>
      </c>
      <c r="T664" s="31">
        <f t="shared" si="54"/>
        <v>6.28200000012564</v>
      </c>
      <c r="U664" s="10"/>
      <c r="V664" s="10"/>
      <c r="W664" s="10"/>
      <c r="X664" s="10"/>
      <c r="Y664" s="10"/>
      <c r="Z664" s="10"/>
      <c r="AA664" s="10"/>
    </row>
    <row r="665" spans="1:27" ht="15.75">
      <c r="A665" s="10" t="s">
        <v>944</v>
      </c>
      <c r="B665" s="10" t="s">
        <v>254</v>
      </c>
      <c r="C665" s="11">
        <v>1</v>
      </c>
      <c r="D665" s="11">
        <v>0</v>
      </c>
      <c r="E665" s="10" t="s">
        <v>37</v>
      </c>
      <c r="F665" s="11">
        <v>24.31</v>
      </c>
      <c r="G665" s="11">
        <v>3</v>
      </c>
      <c r="H665" s="11">
        <v>3.6465000000000001</v>
      </c>
      <c r="I665" s="11">
        <v>76.576499999999996</v>
      </c>
      <c r="J665" s="12">
        <v>43473</v>
      </c>
      <c r="K665" s="13">
        <v>2</v>
      </c>
      <c r="L665" s="10" t="s">
        <v>282</v>
      </c>
      <c r="M665" s="11">
        <v>72.930000000000007</v>
      </c>
      <c r="N665" s="11">
        <v>4.761904762E-2</v>
      </c>
      <c r="O665" s="11">
        <v>3.6465000000000001</v>
      </c>
      <c r="P665" s="23">
        <f t="shared" si="50"/>
        <v>3.646499999999989</v>
      </c>
      <c r="Q665" s="23">
        <f t="shared" si="51"/>
        <v>3.6465000000000001</v>
      </c>
      <c r="R665" s="24">
        <f t="shared" si="52"/>
        <v>76.576499999999996</v>
      </c>
      <c r="S665" s="25">
        <f t="shared" si="53"/>
        <v>3.646499999999989</v>
      </c>
      <c r="T665" s="31">
        <f t="shared" si="54"/>
        <v>3.6465000000729297</v>
      </c>
      <c r="U665" s="10"/>
      <c r="V665" s="10"/>
      <c r="W665" s="10"/>
      <c r="X665" s="10"/>
      <c r="Y665" s="10"/>
      <c r="Z665" s="10"/>
      <c r="AA665" s="10"/>
    </row>
    <row r="666" spans="1:27" ht="15.75">
      <c r="A666" s="10" t="s">
        <v>945</v>
      </c>
      <c r="B666" s="10" t="s">
        <v>246</v>
      </c>
      <c r="C666" s="11">
        <v>0</v>
      </c>
      <c r="D666" s="11">
        <v>0</v>
      </c>
      <c r="E666" s="10" t="s">
        <v>30</v>
      </c>
      <c r="F666" s="11">
        <v>64.59</v>
      </c>
      <c r="G666" s="11">
        <v>4</v>
      </c>
      <c r="H666" s="11">
        <v>12.917999999999999</v>
      </c>
      <c r="I666" s="11">
        <v>271.27800000000002</v>
      </c>
      <c r="J666" s="12">
        <v>43471</v>
      </c>
      <c r="K666" s="13">
        <v>1</v>
      </c>
      <c r="L666" s="10" t="s">
        <v>18</v>
      </c>
      <c r="M666" s="11">
        <v>258.36</v>
      </c>
      <c r="N666" s="11">
        <v>4.761904762E-2</v>
      </c>
      <c r="O666" s="11">
        <v>12.917999999999999</v>
      </c>
      <c r="P666" s="23">
        <f t="shared" si="50"/>
        <v>12.918000000000006</v>
      </c>
      <c r="Q666" s="23">
        <f t="shared" si="51"/>
        <v>12.918000000000001</v>
      </c>
      <c r="R666" s="24">
        <f t="shared" si="52"/>
        <v>271.27800000000002</v>
      </c>
      <c r="S666" s="25">
        <f t="shared" si="53"/>
        <v>12.918000000000006</v>
      </c>
      <c r="T666" s="31">
        <f t="shared" si="54"/>
        <v>12.918000000258361</v>
      </c>
      <c r="U666" s="10"/>
      <c r="V666" s="10"/>
      <c r="W666" s="10"/>
      <c r="X666" s="10"/>
      <c r="Y666" s="10"/>
      <c r="Z666" s="10"/>
      <c r="AA666" s="10"/>
    </row>
    <row r="667" spans="1:27" ht="15.75">
      <c r="A667" s="10" t="s">
        <v>946</v>
      </c>
      <c r="B667" s="10" t="s">
        <v>246</v>
      </c>
      <c r="C667" s="11">
        <v>1</v>
      </c>
      <c r="D667" s="11">
        <v>0</v>
      </c>
      <c r="E667" s="10" t="s">
        <v>37</v>
      </c>
      <c r="F667" s="11">
        <v>24.82</v>
      </c>
      <c r="G667" s="11">
        <v>7</v>
      </c>
      <c r="H667" s="11">
        <v>8.6869999999999994</v>
      </c>
      <c r="I667" s="11">
        <v>182.42699999999999</v>
      </c>
      <c r="J667" s="12">
        <v>43512</v>
      </c>
      <c r="K667" s="13">
        <v>0</v>
      </c>
      <c r="L667" s="10" t="s">
        <v>282</v>
      </c>
      <c r="M667" s="11">
        <v>173.74</v>
      </c>
      <c r="N667" s="11">
        <v>4.761904762E-2</v>
      </c>
      <c r="O667" s="11">
        <v>8.6869999999999994</v>
      </c>
      <c r="P667" s="23">
        <f t="shared" si="50"/>
        <v>8.6870000000000118</v>
      </c>
      <c r="Q667" s="23">
        <f t="shared" si="51"/>
        <v>8.6870000000000012</v>
      </c>
      <c r="R667" s="24">
        <f t="shared" si="52"/>
        <v>182.42700000000002</v>
      </c>
      <c r="S667" s="25">
        <f t="shared" si="53"/>
        <v>8.6869999999999834</v>
      </c>
      <c r="T667" s="31">
        <f t="shared" si="54"/>
        <v>8.6870000001737413</v>
      </c>
      <c r="U667" s="10"/>
      <c r="V667" s="10"/>
      <c r="W667" s="10"/>
      <c r="X667" s="10"/>
      <c r="Y667" s="10"/>
      <c r="Z667" s="10"/>
      <c r="AA667" s="10"/>
    </row>
    <row r="668" spans="1:27" ht="15.75">
      <c r="A668" s="10" t="s">
        <v>947</v>
      </c>
      <c r="B668" s="10" t="s">
        <v>254</v>
      </c>
      <c r="C668" s="11">
        <v>0</v>
      </c>
      <c r="D668" s="11">
        <v>0</v>
      </c>
      <c r="E668" s="10" t="s">
        <v>39</v>
      </c>
      <c r="F668" s="11">
        <v>56.5</v>
      </c>
      <c r="G668" s="11">
        <v>1</v>
      </c>
      <c r="H668" s="11">
        <v>2.8250000000000002</v>
      </c>
      <c r="I668" s="11">
        <v>59.325000000000003</v>
      </c>
      <c r="J668" s="12">
        <v>43537</v>
      </c>
      <c r="K668" s="13">
        <v>2</v>
      </c>
      <c r="L668" s="10" t="s">
        <v>18</v>
      </c>
      <c r="M668" s="11">
        <v>56.5</v>
      </c>
      <c r="N668" s="11">
        <v>4.761904762E-2</v>
      </c>
      <c r="O668" s="11">
        <v>2.8250000000000002</v>
      </c>
      <c r="P668" s="23">
        <f t="shared" si="50"/>
        <v>2.8250000000000028</v>
      </c>
      <c r="Q668" s="23">
        <f t="shared" si="51"/>
        <v>2.8250000000000002</v>
      </c>
      <c r="R668" s="24">
        <f t="shared" si="52"/>
        <v>59.325000000000003</v>
      </c>
      <c r="S668" s="25">
        <f t="shared" si="53"/>
        <v>2.8250000000000028</v>
      </c>
      <c r="T668" s="31">
        <f t="shared" si="54"/>
        <v>2.8250000000565003</v>
      </c>
      <c r="U668" s="10"/>
      <c r="V668" s="10"/>
      <c r="W668" s="10"/>
      <c r="X668" s="10"/>
      <c r="Y668" s="10"/>
      <c r="Z668" s="10"/>
      <c r="AA668" s="10"/>
    </row>
    <row r="669" spans="1:27" ht="15.75">
      <c r="A669" s="10" t="s">
        <v>948</v>
      </c>
      <c r="B669" s="10" t="s">
        <v>251</v>
      </c>
      <c r="C669" s="11">
        <v>1</v>
      </c>
      <c r="D669" s="11">
        <v>1</v>
      </c>
      <c r="E669" s="10" t="s">
        <v>22</v>
      </c>
      <c r="F669" s="11">
        <v>21.43</v>
      </c>
      <c r="G669" s="11">
        <v>10</v>
      </c>
      <c r="H669" s="11">
        <v>10.715</v>
      </c>
      <c r="I669" s="11">
        <v>225.01499999999999</v>
      </c>
      <c r="J669" s="12">
        <v>43493</v>
      </c>
      <c r="K669" s="13">
        <v>1</v>
      </c>
      <c r="L669" s="10" t="s">
        <v>23</v>
      </c>
      <c r="M669" s="11">
        <v>214.3</v>
      </c>
      <c r="N669" s="11">
        <v>4.761904762E-2</v>
      </c>
      <c r="O669" s="11">
        <v>10.715</v>
      </c>
      <c r="P669" s="23">
        <f t="shared" si="50"/>
        <v>10.715000000000003</v>
      </c>
      <c r="Q669" s="23">
        <f t="shared" si="51"/>
        <v>10.715000000000002</v>
      </c>
      <c r="R669" s="24">
        <f t="shared" si="52"/>
        <v>225.01500000000001</v>
      </c>
      <c r="S669" s="25">
        <f t="shared" si="53"/>
        <v>10.714999999999975</v>
      </c>
      <c r="T669" s="31">
        <f t="shared" si="54"/>
        <v>10.715000000214301</v>
      </c>
      <c r="U669" s="10"/>
      <c r="V669" s="10"/>
      <c r="W669" s="10"/>
      <c r="X669" s="10"/>
      <c r="Y669" s="10"/>
      <c r="Z669" s="10"/>
      <c r="AA669" s="10"/>
    </row>
    <row r="670" spans="1:27" ht="15.75">
      <c r="A670" s="10" t="s">
        <v>949</v>
      </c>
      <c r="B670" s="10" t="s">
        <v>246</v>
      </c>
      <c r="C670" s="11">
        <v>1</v>
      </c>
      <c r="D670" s="11">
        <v>0</v>
      </c>
      <c r="E670" s="10" t="s">
        <v>30</v>
      </c>
      <c r="F670" s="11">
        <v>89.06</v>
      </c>
      <c r="G670" s="11">
        <v>6</v>
      </c>
      <c r="H670" s="11">
        <v>26.718</v>
      </c>
      <c r="I670" s="11">
        <v>561.07799999999997</v>
      </c>
      <c r="J670" s="12">
        <v>43483</v>
      </c>
      <c r="K670" s="13">
        <v>2</v>
      </c>
      <c r="L670" s="10" t="s">
        <v>23</v>
      </c>
      <c r="M670" s="11">
        <v>534.36</v>
      </c>
      <c r="N670" s="11">
        <v>4.761904762E-2</v>
      </c>
      <c r="O670" s="11">
        <v>26.718</v>
      </c>
      <c r="P670" s="23">
        <f t="shared" si="50"/>
        <v>26.717999999999961</v>
      </c>
      <c r="Q670" s="23">
        <f t="shared" si="51"/>
        <v>26.718000000000004</v>
      </c>
      <c r="R670" s="24">
        <f t="shared" si="52"/>
        <v>561.07799999999997</v>
      </c>
      <c r="S670" s="25">
        <f t="shared" si="53"/>
        <v>26.717999999999961</v>
      </c>
      <c r="T670" s="31">
        <f t="shared" si="54"/>
        <v>26.71800000053436</v>
      </c>
      <c r="U670" s="10"/>
      <c r="V670" s="10"/>
      <c r="W670" s="10"/>
      <c r="X670" s="10"/>
      <c r="Y670" s="10"/>
      <c r="Z670" s="10"/>
      <c r="AA670" s="10"/>
    </row>
    <row r="671" spans="1:27" ht="15.75">
      <c r="A671" s="10" t="s">
        <v>950</v>
      </c>
      <c r="B671" s="10" t="s">
        <v>246</v>
      </c>
      <c r="C671" s="11">
        <v>1</v>
      </c>
      <c r="D671" s="11">
        <v>0</v>
      </c>
      <c r="E671" s="10" t="s">
        <v>26</v>
      </c>
      <c r="F671" s="11">
        <v>23.29</v>
      </c>
      <c r="G671" s="11">
        <v>4</v>
      </c>
      <c r="H671" s="11">
        <v>4.6580000000000004</v>
      </c>
      <c r="I671" s="11">
        <v>97.817999999999998</v>
      </c>
      <c r="J671" s="12">
        <v>43543</v>
      </c>
      <c r="K671" s="13">
        <v>1</v>
      </c>
      <c r="L671" s="10" t="s">
        <v>282</v>
      </c>
      <c r="M671" s="11">
        <v>93.16</v>
      </c>
      <c r="N671" s="11">
        <v>4.761904762E-2</v>
      </c>
      <c r="O671" s="11">
        <v>4.6580000000000004</v>
      </c>
      <c r="P671" s="23">
        <f t="shared" si="50"/>
        <v>4.6580000000000013</v>
      </c>
      <c r="Q671" s="23">
        <f t="shared" si="51"/>
        <v>4.6580000000000004</v>
      </c>
      <c r="R671" s="24">
        <f t="shared" si="52"/>
        <v>97.817999999999998</v>
      </c>
      <c r="S671" s="25">
        <f t="shared" si="53"/>
        <v>4.6580000000000013</v>
      </c>
      <c r="T671" s="31">
        <f t="shared" si="54"/>
        <v>4.6580000000931596</v>
      </c>
      <c r="U671" s="10"/>
      <c r="V671" s="10"/>
      <c r="W671" s="10"/>
      <c r="X671" s="10"/>
      <c r="Y671" s="10"/>
      <c r="Z671" s="10"/>
      <c r="AA671" s="10"/>
    </row>
    <row r="672" spans="1:27" ht="15.75">
      <c r="A672" s="10" t="s">
        <v>951</v>
      </c>
      <c r="B672" s="10" t="s">
        <v>254</v>
      </c>
      <c r="C672" s="11">
        <v>0</v>
      </c>
      <c r="D672" s="11">
        <v>0</v>
      </c>
      <c r="E672" s="10" t="s">
        <v>26</v>
      </c>
      <c r="F672" s="11">
        <v>65.260000000000005</v>
      </c>
      <c r="G672" s="11">
        <v>8</v>
      </c>
      <c r="H672" s="11">
        <v>26.103999999999999</v>
      </c>
      <c r="I672" s="11">
        <v>548.18399999999997</v>
      </c>
      <c r="J672" s="12">
        <v>43539</v>
      </c>
      <c r="K672" s="13">
        <v>1</v>
      </c>
      <c r="L672" s="10" t="s">
        <v>18</v>
      </c>
      <c r="M672" s="11">
        <v>522.08000000000004</v>
      </c>
      <c r="N672" s="11">
        <v>4.761904762E-2</v>
      </c>
      <c r="O672" s="11">
        <v>26.103999999999999</v>
      </c>
      <c r="P672" s="23">
        <f t="shared" si="50"/>
        <v>26.104000000000042</v>
      </c>
      <c r="Q672" s="23">
        <f t="shared" si="51"/>
        <v>26.104000000000003</v>
      </c>
      <c r="R672" s="24">
        <f t="shared" si="52"/>
        <v>548.18400000000008</v>
      </c>
      <c r="S672" s="25">
        <f t="shared" si="53"/>
        <v>26.103999999999928</v>
      </c>
      <c r="T672" s="31">
        <f t="shared" si="54"/>
        <v>26.104000000522085</v>
      </c>
      <c r="U672" s="10"/>
      <c r="V672" s="10"/>
      <c r="W672" s="10"/>
      <c r="X672" s="10"/>
      <c r="Y672" s="10"/>
      <c r="Z672" s="10"/>
      <c r="AA672" s="10"/>
    </row>
    <row r="673" spans="1:27" ht="15.75">
      <c r="A673" s="10" t="s">
        <v>952</v>
      </c>
      <c r="B673" s="10" t="s">
        <v>254</v>
      </c>
      <c r="C673" s="11">
        <v>1</v>
      </c>
      <c r="D673" s="11">
        <v>0</v>
      </c>
      <c r="E673" s="10" t="s">
        <v>39</v>
      </c>
      <c r="F673" s="11">
        <v>52.35</v>
      </c>
      <c r="G673" s="11">
        <v>1</v>
      </c>
      <c r="H673" s="11">
        <v>2.6175000000000002</v>
      </c>
      <c r="I673" s="11">
        <v>54.967500000000001</v>
      </c>
      <c r="J673" s="12">
        <v>43508</v>
      </c>
      <c r="K673" s="13">
        <v>2</v>
      </c>
      <c r="L673" s="10" t="s">
        <v>23</v>
      </c>
      <c r="M673" s="11">
        <v>52.35</v>
      </c>
      <c r="N673" s="11">
        <v>4.761904762E-2</v>
      </c>
      <c r="O673" s="11">
        <v>2.6175000000000002</v>
      </c>
      <c r="P673" s="23">
        <f t="shared" si="50"/>
        <v>2.6174999999999997</v>
      </c>
      <c r="Q673" s="23">
        <f t="shared" si="51"/>
        <v>2.6175000000000002</v>
      </c>
      <c r="R673" s="24">
        <f t="shared" si="52"/>
        <v>54.967500000000001</v>
      </c>
      <c r="S673" s="25">
        <f t="shared" si="53"/>
        <v>2.6174999999999997</v>
      </c>
      <c r="T673" s="31">
        <f t="shared" si="54"/>
        <v>2.6175000000523503</v>
      </c>
      <c r="U673" s="10"/>
      <c r="V673" s="10"/>
      <c r="W673" s="10"/>
      <c r="X673" s="10"/>
      <c r="Y673" s="10"/>
      <c r="Z673" s="10"/>
      <c r="AA673" s="10"/>
    </row>
    <row r="674" spans="1:27" ht="15.75">
      <c r="A674" s="10" t="s">
        <v>953</v>
      </c>
      <c r="B674" s="10" t="s">
        <v>251</v>
      </c>
      <c r="C674" s="11">
        <v>1</v>
      </c>
      <c r="D674" s="11">
        <v>0</v>
      </c>
      <c r="E674" s="10" t="s">
        <v>22</v>
      </c>
      <c r="F674" s="11">
        <v>39.75</v>
      </c>
      <c r="G674" s="11">
        <v>1</v>
      </c>
      <c r="H674" s="11">
        <v>1.9875</v>
      </c>
      <c r="I674" s="11">
        <v>41.737499999999997</v>
      </c>
      <c r="J674" s="12">
        <v>43521</v>
      </c>
      <c r="K674" s="13">
        <v>2</v>
      </c>
      <c r="L674" s="10" t="s">
        <v>23</v>
      </c>
      <c r="M674" s="11">
        <v>39.75</v>
      </c>
      <c r="N674" s="11">
        <v>4.761904762E-2</v>
      </c>
      <c r="O674" s="11">
        <v>1.9875</v>
      </c>
      <c r="P674" s="23">
        <f t="shared" si="50"/>
        <v>1.9874999999999972</v>
      </c>
      <c r="Q674" s="23">
        <f t="shared" si="51"/>
        <v>1.9875</v>
      </c>
      <c r="R674" s="24">
        <f t="shared" si="52"/>
        <v>41.737499999999997</v>
      </c>
      <c r="S674" s="25">
        <f t="shared" si="53"/>
        <v>1.9874999999999972</v>
      </c>
      <c r="T674" s="31">
        <f t="shared" si="54"/>
        <v>1.9875000000397498</v>
      </c>
      <c r="U674" s="10"/>
      <c r="V674" s="10"/>
      <c r="W674" s="10"/>
      <c r="X674" s="10"/>
      <c r="Y674" s="10"/>
      <c r="Z674" s="10"/>
      <c r="AA674" s="10"/>
    </row>
    <row r="675" spans="1:27" ht="15.75">
      <c r="A675" s="10" t="s">
        <v>954</v>
      </c>
      <c r="B675" s="10" t="s">
        <v>246</v>
      </c>
      <c r="C675" s="11">
        <v>0</v>
      </c>
      <c r="D675" s="11">
        <v>1</v>
      </c>
      <c r="E675" s="10" t="s">
        <v>22</v>
      </c>
      <c r="F675" s="11">
        <v>90.02</v>
      </c>
      <c r="G675" s="11">
        <v>8</v>
      </c>
      <c r="H675" s="11">
        <v>36.008000000000003</v>
      </c>
      <c r="I675" s="11">
        <v>756.16800000000001</v>
      </c>
      <c r="J675" s="12">
        <v>43545</v>
      </c>
      <c r="K675" s="13">
        <v>2</v>
      </c>
      <c r="L675" s="10" t="s">
        <v>282</v>
      </c>
      <c r="M675" s="11">
        <v>720.16</v>
      </c>
      <c r="N675" s="11">
        <v>4.761904762E-2</v>
      </c>
      <c r="O675" s="11">
        <v>36.008000000000003</v>
      </c>
      <c r="P675" s="23">
        <f t="shared" si="50"/>
        <v>36.008000000000038</v>
      </c>
      <c r="Q675" s="23">
        <f t="shared" si="51"/>
        <v>36.008000000000003</v>
      </c>
      <c r="R675" s="24">
        <f t="shared" si="52"/>
        <v>756.16800000000001</v>
      </c>
      <c r="S675" s="25">
        <f t="shared" si="53"/>
        <v>36.008000000000038</v>
      </c>
      <c r="T675" s="31">
        <f t="shared" si="54"/>
        <v>36.008000000720159</v>
      </c>
      <c r="U675" s="10"/>
      <c r="V675" s="10"/>
      <c r="W675" s="10"/>
      <c r="X675" s="10"/>
      <c r="Y675" s="10"/>
      <c r="Z675" s="10"/>
      <c r="AA675" s="10"/>
    </row>
    <row r="676" spans="1:27" ht="15.75">
      <c r="A676" s="10" t="s">
        <v>955</v>
      </c>
      <c r="B676" s="10" t="s">
        <v>251</v>
      </c>
      <c r="C676" s="11">
        <v>1</v>
      </c>
      <c r="D676" s="11">
        <v>1</v>
      </c>
      <c r="E676" s="10" t="s">
        <v>22</v>
      </c>
      <c r="F676" s="11">
        <v>12.1</v>
      </c>
      <c r="G676" s="11">
        <v>8</v>
      </c>
      <c r="H676" s="11">
        <v>4.84</v>
      </c>
      <c r="I676" s="11">
        <v>101.64</v>
      </c>
      <c r="J676" s="12">
        <v>43484</v>
      </c>
      <c r="K676" s="13">
        <v>0</v>
      </c>
      <c r="L676" s="10" t="s">
        <v>18</v>
      </c>
      <c r="M676" s="11">
        <v>96.8</v>
      </c>
      <c r="N676" s="11">
        <v>4.761904762E-2</v>
      </c>
      <c r="O676" s="11">
        <v>4.84</v>
      </c>
      <c r="P676" s="23">
        <f t="shared" si="50"/>
        <v>4.8400000000000034</v>
      </c>
      <c r="Q676" s="23">
        <f t="shared" si="51"/>
        <v>4.84</v>
      </c>
      <c r="R676" s="24">
        <f t="shared" si="52"/>
        <v>101.64</v>
      </c>
      <c r="S676" s="25">
        <f t="shared" si="53"/>
        <v>4.8400000000000034</v>
      </c>
      <c r="T676" s="31">
        <f t="shared" si="54"/>
        <v>4.8400000000967998</v>
      </c>
      <c r="U676" s="10"/>
      <c r="V676" s="10"/>
      <c r="W676" s="10"/>
      <c r="X676" s="10"/>
      <c r="Y676" s="10"/>
      <c r="Z676" s="10"/>
      <c r="AA676" s="10"/>
    </row>
    <row r="677" spans="1:27" ht="15.75">
      <c r="A677" s="10" t="s">
        <v>956</v>
      </c>
      <c r="B677" s="10" t="s">
        <v>251</v>
      </c>
      <c r="C677" s="11">
        <v>1</v>
      </c>
      <c r="D677" s="11">
        <v>1</v>
      </c>
      <c r="E677" s="10" t="s">
        <v>37</v>
      </c>
      <c r="F677" s="11">
        <v>33.21</v>
      </c>
      <c r="G677" s="11">
        <v>10</v>
      </c>
      <c r="H677" s="11">
        <v>16.605</v>
      </c>
      <c r="I677" s="11">
        <v>348.70499999999998</v>
      </c>
      <c r="J677" s="12">
        <v>43473</v>
      </c>
      <c r="K677" s="13">
        <v>1</v>
      </c>
      <c r="L677" s="10" t="s">
        <v>18</v>
      </c>
      <c r="M677" s="11">
        <v>332.1</v>
      </c>
      <c r="N677" s="11">
        <v>4.761904762E-2</v>
      </c>
      <c r="O677" s="11">
        <v>16.605</v>
      </c>
      <c r="P677" s="23">
        <f t="shared" si="50"/>
        <v>16.605000000000018</v>
      </c>
      <c r="Q677" s="23">
        <f t="shared" si="51"/>
        <v>16.605</v>
      </c>
      <c r="R677" s="24">
        <f t="shared" si="52"/>
        <v>348.70500000000004</v>
      </c>
      <c r="S677" s="25">
        <f t="shared" si="53"/>
        <v>16.604999999999961</v>
      </c>
      <c r="T677" s="31">
        <f t="shared" si="54"/>
        <v>16.605000000332101</v>
      </c>
      <c r="U677" s="10"/>
      <c r="V677" s="10"/>
      <c r="W677" s="10"/>
      <c r="X677" s="10"/>
      <c r="Y677" s="10"/>
      <c r="Z677" s="10"/>
      <c r="AA677" s="10"/>
    </row>
    <row r="678" spans="1:27" ht="15.75">
      <c r="A678" s="10" t="s">
        <v>957</v>
      </c>
      <c r="B678" s="10" t="s">
        <v>254</v>
      </c>
      <c r="C678" s="11">
        <v>1</v>
      </c>
      <c r="D678" s="11">
        <v>1</v>
      </c>
      <c r="E678" s="10" t="s">
        <v>39</v>
      </c>
      <c r="F678" s="11">
        <v>10.18</v>
      </c>
      <c r="G678" s="11">
        <v>8</v>
      </c>
      <c r="H678" s="11">
        <v>4.0720000000000001</v>
      </c>
      <c r="I678" s="11">
        <v>85.512</v>
      </c>
      <c r="J678" s="12">
        <v>43554</v>
      </c>
      <c r="K678" s="13">
        <v>1</v>
      </c>
      <c r="L678" s="10" t="s">
        <v>282</v>
      </c>
      <c r="M678" s="11">
        <v>81.44</v>
      </c>
      <c r="N678" s="11">
        <v>4.761904762E-2</v>
      </c>
      <c r="O678" s="11">
        <v>4.0720000000000001</v>
      </c>
      <c r="P678" s="23">
        <f t="shared" si="50"/>
        <v>4.0720000000000027</v>
      </c>
      <c r="Q678" s="23">
        <f t="shared" si="51"/>
        <v>4.0720000000000001</v>
      </c>
      <c r="R678" s="24">
        <f t="shared" si="52"/>
        <v>85.512</v>
      </c>
      <c r="S678" s="25">
        <f t="shared" si="53"/>
        <v>4.0720000000000027</v>
      </c>
      <c r="T678" s="31">
        <f t="shared" si="54"/>
        <v>4.0720000000814398</v>
      </c>
      <c r="U678" s="10"/>
      <c r="V678" s="10"/>
      <c r="W678" s="10"/>
      <c r="X678" s="10"/>
      <c r="Y678" s="10"/>
      <c r="Z678" s="10"/>
      <c r="AA678" s="10"/>
    </row>
    <row r="679" spans="1:27" ht="15.75">
      <c r="A679" s="10" t="s">
        <v>958</v>
      </c>
      <c r="B679" s="10" t="s">
        <v>251</v>
      </c>
      <c r="C679" s="11">
        <v>1</v>
      </c>
      <c r="D679" s="11">
        <v>0</v>
      </c>
      <c r="E679" s="10" t="s">
        <v>30</v>
      </c>
      <c r="F679" s="11">
        <v>31.99</v>
      </c>
      <c r="G679" s="11">
        <v>10</v>
      </c>
      <c r="H679" s="11">
        <v>15.994999999999999</v>
      </c>
      <c r="I679" s="11">
        <v>335.89499999999998</v>
      </c>
      <c r="J679" s="12">
        <v>43516</v>
      </c>
      <c r="K679" s="13">
        <v>2</v>
      </c>
      <c r="L679" s="10" t="s">
        <v>282</v>
      </c>
      <c r="M679" s="11">
        <v>319.89999999999998</v>
      </c>
      <c r="N679" s="11">
        <v>4.761904762E-2</v>
      </c>
      <c r="O679" s="11">
        <v>15.994999999999999</v>
      </c>
      <c r="P679" s="23">
        <f t="shared" si="50"/>
        <v>15.995000000000005</v>
      </c>
      <c r="Q679" s="23">
        <f t="shared" si="51"/>
        <v>15.994999999999999</v>
      </c>
      <c r="R679" s="24">
        <f t="shared" si="52"/>
        <v>335.89499999999998</v>
      </c>
      <c r="S679" s="25">
        <f t="shared" si="53"/>
        <v>15.995000000000005</v>
      </c>
      <c r="T679" s="31">
        <f t="shared" si="54"/>
        <v>15.9950000003199</v>
      </c>
      <c r="U679" s="10"/>
      <c r="V679" s="10"/>
      <c r="W679" s="10"/>
      <c r="X679" s="10"/>
      <c r="Y679" s="10"/>
      <c r="Z679" s="10"/>
      <c r="AA679" s="10"/>
    </row>
    <row r="680" spans="1:27" ht="15.75">
      <c r="A680" s="10" t="s">
        <v>959</v>
      </c>
      <c r="B680" s="10" t="s">
        <v>246</v>
      </c>
      <c r="C680" s="11">
        <v>1</v>
      </c>
      <c r="D680" s="11">
        <v>1</v>
      </c>
      <c r="E680" s="10" t="s">
        <v>26</v>
      </c>
      <c r="F680" s="11">
        <v>34.42</v>
      </c>
      <c r="G680" s="11">
        <v>6</v>
      </c>
      <c r="H680" s="11">
        <v>10.326000000000001</v>
      </c>
      <c r="I680" s="11">
        <v>216.846</v>
      </c>
      <c r="J680" s="12">
        <v>43554</v>
      </c>
      <c r="K680" s="13">
        <v>1</v>
      </c>
      <c r="L680" s="10" t="s">
        <v>18</v>
      </c>
      <c r="M680" s="11">
        <v>206.52</v>
      </c>
      <c r="N680" s="11">
        <v>4.761904762E-2</v>
      </c>
      <c r="O680" s="11">
        <v>10.326000000000001</v>
      </c>
      <c r="P680" s="23">
        <f t="shared" si="50"/>
        <v>10.325999999999993</v>
      </c>
      <c r="Q680" s="23">
        <f t="shared" si="51"/>
        <v>10.326000000000001</v>
      </c>
      <c r="R680" s="24">
        <f t="shared" si="52"/>
        <v>216.846</v>
      </c>
      <c r="S680" s="25">
        <f t="shared" si="53"/>
        <v>10.325999999999993</v>
      </c>
      <c r="T680" s="31">
        <f t="shared" si="54"/>
        <v>10.32600000020652</v>
      </c>
      <c r="U680" s="10"/>
      <c r="V680" s="10"/>
      <c r="W680" s="10"/>
      <c r="X680" s="10"/>
      <c r="Y680" s="10"/>
      <c r="Z680" s="10"/>
      <c r="AA680" s="10"/>
    </row>
    <row r="681" spans="1:27" ht="15.75">
      <c r="A681" s="10" t="s">
        <v>960</v>
      </c>
      <c r="B681" s="10" t="s">
        <v>246</v>
      </c>
      <c r="C681" s="11">
        <v>1</v>
      </c>
      <c r="D681" s="11">
        <v>1</v>
      </c>
      <c r="E681" s="10" t="s">
        <v>37</v>
      </c>
      <c r="F681" s="11">
        <v>83.34</v>
      </c>
      <c r="G681" s="11">
        <v>2</v>
      </c>
      <c r="H681" s="11">
        <v>8.3339999999999996</v>
      </c>
      <c r="I681" s="11">
        <v>175.01400000000001</v>
      </c>
      <c r="J681" s="12">
        <v>43543</v>
      </c>
      <c r="K681" s="13">
        <v>1</v>
      </c>
      <c r="L681" s="10" t="s">
        <v>23</v>
      </c>
      <c r="M681" s="11">
        <v>166.68</v>
      </c>
      <c r="N681" s="11">
        <v>4.761904762E-2</v>
      </c>
      <c r="O681" s="11">
        <v>8.3339999999999996</v>
      </c>
      <c r="P681" s="23">
        <f t="shared" si="50"/>
        <v>8.3340000000000032</v>
      </c>
      <c r="Q681" s="23">
        <f t="shared" si="51"/>
        <v>8.3340000000000014</v>
      </c>
      <c r="R681" s="24">
        <f t="shared" si="52"/>
        <v>175.01400000000001</v>
      </c>
      <c r="S681" s="25">
        <f t="shared" si="53"/>
        <v>8.3340000000000032</v>
      </c>
      <c r="T681" s="31">
        <f t="shared" si="54"/>
        <v>8.3340000001666805</v>
      </c>
      <c r="U681" s="10"/>
      <c r="V681" s="10"/>
      <c r="W681" s="10"/>
      <c r="X681" s="10"/>
      <c r="Y681" s="10"/>
      <c r="Z681" s="10"/>
      <c r="AA681" s="10"/>
    </row>
    <row r="682" spans="1:27" ht="15.75">
      <c r="A682" s="10" t="s">
        <v>961</v>
      </c>
      <c r="B682" s="10" t="s">
        <v>246</v>
      </c>
      <c r="C682" s="11">
        <v>0</v>
      </c>
      <c r="D682" s="11">
        <v>0</v>
      </c>
      <c r="E682" s="10" t="s">
        <v>30</v>
      </c>
      <c r="F682" s="11">
        <v>45.58</v>
      </c>
      <c r="G682" s="11">
        <v>7</v>
      </c>
      <c r="H682" s="11">
        <v>15.952999999999999</v>
      </c>
      <c r="I682" s="11">
        <v>335.01299999999998</v>
      </c>
      <c r="J682" s="12">
        <v>43478</v>
      </c>
      <c r="K682" s="13">
        <v>0</v>
      </c>
      <c r="L682" s="10" t="s">
        <v>23</v>
      </c>
      <c r="M682" s="11">
        <v>319.06</v>
      </c>
      <c r="N682" s="11">
        <v>4.761904762E-2</v>
      </c>
      <c r="O682" s="11">
        <v>15.952999999999999</v>
      </c>
      <c r="P682" s="23">
        <f t="shared" si="50"/>
        <v>15.952999999999975</v>
      </c>
      <c r="Q682" s="23">
        <f t="shared" si="51"/>
        <v>15.952999999999999</v>
      </c>
      <c r="R682" s="24">
        <f t="shared" si="52"/>
        <v>335.01299999999998</v>
      </c>
      <c r="S682" s="25">
        <f t="shared" si="53"/>
        <v>15.952999999999975</v>
      </c>
      <c r="T682" s="31">
        <f t="shared" si="54"/>
        <v>15.95300000031906</v>
      </c>
      <c r="U682" s="10"/>
      <c r="V682" s="10"/>
      <c r="W682" s="10"/>
      <c r="X682" s="10"/>
      <c r="Y682" s="10"/>
      <c r="Z682" s="10"/>
      <c r="AA682" s="10"/>
    </row>
    <row r="683" spans="1:27" ht="15.75">
      <c r="A683" s="10" t="s">
        <v>962</v>
      </c>
      <c r="B683" s="10" t="s">
        <v>246</v>
      </c>
      <c r="C683" s="11">
        <v>1</v>
      </c>
      <c r="D683" s="11">
        <v>0</v>
      </c>
      <c r="E683" s="10" t="s">
        <v>37</v>
      </c>
      <c r="F683" s="11">
        <v>87.9</v>
      </c>
      <c r="G683" s="11">
        <v>1</v>
      </c>
      <c r="H683" s="11">
        <v>4.3949999999999996</v>
      </c>
      <c r="I683" s="11">
        <v>92.295000000000002</v>
      </c>
      <c r="J683" s="12">
        <v>43501</v>
      </c>
      <c r="K683" s="13">
        <v>2</v>
      </c>
      <c r="L683" s="10" t="s">
        <v>18</v>
      </c>
      <c r="M683" s="11">
        <v>87.9</v>
      </c>
      <c r="N683" s="11">
        <v>4.761904762E-2</v>
      </c>
      <c r="O683" s="11">
        <v>4.3949999999999996</v>
      </c>
      <c r="P683" s="23">
        <f t="shared" si="50"/>
        <v>4.394999999999996</v>
      </c>
      <c r="Q683" s="23">
        <f t="shared" si="51"/>
        <v>4.3950000000000005</v>
      </c>
      <c r="R683" s="24">
        <f t="shared" si="52"/>
        <v>92.295000000000002</v>
      </c>
      <c r="S683" s="25">
        <f t="shared" si="53"/>
        <v>4.394999999999996</v>
      </c>
      <c r="T683" s="31">
        <f t="shared" si="54"/>
        <v>4.3950000000878999</v>
      </c>
      <c r="U683" s="10"/>
      <c r="V683" s="10"/>
      <c r="W683" s="10"/>
      <c r="X683" s="10"/>
      <c r="Y683" s="10"/>
      <c r="Z683" s="10"/>
      <c r="AA683" s="10"/>
    </row>
    <row r="684" spans="1:27" ht="15.75">
      <c r="A684" s="10" t="s">
        <v>963</v>
      </c>
      <c r="B684" s="10" t="s">
        <v>246</v>
      </c>
      <c r="C684" s="11">
        <v>1</v>
      </c>
      <c r="D684" s="11">
        <v>1</v>
      </c>
      <c r="E684" s="10" t="s">
        <v>22</v>
      </c>
      <c r="F684" s="11">
        <v>73.47</v>
      </c>
      <c r="G684" s="11">
        <v>10</v>
      </c>
      <c r="H684" s="11">
        <v>36.734999999999999</v>
      </c>
      <c r="I684" s="11">
        <v>771.43499999999995</v>
      </c>
      <c r="J684" s="12">
        <v>43547</v>
      </c>
      <c r="K684" s="13">
        <v>1</v>
      </c>
      <c r="L684" s="10" t="s">
        <v>18</v>
      </c>
      <c r="M684" s="11">
        <v>734.7</v>
      </c>
      <c r="N684" s="11">
        <v>4.761904762E-2</v>
      </c>
      <c r="O684" s="11">
        <v>36.734999999999999</v>
      </c>
      <c r="P684" s="23">
        <f t="shared" si="50"/>
        <v>36.735000000000014</v>
      </c>
      <c r="Q684" s="23">
        <f t="shared" si="51"/>
        <v>36.734999999999999</v>
      </c>
      <c r="R684" s="24">
        <f t="shared" si="52"/>
        <v>771.43500000000006</v>
      </c>
      <c r="S684" s="25">
        <f t="shared" si="53"/>
        <v>36.7349999999999</v>
      </c>
      <c r="T684" s="31">
        <f t="shared" si="54"/>
        <v>36.735000000734701</v>
      </c>
      <c r="U684" s="10"/>
      <c r="V684" s="10"/>
      <c r="W684" s="10"/>
      <c r="X684" s="10"/>
      <c r="Y684" s="10"/>
      <c r="Z684" s="10"/>
      <c r="AA684" s="10"/>
    </row>
    <row r="685" spans="1:27" ht="15.75">
      <c r="A685" s="10" t="s">
        <v>964</v>
      </c>
      <c r="B685" s="10" t="s">
        <v>254</v>
      </c>
      <c r="C685" s="11">
        <v>0</v>
      </c>
      <c r="D685" s="11">
        <v>1</v>
      </c>
      <c r="E685" s="10" t="s">
        <v>39</v>
      </c>
      <c r="F685" s="11">
        <v>12.19</v>
      </c>
      <c r="G685" s="11">
        <v>8</v>
      </c>
      <c r="H685" s="11">
        <v>4.8760000000000003</v>
      </c>
      <c r="I685" s="11">
        <v>102.396</v>
      </c>
      <c r="J685" s="12">
        <v>43537</v>
      </c>
      <c r="K685" s="13">
        <v>1</v>
      </c>
      <c r="L685" s="10" t="s">
        <v>18</v>
      </c>
      <c r="M685" s="11">
        <v>97.52</v>
      </c>
      <c r="N685" s="11">
        <v>4.761904762E-2</v>
      </c>
      <c r="O685" s="11">
        <v>4.8760000000000003</v>
      </c>
      <c r="P685" s="23">
        <f t="shared" si="50"/>
        <v>4.8760000000000048</v>
      </c>
      <c r="Q685" s="23">
        <f t="shared" si="51"/>
        <v>4.8760000000000003</v>
      </c>
      <c r="R685" s="24">
        <f t="shared" si="52"/>
        <v>102.396</v>
      </c>
      <c r="S685" s="25">
        <f t="shared" si="53"/>
        <v>4.8760000000000048</v>
      </c>
      <c r="T685" s="31">
        <f t="shared" si="54"/>
        <v>4.8760000000975197</v>
      </c>
      <c r="U685" s="10"/>
      <c r="V685" s="10"/>
      <c r="W685" s="10"/>
      <c r="X685" s="10"/>
      <c r="Y685" s="10"/>
      <c r="Z685" s="10"/>
      <c r="AA685" s="10"/>
    </row>
    <row r="686" spans="1:27" ht="15.75">
      <c r="A686" s="10" t="s">
        <v>965</v>
      </c>
      <c r="B686" s="10" t="s">
        <v>246</v>
      </c>
      <c r="C686" s="11">
        <v>1</v>
      </c>
      <c r="D686" s="11">
        <v>0</v>
      </c>
      <c r="E686" s="10" t="s">
        <v>30</v>
      </c>
      <c r="F686" s="11">
        <v>76.92</v>
      </c>
      <c r="G686" s="11">
        <v>10</v>
      </c>
      <c r="H686" s="11">
        <v>38.46</v>
      </c>
      <c r="I686" s="11">
        <v>807.66</v>
      </c>
      <c r="J686" s="12">
        <v>43541</v>
      </c>
      <c r="K686" s="13">
        <v>2</v>
      </c>
      <c r="L686" s="10" t="s">
        <v>18</v>
      </c>
      <c r="M686" s="11">
        <v>769.2</v>
      </c>
      <c r="N686" s="11">
        <v>4.761904762E-2</v>
      </c>
      <c r="O686" s="11">
        <v>38.46</v>
      </c>
      <c r="P686" s="23">
        <f t="shared" si="50"/>
        <v>38.460000000000036</v>
      </c>
      <c r="Q686" s="23">
        <f t="shared" si="51"/>
        <v>38.46</v>
      </c>
      <c r="R686" s="24">
        <f t="shared" si="52"/>
        <v>807.66000000000008</v>
      </c>
      <c r="S686" s="25">
        <f t="shared" si="53"/>
        <v>38.459999999999923</v>
      </c>
      <c r="T686" s="31">
        <f t="shared" si="54"/>
        <v>38.460000000769206</v>
      </c>
      <c r="U686" s="10"/>
      <c r="V686" s="10"/>
      <c r="W686" s="10"/>
      <c r="X686" s="10"/>
      <c r="Y686" s="10"/>
      <c r="Z686" s="10"/>
      <c r="AA686" s="10"/>
    </row>
    <row r="687" spans="1:27" ht="15.75">
      <c r="A687" s="10" t="s">
        <v>966</v>
      </c>
      <c r="B687" s="10" t="s">
        <v>254</v>
      </c>
      <c r="C687" s="11">
        <v>0</v>
      </c>
      <c r="D687" s="11">
        <v>1</v>
      </c>
      <c r="E687" s="10" t="s">
        <v>17</v>
      </c>
      <c r="F687" s="11">
        <v>83.66</v>
      </c>
      <c r="G687" s="11">
        <v>5</v>
      </c>
      <c r="H687" s="11">
        <v>20.914999999999999</v>
      </c>
      <c r="I687" s="11">
        <v>439.21499999999997</v>
      </c>
      <c r="J687" s="12">
        <v>43517</v>
      </c>
      <c r="K687" s="13">
        <v>0</v>
      </c>
      <c r="L687" s="10" t="s">
        <v>23</v>
      </c>
      <c r="M687" s="11">
        <v>418.3</v>
      </c>
      <c r="N687" s="11">
        <v>4.761904762E-2</v>
      </c>
      <c r="O687" s="11">
        <v>20.914999999999999</v>
      </c>
      <c r="P687" s="23">
        <f t="shared" si="50"/>
        <v>20.914999999999964</v>
      </c>
      <c r="Q687" s="23">
        <f t="shared" si="51"/>
        <v>20.914999999999999</v>
      </c>
      <c r="R687" s="24">
        <f t="shared" si="52"/>
        <v>439.21499999999997</v>
      </c>
      <c r="S687" s="25">
        <f t="shared" si="53"/>
        <v>20.914999999999964</v>
      </c>
      <c r="T687" s="31">
        <f t="shared" si="54"/>
        <v>20.915000000418299</v>
      </c>
      <c r="U687" s="10"/>
      <c r="V687" s="10"/>
      <c r="W687" s="10"/>
      <c r="X687" s="10"/>
      <c r="Y687" s="10"/>
      <c r="Z687" s="10"/>
      <c r="AA687" s="10"/>
    </row>
    <row r="688" spans="1:27" ht="15.75">
      <c r="A688" s="10" t="s">
        <v>967</v>
      </c>
      <c r="B688" s="10" t="s">
        <v>251</v>
      </c>
      <c r="C688" s="11">
        <v>0</v>
      </c>
      <c r="D688" s="11">
        <v>1</v>
      </c>
      <c r="E688" s="10" t="s">
        <v>22</v>
      </c>
      <c r="F688" s="11">
        <v>57.91</v>
      </c>
      <c r="G688" s="11">
        <v>8</v>
      </c>
      <c r="H688" s="11">
        <v>23.164000000000001</v>
      </c>
      <c r="I688" s="11">
        <v>486.44400000000002</v>
      </c>
      <c r="J688" s="12">
        <v>43503</v>
      </c>
      <c r="K688" s="13">
        <v>2</v>
      </c>
      <c r="L688" s="10" t="s">
        <v>23</v>
      </c>
      <c r="M688" s="11">
        <v>463.28</v>
      </c>
      <c r="N688" s="11">
        <v>4.761904762E-2</v>
      </c>
      <c r="O688" s="11">
        <v>23.164000000000001</v>
      </c>
      <c r="P688" s="23">
        <f t="shared" si="50"/>
        <v>23.163999999999987</v>
      </c>
      <c r="Q688" s="23">
        <f t="shared" si="51"/>
        <v>23.164000000000001</v>
      </c>
      <c r="R688" s="24">
        <f t="shared" si="52"/>
        <v>486.44399999999996</v>
      </c>
      <c r="S688" s="25">
        <f t="shared" si="53"/>
        <v>23.164000000000044</v>
      </c>
      <c r="T688" s="31">
        <f t="shared" si="54"/>
        <v>23.164000000463279</v>
      </c>
      <c r="U688" s="10"/>
      <c r="V688" s="10"/>
      <c r="W688" s="10"/>
      <c r="X688" s="10"/>
      <c r="Y688" s="10"/>
      <c r="Z688" s="10"/>
      <c r="AA688" s="10"/>
    </row>
    <row r="689" spans="1:27" ht="15.75">
      <c r="A689" s="10" t="s">
        <v>968</v>
      </c>
      <c r="B689" s="10" t="s">
        <v>254</v>
      </c>
      <c r="C689" s="11">
        <v>1</v>
      </c>
      <c r="D689" s="11">
        <v>1</v>
      </c>
      <c r="E689" s="10" t="s">
        <v>39</v>
      </c>
      <c r="F689" s="11">
        <v>92.49</v>
      </c>
      <c r="G689" s="11">
        <v>5</v>
      </c>
      <c r="H689" s="11">
        <v>23.122499999999999</v>
      </c>
      <c r="I689" s="11">
        <v>485.57249999999999</v>
      </c>
      <c r="J689" s="12">
        <v>43526</v>
      </c>
      <c r="K689" s="13">
        <v>2</v>
      </c>
      <c r="L689" s="10" t="s">
        <v>282</v>
      </c>
      <c r="M689" s="11">
        <v>462.45</v>
      </c>
      <c r="N689" s="11">
        <v>4.761904762E-2</v>
      </c>
      <c r="O689" s="11">
        <v>23.122499999999999</v>
      </c>
      <c r="P689" s="23">
        <f t="shared" si="50"/>
        <v>23.122500000000002</v>
      </c>
      <c r="Q689" s="23">
        <f t="shared" si="51"/>
        <v>23.122500000000002</v>
      </c>
      <c r="R689" s="24">
        <f t="shared" si="52"/>
        <v>485.57249999999999</v>
      </c>
      <c r="S689" s="25">
        <f t="shared" si="53"/>
        <v>23.122500000000002</v>
      </c>
      <c r="T689" s="31">
        <f t="shared" si="54"/>
        <v>23.122500000462448</v>
      </c>
      <c r="U689" s="10"/>
      <c r="V689" s="10"/>
      <c r="W689" s="10"/>
      <c r="X689" s="10"/>
      <c r="Y689" s="10"/>
      <c r="Z689" s="10"/>
      <c r="AA689" s="10"/>
    </row>
    <row r="690" spans="1:27" ht="15.75">
      <c r="A690" s="10" t="s">
        <v>969</v>
      </c>
      <c r="B690" s="10" t="s">
        <v>251</v>
      </c>
      <c r="C690" s="11">
        <v>0</v>
      </c>
      <c r="D690" s="11">
        <v>0</v>
      </c>
      <c r="E690" s="10" t="s">
        <v>22</v>
      </c>
      <c r="F690" s="11">
        <v>28.38</v>
      </c>
      <c r="G690" s="11">
        <v>5</v>
      </c>
      <c r="H690" s="11">
        <v>7.0949999999999998</v>
      </c>
      <c r="I690" s="11">
        <v>148.995</v>
      </c>
      <c r="J690" s="12">
        <v>43530</v>
      </c>
      <c r="K690" s="13">
        <v>2</v>
      </c>
      <c r="L690" s="10" t="s">
        <v>23</v>
      </c>
      <c r="M690" s="11">
        <v>141.9</v>
      </c>
      <c r="N690" s="11">
        <v>4.761904762E-2</v>
      </c>
      <c r="O690" s="11">
        <v>7.0949999999999998</v>
      </c>
      <c r="P690" s="23">
        <f t="shared" si="50"/>
        <v>7.0949999999999989</v>
      </c>
      <c r="Q690" s="23">
        <f t="shared" si="51"/>
        <v>7.0950000000000006</v>
      </c>
      <c r="R690" s="24">
        <f t="shared" si="52"/>
        <v>148.995</v>
      </c>
      <c r="S690" s="25">
        <f t="shared" si="53"/>
        <v>7.0949999999999989</v>
      </c>
      <c r="T690" s="31">
        <f t="shared" si="54"/>
        <v>7.0950000001419005</v>
      </c>
      <c r="U690" s="10"/>
      <c r="V690" s="10"/>
      <c r="W690" s="10"/>
      <c r="X690" s="10"/>
      <c r="Y690" s="10"/>
      <c r="Z690" s="10"/>
      <c r="AA690" s="10"/>
    </row>
    <row r="691" spans="1:27" ht="15.75">
      <c r="A691" s="10" t="s">
        <v>970</v>
      </c>
      <c r="B691" s="10" t="s">
        <v>251</v>
      </c>
      <c r="C691" s="11">
        <v>1</v>
      </c>
      <c r="D691" s="11">
        <v>0</v>
      </c>
      <c r="E691" s="10" t="s">
        <v>22</v>
      </c>
      <c r="F691" s="11">
        <v>50.45</v>
      </c>
      <c r="G691" s="11">
        <v>6</v>
      </c>
      <c r="H691" s="11">
        <v>15.135</v>
      </c>
      <c r="I691" s="11">
        <v>317.83499999999998</v>
      </c>
      <c r="J691" s="12">
        <v>43502</v>
      </c>
      <c r="K691" s="13">
        <v>2</v>
      </c>
      <c r="L691" s="10" t="s">
        <v>282</v>
      </c>
      <c r="M691" s="11">
        <v>302.7</v>
      </c>
      <c r="N691" s="11">
        <v>4.761904762E-2</v>
      </c>
      <c r="O691" s="11">
        <v>15.135</v>
      </c>
      <c r="P691" s="23">
        <f t="shared" si="50"/>
        <v>15.135000000000048</v>
      </c>
      <c r="Q691" s="23">
        <f t="shared" si="51"/>
        <v>15.135000000000002</v>
      </c>
      <c r="R691" s="24">
        <f t="shared" si="52"/>
        <v>317.83500000000004</v>
      </c>
      <c r="S691" s="25">
        <f t="shared" si="53"/>
        <v>15.134999999999991</v>
      </c>
      <c r="T691" s="31">
        <f t="shared" si="54"/>
        <v>15.135000000302702</v>
      </c>
      <c r="U691" s="10"/>
      <c r="V691" s="10"/>
      <c r="W691" s="10"/>
      <c r="X691" s="10"/>
      <c r="Y691" s="10"/>
      <c r="Z691" s="10"/>
      <c r="AA691" s="10"/>
    </row>
    <row r="692" spans="1:27" ht="15.75">
      <c r="A692" s="10" t="s">
        <v>971</v>
      </c>
      <c r="B692" s="10" t="s">
        <v>251</v>
      </c>
      <c r="C692" s="11">
        <v>0</v>
      </c>
      <c r="D692" s="11">
        <v>0</v>
      </c>
      <c r="E692" s="10" t="s">
        <v>17</v>
      </c>
      <c r="F692" s="11">
        <v>99.16</v>
      </c>
      <c r="G692" s="11">
        <v>8</v>
      </c>
      <c r="H692" s="11">
        <v>39.664000000000001</v>
      </c>
      <c r="I692" s="11">
        <v>832.94399999999996</v>
      </c>
      <c r="J692" s="12">
        <v>43493</v>
      </c>
      <c r="K692" s="13">
        <v>2</v>
      </c>
      <c r="L692" s="10" t="s">
        <v>282</v>
      </c>
      <c r="M692" s="11">
        <v>793.28</v>
      </c>
      <c r="N692" s="11">
        <v>4.761904762E-2</v>
      </c>
      <c r="O692" s="11">
        <v>39.664000000000001</v>
      </c>
      <c r="P692" s="23">
        <f t="shared" si="50"/>
        <v>39.663999999999987</v>
      </c>
      <c r="Q692" s="23">
        <f t="shared" si="51"/>
        <v>39.664000000000001</v>
      </c>
      <c r="R692" s="24">
        <f t="shared" si="52"/>
        <v>832.94399999999996</v>
      </c>
      <c r="S692" s="25">
        <f t="shared" si="53"/>
        <v>39.663999999999987</v>
      </c>
      <c r="T692" s="31">
        <f t="shared" si="54"/>
        <v>39.66400000079328</v>
      </c>
      <c r="U692" s="10"/>
      <c r="V692" s="10"/>
      <c r="W692" s="10"/>
      <c r="X692" s="10"/>
      <c r="Y692" s="10"/>
      <c r="Z692" s="10"/>
      <c r="AA692" s="10"/>
    </row>
    <row r="693" spans="1:27" ht="15.75">
      <c r="A693" s="10" t="s">
        <v>972</v>
      </c>
      <c r="B693" s="10" t="s">
        <v>254</v>
      </c>
      <c r="C693" s="11">
        <v>0</v>
      </c>
      <c r="D693" s="11">
        <v>0</v>
      </c>
      <c r="E693" s="10" t="s">
        <v>39</v>
      </c>
      <c r="F693" s="11">
        <v>60.74</v>
      </c>
      <c r="G693" s="11">
        <v>7</v>
      </c>
      <c r="H693" s="11">
        <v>21.259</v>
      </c>
      <c r="I693" s="11">
        <v>446.43900000000002</v>
      </c>
      <c r="J693" s="12">
        <v>43483</v>
      </c>
      <c r="K693" s="13">
        <v>2</v>
      </c>
      <c r="L693" s="10" t="s">
        <v>18</v>
      </c>
      <c r="M693" s="11">
        <v>425.18</v>
      </c>
      <c r="N693" s="11">
        <v>4.761904762E-2</v>
      </c>
      <c r="O693" s="11">
        <v>21.259</v>
      </c>
      <c r="P693" s="23">
        <f t="shared" si="50"/>
        <v>21.259000000000015</v>
      </c>
      <c r="Q693" s="23">
        <f t="shared" si="51"/>
        <v>21.259000000000004</v>
      </c>
      <c r="R693" s="24">
        <f t="shared" si="52"/>
        <v>446.43900000000002</v>
      </c>
      <c r="S693" s="25">
        <f t="shared" si="53"/>
        <v>21.259000000000015</v>
      </c>
      <c r="T693" s="31">
        <f t="shared" si="54"/>
        <v>21.259000000425182</v>
      </c>
      <c r="U693" s="10"/>
      <c r="V693" s="10"/>
      <c r="W693" s="10"/>
      <c r="X693" s="10"/>
      <c r="Y693" s="10"/>
      <c r="Z693" s="10"/>
      <c r="AA693" s="10"/>
    </row>
    <row r="694" spans="1:27" ht="15.75">
      <c r="A694" s="10" t="s">
        <v>973</v>
      </c>
      <c r="B694" s="10" t="s">
        <v>254</v>
      </c>
      <c r="C694" s="11">
        <v>1</v>
      </c>
      <c r="D694" s="11">
        <v>1</v>
      </c>
      <c r="E694" s="10" t="s">
        <v>37</v>
      </c>
      <c r="F694" s="11">
        <v>47.27</v>
      </c>
      <c r="G694" s="11">
        <v>6</v>
      </c>
      <c r="H694" s="11">
        <v>14.180999999999999</v>
      </c>
      <c r="I694" s="11">
        <v>297.80099999999999</v>
      </c>
      <c r="J694" s="12">
        <v>43501</v>
      </c>
      <c r="K694" s="13">
        <v>0</v>
      </c>
      <c r="L694" s="10" t="s">
        <v>23</v>
      </c>
      <c r="M694" s="11">
        <v>283.62</v>
      </c>
      <c r="N694" s="11">
        <v>4.761904762E-2</v>
      </c>
      <c r="O694" s="11">
        <v>14.180999999999999</v>
      </c>
      <c r="P694" s="23">
        <f t="shared" si="50"/>
        <v>14.180999999999983</v>
      </c>
      <c r="Q694" s="23">
        <f t="shared" si="51"/>
        <v>14.181000000000001</v>
      </c>
      <c r="R694" s="24">
        <f t="shared" si="52"/>
        <v>297.80099999999999</v>
      </c>
      <c r="S694" s="25">
        <f t="shared" si="53"/>
        <v>14.180999999999983</v>
      </c>
      <c r="T694" s="31">
        <f t="shared" si="54"/>
        <v>14.181000000283619</v>
      </c>
      <c r="U694" s="10"/>
      <c r="V694" s="10"/>
      <c r="W694" s="10"/>
      <c r="X694" s="10"/>
      <c r="Y694" s="10"/>
      <c r="Z694" s="10"/>
      <c r="AA694" s="10"/>
    </row>
    <row r="695" spans="1:27" ht="15.75">
      <c r="A695" s="10" t="s">
        <v>974</v>
      </c>
      <c r="B695" s="10" t="s">
        <v>254</v>
      </c>
      <c r="C695" s="11">
        <v>1</v>
      </c>
      <c r="D695" s="11">
        <v>0</v>
      </c>
      <c r="E695" s="10" t="s">
        <v>17</v>
      </c>
      <c r="F695" s="11">
        <v>85.6</v>
      </c>
      <c r="G695" s="11">
        <v>7</v>
      </c>
      <c r="H695" s="11">
        <v>29.96</v>
      </c>
      <c r="I695" s="11">
        <v>629.16</v>
      </c>
      <c r="J695" s="12">
        <v>43526</v>
      </c>
      <c r="K695" s="13">
        <v>1</v>
      </c>
      <c r="L695" s="10" t="s">
        <v>23</v>
      </c>
      <c r="M695" s="11">
        <v>599.20000000000005</v>
      </c>
      <c r="N695" s="11">
        <v>4.761904762E-2</v>
      </c>
      <c r="O695" s="11">
        <v>29.96</v>
      </c>
      <c r="P695" s="23">
        <f t="shared" si="50"/>
        <v>29.959999999999923</v>
      </c>
      <c r="Q695" s="23">
        <f t="shared" si="51"/>
        <v>29.96</v>
      </c>
      <c r="R695" s="24">
        <f t="shared" si="52"/>
        <v>629.16</v>
      </c>
      <c r="S695" s="25">
        <f t="shared" si="53"/>
        <v>29.959999999999923</v>
      </c>
      <c r="T695" s="31">
        <f t="shared" si="54"/>
        <v>29.960000000599198</v>
      </c>
      <c r="U695" s="10"/>
      <c r="V695" s="10"/>
      <c r="W695" s="10"/>
      <c r="X695" s="10"/>
      <c r="Y695" s="10"/>
      <c r="Z695" s="10"/>
      <c r="AA695" s="10"/>
    </row>
    <row r="696" spans="1:27" ht="15.75">
      <c r="A696" s="10" t="s">
        <v>975</v>
      </c>
      <c r="B696" s="10" t="s">
        <v>246</v>
      </c>
      <c r="C696" s="11">
        <v>1</v>
      </c>
      <c r="D696" s="11">
        <v>0</v>
      </c>
      <c r="E696" s="10" t="s">
        <v>37</v>
      </c>
      <c r="F696" s="11">
        <v>35.04</v>
      </c>
      <c r="G696" s="11">
        <v>9</v>
      </c>
      <c r="H696" s="11">
        <v>15.768000000000001</v>
      </c>
      <c r="I696" s="11">
        <v>331.12799999999999</v>
      </c>
      <c r="J696" s="12">
        <v>43505</v>
      </c>
      <c r="K696" s="13">
        <v>2</v>
      </c>
      <c r="L696" s="10" t="s">
        <v>18</v>
      </c>
      <c r="M696" s="11">
        <v>315.36</v>
      </c>
      <c r="N696" s="11">
        <v>4.761904762E-2</v>
      </c>
      <c r="O696" s="11">
        <v>15.768000000000001</v>
      </c>
      <c r="P696" s="23">
        <f t="shared" si="50"/>
        <v>15.768000000000029</v>
      </c>
      <c r="Q696" s="23">
        <f t="shared" si="51"/>
        <v>15.768000000000001</v>
      </c>
      <c r="R696" s="24">
        <f t="shared" si="52"/>
        <v>331.12800000000004</v>
      </c>
      <c r="S696" s="25">
        <f t="shared" si="53"/>
        <v>15.767999999999972</v>
      </c>
      <c r="T696" s="31">
        <f t="shared" si="54"/>
        <v>15.768000000315363</v>
      </c>
      <c r="U696" s="10"/>
      <c r="V696" s="10"/>
      <c r="W696" s="10"/>
      <c r="X696" s="10"/>
      <c r="Y696" s="10"/>
      <c r="Z696" s="10"/>
      <c r="AA696" s="10"/>
    </row>
    <row r="697" spans="1:27" ht="15.75">
      <c r="A697" s="10" t="s">
        <v>976</v>
      </c>
      <c r="B697" s="10" t="s">
        <v>254</v>
      </c>
      <c r="C697" s="11">
        <v>1</v>
      </c>
      <c r="D697" s="11">
        <v>1</v>
      </c>
      <c r="E697" s="10" t="s">
        <v>22</v>
      </c>
      <c r="F697" s="11">
        <v>44.84</v>
      </c>
      <c r="G697" s="11">
        <v>9</v>
      </c>
      <c r="H697" s="11">
        <v>20.178000000000001</v>
      </c>
      <c r="I697" s="11">
        <v>423.738</v>
      </c>
      <c r="J697" s="12">
        <v>43479</v>
      </c>
      <c r="K697" s="13">
        <v>1</v>
      </c>
      <c r="L697" s="10" t="s">
        <v>282</v>
      </c>
      <c r="M697" s="11">
        <v>403.56</v>
      </c>
      <c r="N697" s="11">
        <v>4.761904762E-2</v>
      </c>
      <c r="O697" s="11">
        <v>20.178000000000001</v>
      </c>
      <c r="P697" s="23">
        <f t="shared" si="50"/>
        <v>20.178000000000054</v>
      </c>
      <c r="Q697" s="23">
        <f t="shared" si="51"/>
        <v>20.178000000000004</v>
      </c>
      <c r="R697" s="24">
        <f t="shared" si="52"/>
        <v>423.73800000000006</v>
      </c>
      <c r="S697" s="25">
        <f t="shared" si="53"/>
        <v>20.177999999999997</v>
      </c>
      <c r="T697" s="31">
        <f t="shared" si="54"/>
        <v>20.178000000403564</v>
      </c>
      <c r="U697" s="10"/>
      <c r="V697" s="10"/>
      <c r="W697" s="10"/>
      <c r="X697" s="10"/>
      <c r="Y697" s="10"/>
      <c r="Z697" s="10"/>
      <c r="AA697" s="10"/>
    </row>
    <row r="698" spans="1:27" ht="15.75">
      <c r="A698" s="10" t="s">
        <v>977</v>
      </c>
      <c r="B698" s="10" t="s">
        <v>251</v>
      </c>
      <c r="C698" s="11">
        <v>0</v>
      </c>
      <c r="D698" s="11">
        <v>0</v>
      </c>
      <c r="E698" s="10" t="s">
        <v>26</v>
      </c>
      <c r="F698" s="11">
        <v>45.97</v>
      </c>
      <c r="G698" s="11">
        <v>4</v>
      </c>
      <c r="H698" s="11">
        <v>9.1940000000000008</v>
      </c>
      <c r="I698" s="11">
        <v>193.07400000000001</v>
      </c>
      <c r="J698" s="12">
        <v>43505</v>
      </c>
      <c r="K698" s="13">
        <v>1</v>
      </c>
      <c r="L698" s="10" t="s">
        <v>18</v>
      </c>
      <c r="M698" s="11">
        <v>183.88</v>
      </c>
      <c r="N698" s="11">
        <v>4.761904762E-2</v>
      </c>
      <c r="O698" s="11">
        <v>9.1940000000000008</v>
      </c>
      <c r="P698" s="23">
        <f t="shared" si="50"/>
        <v>9.1939999999999884</v>
      </c>
      <c r="Q698" s="23">
        <f t="shared" si="51"/>
        <v>9.1940000000000008</v>
      </c>
      <c r="R698" s="24">
        <f t="shared" si="52"/>
        <v>193.07399999999998</v>
      </c>
      <c r="S698" s="25">
        <f t="shared" si="53"/>
        <v>9.1940000000000168</v>
      </c>
      <c r="T698" s="31">
        <f t="shared" si="54"/>
        <v>9.1940000001838786</v>
      </c>
      <c r="U698" s="10"/>
      <c r="V698" s="10"/>
      <c r="W698" s="10"/>
      <c r="X698" s="10"/>
      <c r="Y698" s="10"/>
      <c r="Z698" s="10"/>
      <c r="AA698" s="10"/>
    </row>
    <row r="699" spans="1:27" ht="15.75">
      <c r="A699" s="10" t="s">
        <v>978</v>
      </c>
      <c r="B699" s="10" t="s">
        <v>246</v>
      </c>
      <c r="C699" s="11">
        <v>1</v>
      </c>
      <c r="D699" s="11">
        <v>1</v>
      </c>
      <c r="E699" s="10" t="s">
        <v>17</v>
      </c>
      <c r="F699" s="11">
        <v>27.73</v>
      </c>
      <c r="G699" s="11">
        <v>5</v>
      </c>
      <c r="H699" s="11">
        <v>6.9325000000000001</v>
      </c>
      <c r="I699" s="11">
        <v>145.58250000000001</v>
      </c>
      <c r="J699" s="12">
        <v>43550</v>
      </c>
      <c r="K699" s="13">
        <v>2</v>
      </c>
      <c r="L699" s="10" t="s">
        <v>282</v>
      </c>
      <c r="M699" s="11">
        <v>138.65</v>
      </c>
      <c r="N699" s="11">
        <v>4.761904762E-2</v>
      </c>
      <c r="O699" s="11">
        <v>6.9325000000000001</v>
      </c>
      <c r="P699" s="23">
        <f t="shared" si="50"/>
        <v>6.9325000000000045</v>
      </c>
      <c r="Q699" s="23">
        <f t="shared" si="51"/>
        <v>6.9325000000000001</v>
      </c>
      <c r="R699" s="24">
        <f t="shared" si="52"/>
        <v>145.58250000000001</v>
      </c>
      <c r="S699" s="25">
        <f t="shared" si="53"/>
        <v>6.9325000000000045</v>
      </c>
      <c r="T699" s="31">
        <f t="shared" si="54"/>
        <v>6.932500000138651</v>
      </c>
      <c r="U699" s="10"/>
      <c r="V699" s="10"/>
      <c r="W699" s="10"/>
      <c r="X699" s="10"/>
      <c r="Y699" s="10"/>
      <c r="Z699" s="10"/>
      <c r="AA699" s="10"/>
    </row>
    <row r="700" spans="1:27" ht="15.75">
      <c r="A700" s="10" t="s">
        <v>979</v>
      </c>
      <c r="B700" s="10" t="s">
        <v>246</v>
      </c>
      <c r="C700" s="11">
        <v>0</v>
      </c>
      <c r="D700" s="11">
        <v>0</v>
      </c>
      <c r="E700" s="10" t="s">
        <v>37</v>
      </c>
      <c r="F700" s="11">
        <v>11.53</v>
      </c>
      <c r="G700" s="11">
        <v>7</v>
      </c>
      <c r="H700" s="11">
        <v>4.0354999999999999</v>
      </c>
      <c r="I700" s="11">
        <v>84.745500000000007</v>
      </c>
      <c r="J700" s="12">
        <v>43493</v>
      </c>
      <c r="K700" s="13">
        <v>2</v>
      </c>
      <c r="L700" s="10" t="s">
        <v>23</v>
      </c>
      <c r="M700" s="11">
        <v>80.709999999999994</v>
      </c>
      <c r="N700" s="11">
        <v>4.761904762E-2</v>
      </c>
      <c r="O700" s="11">
        <v>4.0354999999999999</v>
      </c>
      <c r="P700" s="23">
        <f t="shared" si="50"/>
        <v>4.035499999999999</v>
      </c>
      <c r="Q700" s="23">
        <f t="shared" si="51"/>
        <v>4.0354999999999999</v>
      </c>
      <c r="R700" s="24">
        <f t="shared" si="52"/>
        <v>84.745499999999993</v>
      </c>
      <c r="S700" s="25">
        <f t="shared" si="53"/>
        <v>4.0355000000000132</v>
      </c>
      <c r="T700" s="31">
        <f t="shared" si="54"/>
        <v>4.0355000000807095</v>
      </c>
      <c r="U700" s="10"/>
      <c r="V700" s="10"/>
      <c r="W700" s="10"/>
      <c r="X700" s="10"/>
      <c r="Y700" s="10"/>
      <c r="Z700" s="10"/>
      <c r="AA700" s="10"/>
    </row>
    <row r="701" spans="1:27" ht="15.75">
      <c r="A701" s="10" t="s">
        <v>980</v>
      </c>
      <c r="B701" s="10" t="s">
        <v>254</v>
      </c>
      <c r="C701" s="11">
        <v>0</v>
      </c>
      <c r="D701" s="11">
        <v>1</v>
      </c>
      <c r="E701" s="10" t="s">
        <v>17</v>
      </c>
      <c r="F701" s="11">
        <v>58.32</v>
      </c>
      <c r="G701" s="11">
        <v>2</v>
      </c>
      <c r="H701" s="11">
        <v>5.8319999999999999</v>
      </c>
      <c r="I701" s="11">
        <v>122.47199999999999</v>
      </c>
      <c r="J701" s="12">
        <v>43510</v>
      </c>
      <c r="K701" s="13">
        <v>1</v>
      </c>
      <c r="L701" s="10" t="s">
        <v>18</v>
      </c>
      <c r="M701" s="11">
        <v>116.64</v>
      </c>
      <c r="N701" s="11">
        <v>4.761904762E-2</v>
      </c>
      <c r="O701" s="11">
        <v>5.8319999999999999</v>
      </c>
      <c r="P701" s="23">
        <f t="shared" si="50"/>
        <v>5.8319999999999936</v>
      </c>
      <c r="Q701" s="23">
        <f t="shared" si="51"/>
        <v>5.8320000000000007</v>
      </c>
      <c r="R701" s="24">
        <f t="shared" si="52"/>
        <v>122.47199999999999</v>
      </c>
      <c r="S701" s="25">
        <f t="shared" si="53"/>
        <v>5.8319999999999936</v>
      </c>
      <c r="T701" s="31">
        <f t="shared" si="54"/>
        <v>5.8320000001166399</v>
      </c>
      <c r="U701" s="10"/>
      <c r="V701" s="10"/>
      <c r="W701" s="10"/>
      <c r="X701" s="10"/>
      <c r="Y701" s="10"/>
      <c r="Z701" s="10"/>
      <c r="AA701" s="10"/>
    </row>
    <row r="702" spans="1:27" ht="15.75">
      <c r="A702" s="10" t="s">
        <v>981</v>
      </c>
      <c r="B702" s="10" t="s">
        <v>254</v>
      </c>
      <c r="C702" s="11">
        <v>1</v>
      </c>
      <c r="D702" s="11">
        <v>1</v>
      </c>
      <c r="E702" s="10" t="s">
        <v>26</v>
      </c>
      <c r="F702" s="11">
        <v>78.38</v>
      </c>
      <c r="G702" s="11">
        <v>4</v>
      </c>
      <c r="H702" s="11">
        <v>15.676</v>
      </c>
      <c r="I702" s="11">
        <v>329.19600000000003</v>
      </c>
      <c r="J702" s="12">
        <v>43548</v>
      </c>
      <c r="K702" s="13">
        <v>2</v>
      </c>
      <c r="L702" s="10" t="s">
        <v>23</v>
      </c>
      <c r="M702" s="11">
        <v>313.52</v>
      </c>
      <c r="N702" s="11">
        <v>4.761904762E-2</v>
      </c>
      <c r="O702" s="11">
        <v>15.676</v>
      </c>
      <c r="P702" s="23">
        <f t="shared" si="50"/>
        <v>15.675999999999988</v>
      </c>
      <c r="Q702" s="23">
        <f t="shared" si="51"/>
        <v>15.676</v>
      </c>
      <c r="R702" s="24">
        <f t="shared" si="52"/>
        <v>329.19599999999997</v>
      </c>
      <c r="S702" s="25">
        <f t="shared" si="53"/>
        <v>15.676000000000045</v>
      </c>
      <c r="T702" s="31">
        <f t="shared" si="54"/>
        <v>15.676000000313518</v>
      </c>
      <c r="U702" s="10"/>
      <c r="V702" s="10"/>
      <c r="W702" s="10"/>
      <c r="X702" s="10"/>
      <c r="Y702" s="10"/>
      <c r="Z702" s="10"/>
      <c r="AA702" s="10"/>
    </row>
    <row r="703" spans="1:27" ht="15.75">
      <c r="A703" s="10" t="s">
        <v>982</v>
      </c>
      <c r="B703" s="10" t="s">
        <v>254</v>
      </c>
      <c r="C703" s="11">
        <v>0</v>
      </c>
      <c r="D703" s="11">
        <v>0</v>
      </c>
      <c r="E703" s="10" t="s">
        <v>17</v>
      </c>
      <c r="F703" s="11">
        <v>84.61</v>
      </c>
      <c r="G703" s="11">
        <v>10</v>
      </c>
      <c r="H703" s="11">
        <v>42.305</v>
      </c>
      <c r="I703" s="11">
        <v>888.40499999999997</v>
      </c>
      <c r="J703" s="12">
        <v>43505</v>
      </c>
      <c r="K703" s="13">
        <v>2</v>
      </c>
      <c r="L703" s="10" t="s">
        <v>282</v>
      </c>
      <c r="M703" s="11">
        <v>846.1</v>
      </c>
      <c r="N703" s="11">
        <v>4.761904762E-2</v>
      </c>
      <c r="O703" s="11">
        <v>42.305</v>
      </c>
      <c r="P703" s="23">
        <f t="shared" si="50"/>
        <v>42.30499999999995</v>
      </c>
      <c r="Q703" s="23">
        <f t="shared" si="51"/>
        <v>42.305</v>
      </c>
      <c r="R703" s="24">
        <f t="shared" si="52"/>
        <v>888.40499999999997</v>
      </c>
      <c r="S703" s="25">
        <f t="shared" si="53"/>
        <v>42.30499999999995</v>
      </c>
      <c r="T703" s="31">
        <f t="shared" si="54"/>
        <v>42.3050000008461</v>
      </c>
      <c r="U703" s="10"/>
      <c r="V703" s="10"/>
      <c r="W703" s="10"/>
      <c r="X703" s="10"/>
      <c r="Y703" s="10"/>
      <c r="Z703" s="10"/>
      <c r="AA703" s="10"/>
    </row>
    <row r="704" spans="1:27" ht="15.75">
      <c r="A704" s="10" t="s">
        <v>983</v>
      </c>
      <c r="B704" s="10" t="s">
        <v>251</v>
      </c>
      <c r="C704" s="11">
        <v>0</v>
      </c>
      <c r="D704" s="11">
        <v>1</v>
      </c>
      <c r="E704" s="10" t="s">
        <v>17</v>
      </c>
      <c r="F704" s="11">
        <v>82.88</v>
      </c>
      <c r="G704" s="11">
        <v>5</v>
      </c>
      <c r="H704" s="11">
        <v>20.72</v>
      </c>
      <c r="I704" s="11">
        <v>435.12</v>
      </c>
      <c r="J704" s="12">
        <v>43548</v>
      </c>
      <c r="K704" s="13">
        <v>1</v>
      </c>
      <c r="L704" s="10" t="s">
        <v>282</v>
      </c>
      <c r="M704" s="11">
        <v>414.4</v>
      </c>
      <c r="N704" s="11">
        <v>4.761904762E-2</v>
      </c>
      <c r="O704" s="11">
        <v>20.72</v>
      </c>
      <c r="P704" s="23">
        <f t="shared" si="50"/>
        <v>20.720000000000027</v>
      </c>
      <c r="Q704" s="23">
        <f t="shared" si="51"/>
        <v>20.72</v>
      </c>
      <c r="R704" s="24">
        <f t="shared" si="52"/>
        <v>435.12</v>
      </c>
      <c r="S704" s="25">
        <f t="shared" si="53"/>
        <v>20.720000000000027</v>
      </c>
      <c r="T704" s="31">
        <f t="shared" si="54"/>
        <v>20.720000000414402</v>
      </c>
      <c r="U704" s="10"/>
      <c r="V704" s="10"/>
      <c r="W704" s="10"/>
      <c r="X704" s="10"/>
      <c r="Y704" s="10"/>
      <c r="Z704" s="10"/>
      <c r="AA704" s="10"/>
    </row>
    <row r="705" spans="1:27" ht="15.75">
      <c r="A705" s="10" t="s">
        <v>984</v>
      </c>
      <c r="B705" s="10" t="s">
        <v>246</v>
      </c>
      <c r="C705" s="11">
        <v>1</v>
      </c>
      <c r="D705" s="11">
        <v>1</v>
      </c>
      <c r="E705" s="10" t="s">
        <v>37</v>
      </c>
      <c r="F705" s="11">
        <v>79.540000000000006</v>
      </c>
      <c r="G705" s="11">
        <v>2</v>
      </c>
      <c r="H705" s="11">
        <v>7.9539999999999997</v>
      </c>
      <c r="I705" s="11">
        <v>167.03399999999999</v>
      </c>
      <c r="J705" s="12">
        <v>43551</v>
      </c>
      <c r="K705" s="13">
        <v>2</v>
      </c>
      <c r="L705" s="10" t="s">
        <v>18</v>
      </c>
      <c r="M705" s="11">
        <v>159.08000000000001</v>
      </c>
      <c r="N705" s="11">
        <v>4.761904762E-2</v>
      </c>
      <c r="O705" s="11">
        <v>7.9539999999999997</v>
      </c>
      <c r="P705" s="23">
        <f t="shared" si="50"/>
        <v>7.9540000000000077</v>
      </c>
      <c r="Q705" s="23">
        <f t="shared" si="51"/>
        <v>7.9540000000000006</v>
      </c>
      <c r="R705" s="24">
        <f t="shared" si="52"/>
        <v>167.03400000000002</v>
      </c>
      <c r="S705" s="25">
        <f t="shared" si="53"/>
        <v>7.9539999999999793</v>
      </c>
      <c r="T705" s="31">
        <f t="shared" si="54"/>
        <v>7.9540000001590814</v>
      </c>
      <c r="U705" s="10"/>
      <c r="V705" s="10"/>
      <c r="W705" s="10"/>
      <c r="X705" s="10"/>
      <c r="Y705" s="10"/>
      <c r="Z705" s="10"/>
      <c r="AA705" s="10"/>
    </row>
    <row r="706" spans="1:27" ht="15.75">
      <c r="A706" s="10" t="s">
        <v>985</v>
      </c>
      <c r="B706" s="10" t="s">
        <v>251</v>
      </c>
      <c r="C706" s="11">
        <v>0</v>
      </c>
      <c r="D706" s="11">
        <v>1</v>
      </c>
      <c r="E706" s="10" t="s">
        <v>26</v>
      </c>
      <c r="F706" s="11">
        <v>49.01</v>
      </c>
      <c r="G706" s="11">
        <v>10</v>
      </c>
      <c r="H706" s="11">
        <v>24.504999999999999</v>
      </c>
      <c r="I706" s="11">
        <v>514.60500000000002</v>
      </c>
      <c r="J706" s="12">
        <v>43492</v>
      </c>
      <c r="K706" s="13">
        <v>0</v>
      </c>
      <c r="L706" s="10" t="s">
        <v>282</v>
      </c>
      <c r="M706" s="11">
        <v>490.1</v>
      </c>
      <c r="N706" s="11">
        <v>4.761904762E-2</v>
      </c>
      <c r="O706" s="11">
        <v>24.504999999999999</v>
      </c>
      <c r="P706" s="23">
        <f t="shared" si="50"/>
        <v>24.504999999999995</v>
      </c>
      <c r="Q706" s="23">
        <f t="shared" si="51"/>
        <v>24.504999999999999</v>
      </c>
      <c r="R706" s="24">
        <f t="shared" si="52"/>
        <v>514.60500000000002</v>
      </c>
      <c r="S706" s="25">
        <f t="shared" si="53"/>
        <v>24.504999999999995</v>
      </c>
      <c r="T706" s="31">
        <f t="shared" si="54"/>
        <v>24.505000000490099</v>
      </c>
      <c r="U706" s="10"/>
      <c r="V706" s="10"/>
      <c r="W706" s="10"/>
      <c r="X706" s="10"/>
      <c r="Y706" s="10"/>
      <c r="Z706" s="10"/>
      <c r="AA706" s="10"/>
    </row>
    <row r="707" spans="1:27" ht="15.75">
      <c r="A707" s="10" t="s">
        <v>986</v>
      </c>
      <c r="B707" s="10" t="s">
        <v>251</v>
      </c>
      <c r="C707" s="11">
        <v>1</v>
      </c>
      <c r="D707" s="11">
        <v>1</v>
      </c>
      <c r="E707" s="10" t="s">
        <v>37</v>
      </c>
      <c r="F707" s="11">
        <v>29.15</v>
      </c>
      <c r="G707" s="11">
        <v>3</v>
      </c>
      <c r="H707" s="11">
        <v>4.3724999999999996</v>
      </c>
      <c r="I707" s="11">
        <v>91.822500000000005</v>
      </c>
      <c r="J707" s="12">
        <v>43551</v>
      </c>
      <c r="K707" s="13">
        <v>2</v>
      </c>
      <c r="L707" s="10" t="s">
        <v>282</v>
      </c>
      <c r="M707" s="11">
        <v>87.45</v>
      </c>
      <c r="N707" s="11">
        <v>4.761904762E-2</v>
      </c>
      <c r="O707" s="11">
        <v>4.3724999999999996</v>
      </c>
      <c r="P707" s="23">
        <f t="shared" ref="P707:P770" si="55">F707*G707+H707-M707</f>
        <v>4.3724999999999881</v>
      </c>
      <c r="Q707" s="23">
        <f t="shared" ref="Q707:Q770" si="56">0.05*F707*G707</f>
        <v>4.3725000000000005</v>
      </c>
      <c r="R707" s="24">
        <f t="shared" ref="R707:R770" si="57">(F707*G707+H707)</f>
        <v>91.822499999999991</v>
      </c>
      <c r="S707" s="25">
        <f t="shared" ref="S707:S770" si="58">I707-M707</f>
        <v>4.3725000000000023</v>
      </c>
      <c r="T707" s="31">
        <f t="shared" ref="T707:T770" si="59">N707*R707</f>
        <v>4.3725000000874497</v>
      </c>
      <c r="U707" s="10"/>
      <c r="V707" s="10"/>
      <c r="W707" s="10"/>
      <c r="X707" s="10"/>
      <c r="Y707" s="10"/>
      <c r="Z707" s="10"/>
      <c r="AA707" s="10"/>
    </row>
    <row r="708" spans="1:27" ht="15.75">
      <c r="A708" s="10" t="s">
        <v>987</v>
      </c>
      <c r="B708" s="10" t="s">
        <v>254</v>
      </c>
      <c r="C708" s="11">
        <v>0</v>
      </c>
      <c r="D708" s="11">
        <v>1</v>
      </c>
      <c r="E708" s="10" t="s">
        <v>22</v>
      </c>
      <c r="F708" s="11">
        <v>56.13</v>
      </c>
      <c r="G708" s="11">
        <v>4</v>
      </c>
      <c r="H708" s="11">
        <v>11.226000000000001</v>
      </c>
      <c r="I708" s="11">
        <v>235.74600000000001</v>
      </c>
      <c r="J708" s="12">
        <v>43484</v>
      </c>
      <c r="K708" s="13">
        <v>1</v>
      </c>
      <c r="L708" s="10" t="s">
        <v>18</v>
      </c>
      <c r="M708" s="11">
        <v>224.52</v>
      </c>
      <c r="N708" s="11">
        <v>4.761904762E-2</v>
      </c>
      <c r="O708" s="11">
        <v>11.226000000000001</v>
      </c>
      <c r="P708" s="23">
        <f t="shared" si="55"/>
        <v>11.225999999999999</v>
      </c>
      <c r="Q708" s="23">
        <f t="shared" si="56"/>
        <v>11.226000000000001</v>
      </c>
      <c r="R708" s="24">
        <f t="shared" si="57"/>
        <v>235.74600000000001</v>
      </c>
      <c r="S708" s="25">
        <f t="shared" si="58"/>
        <v>11.225999999999999</v>
      </c>
      <c r="T708" s="31">
        <f t="shared" si="59"/>
        <v>11.22600000022452</v>
      </c>
      <c r="U708" s="10"/>
      <c r="V708" s="10"/>
      <c r="W708" s="10"/>
      <c r="X708" s="10"/>
      <c r="Y708" s="10"/>
      <c r="Z708" s="10"/>
      <c r="AA708" s="10"/>
    </row>
    <row r="709" spans="1:27" ht="15.75">
      <c r="A709" s="10" t="s">
        <v>988</v>
      </c>
      <c r="B709" s="10" t="s">
        <v>246</v>
      </c>
      <c r="C709" s="11">
        <v>0</v>
      </c>
      <c r="D709" s="11">
        <v>1</v>
      </c>
      <c r="E709" s="10" t="s">
        <v>26</v>
      </c>
      <c r="F709" s="11">
        <v>93.12</v>
      </c>
      <c r="G709" s="11">
        <v>8</v>
      </c>
      <c r="H709" s="11">
        <v>37.247999999999998</v>
      </c>
      <c r="I709" s="11">
        <v>782.20799999999997</v>
      </c>
      <c r="J709" s="12">
        <v>43503</v>
      </c>
      <c r="K709" s="13">
        <v>0</v>
      </c>
      <c r="L709" s="10" t="s">
        <v>23</v>
      </c>
      <c r="M709" s="11">
        <v>744.96</v>
      </c>
      <c r="N709" s="11">
        <v>4.761904762E-2</v>
      </c>
      <c r="O709" s="11">
        <v>37.247999999999998</v>
      </c>
      <c r="P709" s="23">
        <f t="shared" si="55"/>
        <v>37.248000000000047</v>
      </c>
      <c r="Q709" s="23">
        <f t="shared" si="56"/>
        <v>37.248000000000005</v>
      </c>
      <c r="R709" s="24">
        <f t="shared" si="57"/>
        <v>782.20800000000008</v>
      </c>
      <c r="S709" s="25">
        <f t="shared" si="58"/>
        <v>37.247999999999934</v>
      </c>
      <c r="T709" s="31">
        <f t="shared" si="59"/>
        <v>37.248000000744966</v>
      </c>
      <c r="U709" s="10"/>
      <c r="V709" s="10"/>
      <c r="W709" s="10"/>
      <c r="X709" s="10"/>
      <c r="Y709" s="10"/>
      <c r="Z709" s="10"/>
      <c r="AA709" s="10"/>
    </row>
    <row r="710" spans="1:27" ht="15.75">
      <c r="A710" s="10" t="s">
        <v>989</v>
      </c>
      <c r="B710" s="10" t="s">
        <v>246</v>
      </c>
      <c r="C710" s="11">
        <v>1</v>
      </c>
      <c r="D710" s="11">
        <v>0</v>
      </c>
      <c r="E710" s="10" t="s">
        <v>39</v>
      </c>
      <c r="F710" s="11">
        <v>51.34</v>
      </c>
      <c r="G710" s="11">
        <v>8</v>
      </c>
      <c r="H710" s="11">
        <v>20.536000000000001</v>
      </c>
      <c r="I710" s="11">
        <v>431.25599999999997</v>
      </c>
      <c r="J710" s="12">
        <v>43496</v>
      </c>
      <c r="K710" s="13">
        <v>0</v>
      </c>
      <c r="L710" s="10" t="s">
        <v>18</v>
      </c>
      <c r="M710" s="11">
        <v>410.72</v>
      </c>
      <c r="N710" s="11">
        <v>4.761904762E-2</v>
      </c>
      <c r="O710" s="11">
        <v>20.536000000000001</v>
      </c>
      <c r="P710" s="23">
        <f t="shared" si="55"/>
        <v>20.536000000000001</v>
      </c>
      <c r="Q710" s="23">
        <f t="shared" si="56"/>
        <v>20.536000000000001</v>
      </c>
      <c r="R710" s="24">
        <f t="shared" si="57"/>
        <v>431.25600000000003</v>
      </c>
      <c r="S710" s="25">
        <f t="shared" si="58"/>
        <v>20.535999999999945</v>
      </c>
      <c r="T710" s="31">
        <f t="shared" si="59"/>
        <v>20.53600000041072</v>
      </c>
      <c r="U710" s="10"/>
      <c r="V710" s="10"/>
      <c r="W710" s="10"/>
      <c r="X710" s="10"/>
      <c r="Y710" s="10"/>
      <c r="Z710" s="10"/>
      <c r="AA710" s="10"/>
    </row>
    <row r="711" spans="1:27" ht="15.75">
      <c r="A711" s="10" t="s">
        <v>990</v>
      </c>
      <c r="B711" s="10" t="s">
        <v>246</v>
      </c>
      <c r="C711" s="11">
        <v>1</v>
      </c>
      <c r="D711" s="11">
        <v>1</v>
      </c>
      <c r="E711" s="10" t="s">
        <v>37</v>
      </c>
      <c r="F711" s="11">
        <v>99.6</v>
      </c>
      <c r="G711" s="11">
        <v>3</v>
      </c>
      <c r="H711" s="11">
        <v>14.94</v>
      </c>
      <c r="I711" s="11">
        <v>313.74</v>
      </c>
      <c r="J711" s="12">
        <v>43521</v>
      </c>
      <c r="K711" s="13">
        <v>2</v>
      </c>
      <c r="L711" s="10" t="s">
        <v>23</v>
      </c>
      <c r="M711" s="11">
        <v>298.8</v>
      </c>
      <c r="N711" s="11">
        <v>4.761904762E-2</v>
      </c>
      <c r="O711" s="11">
        <v>14.94</v>
      </c>
      <c r="P711" s="23">
        <f t="shared" si="55"/>
        <v>14.939999999999941</v>
      </c>
      <c r="Q711" s="23">
        <f t="shared" si="56"/>
        <v>14.940000000000001</v>
      </c>
      <c r="R711" s="24">
        <f t="shared" si="57"/>
        <v>313.73999999999995</v>
      </c>
      <c r="S711" s="25">
        <f t="shared" si="58"/>
        <v>14.939999999999998</v>
      </c>
      <c r="T711" s="31">
        <f t="shared" si="59"/>
        <v>14.940000000298799</v>
      </c>
      <c r="U711" s="10"/>
      <c r="V711" s="10"/>
      <c r="W711" s="10"/>
      <c r="X711" s="10"/>
      <c r="Y711" s="10"/>
      <c r="Z711" s="10"/>
      <c r="AA711" s="10"/>
    </row>
    <row r="712" spans="1:27" ht="15.75">
      <c r="A712" s="10" t="s">
        <v>991</v>
      </c>
      <c r="B712" s="10" t="s">
        <v>254</v>
      </c>
      <c r="C712" s="11">
        <v>0</v>
      </c>
      <c r="D712" s="11">
        <v>1</v>
      </c>
      <c r="E712" s="10" t="s">
        <v>22</v>
      </c>
      <c r="F712" s="11">
        <v>35.49</v>
      </c>
      <c r="G712" s="11">
        <v>6</v>
      </c>
      <c r="H712" s="11">
        <v>10.647</v>
      </c>
      <c r="I712" s="11">
        <v>223.58699999999999</v>
      </c>
      <c r="J712" s="12">
        <v>43498</v>
      </c>
      <c r="K712" s="13">
        <v>1</v>
      </c>
      <c r="L712" s="10" t="s">
        <v>23</v>
      </c>
      <c r="M712" s="11">
        <v>212.94</v>
      </c>
      <c r="N712" s="11">
        <v>4.761904762E-2</v>
      </c>
      <c r="O712" s="11">
        <v>10.647</v>
      </c>
      <c r="P712" s="23">
        <f t="shared" si="55"/>
        <v>10.646999999999991</v>
      </c>
      <c r="Q712" s="23">
        <f t="shared" si="56"/>
        <v>10.647000000000002</v>
      </c>
      <c r="R712" s="24">
        <f t="shared" si="57"/>
        <v>223.58699999999999</v>
      </c>
      <c r="S712" s="25">
        <f t="shared" si="58"/>
        <v>10.646999999999991</v>
      </c>
      <c r="T712" s="31">
        <f t="shared" si="59"/>
        <v>10.647000000212939</v>
      </c>
      <c r="U712" s="10"/>
      <c r="V712" s="10"/>
      <c r="W712" s="10"/>
      <c r="X712" s="10"/>
      <c r="Y712" s="10"/>
      <c r="Z712" s="10"/>
      <c r="AA712" s="10"/>
    </row>
    <row r="713" spans="1:27" ht="15.75">
      <c r="A713" s="10" t="s">
        <v>992</v>
      </c>
      <c r="B713" s="10" t="s">
        <v>254</v>
      </c>
      <c r="C713" s="11">
        <v>1</v>
      </c>
      <c r="D713" s="11">
        <v>0</v>
      </c>
      <c r="E713" s="10" t="s">
        <v>30</v>
      </c>
      <c r="F713" s="11">
        <v>42.85</v>
      </c>
      <c r="G713" s="11">
        <v>1</v>
      </c>
      <c r="H713" s="11">
        <v>2.1425000000000001</v>
      </c>
      <c r="I713" s="11">
        <v>44.9925</v>
      </c>
      <c r="J713" s="12">
        <v>43538</v>
      </c>
      <c r="K713" s="13">
        <v>2</v>
      </c>
      <c r="L713" s="10" t="s">
        <v>282</v>
      </c>
      <c r="M713" s="11">
        <v>42.85</v>
      </c>
      <c r="N713" s="11">
        <v>4.761904762E-2</v>
      </c>
      <c r="O713" s="11">
        <v>2.1425000000000001</v>
      </c>
      <c r="P713" s="23">
        <f t="shared" si="55"/>
        <v>2.1424999999999983</v>
      </c>
      <c r="Q713" s="23">
        <f t="shared" si="56"/>
        <v>2.1425000000000001</v>
      </c>
      <c r="R713" s="24">
        <f t="shared" si="57"/>
        <v>44.9925</v>
      </c>
      <c r="S713" s="25">
        <f t="shared" si="58"/>
        <v>2.1424999999999983</v>
      </c>
      <c r="T713" s="31">
        <f t="shared" si="59"/>
        <v>2.1425000000428498</v>
      </c>
      <c r="U713" s="10"/>
      <c r="V713" s="10"/>
      <c r="W713" s="10"/>
      <c r="X713" s="10"/>
      <c r="Y713" s="10"/>
      <c r="Z713" s="10"/>
      <c r="AA713" s="10"/>
    </row>
    <row r="714" spans="1:27" ht="15.75">
      <c r="A714" s="10" t="s">
        <v>993</v>
      </c>
      <c r="B714" s="10" t="s">
        <v>246</v>
      </c>
      <c r="C714" s="11">
        <v>0</v>
      </c>
      <c r="D714" s="11">
        <v>1</v>
      </c>
      <c r="E714" s="10" t="s">
        <v>39</v>
      </c>
      <c r="F714" s="11">
        <v>94.67</v>
      </c>
      <c r="G714" s="11">
        <v>4</v>
      </c>
      <c r="H714" s="11">
        <v>18.934000000000001</v>
      </c>
      <c r="I714" s="11">
        <v>397.61399999999998</v>
      </c>
      <c r="J714" s="12">
        <v>43535</v>
      </c>
      <c r="K714" s="13">
        <v>1</v>
      </c>
      <c r="L714" s="10" t="s">
        <v>23</v>
      </c>
      <c r="M714" s="11">
        <v>378.68</v>
      </c>
      <c r="N714" s="11">
        <v>4.761904762E-2</v>
      </c>
      <c r="O714" s="11">
        <v>18.934000000000001</v>
      </c>
      <c r="P714" s="23">
        <f t="shared" si="55"/>
        <v>18.934000000000026</v>
      </c>
      <c r="Q714" s="23">
        <f t="shared" si="56"/>
        <v>18.934000000000001</v>
      </c>
      <c r="R714" s="24">
        <f t="shared" si="57"/>
        <v>397.61400000000003</v>
      </c>
      <c r="S714" s="25">
        <f t="shared" si="58"/>
        <v>18.933999999999969</v>
      </c>
      <c r="T714" s="31">
        <f t="shared" si="59"/>
        <v>18.934000000378681</v>
      </c>
      <c r="U714" s="10"/>
      <c r="V714" s="10"/>
      <c r="W714" s="10"/>
      <c r="X714" s="10"/>
      <c r="Y714" s="10"/>
      <c r="Z714" s="10"/>
      <c r="AA714" s="10"/>
    </row>
    <row r="715" spans="1:27" ht="15.75">
      <c r="A715" s="10" t="s">
        <v>994</v>
      </c>
      <c r="B715" s="10" t="s">
        <v>251</v>
      </c>
      <c r="C715" s="11">
        <v>0</v>
      </c>
      <c r="D715" s="11">
        <v>0</v>
      </c>
      <c r="E715" s="10" t="s">
        <v>26</v>
      </c>
      <c r="F715" s="11">
        <v>68.97</v>
      </c>
      <c r="G715" s="11">
        <v>3</v>
      </c>
      <c r="H715" s="11">
        <v>10.345499999999999</v>
      </c>
      <c r="I715" s="11">
        <v>217.25550000000001</v>
      </c>
      <c r="J715" s="12">
        <v>43518</v>
      </c>
      <c r="K715" s="13">
        <v>1</v>
      </c>
      <c r="L715" s="10" t="s">
        <v>18</v>
      </c>
      <c r="M715" s="11">
        <v>206.91</v>
      </c>
      <c r="N715" s="11">
        <v>4.761904762E-2</v>
      </c>
      <c r="O715" s="11">
        <v>10.345499999999999</v>
      </c>
      <c r="P715" s="23">
        <f t="shared" si="55"/>
        <v>10.345499999999987</v>
      </c>
      <c r="Q715" s="23">
        <f t="shared" si="56"/>
        <v>10.345500000000001</v>
      </c>
      <c r="R715" s="24">
        <f t="shared" si="57"/>
        <v>217.25549999999998</v>
      </c>
      <c r="S715" s="25">
        <f t="shared" si="58"/>
        <v>10.345500000000015</v>
      </c>
      <c r="T715" s="31">
        <f t="shared" si="59"/>
        <v>10.34550000020691</v>
      </c>
      <c r="U715" s="10"/>
      <c r="V715" s="10"/>
      <c r="W715" s="10"/>
      <c r="X715" s="10"/>
      <c r="Y715" s="10"/>
      <c r="Z715" s="10"/>
      <c r="AA715" s="10"/>
    </row>
    <row r="716" spans="1:27" ht="15.75">
      <c r="A716" s="10" t="s">
        <v>995</v>
      </c>
      <c r="B716" s="10" t="s">
        <v>251</v>
      </c>
      <c r="C716" s="11">
        <v>1</v>
      </c>
      <c r="D716" s="11">
        <v>1</v>
      </c>
      <c r="E716" s="10" t="s">
        <v>22</v>
      </c>
      <c r="F716" s="11">
        <v>26.26</v>
      </c>
      <c r="G716" s="11">
        <v>3</v>
      </c>
      <c r="H716" s="11">
        <v>3.9390000000000001</v>
      </c>
      <c r="I716" s="11">
        <v>82.718999999999994</v>
      </c>
      <c r="J716" s="12">
        <v>43526</v>
      </c>
      <c r="K716" s="13">
        <v>1</v>
      </c>
      <c r="L716" s="10" t="s">
        <v>18</v>
      </c>
      <c r="M716" s="11">
        <v>78.78</v>
      </c>
      <c r="N716" s="11">
        <v>4.761904762E-2</v>
      </c>
      <c r="O716" s="11">
        <v>3.9390000000000001</v>
      </c>
      <c r="P716" s="23">
        <f t="shared" si="55"/>
        <v>3.938999999999993</v>
      </c>
      <c r="Q716" s="23">
        <f t="shared" si="56"/>
        <v>3.9390000000000005</v>
      </c>
      <c r="R716" s="24">
        <f t="shared" si="57"/>
        <v>82.718999999999994</v>
      </c>
      <c r="S716" s="25">
        <f t="shared" si="58"/>
        <v>3.938999999999993</v>
      </c>
      <c r="T716" s="31">
        <f t="shared" si="59"/>
        <v>3.9390000000787797</v>
      </c>
      <c r="U716" s="10"/>
      <c r="V716" s="10"/>
      <c r="W716" s="10"/>
      <c r="X716" s="10"/>
      <c r="Y716" s="10"/>
      <c r="Z716" s="10"/>
      <c r="AA716" s="10"/>
    </row>
    <row r="717" spans="1:27" ht="15.75">
      <c r="A717" s="10" t="s">
        <v>996</v>
      </c>
      <c r="B717" s="10" t="s">
        <v>254</v>
      </c>
      <c r="C717" s="11">
        <v>1</v>
      </c>
      <c r="D717" s="11">
        <v>1</v>
      </c>
      <c r="E717" s="10" t="s">
        <v>26</v>
      </c>
      <c r="F717" s="11">
        <v>35.79</v>
      </c>
      <c r="G717" s="11">
        <v>9</v>
      </c>
      <c r="H717" s="11">
        <v>16.105499999999999</v>
      </c>
      <c r="I717" s="11">
        <v>338.21550000000002</v>
      </c>
      <c r="J717" s="12">
        <v>43534</v>
      </c>
      <c r="K717" s="13">
        <v>2</v>
      </c>
      <c r="L717" s="10" t="s">
        <v>282</v>
      </c>
      <c r="M717" s="11">
        <v>322.11</v>
      </c>
      <c r="N717" s="11">
        <v>4.761904762E-2</v>
      </c>
      <c r="O717" s="11">
        <v>16.105499999999999</v>
      </c>
      <c r="P717" s="23">
        <f t="shared" si="55"/>
        <v>16.105500000000006</v>
      </c>
      <c r="Q717" s="23">
        <f t="shared" si="56"/>
        <v>16.105499999999999</v>
      </c>
      <c r="R717" s="24">
        <f t="shared" si="57"/>
        <v>338.21550000000002</v>
      </c>
      <c r="S717" s="25">
        <f t="shared" si="58"/>
        <v>16.105500000000006</v>
      </c>
      <c r="T717" s="31">
        <f t="shared" si="59"/>
        <v>16.10550000032211</v>
      </c>
      <c r="U717" s="10"/>
      <c r="V717" s="10"/>
      <c r="W717" s="10"/>
      <c r="X717" s="10"/>
      <c r="Y717" s="10"/>
      <c r="Z717" s="10"/>
      <c r="AA717" s="10"/>
    </row>
    <row r="718" spans="1:27" ht="15.75">
      <c r="A718" s="10" t="s">
        <v>997</v>
      </c>
      <c r="B718" s="10" t="s">
        <v>251</v>
      </c>
      <c r="C718" s="11">
        <v>0</v>
      </c>
      <c r="D718" s="11">
        <v>1</v>
      </c>
      <c r="E718" s="10" t="s">
        <v>26</v>
      </c>
      <c r="F718" s="11">
        <v>16.37</v>
      </c>
      <c r="G718" s="11">
        <v>6</v>
      </c>
      <c r="H718" s="11">
        <v>4.9109999999999996</v>
      </c>
      <c r="I718" s="11">
        <v>103.131</v>
      </c>
      <c r="J718" s="12">
        <v>43504</v>
      </c>
      <c r="K718" s="13">
        <v>0</v>
      </c>
      <c r="L718" s="10" t="s">
        <v>23</v>
      </c>
      <c r="M718" s="11">
        <v>98.22</v>
      </c>
      <c r="N718" s="11">
        <v>4.761904762E-2</v>
      </c>
      <c r="O718" s="11">
        <v>4.9109999999999996</v>
      </c>
      <c r="P718" s="23">
        <f t="shared" si="55"/>
        <v>4.9110000000000014</v>
      </c>
      <c r="Q718" s="23">
        <f t="shared" si="56"/>
        <v>4.9110000000000005</v>
      </c>
      <c r="R718" s="24">
        <f t="shared" si="57"/>
        <v>103.131</v>
      </c>
      <c r="S718" s="25">
        <f t="shared" si="58"/>
        <v>4.9110000000000014</v>
      </c>
      <c r="T718" s="31">
        <f t="shared" si="59"/>
        <v>4.9110000000982197</v>
      </c>
      <c r="U718" s="10"/>
      <c r="V718" s="10"/>
      <c r="W718" s="10"/>
      <c r="X718" s="10"/>
      <c r="Y718" s="10"/>
      <c r="Z718" s="10"/>
      <c r="AA718" s="10"/>
    </row>
    <row r="719" spans="1:27" ht="15.75">
      <c r="A719" s="10" t="s">
        <v>998</v>
      </c>
      <c r="B719" s="10" t="s">
        <v>254</v>
      </c>
      <c r="C719" s="11">
        <v>1</v>
      </c>
      <c r="D719" s="11">
        <v>1</v>
      </c>
      <c r="E719" s="10" t="s">
        <v>26</v>
      </c>
      <c r="F719" s="11">
        <v>12.73</v>
      </c>
      <c r="G719" s="11">
        <v>2</v>
      </c>
      <c r="H719" s="11">
        <v>1.2729999999999999</v>
      </c>
      <c r="I719" s="11">
        <v>26.733000000000001</v>
      </c>
      <c r="J719" s="12">
        <v>43518</v>
      </c>
      <c r="K719" s="13">
        <v>1</v>
      </c>
      <c r="L719" s="10" t="s">
        <v>282</v>
      </c>
      <c r="M719" s="11">
        <v>25.46</v>
      </c>
      <c r="N719" s="11">
        <v>4.761904762E-2</v>
      </c>
      <c r="O719" s="11">
        <v>1.2729999999999999</v>
      </c>
      <c r="P719" s="23">
        <f t="shared" si="55"/>
        <v>1.2729999999999997</v>
      </c>
      <c r="Q719" s="23">
        <f t="shared" si="56"/>
        <v>1.2730000000000001</v>
      </c>
      <c r="R719" s="24">
        <f t="shared" si="57"/>
        <v>26.733000000000001</v>
      </c>
      <c r="S719" s="25">
        <f t="shared" si="58"/>
        <v>1.2729999999999997</v>
      </c>
      <c r="T719" s="31">
        <f t="shared" si="59"/>
        <v>1.27300000002546</v>
      </c>
      <c r="U719" s="10"/>
      <c r="V719" s="10"/>
      <c r="W719" s="10"/>
      <c r="X719" s="10"/>
      <c r="Y719" s="10"/>
      <c r="Z719" s="10"/>
      <c r="AA719" s="10"/>
    </row>
    <row r="720" spans="1:27" ht="15.75">
      <c r="A720" s="10" t="s">
        <v>999</v>
      </c>
      <c r="B720" s="10" t="s">
        <v>254</v>
      </c>
      <c r="C720" s="11">
        <v>0</v>
      </c>
      <c r="D720" s="11">
        <v>1</v>
      </c>
      <c r="E720" s="10" t="s">
        <v>30</v>
      </c>
      <c r="F720" s="11">
        <v>83.14</v>
      </c>
      <c r="G720" s="11">
        <v>7</v>
      </c>
      <c r="H720" s="11">
        <v>29.099</v>
      </c>
      <c r="I720" s="11">
        <v>611.07899999999995</v>
      </c>
      <c r="J720" s="12">
        <v>43475</v>
      </c>
      <c r="K720" s="13">
        <v>0</v>
      </c>
      <c r="L720" s="10" t="s">
        <v>282</v>
      </c>
      <c r="M720" s="11">
        <v>581.98</v>
      </c>
      <c r="N720" s="11">
        <v>4.761904762E-2</v>
      </c>
      <c r="O720" s="11">
        <v>29.099</v>
      </c>
      <c r="P720" s="23">
        <f t="shared" si="55"/>
        <v>29.099000000000046</v>
      </c>
      <c r="Q720" s="23">
        <f t="shared" si="56"/>
        <v>29.099</v>
      </c>
      <c r="R720" s="24">
        <f t="shared" si="57"/>
        <v>611.07900000000006</v>
      </c>
      <c r="S720" s="25">
        <f t="shared" si="58"/>
        <v>29.098999999999933</v>
      </c>
      <c r="T720" s="31">
        <f t="shared" si="59"/>
        <v>29.099000000581984</v>
      </c>
      <c r="U720" s="10"/>
      <c r="V720" s="10"/>
      <c r="W720" s="10"/>
      <c r="X720" s="10"/>
      <c r="Y720" s="10"/>
      <c r="Z720" s="10"/>
      <c r="AA720" s="10"/>
    </row>
    <row r="721" spans="1:27" ht="15.75">
      <c r="A721" s="10" t="s">
        <v>1000</v>
      </c>
      <c r="B721" s="10" t="s">
        <v>254</v>
      </c>
      <c r="C721" s="11">
        <v>1</v>
      </c>
      <c r="D721" s="11">
        <v>1</v>
      </c>
      <c r="E721" s="10" t="s">
        <v>30</v>
      </c>
      <c r="F721" s="11">
        <v>35.22</v>
      </c>
      <c r="G721" s="11">
        <v>6</v>
      </c>
      <c r="H721" s="11">
        <v>10.566000000000001</v>
      </c>
      <c r="I721" s="11">
        <v>221.886</v>
      </c>
      <c r="J721" s="12">
        <v>43538</v>
      </c>
      <c r="K721" s="13">
        <v>1</v>
      </c>
      <c r="L721" s="10" t="s">
        <v>18</v>
      </c>
      <c r="M721" s="11">
        <v>211.32</v>
      </c>
      <c r="N721" s="11">
        <v>4.761904762E-2</v>
      </c>
      <c r="O721" s="11">
        <v>10.566000000000001</v>
      </c>
      <c r="P721" s="23">
        <f t="shared" si="55"/>
        <v>10.566000000000003</v>
      </c>
      <c r="Q721" s="23">
        <f t="shared" si="56"/>
        <v>10.566000000000001</v>
      </c>
      <c r="R721" s="24">
        <f t="shared" si="57"/>
        <v>221.886</v>
      </c>
      <c r="S721" s="25">
        <f t="shared" si="58"/>
        <v>10.566000000000003</v>
      </c>
      <c r="T721" s="31">
        <f t="shared" si="59"/>
        <v>10.56600000021132</v>
      </c>
      <c r="U721" s="10"/>
      <c r="V721" s="10"/>
      <c r="W721" s="10"/>
      <c r="X721" s="10"/>
      <c r="Y721" s="10"/>
      <c r="Z721" s="10"/>
      <c r="AA721" s="10"/>
    </row>
    <row r="722" spans="1:27" ht="15.75">
      <c r="A722" s="10" t="s">
        <v>1001</v>
      </c>
      <c r="B722" s="10" t="s">
        <v>251</v>
      </c>
      <c r="C722" s="11">
        <v>0</v>
      </c>
      <c r="D722" s="11">
        <v>1</v>
      </c>
      <c r="E722" s="10" t="s">
        <v>22</v>
      </c>
      <c r="F722" s="11">
        <v>13.78</v>
      </c>
      <c r="G722" s="11">
        <v>4</v>
      </c>
      <c r="H722" s="11">
        <v>2.7559999999999998</v>
      </c>
      <c r="I722" s="11">
        <v>57.875999999999998</v>
      </c>
      <c r="J722" s="12">
        <v>43475</v>
      </c>
      <c r="K722" s="13">
        <v>1</v>
      </c>
      <c r="L722" s="10" t="s">
        <v>18</v>
      </c>
      <c r="M722" s="11">
        <v>55.12</v>
      </c>
      <c r="N722" s="11">
        <v>4.761904762E-2</v>
      </c>
      <c r="O722" s="11">
        <v>2.7559999999999998</v>
      </c>
      <c r="P722" s="23">
        <f t="shared" si="55"/>
        <v>2.7560000000000002</v>
      </c>
      <c r="Q722" s="23">
        <f t="shared" si="56"/>
        <v>2.7560000000000002</v>
      </c>
      <c r="R722" s="24">
        <f t="shared" si="57"/>
        <v>57.875999999999998</v>
      </c>
      <c r="S722" s="25">
        <f t="shared" si="58"/>
        <v>2.7560000000000002</v>
      </c>
      <c r="T722" s="31">
        <f t="shared" si="59"/>
        <v>2.7560000000551197</v>
      </c>
      <c r="U722" s="10"/>
      <c r="V722" s="10"/>
      <c r="W722" s="10"/>
      <c r="X722" s="10"/>
      <c r="Y722" s="10"/>
      <c r="Z722" s="10"/>
      <c r="AA722" s="10"/>
    </row>
    <row r="723" spans="1:27" ht="15.75">
      <c r="A723" s="10" t="s">
        <v>1002</v>
      </c>
      <c r="B723" s="10" t="s">
        <v>251</v>
      </c>
      <c r="C723" s="11">
        <v>1</v>
      </c>
      <c r="D723" s="11">
        <v>0</v>
      </c>
      <c r="E723" s="10" t="s">
        <v>30</v>
      </c>
      <c r="F723" s="11">
        <v>88.31</v>
      </c>
      <c r="G723" s="11">
        <v>1</v>
      </c>
      <c r="H723" s="11">
        <v>4.4154999999999998</v>
      </c>
      <c r="I723" s="11">
        <v>92.725499999999997</v>
      </c>
      <c r="J723" s="12">
        <v>43511</v>
      </c>
      <c r="K723" s="13">
        <v>2</v>
      </c>
      <c r="L723" s="10" t="s">
        <v>282</v>
      </c>
      <c r="M723" s="11">
        <v>88.31</v>
      </c>
      <c r="N723" s="11">
        <v>4.761904762E-2</v>
      </c>
      <c r="O723" s="11">
        <v>4.4154999999999998</v>
      </c>
      <c r="P723" s="23">
        <f t="shared" si="55"/>
        <v>4.4154999999999944</v>
      </c>
      <c r="Q723" s="23">
        <f t="shared" si="56"/>
        <v>4.4155000000000006</v>
      </c>
      <c r="R723" s="24">
        <f t="shared" si="57"/>
        <v>92.725499999999997</v>
      </c>
      <c r="S723" s="25">
        <f t="shared" si="58"/>
        <v>4.4154999999999944</v>
      </c>
      <c r="T723" s="31">
        <f t="shared" si="59"/>
        <v>4.4155000000883096</v>
      </c>
      <c r="U723" s="10"/>
      <c r="V723" s="10"/>
      <c r="W723" s="10"/>
      <c r="X723" s="10"/>
      <c r="Y723" s="10"/>
      <c r="Z723" s="10"/>
      <c r="AA723" s="10"/>
    </row>
    <row r="724" spans="1:27" ht="15.75">
      <c r="A724" s="10" t="s">
        <v>1003</v>
      </c>
      <c r="B724" s="10" t="s">
        <v>246</v>
      </c>
      <c r="C724" s="11">
        <v>1</v>
      </c>
      <c r="D724" s="11">
        <v>1</v>
      </c>
      <c r="E724" s="10" t="s">
        <v>17</v>
      </c>
      <c r="F724" s="11">
        <v>39.619999999999997</v>
      </c>
      <c r="G724" s="11">
        <v>9</v>
      </c>
      <c r="H724" s="11">
        <v>17.829000000000001</v>
      </c>
      <c r="I724" s="11">
        <v>374.40899999999999</v>
      </c>
      <c r="J724" s="12">
        <v>43478</v>
      </c>
      <c r="K724" s="13">
        <v>2</v>
      </c>
      <c r="L724" s="10" t="s">
        <v>282</v>
      </c>
      <c r="M724" s="11">
        <v>356.58</v>
      </c>
      <c r="N724" s="11">
        <v>4.761904762E-2</v>
      </c>
      <c r="O724" s="11">
        <v>17.829000000000001</v>
      </c>
      <c r="P724" s="23">
        <f t="shared" si="55"/>
        <v>17.829000000000008</v>
      </c>
      <c r="Q724" s="23">
        <f t="shared" si="56"/>
        <v>17.829000000000001</v>
      </c>
      <c r="R724" s="24">
        <f t="shared" si="57"/>
        <v>374.40899999999999</v>
      </c>
      <c r="S724" s="25">
        <f t="shared" si="58"/>
        <v>17.829000000000008</v>
      </c>
      <c r="T724" s="31">
        <f t="shared" si="59"/>
        <v>17.829000000356579</v>
      </c>
      <c r="U724" s="10"/>
      <c r="V724" s="10"/>
      <c r="W724" s="10"/>
      <c r="X724" s="10"/>
      <c r="Y724" s="10"/>
      <c r="Z724" s="10"/>
      <c r="AA724" s="10"/>
    </row>
    <row r="725" spans="1:27" ht="15.75">
      <c r="A725" s="10" t="s">
        <v>1004</v>
      </c>
      <c r="B725" s="10" t="s">
        <v>251</v>
      </c>
      <c r="C725" s="11">
        <v>0</v>
      </c>
      <c r="D725" s="11">
        <v>1</v>
      </c>
      <c r="E725" s="10" t="s">
        <v>22</v>
      </c>
      <c r="F725" s="11">
        <v>88.25</v>
      </c>
      <c r="G725" s="11">
        <v>9</v>
      </c>
      <c r="H725" s="11">
        <v>39.712499999999999</v>
      </c>
      <c r="I725" s="11">
        <v>833.96249999999998</v>
      </c>
      <c r="J725" s="12">
        <v>43511</v>
      </c>
      <c r="K725" s="13">
        <v>2</v>
      </c>
      <c r="L725" s="10" t="s">
        <v>282</v>
      </c>
      <c r="M725" s="11">
        <v>794.25</v>
      </c>
      <c r="N725" s="11">
        <v>4.761904762E-2</v>
      </c>
      <c r="O725" s="11">
        <v>39.712499999999999</v>
      </c>
      <c r="P725" s="23">
        <f t="shared" si="55"/>
        <v>39.712499999999977</v>
      </c>
      <c r="Q725" s="23">
        <f t="shared" si="56"/>
        <v>39.712500000000006</v>
      </c>
      <c r="R725" s="24">
        <f t="shared" si="57"/>
        <v>833.96249999999998</v>
      </c>
      <c r="S725" s="25">
        <f t="shared" si="58"/>
        <v>39.712499999999977</v>
      </c>
      <c r="T725" s="31">
        <f t="shared" si="59"/>
        <v>39.71250000079425</v>
      </c>
      <c r="U725" s="10"/>
      <c r="V725" s="10"/>
      <c r="W725" s="10"/>
      <c r="X725" s="10"/>
      <c r="Y725" s="10"/>
      <c r="Z725" s="10"/>
      <c r="AA725" s="10"/>
    </row>
    <row r="726" spans="1:27" ht="15.75">
      <c r="A726" s="10" t="s">
        <v>1005</v>
      </c>
      <c r="B726" s="10" t="s">
        <v>251</v>
      </c>
      <c r="C726" s="11">
        <v>0</v>
      </c>
      <c r="D726" s="11">
        <v>0</v>
      </c>
      <c r="E726" s="10" t="s">
        <v>30</v>
      </c>
      <c r="F726" s="11">
        <v>25.31</v>
      </c>
      <c r="G726" s="11">
        <v>2</v>
      </c>
      <c r="H726" s="11">
        <v>2.5310000000000001</v>
      </c>
      <c r="I726" s="11">
        <v>53.151000000000003</v>
      </c>
      <c r="J726" s="12">
        <v>43526</v>
      </c>
      <c r="K726" s="13">
        <v>2</v>
      </c>
      <c r="L726" s="10" t="s">
        <v>18</v>
      </c>
      <c r="M726" s="11">
        <v>50.62</v>
      </c>
      <c r="N726" s="11">
        <v>4.761904762E-2</v>
      </c>
      <c r="O726" s="11">
        <v>2.5310000000000001</v>
      </c>
      <c r="P726" s="23">
        <f t="shared" si="55"/>
        <v>2.5309999999999988</v>
      </c>
      <c r="Q726" s="23">
        <f t="shared" si="56"/>
        <v>2.5310000000000001</v>
      </c>
      <c r="R726" s="24">
        <f t="shared" si="57"/>
        <v>53.150999999999996</v>
      </c>
      <c r="S726" s="25">
        <f t="shared" si="58"/>
        <v>2.5310000000000059</v>
      </c>
      <c r="T726" s="31">
        <f t="shared" si="59"/>
        <v>2.5310000000506196</v>
      </c>
      <c r="U726" s="10"/>
      <c r="V726" s="10"/>
      <c r="W726" s="10"/>
      <c r="X726" s="10"/>
      <c r="Y726" s="10"/>
      <c r="Z726" s="10"/>
      <c r="AA726" s="10"/>
    </row>
    <row r="727" spans="1:27" ht="15.75">
      <c r="A727" s="10" t="s">
        <v>1006</v>
      </c>
      <c r="B727" s="10" t="s">
        <v>251</v>
      </c>
      <c r="C727" s="11">
        <v>0</v>
      </c>
      <c r="D727" s="11">
        <v>0</v>
      </c>
      <c r="E727" s="10" t="s">
        <v>26</v>
      </c>
      <c r="F727" s="11">
        <v>99.92</v>
      </c>
      <c r="G727" s="11">
        <v>6</v>
      </c>
      <c r="H727" s="11">
        <v>29.975999999999999</v>
      </c>
      <c r="I727" s="11">
        <v>629.49599999999998</v>
      </c>
      <c r="J727" s="12">
        <v>43548</v>
      </c>
      <c r="K727" s="13">
        <v>1</v>
      </c>
      <c r="L727" s="10" t="s">
        <v>18</v>
      </c>
      <c r="M727" s="11">
        <v>599.52</v>
      </c>
      <c r="N727" s="11">
        <v>4.761904762E-2</v>
      </c>
      <c r="O727" s="11">
        <v>29.975999999999999</v>
      </c>
      <c r="P727" s="23">
        <f t="shared" si="55"/>
        <v>29.975999999999999</v>
      </c>
      <c r="Q727" s="23">
        <f t="shared" si="56"/>
        <v>29.976000000000003</v>
      </c>
      <c r="R727" s="24">
        <f t="shared" si="57"/>
        <v>629.49599999999998</v>
      </c>
      <c r="S727" s="25">
        <f t="shared" si="58"/>
        <v>29.975999999999999</v>
      </c>
      <c r="T727" s="31">
        <f t="shared" si="59"/>
        <v>29.97600000059952</v>
      </c>
      <c r="U727" s="10"/>
      <c r="V727" s="10"/>
      <c r="W727" s="10"/>
      <c r="X727" s="10"/>
      <c r="Y727" s="10"/>
      <c r="Z727" s="10"/>
      <c r="AA727" s="10"/>
    </row>
    <row r="728" spans="1:27" ht="15.75">
      <c r="A728" s="10" t="s">
        <v>1007</v>
      </c>
      <c r="B728" s="10" t="s">
        <v>254</v>
      </c>
      <c r="C728" s="11">
        <v>1</v>
      </c>
      <c r="D728" s="11">
        <v>1</v>
      </c>
      <c r="E728" s="10" t="s">
        <v>39</v>
      </c>
      <c r="F728" s="11">
        <v>83.35</v>
      </c>
      <c r="G728" s="11">
        <v>2</v>
      </c>
      <c r="H728" s="11">
        <v>8.3350000000000009</v>
      </c>
      <c r="I728" s="11">
        <v>175.035</v>
      </c>
      <c r="J728" s="12">
        <v>43498</v>
      </c>
      <c r="K728" s="13">
        <v>1</v>
      </c>
      <c r="L728" s="10" t="s">
        <v>282</v>
      </c>
      <c r="M728" s="11">
        <v>166.7</v>
      </c>
      <c r="N728" s="11">
        <v>4.761904762E-2</v>
      </c>
      <c r="O728" s="11">
        <v>8.3350000000000009</v>
      </c>
      <c r="P728" s="23">
        <f t="shared" si="55"/>
        <v>8.335000000000008</v>
      </c>
      <c r="Q728" s="23">
        <f t="shared" si="56"/>
        <v>8.3349999999999991</v>
      </c>
      <c r="R728" s="24">
        <f t="shared" si="57"/>
        <v>175.035</v>
      </c>
      <c r="S728" s="25">
        <f t="shared" si="58"/>
        <v>8.335000000000008</v>
      </c>
      <c r="T728" s="31">
        <f t="shared" si="59"/>
        <v>8.3350000001666995</v>
      </c>
      <c r="U728" s="10"/>
      <c r="V728" s="10"/>
      <c r="W728" s="10"/>
      <c r="X728" s="10"/>
      <c r="Y728" s="10"/>
      <c r="Z728" s="10"/>
      <c r="AA728" s="10"/>
    </row>
    <row r="729" spans="1:27" ht="15.75">
      <c r="A729" s="10" t="s">
        <v>1008</v>
      </c>
      <c r="B729" s="10" t="s">
        <v>246</v>
      </c>
      <c r="C729" s="11">
        <v>0</v>
      </c>
      <c r="D729" s="11">
        <v>1</v>
      </c>
      <c r="E729" s="10" t="s">
        <v>37</v>
      </c>
      <c r="F729" s="11">
        <v>74.44</v>
      </c>
      <c r="G729" s="11">
        <v>10</v>
      </c>
      <c r="H729" s="11">
        <v>37.22</v>
      </c>
      <c r="I729" s="11">
        <v>781.62</v>
      </c>
      <c r="J729" s="12">
        <v>43523</v>
      </c>
      <c r="K729" s="13">
        <v>1</v>
      </c>
      <c r="L729" s="10" t="s">
        <v>18</v>
      </c>
      <c r="M729" s="11">
        <v>744.4</v>
      </c>
      <c r="N729" s="11">
        <v>4.761904762E-2</v>
      </c>
      <c r="O729" s="11">
        <v>37.22</v>
      </c>
      <c r="P729" s="23">
        <f t="shared" si="55"/>
        <v>37.220000000000027</v>
      </c>
      <c r="Q729" s="23">
        <f t="shared" si="56"/>
        <v>37.22</v>
      </c>
      <c r="R729" s="24">
        <f t="shared" si="57"/>
        <v>781.62</v>
      </c>
      <c r="S729" s="25">
        <f t="shared" si="58"/>
        <v>37.220000000000027</v>
      </c>
      <c r="T729" s="31">
        <f t="shared" si="59"/>
        <v>37.220000000744399</v>
      </c>
      <c r="U729" s="10"/>
      <c r="V729" s="10"/>
      <c r="W729" s="10"/>
      <c r="X729" s="10"/>
      <c r="Y729" s="10"/>
      <c r="Z729" s="10"/>
      <c r="AA729" s="10"/>
    </row>
    <row r="730" spans="1:27" ht="15.75">
      <c r="A730" s="10" t="s">
        <v>1009</v>
      </c>
      <c r="B730" s="10" t="s">
        <v>254</v>
      </c>
      <c r="C730" s="11">
        <v>0</v>
      </c>
      <c r="D730" s="11">
        <v>0</v>
      </c>
      <c r="E730" s="10" t="s">
        <v>17</v>
      </c>
      <c r="F730" s="11">
        <v>64.08</v>
      </c>
      <c r="G730" s="11">
        <v>7</v>
      </c>
      <c r="H730" s="11">
        <v>22.428000000000001</v>
      </c>
      <c r="I730" s="11">
        <v>470.988</v>
      </c>
      <c r="J730" s="12">
        <v>43485</v>
      </c>
      <c r="K730" s="13">
        <v>1</v>
      </c>
      <c r="L730" s="10" t="s">
        <v>18</v>
      </c>
      <c r="M730" s="11">
        <v>448.56</v>
      </c>
      <c r="N730" s="11">
        <v>4.761904762E-2</v>
      </c>
      <c r="O730" s="11">
        <v>22.428000000000001</v>
      </c>
      <c r="P730" s="23">
        <f t="shared" si="55"/>
        <v>22.427999999999997</v>
      </c>
      <c r="Q730" s="23">
        <f t="shared" si="56"/>
        <v>22.428000000000001</v>
      </c>
      <c r="R730" s="24">
        <f t="shared" si="57"/>
        <v>470.988</v>
      </c>
      <c r="S730" s="25">
        <f t="shared" si="58"/>
        <v>22.427999999999997</v>
      </c>
      <c r="T730" s="31">
        <f t="shared" si="59"/>
        <v>22.428000000448559</v>
      </c>
      <c r="U730" s="10"/>
      <c r="V730" s="10"/>
      <c r="W730" s="10"/>
      <c r="X730" s="10"/>
      <c r="Y730" s="10"/>
      <c r="Z730" s="10"/>
      <c r="AA730" s="10"/>
    </row>
    <row r="731" spans="1:27" ht="15.75">
      <c r="A731" s="10" t="s">
        <v>1010</v>
      </c>
      <c r="B731" s="10" t="s">
        <v>251</v>
      </c>
      <c r="C731" s="11">
        <v>0</v>
      </c>
      <c r="D731" s="11">
        <v>1</v>
      </c>
      <c r="E731" s="10" t="s">
        <v>26</v>
      </c>
      <c r="F731" s="11">
        <v>63.15</v>
      </c>
      <c r="G731" s="11">
        <v>6</v>
      </c>
      <c r="H731" s="11">
        <v>18.945</v>
      </c>
      <c r="I731" s="11">
        <v>397.84500000000003</v>
      </c>
      <c r="J731" s="12">
        <v>43468</v>
      </c>
      <c r="K731" s="13">
        <v>2</v>
      </c>
      <c r="L731" s="10" t="s">
        <v>18</v>
      </c>
      <c r="M731" s="11">
        <v>378.9</v>
      </c>
      <c r="N731" s="11">
        <v>4.761904762E-2</v>
      </c>
      <c r="O731" s="11">
        <v>18.945</v>
      </c>
      <c r="P731" s="23">
        <f t="shared" si="55"/>
        <v>18.944999999999993</v>
      </c>
      <c r="Q731" s="23">
        <f t="shared" si="56"/>
        <v>18.945</v>
      </c>
      <c r="R731" s="24">
        <f t="shared" si="57"/>
        <v>397.84499999999997</v>
      </c>
      <c r="S731" s="25">
        <f t="shared" si="58"/>
        <v>18.94500000000005</v>
      </c>
      <c r="T731" s="31">
        <f t="shared" si="59"/>
        <v>18.945000000378897</v>
      </c>
      <c r="U731" s="10"/>
      <c r="V731" s="10"/>
      <c r="W731" s="10"/>
      <c r="X731" s="10"/>
      <c r="Y731" s="10"/>
      <c r="Z731" s="10"/>
      <c r="AA731" s="10"/>
    </row>
    <row r="732" spans="1:27" ht="15.75">
      <c r="A732" s="10" t="s">
        <v>1011</v>
      </c>
      <c r="B732" s="10" t="s">
        <v>254</v>
      </c>
      <c r="C732" s="11">
        <v>1</v>
      </c>
      <c r="D732" s="11">
        <v>0</v>
      </c>
      <c r="E732" s="10" t="s">
        <v>26</v>
      </c>
      <c r="F732" s="11">
        <v>85.72</v>
      </c>
      <c r="G732" s="11">
        <v>3</v>
      </c>
      <c r="H732" s="11">
        <v>12.858000000000001</v>
      </c>
      <c r="I732" s="11">
        <v>270.01799999999997</v>
      </c>
      <c r="J732" s="12">
        <v>43489</v>
      </c>
      <c r="K732" s="13">
        <v>2</v>
      </c>
      <c r="L732" s="10" t="s">
        <v>18</v>
      </c>
      <c r="M732" s="11">
        <v>257.16000000000003</v>
      </c>
      <c r="N732" s="11">
        <v>4.761904762E-2</v>
      </c>
      <c r="O732" s="11">
        <v>12.858000000000001</v>
      </c>
      <c r="P732" s="23">
        <f t="shared" si="55"/>
        <v>12.857999999999947</v>
      </c>
      <c r="Q732" s="23">
        <f t="shared" si="56"/>
        <v>12.858000000000001</v>
      </c>
      <c r="R732" s="24">
        <f t="shared" si="57"/>
        <v>270.01799999999997</v>
      </c>
      <c r="S732" s="25">
        <f t="shared" si="58"/>
        <v>12.857999999999947</v>
      </c>
      <c r="T732" s="31">
        <f t="shared" si="59"/>
        <v>12.858000000257158</v>
      </c>
      <c r="U732" s="10"/>
      <c r="V732" s="10"/>
      <c r="W732" s="10"/>
      <c r="X732" s="10"/>
      <c r="Y732" s="10"/>
      <c r="Z732" s="10"/>
      <c r="AA732" s="10"/>
    </row>
    <row r="733" spans="1:27" ht="15.75">
      <c r="A733" s="10" t="s">
        <v>1012</v>
      </c>
      <c r="B733" s="10" t="s">
        <v>254</v>
      </c>
      <c r="C733" s="11">
        <v>0</v>
      </c>
      <c r="D733" s="11">
        <v>1</v>
      </c>
      <c r="E733" s="10" t="s">
        <v>17</v>
      </c>
      <c r="F733" s="11">
        <v>78.89</v>
      </c>
      <c r="G733" s="11">
        <v>7</v>
      </c>
      <c r="H733" s="11">
        <v>27.611499999999999</v>
      </c>
      <c r="I733" s="11">
        <v>579.8415</v>
      </c>
      <c r="J733" s="12">
        <v>43470</v>
      </c>
      <c r="K733" s="13">
        <v>2</v>
      </c>
      <c r="L733" s="10" t="s">
        <v>18</v>
      </c>
      <c r="M733" s="11">
        <v>552.23</v>
      </c>
      <c r="N733" s="11">
        <v>4.761904762E-2</v>
      </c>
      <c r="O733" s="11">
        <v>27.611499999999999</v>
      </c>
      <c r="P733" s="23">
        <f t="shared" si="55"/>
        <v>27.611499999999978</v>
      </c>
      <c r="Q733" s="23">
        <f t="shared" si="56"/>
        <v>27.611499999999999</v>
      </c>
      <c r="R733" s="24">
        <f t="shared" si="57"/>
        <v>579.8415</v>
      </c>
      <c r="S733" s="25">
        <f t="shared" si="58"/>
        <v>27.611499999999978</v>
      </c>
      <c r="T733" s="31">
        <f t="shared" si="59"/>
        <v>27.61150000055223</v>
      </c>
      <c r="U733" s="10"/>
      <c r="V733" s="10"/>
      <c r="W733" s="10"/>
      <c r="X733" s="10"/>
      <c r="Y733" s="10"/>
      <c r="Z733" s="10"/>
      <c r="AA733" s="10"/>
    </row>
    <row r="734" spans="1:27" ht="15.75">
      <c r="A734" s="10" t="s">
        <v>1013</v>
      </c>
      <c r="B734" s="10" t="s">
        <v>246</v>
      </c>
      <c r="C734" s="11">
        <v>0</v>
      </c>
      <c r="D734" s="11">
        <v>1</v>
      </c>
      <c r="E734" s="10" t="s">
        <v>30</v>
      </c>
      <c r="F734" s="11">
        <v>89.48</v>
      </c>
      <c r="G734" s="11">
        <v>5</v>
      </c>
      <c r="H734" s="11">
        <v>22.37</v>
      </c>
      <c r="I734" s="11">
        <v>469.77</v>
      </c>
      <c r="J734" s="12">
        <v>43554</v>
      </c>
      <c r="K734" s="13">
        <v>0</v>
      </c>
      <c r="L734" s="10" t="s">
        <v>23</v>
      </c>
      <c r="M734" s="11">
        <v>447.4</v>
      </c>
      <c r="N734" s="11">
        <v>4.761904762E-2</v>
      </c>
      <c r="O734" s="11">
        <v>22.37</v>
      </c>
      <c r="P734" s="23">
        <f t="shared" si="55"/>
        <v>22.370000000000061</v>
      </c>
      <c r="Q734" s="23">
        <f t="shared" si="56"/>
        <v>22.37</v>
      </c>
      <c r="R734" s="24">
        <f t="shared" si="57"/>
        <v>469.77000000000004</v>
      </c>
      <c r="S734" s="25">
        <f t="shared" si="58"/>
        <v>22.370000000000005</v>
      </c>
      <c r="T734" s="31">
        <f t="shared" si="59"/>
        <v>22.370000000447401</v>
      </c>
      <c r="U734" s="10"/>
      <c r="V734" s="10"/>
      <c r="W734" s="10"/>
      <c r="X734" s="10"/>
      <c r="Y734" s="10"/>
      <c r="Z734" s="10"/>
      <c r="AA734" s="10"/>
    </row>
    <row r="735" spans="1:27" ht="15.75">
      <c r="A735" s="10" t="s">
        <v>1014</v>
      </c>
      <c r="B735" s="10" t="s">
        <v>246</v>
      </c>
      <c r="C735" s="11">
        <v>1</v>
      </c>
      <c r="D735" s="11">
        <v>1</v>
      </c>
      <c r="E735" s="10" t="s">
        <v>17</v>
      </c>
      <c r="F735" s="11">
        <v>92.09</v>
      </c>
      <c r="G735" s="11">
        <v>3</v>
      </c>
      <c r="H735" s="11">
        <v>13.813499999999999</v>
      </c>
      <c r="I735" s="11">
        <v>290.08350000000002</v>
      </c>
      <c r="J735" s="12">
        <v>43513</v>
      </c>
      <c r="K735" s="13">
        <v>2</v>
      </c>
      <c r="L735" s="10" t="s">
        <v>23</v>
      </c>
      <c r="M735" s="11">
        <v>276.27</v>
      </c>
      <c r="N735" s="11">
        <v>4.761904762E-2</v>
      </c>
      <c r="O735" s="11">
        <v>13.813499999999999</v>
      </c>
      <c r="P735" s="23">
        <f t="shared" si="55"/>
        <v>13.813499999999976</v>
      </c>
      <c r="Q735" s="23">
        <f t="shared" si="56"/>
        <v>13.813500000000001</v>
      </c>
      <c r="R735" s="24">
        <f t="shared" si="57"/>
        <v>290.08349999999996</v>
      </c>
      <c r="S735" s="25">
        <f t="shared" si="58"/>
        <v>13.813500000000033</v>
      </c>
      <c r="T735" s="31">
        <f t="shared" si="59"/>
        <v>13.813500000276267</v>
      </c>
      <c r="U735" s="10"/>
      <c r="V735" s="10"/>
      <c r="W735" s="10"/>
      <c r="X735" s="10"/>
      <c r="Y735" s="10"/>
      <c r="Z735" s="10"/>
      <c r="AA735" s="10"/>
    </row>
    <row r="736" spans="1:27" ht="15.75">
      <c r="A736" s="10" t="s">
        <v>1015</v>
      </c>
      <c r="B736" s="10" t="s">
        <v>254</v>
      </c>
      <c r="C736" s="11">
        <v>0</v>
      </c>
      <c r="D736" s="11">
        <v>1</v>
      </c>
      <c r="E736" s="10" t="s">
        <v>37</v>
      </c>
      <c r="F736" s="11">
        <v>57.29</v>
      </c>
      <c r="G736" s="11">
        <v>6</v>
      </c>
      <c r="H736" s="11">
        <v>17.187000000000001</v>
      </c>
      <c r="I736" s="11">
        <v>360.92700000000002</v>
      </c>
      <c r="J736" s="12">
        <v>43545</v>
      </c>
      <c r="K736" s="13">
        <v>2</v>
      </c>
      <c r="L736" s="10" t="s">
        <v>18</v>
      </c>
      <c r="M736" s="11">
        <v>343.74</v>
      </c>
      <c r="N736" s="11">
        <v>4.761904762E-2</v>
      </c>
      <c r="O736" s="11">
        <v>17.187000000000001</v>
      </c>
      <c r="P736" s="23">
        <f t="shared" si="55"/>
        <v>17.187000000000012</v>
      </c>
      <c r="Q736" s="23">
        <f t="shared" si="56"/>
        <v>17.187000000000001</v>
      </c>
      <c r="R736" s="24">
        <f t="shared" si="57"/>
        <v>360.92700000000002</v>
      </c>
      <c r="S736" s="25">
        <f t="shared" si="58"/>
        <v>17.187000000000012</v>
      </c>
      <c r="T736" s="31">
        <f t="shared" si="59"/>
        <v>17.18700000034374</v>
      </c>
      <c r="U736" s="10"/>
      <c r="V736" s="10"/>
      <c r="W736" s="10"/>
      <c r="X736" s="10"/>
      <c r="Y736" s="10"/>
      <c r="Z736" s="10"/>
      <c r="AA736" s="10"/>
    </row>
    <row r="737" spans="1:27" ht="15.75">
      <c r="A737" s="10" t="s">
        <v>1016</v>
      </c>
      <c r="B737" s="10" t="s">
        <v>246</v>
      </c>
      <c r="C737" s="11">
        <v>0</v>
      </c>
      <c r="D737" s="11">
        <v>0</v>
      </c>
      <c r="E737" s="10" t="s">
        <v>37</v>
      </c>
      <c r="F737" s="11">
        <v>66.52</v>
      </c>
      <c r="G737" s="11">
        <v>4</v>
      </c>
      <c r="H737" s="11">
        <v>13.304</v>
      </c>
      <c r="I737" s="11">
        <v>279.38400000000001</v>
      </c>
      <c r="J737" s="12">
        <v>43526</v>
      </c>
      <c r="K737" s="13">
        <v>2</v>
      </c>
      <c r="L737" s="10" t="s">
        <v>18</v>
      </c>
      <c r="M737" s="11">
        <v>266.08</v>
      </c>
      <c r="N737" s="11">
        <v>4.761904762E-2</v>
      </c>
      <c r="O737" s="11">
        <v>13.304</v>
      </c>
      <c r="P737" s="23">
        <f t="shared" si="55"/>
        <v>13.303999999999974</v>
      </c>
      <c r="Q737" s="23">
        <f t="shared" si="56"/>
        <v>13.304</v>
      </c>
      <c r="R737" s="24">
        <f t="shared" si="57"/>
        <v>279.38399999999996</v>
      </c>
      <c r="S737" s="25">
        <f t="shared" si="58"/>
        <v>13.30400000000003</v>
      </c>
      <c r="T737" s="31">
        <f t="shared" si="59"/>
        <v>13.304000000266079</v>
      </c>
      <c r="U737" s="10"/>
      <c r="V737" s="10"/>
      <c r="W737" s="10"/>
      <c r="X737" s="10"/>
      <c r="Y737" s="10"/>
      <c r="Z737" s="10"/>
      <c r="AA737" s="10"/>
    </row>
    <row r="738" spans="1:27" ht="15.75">
      <c r="A738" s="10" t="s">
        <v>1017</v>
      </c>
      <c r="B738" s="10" t="s">
        <v>254</v>
      </c>
      <c r="C738" s="11">
        <v>1</v>
      </c>
      <c r="D738" s="11">
        <v>0</v>
      </c>
      <c r="E738" s="10" t="s">
        <v>39</v>
      </c>
      <c r="F738" s="11">
        <v>99.82</v>
      </c>
      <c r="G738" s="11">
        <v>9</v>
      </c>
      <c r="H738" s="11">
        <v>44.918999999999997</v>
      </c>
      <c r="I738" s="11">
        <v>943.29899999999998</v>
      </c>
      <c r="J738" s="12">
        <v>43551</v>
      </c>
      <c r="K738" s="13">
        <v>0</v>
      </c>
      <c r="L738" s="10" t="s">
        <v>23</v>
      </c>
      <c r="M738" s="11">
        <v>898.38</v>
      </c>
      <c r="N738" s="11">
        <v>4.761904762E-2</v>
      </c>
      <c r="O738" s="11">
        <v>44.918999999999997</v>
      </c>
      <c r="P738" s="23">
        <f t="shared" si="55"/>
        <v>44.918999999999869</v>
      </c>
      <c r="Q738" s="23">
        <f t="shared" si="56"/>
        <v>44.918999999999997</v>
      </c>
      <c r="R738" s="24">
        <f t="shared" si="57"/>
        <v>943.29899999999986</v>
      </c>
      <c r="S738" s="25">
        <f t="shared" si="58"/>
        <v>44.918999999999983</v>
      </c>
      <c r="T738" s="31">
        <f t="shared" si="59"/>
        <v>44.919000000898372</v>
      </c>
      <c r="U738" s="10"/>
      <c r="V738" s="10"/>
      <c r="W738" s="10"/>
      <c r="X738" s="10"/>
      <c r="Y738" s="10"/>
      <c r="Z738" s="10"/>
      <c r="AA738" s="10"/>
    </row>
    <row r="739" spans="1:27" ht="15.75">
      <c r="A739" s="10" t="s">
        <v>1018</v>
      </c>
      <c r="B739" s="10" t="s">
        <v>246</v>
      </c>
      <c r="C739" s="11">
        <v>0</v>
      </c>
      <c r="D739" s="11">
        <v>1</v>
      </c>
      <c r="E739" s="10" t="s">
        <v>26</v>
      </c>
      <c r="F739" s="11">
        <v>45.68</v>
      </c>
      <c r="G739" s="11">
        <v>10</v>
      </c>
      <c r="H739" s="11">
        <v>22.84</v>
      </c>
      <c r="I739" s="11">
        <v>479.64</v>
      </c>
      <c r="J739" s="12">
        <v>43484</v>
      </c>
      <c r="K739" s="13">
        <v>2</v>
      </c>
      <c r="L739" s="10" t="s">
        <v>18</v>
      </c>
      <c r="M739" s="11">
        <v>456.8</v>
      </c>
      <c r="N739" s="11">
        <v>4.761904762E-2</v>
      </c>
      <c r="O739" s="11">
        <v>22.84</v>
      </c>
      <c r="P739" s="23">
        <f t="shared" si="55"/>
        <v>22.839999999999975</v>
      </c>
      <c r="Q739" s="23">
        <f t="shared" si="56"/>
        <v>22.840000000000003</v>
      </c>
      <c r="R739" s="24">
        <f t="shared" si="57"/>
        <v>479.64</v>
      </c>
      <c r="S739" s="25">
        <f t="shared" si="58"/>
        <v>22.839999999999975</v>
      </c>
      <c r="T739" s="31">
        <f t="shared" si="59"/>
        <v>22.840000000456801</v>
      </c>
      <c r="U739" s="10"/>
      <c r="V739" s="10"/>
      <c r="W739" s="10"/>
      <c r="X739" s="10"/>
      <c r="Y739" s="10"/>
      <c r="Z739" s="10"/>
      <c r="AA739" s="10"/>
    </row>
    <row r="740" spans="1:27" ht="15.75">
      <c r="A740" s="10" t="s">
        <v>1019</v>
      </c>
      <c r="B740" s="10" t="s">
        <v>246</v>
      </c>
      <c r="C740" s="11">
        <v>0</v>
      </c>
      <c r="D740" s="11">
        <v>0</v>
      </c>
      <c r="E740" s="10" t="s">
        <v>17</v>
      </c>
      <c r="F740" s="11">
        <v>50.79</v>
      </c>
      <c r="G740" s="11">
        <v>5</v>
      </c>
      <c r="H740" s="11">
        <v>12.6975</v>
      </c>
      <c r="I740" s="11">
        <v>266.64749999999998</v>
      </c>
      <c r="J740" s="12">
        <v>43515</v>
      </c>
      <c r="K740" s="13">
        <v>1</v>
      </c>
      <c r="L740" s="10" t="s">
        <v>282</v>
      </c>
      <c r="M740" s="11">
        <v>253.95</v>
      </c>
      <c r="N740" s="11">
        <v>4.761904762E-2</v>
      </c>
      <c r="O740" s="11">
        <v>12.6975</v>
      </c>
      <c r="P740" s="23">
        <f t="shared" si="55"/>
        <v>12.697499999999991</v>
      </c>
      <c r="Q740" s="23">
        <f t="shared" si="56"/>
        <v>12.697500000000002</v>
      </c>
      <c r="R740" s="24">
        <f t="shared" si="57"/>
        <v>266.64749999999998</v>
      </c>
      <c r="S740" s="25">
        <f t="shared" si="58"/>
        <v>12.697499999999991</v>
      </c>
      <c r="T740" s="31">
        <f t="shared" si="59"/>
        <v>12.69750000025395</v>
      </c>
      <c r="U740" s="10"/>
      <c r="V740" s="10"/>
      <c r="W740" s="10"/>
      <c r="X740" s="10"/>
      <c r="Y740" s="10"/>
      <c r="Z740" s="10"/>
      <c r="AA740" s="10"/>
    </row>
    <row r="741" spans="1:27" ht="15.75">
      <c r="A741" s="10" t="s">
        <v>1020</v>
      </c>
      <c r="B741" s="10" t="s">
        <v>246</v>
      </c>
      <c r="C741" s="11">
        <v>1</v>
      </c>
      <c r="D741" s="11">
        <v>0</v>
      </c>
      <c r="E741" s="10" t="s">
        <v>17</v>
      </c>
      <c r="F741" s="11">
        <v>10.08</v>
      </c>
      <c r="G741" s="11">
        <v>7</v>
      </c>
      <c r="H741" s="11">
        <v>3.528</v>
      </c>
      <c r="I741" s="11">
        <v>74.087999999999994</v>
      </c>
      <c r="J741" s="12">
        <v>43552</v>
      </c>
      <c r="K741" s="13">
        <v>2</v>
      </c>
      <c r="L741" s="10" t="s">
        <v>23</v>
      </c>
      <c r="M741" s="11">
        <v>70.56</v>
      </c>
      <c r="N741" s="11">
        <v>4.761904762E-2</v>
      </c>
      <c r="O741" s="11">
        <v>3.528</v>
      </c>
      <c r="P741" s="23">
        <f t="shared" si="55"/>
        <v>3.5280000000000058</v>
      </c>
      <c r="Q741" s="23">
        <f t="shared" si="56"/>
        <v>3.528</v>
      </c>
      <c r="R741" s="24">
        <f t="shared" si="57"/>
        <v>74.088000000000008</v>
      </c>
      <c r="S741" s="25">
        <f t="shared" si="58"/>
        <v>3.5279999999999916</v>
      </c>
      <c r="T741" s="31">
        <f t="shared" si="59"/>
        <v>3.5280000000705605</v>
      </c>
      <c r="U741" s="10"/>
      <c r="V741" s="10"/>
      <c r="W741" s="10"/>
      <c r="X741" s="10"/>
      <c r="Y741" s="10"/>
      <c r="Z741" s="10"/>
      <c r="AA741" s="10"/>
    </row>
    <row r="742" spans="1:27" ht="15.75">
      <c r="A742" s="10" t="s">
        <v>1021</v>
      </c>
      <c r="B742" s="10" t="s">
        <v>246</v>
      </c>
      <c r="C742" s="11">
        <v>0</v>
      </c>
      <c r="D742" s="11">
        <v>1</v>
      </c>
      <c r="E742" s="10" t="s">
        <v>22</v>
      </c>
      <c r="F742" s="11">
        <v>93.88</v>
      </c>
      <c r="G742" s="11">
        <v>7</v>
      </c>
      <c r="H742" s="11">
        <v>32.857999999999997</v>
      </c>
      <c r="I742" s="11">
        <v>690.01800000000003</v>
      </c>
      <c r="J742" s="12">
        <v>43470</v>
      </c>
      <c r="K742" s="13">
        <v>1</v>
      </c>
      <c r="L742" s="10" t="s">
        <v>282</v>
      </c>
      <c r="M742" s="11">
        <v>657.16</v>
      </c>
      <c r="N742" s="11">
        <v>4.761904762E-2</v>
      </c>
      <c r="O742" s="11">
        <v>32.857999999999997</v>
      </c>
      <c r="P742" s="23">
        <f t="shared" si="55"/>
        <v>32.857999999999947</v>
      </c>
      <c r="Q742" s="23">
        <f t="shared" si="56"/>
        <v>32.857999999999997</v>
      </c>
      <c r="R742" s="24">
        <f t="shared" si="57"/>
        <v>690.01799999999992</v>
      </c>
      <c r="S742" s="25">
        <f t="shared" si="58"/>
        <v>32.858000000000061</v>
      </c>
      <c r="T742" s="31">
        <f t="shared" si="59"/>
        <v>32.858000000657157</v>
      </c>
      <c r="U742" s="10"/>
      <c r="V742" s="10"/>
      <c r="W742" s="10"/>
      <c r="X742" s="10"/>
      <c r="Y742" s="10"/>
      <c r="Z742" s="10"/>
      <c r="AA742" s="10"/>
    </row>
    <row r="743" spans="1:27" ht="15.75">
      <c r="A743" s="10" t="s">
        <v>1022</v>
      </c>
      <c r="B743" s="10" t="s">
        <v>254</v>
      </c>
      <c r="C743" s="11">
        <v>1</v>
      </c>
      <c r="D743" s="11">
        <v>0</v>
      </c>
      <c r="E743" s="10" t="s">
        <v>22</v>
      </c>
      <c r="F743" s="11">
        <v>84.25</v>
      </c>
      <c r="G743" s="11">
        <v>2</v>
      </c>
      <c r="H743" s="11">
        <v>8.4250000000000007</v>
      </c>
      <c r="I743" s="11">
        <v>176.92500000000001</v>
      </c>
      <c r="J743" s="12">
        <v>43550</v>
      </c>
      <c r="K743" s="13">
        <v>1</v>
      </c>
      <c r="L743" s="10" t="s">
        <v>282</v>
      </c>
      <c r="M743" s="11">
        <v>168.5</v>
      </c>
      <c r="N743" s="11">
        <v>4.761904762E-2</v>
      </c>
      <c r="O743" s="11">
        <v>8.4250000000000007</v>
      </c>
      <c r="P743" s="23">
        <f t="shared" si="55"/>
        <v>8.4250000000000114</v>
      </c>
      <c r="Q743" s="23">
        <f t="shared" si="56"/>
        <v>8.4250000000000007</v>
      </c>
      <c r="R743" s="24">
        <f t="shared" si="57"/>
        <v>176.92500000000001</v>
      </c>
      <c r="S743" s="25">
        <f t="shared" si="58"/>
        <v>8.4250000000000114</v>
      </c>
      <c r="T743" s="31">
        <f t="shared" si="59"/>
        <v>8.4250000001685006</v>
      </c>
      <c r="U743" s="10"/>
      <c r="V743" s="10"/>
      <c r="W743" s="10"/>
      <c r="X743" s="10"/>
      <c r="Y743" s="10"/>
      <c r="Z743" s="10"/>
      <c r="AA743" s="10"/>
    </row>
    <row r="744" spans="1:27" ht="15.75">
      <c r="A744" s="10" t="s">
        <v>1023</v>
      </c>
      <c r="B744" s="10" t="s">
        <v>251</v>
      </c>
      <c r="C744" s="11">
        <v>1</v>
      </c>
      <c r="D744" s="11">
        <v>0</v>
      </c>
      <c r="E744" s="10" t="s">
        <v>39</v>
      </c>
      <c r="F744" s="11">
        <v>53.78</v>
      </c>
      <c r="G744" s="11">
        <v>1</v>
      </c>
      <c r="H744" s="11">
        <v>2.6890000000000001</v>
      </c>
      <c r="I744" s="11">
        <v>56.469000000000001</v>
      </c>
      <c r="J744" s="12">
        <v>43499</v>
      </c>
      <c r="K744" s="13">
        <v>2</v>
      </c>
      <c r="L744" s="10" t="s">
        <v>18</v>
      </c>
      <c r="M744" s="11">
        <v>53.78</v>
      </c>
      <c r="N744" s="11">
        <v>4.761904762E-2</v>
      </c>
      <c r="O744" s="11">
        <v>2.6890000000000001</v>
      </c>
      <c r="P744" s="23">
        <f t="shared" si="55"/>
        <v>2.6890000000000001</v>
      </c>
      <c r="Q744" s="23">
        <f t="shared" si="56"/>
        <v>2.6890000000000001</v>
      </c>
      <c r="R744" s="24">
        <f t="shared" si="57"/>
        <v>56.469000000000001</v>
      </c>
      <c r="S744" s="25">
        <f t="shared" si="58"/>
        <v>2.6890000000000001</v>
      </c>
      <c r="T744" s="31">
        <f t="shared" si="59"/>
        <v>2.6890000000537801</v>
      </c>
      <c r="U744" s="10"/>
      <c r="V744" s="10"/>
      <c r="W744" s="10"/>
      <c r="X744" s="10"/>
      <c r="Y744" s="10"/>
      <c r="Z744" s="10"/>
      <c r="AA744" s="10"/>
    </row>
    <row r="745" spans="1:27" ht="15.75">
      <c r="A745" s="10" t="s">
        <v>1024</v>
      </c>
      <c r="B745" s="10" t="s">
        <v>254</v>
      </c>
      <c r="C745" s="11">
        <v>1</v>
      </c>
      <c r="D745" s="11">
        <v>0</v>
      </c>
      <c r="E745" s="10" t="s">
        <v>26</v>
      </c>
      <c r="F745" s="11">
        <v>35.81</v>
      </c>
      <c r="G745" s="11">
        <v>5</v>
      </c>
      <c r="H745" s="11">
        <v>8.9525000000000006</v>
      </c>
      <c r="I745" s="11">
        <v>188.0025</v>
      </c>
      <c r="J745" s="12">
        <v>43502</v>
      </c>
      <c r="K745" s="13">
        <v>2</v>
      </c>
      <c r="L745" s="10" t="s">
        <v>18</v>
      </c>
      <c r="M745" s="11">
        <v>179.05</v>
      </c>
      <c r="N745" s="11">
        <v>4.761904762E-2</v>
      </c>
      <c r="O745" s="11">
        <v>8.9525000000000006</v>
      </c>
      <c r="P745" s="23">
        <f t="shared" si="55"/>
        <v>8.9524999999999864</v>
      </c>
      <c r="Q745" s="23">
        <f t="shared" si="56"/>
        <v>8.9525000000000006</v>
      </c>
      <c r="R745" s="24">
        <f t="shared" si="57"/>
        <v>188.0025</v>
      </c>
      <c r="S745" s="25">
        <f t="shared" si="58"/>
        <v>8.9524999999999864</v>
      </c>
      <c r="T745" s="31">
        <f t="shared" si="59"/>
        <v>8.9525000001790502</v>
      </c>
      <c r="U745" s="10"/>
      <c r="V745" s="10"/>
      <c r="W745" s="10"/>
      <c r="X745" s="10"/>
      <c r="Y745" s="10"/>
      <c r="Z745" s="10"/>
      <c r="AA745" s="10"/>
    </row>
    <row r="746" spans="1:27" ht="15.75">
      <c r="A746" s="10" t="s">
        <v>1025</v>
      </c>
      <c r="B746" s="10" t="s">
        <v>251</v>
      </c>
      <c r="C746" s="11">
        <v>0</v>
      </c>
      <c r="D746" s="11">
        <v>1</v>
      </c>
      <c r="E746" s="10" t="s">
        <v>37</v>
      </c>
      <c r="F746" s="11">
        <v>26.43</v>
      </c>
      <c r="G746" s="11">
        <v>8</v>
      </c>
      <c r="H746" s="11">
        <v>10.571999999999999</v>
      </c>
      <c r="I746" s="11">
        <v>222.012</v>
      </c>
      <c r="J746" s="12">
        <v>43520</v>
      </c>
      <c r="K746" s="13">
        <v>1</v>
      </c>
      <c r="L746" s="10" t="s">
        <v>18</v>
      </c>
      <c r="M746" s="11">
        <v>211.44</v>
      </c>
      <c r="N746" s="11">
        <v>4.761904762E-2</v>
      </c>
      <c r="O746" s="11">
        <v>10.571999999999999</v>
      </c>
      <c r="P746" s="23">
        <f t="shared" si="55"/>
        <v>10.572000000000003</v>
      </c>
      <c r="Q746" s="23">
        <f t="shared" si="56"/>
        <v>10.572000000000001</v>
      </c>
      <c r="R746" s="24">
        <f t="shared" si="57"/>
        <v>222.012</v>
      </c>
      <c r="S746" s="25">
        <f t="shared" si="58"/>
        <v>10.572000000000003</v>
      </c>
      <c r="T746" s="31">
        <f t="shared" si="59"/>
        <v>10.572000000211441</v>
      </c>
      <c r="U746" s="10"/>
      <c r="V746" s="10"/>
      <c r="W746" s="10"/>
      <c r="X746" s="10"/>
      <c r="Y746" s="10"/>
      <c r="Z746" s="10"/>
      <c r="AA746" s="10"/>
    </row>
    <row r="747" spans="1:27" ht="15.75">
      <c r="A747" s="10" t="s">
        <v>1026</v>
      </c>
      <c r="B747" s="10" t="s">
        <v>251</v>
      </c>
      <c r="C747" s="11">
        <v>1</v>
      </c>
      <c r="D747" s="11">
        <v>0</v>
      </c>
      <c r="E747" s="10" t="s">
        <v>17</v>
      </c>
      <c r="F747" s="11">
        <v>39.909999999999997</v>
      </c>
      <c r="G747" s="11">
        <v>3</v>
      </c>
      <c r="H747" s="11">
        <v>5.9865000000000004</v>
      </c>
      <c r="I747" s="11">
        <v>125.7165</v>
      </c>
      <c r="J747" s="12">
        <v>43517</v>
      </c>
      <c r="K747" s="13">
        <v>1</v>
      </c>
      <c r="L747" s="10" t="s">
        <v>18</v>
      </c>
      <c r="M747" s="11">
        <v>119.73</v>
      </c>
      <c r="N747" s="11">
        <v>4.761904762E-2</v>
      </c>
      <c r="O747" s="11">
        <v>5.9865000000000004</v>
      </c>
      <c r="P747" s="23">
        <f t="shared" si="55"/>
        <v>5.9864999999999924</v>
      </c>
      <c r="Q747" s="23">
        <f t="shared" si="56"/>
        <v>5.9864999999999995</v>
      </c>
      <c r="R747" s="24">
        <f t="shared" si="57"/>
        <v>125.7165</v>
      </c>
      <c r="S747" s="25">
        <f t="shared" si="58"/>
        <v>5.9864999999999924</v>
      </c>
      <c r="T747" s="31">
        <f t="shared" si="59"/>
        <v>5.9865000001197295</v>
      </c>
      <c r="U747" s="10"/>
      <c r="V747" s="10"/>
      <c r="W747" s="10"/>
      <c r="X747" s="10"/>
      <c r="Y747" s="10"/>
      <c r="Z747" s="10"/>
      <c r="AA747" s="10"/>
    </row>
    <row r="748" spans="1:27" ht="15.75">
      <c r="A748" s="10" t="s">
        <v>1027</v>
      </c>
      <c r="B748" s="10" t="s">
        <v>251</v>
      </c>
      <c r="C748" s="11">
        <v>1</v>
      </c>
      <c r="D748" s="11">
        <v>1</v>
      </c>
      <c r="E748" s="10" t="s">
        <v>26</v>
      </c>
      <c r="F748" s="11">
        <v>21.9</v>
      </c>
      <c r="G748" s="11">
        <v>3</v>
      </c>
      <c r="H748" s="11">
        <v>3.2850000000000001</v>
      </c>
      <c r="I748" s="11">
        <v>68.984999999999999</v>
      </c>
      <c r="J748" s="12">
        <v>43474</v>
      </c>
      <c r="K748" s="13">
        <v>2</v>
      </c>
      <c r="L748" s="10" t="s">
        <v>18</v>
      </c>
      <c r="M748" s="11">
        <v>65.7</v>
      </c>
      <c r="N748" s="11">
        <v>4.761904762E-2</v>
      </c>
      <c r="O748" s="11">
        <v>3.2850000000000001</v>
      </c>
      <c r="P748" s="23">
        <f t="shared" si="55"/>
        <v>3.2849999999999824</v>
      </c>
      <c r="Q748" s="23">
        <f t="shared" si="56"/>
        <v>3.2850000000000001</v>
      </c>
      <c r="R748" s="24">
        <f t="shared" si="57"/>
        <v>68.984999999999985</v>
      </c>
      <c r="S748" s="25">
        <f t="shared" si="58"/>
        <v>3.2849999999999966</v>
      </c>
      <c r="T748" s="31">
        <f t="shared" si="59"/>
        <v>3.2850000000656991</v>
      </c>
      <c r="U748" s="10"/>
      <c r="V748" s="10"/>
      <c r="W748" s="10"/>
      <c r="X748" s="10"/>
      <c r="Y748" s="10"/>
      <c r="Z748" s="10"/>
      <c r="AA748" s="10"/>
    </row>
    <row r="749" spans="1:27" ht="15.75">
      <c r="A749" s="10" t="s">
        <v>1028</v>
      </c>
      <c r="B749" s="10" t="s">
        <v>251</v>
      </c>
      <c r="C749" s="11">
        <v>1</v>
      </c>
      <c r="D749" s="11">
        <v>1</v>
      </c>
      <c r="E749" s="10" t="s">
        <v>37</v>
      </c>
      <c r="F749" s="11">
        <v>62.85</v>
      </c>
      <c r="G749" s="11">
        <v>4</v>
      </c>
      <c r="H749" s="11">
        <v>12.57</v>
      </c>
      <c r="I749" s="11">
        <v>263.97000000000003</v>
      </c>
      <c r="J749" s="12">
        <v>43521</v>
      </c>
      <c r="K749" s="13">
        <v>1</v>
      </c>
      <c r="L749" s="10" t="s">
        <v>18</v>
      </c>
      <c r="M749" s="11">
        <v>251.4</v>
      </c>
      <c r="N749" s="11">
        <v>4.761904762E-2</v>
      </c>
      <c r="O749" s="11">
        <v>12.57</v>
      </c>
      <c r="P749" s="23">
        <f t="shared" si="55"/>
        <v>12.570000000000022</v>
      </c>
      <c r="Q749" s="23">
        <f t="shared" si="56"/>
        <v>12.57</v>
      </c>
      <c r="R749" s="24">
        <f t="shared" si="57"/>
        <v>263.97000000000003</v>
      </c>
      <c r="S749" s="25">
        <f t="shared" si="58"/>
        <v>12.570000000000022</v>
      </c>
      <c r="T749" s="31">
        <f t="shared" si="59"/>
        <v>12.570000000251401</v>
      </c>
      <c r="U749" s="10"/>
      <c r="V749" s="10"/>
      <c r="W749" s="10"/>
      <c r="X749" s="10"/>
      <c r="Y749" s="10"/>
      <c r="Z749" s="10"/>
      <c r="AA749" s="10"/>
    </row>
    <row r="750" spans="1:27" ht="15.75">
      <c r="A750" s="10" t="s">
        <v>1029</v>
      </c>
      <c r="B750" s="10" t="s">
        <v>254</v>
      </c>
      <c r="C750" s="11">
        <v>1</v>
      </c>
      <c r="D750" s="11">
        <v>1</v>
      </c>
      <c r="E750" s="10" t="s">
        <v>37</v>
      </c>
      <c r="F750" s="11">
        <v>21.04</v>
      </c>
      <c r="G750" s="11">
        <v>4</v>
      </c>
      <c r="H750" s="11">
        <v>4.2080000000000002</v>
      </c>
      <c r="I750" s="11">
        <v>88.367999999999995</v>
      </c>
      <c r="J750" s="12">
        <v>43478</v>
      </c>
      <c r="K750" s="13">
        <v>1</v>
      </c>
      <c r="L750" s="10" t="s">
        <v>23</v>
      </c>
      <c r="M750" s="11">
        <v>84.16</v>
      </c>
      <c r="N750" s="11">
        <v>4.761904762E-2</v>
      </c>
      <c r="O750" s="11">
        <v>4.2080000000000002</v>
      </c>
      <c r="P750" s="23">
        <f t="shared" si="55"/>
        <v>4.2079999999999984</v>
      </c>
      <c r="Q750" s="23">
        <f t="shared" si="56"/>
        <v>4.2080000000000002</v>
      </c>
      <c r="R750" s="24">
        <f t="shared" si="57"/>
        <v>88.367999999999995</v>
      </c>
      <c r="S750" s="25">
        <f t="shared" si="58"/>
        <v>4.2079999999999984</v>
      </c>
      <c r="T750" s="31">
        <f t="shared" si="59"/>
        <v>4.2080000000841595</v>
      </c>
      <c r="U750" s="10"/>
      <c r="V750" s="10"/>
      <c r="W750" s="10"/>
      <c r="X750" s="10"/>
      <c r="Y750" s="10"/>
      <c r="Z750" s="10"/>
      <c r="AA750" s="10"/>
    </row>
    <row r="751" spans="1:27" ht="15.75">
      <c r="A751" s="10" t="s">
        <v>1030</v>
      </c>
      <c r="B751" s="10" t="s">
        <v>251</v>
      </c>
      <c r="C751" s="11">
        <v>1</v>
      </c>
      <c r="D751" s="11">
        <v>0</v>
      </c>
      <c r="E751" s="10" t="s">
        <v>26</v>
      </c>
      <c r="F751" s="11">
        <v>65.91</v>
      </c>
      <c r="G751" s="11">
        <v>6</v>
      </c>
      <c r="H751" s="11">
        <v>19.773</v>
      </c>
      <c r="I751" s="11">
        <v>415.233</v>
      </c>
      <c r="J751" s="12">
        <v>43505</v>
      </c>
      <c r="K751" s="13">
        <v>1</v>
      </c>
      <c r="L751" s="10" t="s">
        <v>23</v>
      </c>
      <c r="M751" s="11">
        <v>395.46</v>
      </c>
      <c r="N751" s="11">
        <v>4.761904762E-2</v>
      </c>
      <c r="O751" s="11">
        <v>19.773</v>
      </c>
      <c r="P751" s="23">
        <f t="shared" si="55"/>
        <v>19.773000000000025</v>
      </c>
      <c r="Q751" s="23">
        <f t="shared" si="56"/>
        <v>19.773</v>
      </c>
      <c r="R751" s="24">
        <f t="shared" si="57"/>
        <v>415.233</v>
      </c>
      <c r="S751" s="25">
        <f t="shared" si="58"/>
        <v>19.773000000000025</v>
      </c>
      <c r="T751" s="31">
        <f t="shared" si="59"/>
        <v>19.773000000395459</v>
      </c>
      <c r="U751" s="10"/>
      <c r="V751" s="10"/>
      <c r="W751" s="10"/>
      <c r="X751" s="10"/>
      <c r="Y751" s="10"/>
      <c r="Z751" s="10"/>
      <c r="AA751" s="10"/>
    </row>
    <row r="752" spans="1:27" ht="15.75">
      <c r="A752" s="10" t="s">
        <v>1031</v>
      </c>
      <c r="B752" s="10" t="s">
        <v>246</v>
      </c>
      <c r="C752" s="11">
        <v>0</v>
      </c>
      <c r="D752" s="11">
        <v>1</v>
      </c>
      <c r="E752" s="10" t="s">
        <v>39</v>
      </c>
      <c r="F752" s="11">
        <v>42.57</v>
      </c>
      <c r="G752" s="11">
        <v>7</v>
      </c>
      <c r="H752" s="11">
        <v>14.8995</v>
      </c>
      <c r="I752" s="11">
        <v>312.8895</v>
      </c>
      <c r="J752" s="12">
        <v>43471</v>
      </c>
      <c r="K752" s="13">
        <v>1</v>
      </c>
      <c r="L752" s="10" t="s">
        <v>23</v>
      </c>
      <c r="M752" s="11">
        <v>297.99</v>
      </c>
      <c r="N752" s="11">
        <v>4.761904762E-2</v>
      </c>
      <c r="O752" s="11">
        <v>14.8995</v>
      </c>
      <c r="P752" s="23">
        <f t="shared" si="55"/>
        <v>14.899499999999989</v>
      </c>
      <c r="Q752" s="23">
        <f t="shared" si="56"/>
        <v>14.899500000000002</v>
      </c>
      <c r="R752" s="24">
        <f t="shared" si="57"/>
        <v>312.8895</v>
      </c>
      <c r="S752" s="25">
        <f t="shared" si="58"/>
        <v>14.899499999999989</v>
      </c>
      <c r="T752" s="31">
        <f t="shared" si="59"/>
        <v>14.899500000297991</v>
      </c>
      <c r="U752" s="10"/>
      <c r="V752" s="10"/>
      <c r="W752" s="10"/>
      <c r="X752" s="10"/>
      <c r="Y752" s="10"/>
      <c r="Z752" s="10"/>
      <c r="AA752" s="10"/>
    </row>
    <row r="753" spans="1:27" ht="15.75">
      <c r="A753" s="10" t="s">
        <v>1032</v>
      </c>
      <c r="B753" s="10" t="s">
        <v>254</v>
      </c>
      <c r="C753" s="11">
        <v>1</v>
      </c>
      <c r="D753" s="11">
        <v>0</v>
      </c>
      <c r="E753" s="10" t="s">
        <v>37</v>
      </c>
      <c r="F753" s="11">
        <v>50.49</v>
      </c>
      <c r="G753" s="11">
        <v>9</v>
      </c>
      <c r="H753" s="11">
        <v>22.720500000000001</v>
      </c>
      <c r="I753" s="11">
        <v>477.13049999999998</v>
      </c>
      <c r="J753" s="12">
        <v>43475</v>
      </c>
      <c r="K753" s="13">
        <v>2</v>
      </c>
      <c r="L753" s="10" t="s">
        <v>23</v>
      </c>
      <c r="M753" s="11">
        <v>454.41</v>
      </c>
      <c r="N753" s="11">
        <v>4.761904762E-2</v>
      </c>
      <c r="O753" s="11">
        <v>22.720500000000001</v>
      </c>
      <c r="P753" s="23">
        <f t="shared" si="55"/>
        <v>22.720500000000015</v>
      </c>
      <c r="Q753" s="23">
        <f t="shared" si="56"/>
        <v>22.720500000000001</v>
      </c>
      <c r="R753" s="24">
        <f t="shared" si="57"/>
        <v>477.13050000000004</v>
      </c>
      <c r="S753" s="25">
        <f t="shared" si="58"/>
        <v>22.720499999999959</v>
      </c>
      <c r="T753" s="31">
        <f t="shared" si="59"/>
        <v>22.720500000454411</v>
      </c>
      <c r="U753" s="10"/>
      <c r="V753" s="10"/>
      <c r="W753" s="10"/>
      <c r="X753" s="10"/>
      <c r="Y753" s="10"/>
      <c r="Z753" s="10"/>
      <c r="AA753" s="10"/>
    </row>
    <row r="754" spans="1:27" ht="15.75">
      <c r="A754" s="10" t="s">
        <v>1033</v>
      </c>
      <c r="B754" s="10" t="s">
        <v>251</v>
      </c>
      <c r="C754" s="11">
        <v>0</v>
      </c>
      <c r="D754" s="11">
        <v>0</v>
      </c>
      <c r="E754" s="10" t="s">
        <v>22</v>
      </c>
      <c r="F754" s="11">
        <v>46.02</v>
      </c>
      <c r="G754" s="11">
        <v>6</v>
      </c>
      <c r="H754" s="11">
        <v>13.805999999999999</v>
      </c>
      <c r="I754" s="11">
        <v>289.92599999999999</v>
      </c>
      <c r="J754" s="12">
        <v>43503</v>
      </c>
      <c r="K754" s="13">
        <v>2</v>
      </c>
      <c r="L754" s="10" t="s">
        <v>23</v>
      </c>
      <c r="M754" s="11">
        <v>276.12</v>
      </c>
      <c r="N754" s="11">
        <v>4.761904762E-2</v>
      </c>
      <c r="O754" s="11">
        <v>13.805999999999999</v>
      </c>
      <c r="P754" s="23">
        <f t="shared" si="55"/>
        <v>13.805999999999983</v>
      </c>
      <c r="Q754" s="23">
        <f t="shared" si="56"/>
        <v>13.806000000000001</v>
      </c>
      <c r="R754" s="24">
        <f t="shared" si="57"/>
        <v>289.92599999999999</v>
      </c>
      <c r="S754" s="25">
        <f t="shared" si="58"/>
        <v>13.805999999999983</v>
      </c>
      <c r="T754" s="31">
        <f t="shared" si="59"/>
        <v>13.80600000027612</v>
      </c>
      <c r="U754" s="10"/>
      <c r="V754" s="10"/>
      <c r="W754" s="10"/>
      <c r="X754" s="10"/>
      <c r="Y754" s="10"/>
      <c r="Z754" s="10"/>
      <c r="AA754" s="10"/>
    </row>
    <row r="755" spans="1:27" ht="15.75">
      <c r="A755" s="10" t="s">
        <v>1034</v>
      </c>
      <c r="B755" s="10" t="s">
        <v>254</v>
      </c>
      <c r="C755" s="11">
        <v>0</v>
      </c>
      <c r="D755" s="11">
        <v>1</v>
      </c>
      <c r="E755" s="10" t="s">
        <v>26</v>
      </c>
      <c r="F755" s="11">
        <v>15.8</v>
      </c>
      <c r="G755" s="11">
        <v>10</v>
      </c>
      <c r="H755" s="11">
        <v>7.9</v>
      </c>
      <c r="I755" s="11">
        <v>165.9</v>
      </c>
      <c r="J755" s="12">
        <v>43474</v>
      </c>
      <c r="K755" s="13">
        <v>1</v>
      </c>
      <c r="L755" s="10" t="s">
        <v>23</v>
      </c>
      <c r="M755" s="11">
        <v>158</v>
      </c>
      <c r="N755" s="11">
        <v>4.761904762E-2</v>
      </c>
      <c r="O755" s="11">
        <v>7.9</v>
      </c>
      <c r="P755" s="23">
        <f t="shared" si="55"/>
        <v>7.9000000000000057</v>
      </c>
      <c r="Q755" s="23">
        <f t="shared" si="56"/>
        <v>7.9</v>
      </c>
      <c r="R755" s="24">
        <f t="shared" si="57"/>
        <v>165.9</v>
      </c>
      <c r="S755" s="25">
        <f t="shared" si="58"/>
        <v>7.9000000000000057</v>
      </c>
      <c r="T755" s="31">
        <f t="shared" si="59"/>
        <v>7.9000000001580002</v>
      </c>
      <c r="U755" s="10"/>
      <c r="V755" s="10"/>
      <c r="W755" s="10"/>
      <c r="X755" s="10"/>
      <c r="Y755" s="10"/>
      <c r="Z755" s="10"/>
      <c r="AA755" s="10"/>
    </row>
    <row r="756" spans="1:27" ht="15.75">
      <c r="A756" s="10" t="s">
        <v>1035</v>
      </c>
      <c r="B756" s="10" t="s">
        <v>246</v>
      </c>
      <c r="C756" s="11">
        <v>1</v>
      </c>
      <c r="D756" s="11">
        <v>1</v>
      </c>
      <c r="E756" s="10" t="s">
        <v>37</v>
      </c>
      <c r="F756" s="11">
        <v>98.66</v>
      </c>
      <c r="G756" s="11">
        <v>9</v>
      </c>
      <c r="H756" s="11">
        <v>44.396999999999998</v>
      </c>
      <c r="I756" s="11">
        <v>932.33699999999999</v>
      </c>
      <c r="J756" s="12">
        <v>43515</v>
      </c>
      <c r="K756" s="13">
        <v>2</v>
      </c>
      <c r="L756" s="10" t="s">
        <v>23</v>
      </c>
      <c r="M756" s="11">
        <v>887.94</v>
      </c>
      <c r="N756" s="11">
        <v>4.761904762E-2</v>
      </c>
      <c r="O756" s="11">
        <v>44.396999999999998</v>
      </c>
      <c r="P756" s="23">
        <f t="shared" si="55"/>
        <v>44.396999999999935</v>
      </c>
      <c r="Q756" s="23">
        <f t="shared" si="56"/>
        <v>44.396999999999998</v>
      </c>
      <c r="R756" s="24">
        <f t="shared" si="57"/>
        <v>932.33699999999999</v>
      </c>
      <c r="S756" s="25">
        <f t="shared" si="58"/>
        <v>44.396999999999935</v>
      </c>
      <c r="T756" s="31">
        <f t="shared" si="59"/>
        <v>44.397000000887942</v>
      </c>
      <c r="U756" s="10"/>
      <c r="V756" s="10"/>
      <c r="W756" s="10"/>
      <c r="X756" s="10"/>
      <c r="Y756" s="10"/>
      <c r="Z756" s="10"/>
      <c r="AA756" s="10"/>
    </row>
    <row r="757" spans="1:27" ht="15.75">
      <c r="A757" s="10" t="s">
        <v>1036</v>
      </c>
      <c r="B757" s="10" t="s">
        <v>254</v>
      </c>
      <c r="C757" s="11">
        <v>1</v>
      </c>
      <c r="D757" s="11">
        <v>0</v>
      </c>
      <c r="E757" s="10" t="s">
        <v>39</v>
      </c>
      <c r="F757" s="11">
        <v>91.98</v>
      </c>
      <c r="G757" s="11">
        <v>1</v>
      </c>
      <c r="H757" s="11">
        <v>4.5990000000000002</v>
      </c>
      <c r="I757" s="11">
        <v>96.578999999999994</v>
      </c>
      <c r="J757" s="12">
        <v>43542</v>
      </c>
      <c r="K757" s="13">
        <v>2</v>
      </c>
      <c r="L757" s="10" t="s">
        <v>23</v>
      </c>
      <c r="M757" s="11">
        <v>91.98</v>
      </c>
      <c r="N757" s="11">
        <v>4.761904762E-2</v>
      </c>
      <c r="O757" s="11">
        <v>4.5990000000000002</v>
      </c>
      <c r="P757" s="23">
        <f t="shared" si="55"/>
        <v>4.5990000000000038</v>
      </c>
      <c r="Q757" s="23">
        <f t="shared" si="56"/>
        <v>4.5990000000000002</v>
      </c>
      <c r="R757" s="24">
        <f t="shared" si="57"/>
        <v>96.579000000000008</v>
      </c>
      <c r="S757" s="25">
        <f t="shared" si="58"/>
        <v>4.5989999999999895</v>
      </c>
      <c r="T757" s="31">
        <f t="shared" si="59"/>
        <v>4.5990000000919808</v>
      </c>
      <c r="U757" s="10"/>
      <c r="V757" s="10"/>
      <c r="W757" s="10"/>
      <c r="X757" s="10"/>
      <c r="Y757" s="10"/>
      <c r="Z757" s="10"/>
      <c r="AA757" s="10"/>
    </row>
    <row r="758" spans="1:27" ht="15.75">
      <c r="A758" s="10" t="s">
        <v>1037</v>
      </c>
      <c r="B758" s="10" t="s">
        <v>246</v>
      </c>
      <c r="C758" s="11">
        <v>1</v>
      </c>
      <c r="D758" s="11">
        <v>0</v>
      </c>
      <c r="E758" s="10" t="s">
        <v>22</v>
      </c>
      <c r="F758" s="11">
        <v>20.89</v>
      </c>
      <c r="G758" s="11">
        <v>2</v>
      </c>
      <c r="H758" s="11">
        <v>2.089</v>
      </c>
      <c r="I758" s="11">
        <v>43.869</v>
      </c>
      <c r="J758" s="12">
        <v>43501</v>
      </c>
      <c r="K758" s="13">
        <v>2</v>
      </c>
      <c r="L758" s="10" t="s">
        <v>23</v>
      </c>
      <c r="M758" s="11">
        <v>41.78</v>
      </c>
      <c r="N758" s="11">
        <v>4.761904762E-2</v>
      </c>
      <c r="O758" s="11">
        <v>2.089</v>
      </c>
      <c r="P758" s="23">
        <f t="shared" si="55"/>
        <v>2.0889999999999986</v>
      </c>
      <c r="Q758" s="23">
        <f t="shared" si="56"/>
        <v>2.089</v>
      </c>
      <c r="R758" s="24">
        <f t="shared" si="57"/>
        <v>43.869</v>
      </c>
      <c r="S758" s="25">
        <f t="shared" si="58"/>
        <v>2.0889999999999986</v>
      </c>
      <c r="T758" s="31">
        <f t="shared" si="59"/>
        <v>2.0890000000417799</v>
      </c>
      <c r="U758" s="10"/>
      <c r="V758" s="10"/>
      <c r="W758" s="10"/>
      <c r="X758" s="10"/>
      <c r="Y758" s="10"/>
      <c r="Z758" s="10"/>
      <c r="AA758" s="10"/>
    </row>
    <row r="759" spans="1:27" ht="15.75">
      <c r="A759" s="10" t="s">
        <v>1038</v>
      </c>
      <c r="B759" s="10" t="s">
        <v>246</v>
      </c>
      <c r="C759" s="11">
        <v>0</v>
      </c>
      <c r="D759" s="11">
        <v>1</v>
      </c>
      <c r="E759" s="10" t="s">
        <v>39</v>
      </c>
      <c r="F759" s="11">
        <v>15.5</v>
      </c>
      <c r="G759" s="11">
        <v>1</v>
      </c>
      <c r="H759" s="11">
        <v>0.77500000000000002</v>
      </c>
      <c r="I759" s="11">
        <v>16.274999999999999</v>
      </c>
      <c r="J759" s="12">
        <v>43543</v>
      </c>
      <c r="K759" s="13">
        <v>2</v>
      </c>
      <c r="L759" s="10" t="s">
        <v>282</v>
      </c>
      <c r="M759" s="11">
        <v>15.5</v>
      </c>
      <c r="N759" s="11">
        <v>4.761904762E-2</v>
      </c>
      <c r="O759" s="11">
        <v>0.77500000000000002</v>
      </c>
      <c r="P759" s="23">
        <f t="shared" si="55"/>
        <v>0.77499999999999858</v>
      </c>
      <c r="Q759" s="23">
        <f t="shared" si="56"/>
        <v>0.77500000000000002</v>
      </c>
      <c r="R759" s="24">
        <f t="shared" si="57"/>
        <v>16.274999999999999</v>
      </c>
      <c r="S759" s="25">
        <f t="shared" si="58"/>
        <v>0.77499999999999858</v>
      </c>
      <c r="T759" s="31">
        <f t="shared" si="59"/>
        <v>0.77500000001549996</v>
      </c>
      <c r="U759" s="10"/>
      <c r="V759" s="10"/>
      <c r="W759" s="10"/>
      <c r="X759" s="10"/>
      <c r="Y759" s="10"/>
      <c r="Z759" s="10"/>
      <c r="AA759" s="10"/>
    </row>
    <row r="760" spans="1:27" ht="15.75">
      <c r="A760" s="10" t="s">
        <v>1039</v>
      </c>
      <c r="B760" s="10" t="s">
        <v>254</v>
      </c>
      <c r="C760" s="11">
        <v>1</v>
      </c>
      <c r="D760" s="11">
        <v>0</v>
      </c>
      <c r="E760" s="10" t="s">
        <v>22</v>
      </c>
      <c r="F760" s="11">
        <v>96.82</v>
      </c>
      <c r="G760" s="11">
        <v>3</v>
      </c>
      <c r="H760" s="11">
        <v>14.523</v>
      </c>
      <c r="I760" s="11">
        <v>304.983</v>
      </c>
      <c r="J760" s="12">
        <v>43554</v>
      </c>
      <c r="K760" s="13">
        <v>2</v>
      </c>
      <c r="L760" s="10" t="s">
        <v>23</v>
      </c>
      <c r="M760" s="11">
        <v>290.45999999999998</v>
      </c>
      <c r="N760" s="11">
        <v>4.761904762E-2</v>
      </c>
      <c r="O760" s="11">
        <v>14.523</v>
      </c>
      <c r="P760" s="23">
        <f t="shared" si="55"/>
        <v>14.523000000000025</v>
      </c>
      <c r="Q760" s="23">
        <f t="shared" si="56"/>
        <v>14.523</v>
      </c>
      <c r="R760" s="24">
        <f t="shared" si="57"/>
        <v>304.983</v>
      </c>
      <c r="S760" s="25">
        <f t="shared" si="58"/>
        <v>14.523000000000025</v>
      </c>
      <c r="T760" s="31">
        <f t="shared" si="59"/>
        <v>14.523000000290461</v>
      </c>
      <c r="U760" s="10"/>
      <c r="V760" s="10"/>
      <c r="W760" s="10"/>
      <c r="X760" s="10"/>
      <c r="Y760" s="10"/>
      <c r="Z760" s="10"/>
      <c r="AA760" s="10"/>
    </row>
    <row r="761" spans="1:27" ht="15.75">
      <c r="A761" s="10" t="s">
        <v>1040</v>
      </c>
      <c r="B761" s="10" t="s">
        <v>251</v>
      </c>
      <c r="C761" s="11">
        <v>0</v>
      </c>
      <c r="D761" s="11">
        <v>0</v>
      </c>
      <c r="E761" s="10" t="s">
        <v>37</v>
      </c>
      <c r="F761" s="11">
        <v>33.33</v>
      </c>
      <c r="G761" s="11">
        <v>2</v>
      </c>
      <c r="H761" s="11">
        <v>3.3330000000000002</v>
      </c>
      <c r="I761" s="11">
        <v>69.992999999999995</v>
      </c>
      <c r="J761" s="12">
        <v>43491</v>
      </c>
      <c r="K761" s="13">
        <v>1</v>
      </c>
      <c r="L761" s="10" t="s">
        <v>282</v>
      </c>
      <c r="M761" s="11">
        <v>66.66</v>
      </c>
      <c r="N761" s="11">
        <v>4.761904762E-2</v>
      </c>
      <c r="O761" s="11">
        <v>3.3330000000000002</v>
      </c>
      <c r="P761" s="23">
        <f t="shared" si="55"/>
        <v>3.3329999999999984</v>
      </c>
      <c r="Q761" s="23">
        <f t="shared" si="56"/>
        <v>3.3330000000000002</v>
      </c>
      <c r="R761" s="24">
        <f t="shared" si="57"/>
        <v>69.992999999999995</v>
      </c>
      <c r="S761" s="25">
        <f t="shared" si="58"/>
        <v>3.3329999999999984</v>
      </c>
      <c r="T761" s="31">
        <f t="shared" si="59"/>
        <v>3.3330000000666598</v>
      </c>
      <c r="U761" s="10"/>
      <c r="V761" s="10"/>
      <c r="W761" s="10"/>
      <c r="X761" s="10"/>
      <c r="Y761" s="10"/>
      <c r="Z761" s="10"/>
      <c r="AA761" s="10"/>
    </row>
    <row r="762" spans="1:27" ht="15.75">
      <c r="A762" s="10" t="s">
        <v>1041</v>
      </c>
      <c r="B762" s="10" t="s">
        <v>251</v>
      </c>
      <c r="C762" s="11">
        <v>0</v>
      </c>
      <c r="D762" s="11">
        <v>1</v>
      </c>
      <c r="E762" s="10" t="s">
        <v>22</v>
      </c>
      <c r="F762" s="11">
        <v>38.270000000000003</v>
      </c>
      <c r="G762" s="11">
        <v>2</v>
      </c>
      <c r="H762" s="11">
        <v>3.827</v>
      </c>
      <c r="I762" s="11">
        <v>80.367000000000004</v>
      </c>
      <c r="J762" s="12">
        <v>43526</v>
      </c>
      <c r="K762" s="13">
        <v>2</v>
      </c>
      <c r="L762" s="10" t="s">
        <v>282</v>
      </c>
      <c r="M762" s="11">
        <v>76.540000000000006</v>
      </c>
      <c r="N762" s="11">
        <v>4.761904762E-2</v>
      </c>
      <c r="O762" s="11">
        <v>3.827</v>
      </c>
      <c r="P762" s="23">
        <f t="shared" si="55"/>
        <v>3.8269999999999982</v>
      </c>
      <c r="Q762" s="23">
        <f t="shared" si="56"/>
        <v>3.8270000000000004</v>
      </c>
      <c r="R762" s="24">
        <f t="shared" si="57"/>
        <v>80.367000000000004</v>
      </c>
      <c r="S762" s="25">
        <f t="shared" si="58"/>
        <v>3.8269999999999982</v>
      </c>
      <c r="T762" s="31">
        <f t="shared" si="59"/>
        <v>3.8270000000765401</v>
      </c>
      <c r="U762" s="10"/>
      <c r="V762" s="10"/>
      <c r="W762" s="10"/>
      <c r="X762" s="10"/>
      <c r="Y762" s="10"/>
      <c r="Z762" s="10"/>
      <c r="AA762" s="10"/>
    </row>
    <row r="763" spans="1:27" ht="15.75">
      <c r="A763" s="10" t="s">
        <v>1042</v>
      </c>
      <c r="B763" s="10" t="s">
        <v>246</v>
      </c>
      <c r="C763" s="11">
        <v>0</v>
      </c>
      <c r="D763" s="11">
        <v>1</v>
      </c>
      <c r="E763" s="10" t="s">
        <v>26</v>
      </c>
      <c r="F763" s="11">
        <v>33.299999999999997</v>
      </c>
      <c r="G763" s="11">
        <v>9</v>
      </c>
      <c r="H763" s="11">
        <v>14.984999999999999</v>
      </c>
      <c r="I763" s="11">
        <v>314.685</v>
      </c>
      <c r="J763" s="12">
        <v>43528</v>
      </c>
      <c r="K763" s="13">
        <v>2</v>
      </c>
      <c r="L763" s="10" t="s">
        <v>18</v>
      </c>
      <c r="M763" s="11">
        <v>299.7</v>
      </c>
      <c r="N763" s="11">
        <v>4.761904762E-2</v>
      </c>
      <c r="O763" s="11">
        <v>14.984999999999999</v>
      </c>
      <c r="P763" s="23">
        <f t="shared" si="55"/>
        <v>14.985000000000014</v>
      </c>
      <c r="Q763" s="23">
        <f t="shared" si="56"/>
        <v>14.984999999999999</v>
      </c>
      <c r="R763" s="24">
        <f t="shared" si="57"/>
        <v>314.685</v>
      </c>
      <c r="S763" s="25">
        <f t="shared" si="58"/>
        <v>14.985000000000014</v>
      </c>
      <c r="T763" s="31">
        <f t="shared" si="59"/>
        <v>14.985000000299701</v>
      </c>
      <c r="U763" s="10"/>
      <c r="V763" s="10"/>
      <c r="W763" s="10"/>
      <c r="X763" s="10"/>
      <c r="Y763" s="10"/>
      <c r="Z763" s="10"/>
      <c r="AA763" s="10"/>
    </row>
    <row r="764" spans="1:27" ht="15.75">
      <c r="A764" s="10" t="s">
        <v>1043</v>
      </c>
      <c r="B764" s="10" t="s">
        <v>246</v>
      </c>
      <c r="C764" s="11">
        <v>1</v>
      </c>
      <c r="D764" s="11">
        <v>0</v>
      </c>
      <c r="E764" s="10" t="s">
        <v>26</v>
      </c>
      <c r="F764" s="11">
        <v>81.010000000000005</v>
      </c>
      <c r="G764" s="11">
        <v>3</v>
      </c>
      <c r="H764" s="11">
        <v>12.1515</v>
      </c>
      <c r="I764" s="11">
        <v>255.1815</v>
      </c>
      <c r="J764" s="12">
        <v>43478</v>
      </c>
      <c r="K764" s="13">
        <v>1</v>
      </c>
      <c r="L764" s="10" t="s">
        <v>282</v>
      </c>
      <c r="M764" s="11">
        <v>243.03</v>
      </c>
      <c r="N764" s="11">
        <v>4.761904762E-2</v>
      </c>
      <c r="O764" s="11">
        <v>12.1515</v>
      </c>
      <c r="P764" s="23">
        <f t="shared" si="55"/>
        <v>12.151500000000027</v>
      </c>
      <c r="Q764" s="23">
        <f t="shared" si="56"/>
        <v>12.151500000000002</v>
      </c>
      <c r="R764" s="24">
        <f t="shared" si="57"/>
        <v>255.18150000000003</v>
      </c>
      <c r="S764" s="25">
        <f t="shared" si="58"/>
        <v>12.151499999999999</v>
      </c>
      <c r="T764" s="31">
        <f t="shared" si="59"/>
        <v>12.151500000243031</v>
      </c>
      <c r="U764" s="10"/>
      <c r="V764" s="10"/>
      <c r="W764" s="10"/>
      <c r="X764" s="10"/>
      <c r="Y764" s="10"/>
      <c r="Z764" s="10"/>
      <c r="AA764" s="10"/>
    </row>
    <row r="765" spans="1:27" ht="15.75">
      <c r="A765" s="10" t="s">
        <v>1044</v>
      </c>
      <c r="B765" s="10" t="s">
        <v>246</v>
      </c>
      <c r="C765" s="11">
        <v>0</v>
      </c>
      <c r="D765" s="11">
        <v>1</v>
      </c>
      <c r="E765" s="10" t="s">
        <v>17</v>
      </c>
      <c r="F765" s="11">
        <v>15.8</v>
      </c>
      <c r="G765" s="11">
        <v>3</v>
      </c>
      <c r="H765" s="11">
        <v>2.37</v>
      </c>
      <c r="I765" s="11">
        <v>49.77</v>
      </c>
      <c r="J765" s="12">
        <v>43549</v>
      </c>
      <c r="K765" s="13">
        <v>2</v>
      </c>
      <c r="L765" s="10" t="s">
        <v>23</v>
      </c>
      <c r="M765" s="11">
        <v>47.4</v>
      </c>
      <c r="N765" s="11">
        <v>4.761904762E-2</v>
      </c>
      <c r="O765" s="11">
        <v>2.37</v>
      </c>
      <c r="P765" s="23">
        <f t="shared" si="55"/>
        <v>2.3700000000000045</v>
      </c>
      <c r="Q765" s="23">
        <f t="shared" si="56"/>
        <v>2.37</v>
      </c>
      <c r="R765" s="24">
        <f t="shared" si="57"/>
        <v>49.77</v>
      </c>
      <c r="S765" s="25">
        <f t="shared" si="58"/>
        <v>2.3700000000000045</v>
      </c>
      <c r="T765" s="31">
        <f t="shared" si="59"/>
        <v>2.3700000000474</v>
      </c>
      <c r="U765" s="10"/>
      <c r="V765" s="10"/>
      <c r="W765" s="10"/>
      <c r="X765" s="10"/>
      <c r="Y765" s="10"/>
      <c r="Z765" s="10"/>
      <c r="AA765" s="10"/>
    </row>
    <row r="766" spans="1:27" ht="15.75">
      <c r="A766" s="10" t="s">
        <v>1045</v>
      </c>
      <c r="B766" s="10" t="s">
        <v>251</v>
      </c>
      <c r="C766" s="11">
        <v>1</v>
      </c>
      <c r="D766" s="11">
        <v>1</v>
      </c>
      <c r="E766" s="10" t="s">
        <v>22</v>
      </c>
      <c r="F766" s="11">
        <v>34.49</v>
      </c>
      <c r="G766" s="11">
        <v>5</v>
      </c>
      <c r="H766" s="11">
        <v>8.6225000000000005</v>
      </c>
      <c r="I766" s="11">
        <v>181.07249999999999</v>
      </c>
      <c r="J766" s="12">
        <v>43535</v>
      </c>
      <c r="K766" s="13">
        <v>2</v>
      </c>
      <c r="L766" s="10" t="s">
        <v>282</v>
      </c>
      <c r="M766" s="11">
        <v>172.45</v>
      </c>
      <c r="N766" s="11">
        <v>4.761904762E-2</v>
      </c>
      <c r="O766" s="11">
        <v>8.6225000000000005</v>
      </c>
      <c r="P766" s="23">
        <f t="shared" si="55"/>
        <v>8.6225000000000307</v>
      </c>
      <c r="Q766" s="23">
        <f t="shared" si="56"/>
        <v>8.6225000000000005</v>
      </c>
      <c r="R766" s="24">
        <f t="shared" si="57"/>
        <v>181.07250000000002</v>
      </c>
      <c r="S766" s="25">
        <f t="shared" si="58"/>
        <v>8.6225000000000023</v>
      </c>
      <c r="T766" s="31">
        <f t="shared" si="59"/>
        <v>8.622500000172451</v>
      </c>
      <c r="U766" s="10"/>
      <c r="V766" s="10"/>
      <c r="W766" s="10"/>
      <c r="X766" s="10"/>
      <c r="Y766" s="10"/>
      <c r="Z766" s="10"/>
      <c r="AA766" s="10"/>
    </row>
    <row r="767" spans="1:27" ht="15.75">
      <c r="A767" s="10" t="s">
        <v>1046</v>
      </c>
      <c r="B767" s="10" t="s">
        <v>251</v>
      </c>
      <c r="C767" s="11">
        <v>1</v>
      </c>
      <c r="D767" s="11">
        <v>1</v>
      </c>
      <c r="E767" s="10" t="s">
        <v>37</v>
      </c>
      <c r="F767" s="11">
        <v>84.63</v>
      </c>
      <c r="G767" s="11">
        <v>10</v>
      </c>
      <c r="H767" s="11">
        <v>42.314999999999998</v>
      </c>
      <c r="I767" s="11">
        <v>888.61500000000001</v>
      </c>
      <c r="J767" s="12">
        <v>43466</v>
      </c>
      <c r="K767" s="13">
        <v>1</v>
      </c>
      <c r="L767" s="10" t="s">
        <v>282</v>
      </c>
      <c r="M767" s="11">
        <v>846.3</v>
      </c>
      <c r="N767" s="11">
        <v>4.761904762E-2</v>
      </c>
      <c r="O767" s="11">
        <v>42.314999999999998</v>
      </c>
      <c r="P767" s="23">
        <f t="shared" si="55"/>
        <v>42.315000000000055</v>
      </c>
      <c r="Q767" s="23">
        <f t="shared" si="56"/>
        <v>42.314999999999998</v>
      </c>
      <c r="R767" s="24">
        <f t="shared" si="57"/>
        <v>888.61500000000001</v>
      </c>
      <c r="S767" s="25">
        <f t="shared" si="58"/>
        <v>42.315000000000055</v>
      </c>
      <c r="T767" s="31">
        <f t="shared" si="59"/>
        <v>42.315000000846304</v>
      </c>
      <c r="U767" s="10"/>
      <c r="V767" s="10"/>
      <c r="W767" s="10"/>
      <c r="X767" s="10"/>
      <c r="Y767" s="10"/>
      <c r="Z767" s="10"/>
      <c r="AA767" s="10"/>
    </row>
    <row r="768" spans="1:27" ht="15.75">
      <c r="A768" s="10" t="s">
        <v>1047</v>
      </c>
      <c r="B768" s="10" t="s">
        <v>251</v>
      </c>
      <c r="C768" s="11">
        <v>1</v>
      </c>
      <c r="D768" s="11">
        <v>0</v>
      </c>
      <c r="E768" s="10" t="s">
        <v>26</v>
      </c>
      <c r="F768" s="11">
        <v>36.909999999999997</v>
      </c>
      <c r="G768" s="11">
        <v>7</v>
      </c>
      <c r="H768" s="11">
        <v>12.9185</v>
      </c>
      <c r="I768" s="11">
        <v>271.2885</v>
      </c>
      <c r="J768" s="12">
        <v>43506</v>
      </c>
      <c r="K768" s="13">
        <v>1</v>
      </c>
      <c r="L768" s="10" t="s">
        <v>18</v>
      </c>
      <c r="M768" s="11">
        <v>258.37</v>
      </c>
      <c r="N768" s="11">
        <v>4.761904762E-2</v>
      </c>
      <c r="O768" s="11">
        <v>12.9185</v>
      </c>
      <c r="P768" s="23">
        <f t="shared" si="55"/>
        <v>12.918499999999995</v>
      </c>
      <c r="Q768" s="23">
        <f t="shared" si="56"/>
        <v>12.9185</v>
      </c>
      <c r="R768" s="24">
        <f t="shared" si="57"/>
        <v>271.2885</v>
      </c>
      <c r="S768" s="25">
        <f t="shared" si="58"/>
        <v>12.918499999999995</v>
      </c>
      <c r="T768" s="31">
        <f t="shared" si="59"/>
        <v>12.918500000258369</v>
      </c>
      <c r="U768" s="10"/>
      <c r="V768" s="10"/>
      <c r="W768" s="10"/>
      <c r="X768" s="10"/>
      <c r="Y768" s="10"/>
      <c r="Z768" s="10"/>
      <c r="AA768" s="10"/>
    </row>
    <row r="769" spans="1:27" ht="15.75">
      <c r="A769" s="10" t="s">
        <v>1048</v>
      </c>
      <c r="B769" s="10" t="s">
        <v>251</v>
      </c>
      <c r="C769" s="11">
        <v>0</v>
      </c>
      <c r="D769" s="11">
        <v>0</v>
      </c>
      <c r="E769" s="10" t="s">
        <v>22</v>
      </c>
      <c r="F769" s="11">
        <v>87.08</v>
      </c>
      <c r="G769" s="11">
        <v>7</v>
      </c>
      <c r="H769" s="11">
        <v>30.478000000000002</v>
      </c>
      <c r="I769" s="11">
        <v>640.03800000000001</v>
      </c>
      <c r="J769" s="12">
        <v>43491</v>
      </c>
      <c r="K769" s="13">
        <v>2</v>
      </c>
      <c r="L769" s="10" t="s">
        <v>23</v>
      </c>
      <c r="M769" s="11">
        <v>609.55999999999995</v>
      </c>
      <c r="N769" s="11">
        <v>4.761904762E-2</v>
      </c>
      <c r="O769" s="11">
        <v>30.478000000000002</v>
      </c>
      <c r="P769" s="23">
        <f t="shared" si="55"/>
        <v>30.477999999999952</v>
      </c>
      <c r="Q769" s="23">
        <f t="shared" si="56"/>
        <v>30.478000000000002</v>
      </c>
      <c r="R769" s="24">
        <f t="shared" si="57"/>
        <v>640.0379999999999</v>
      </c>
      <c r="S769" s="25">
        <f t="shared" si="58"/>
        <v>30.478000000000065</v>
      </c>
      <c r="T769" s="31">
        <f t="shared" si="59"/>
        <v>30.478000000609555</v>
      </c>
      <c r="U769" s="10"/>
      <c r="V769" s="10"/>
      <c r="W769" s="10"/>
      <c r="X769" s="10"/>
      <c r="Y769" s="10"/>
      <c r="Z769" s="10"/>
      <c r="AA769" s="10"/>
    </row>
    <row r="770" spans="1:27" ht="15.75">
      <c r="A770" s="10" t="s">
        <v>1049</v>
      </c>
      <c r="B770" s="10" t="s">
        <v>246</v>
      </c>
      <c r="C770" s="11">
        <v>0</v>
      </c>
      <c r="D770" s="11">
        <v>0</v>
      </c>
      <c r="E770" s="10" t="s">
        <v>26</v>
      </c>
      <c r="F770" s="11">
        <v>80.08</v>
      </c>
      <c r="G770" s="11">
        <v>3</v>
      </c>
      <c r="H770" s="11">
        <v>12.012</v>
      </c>
      <c r="I770" s="11">
        <v>252.25200000000001</v>
      </c>
      <c r="J770" s="12">
        <v>43507</v>
      </c>
      <c r="K770" s="13">
        <v>2</v>
      </c>
      <c r="L770" s="10" t="s">
        <v>23</v>
      </c>
      <c r="M770" s="11">
        <v>240.24</v>
      </c>
      <c r="N770" s="11">
        <v>4.761904762E-2</v>
      </c>
      <c r="O770" s="11">
        <v>12.012</v>
      </c>
      <c r="P770" s="23">
        <f t="shared" si="55"/>
        <v>12.012</v>
      </c>
      <c r="Q770" s="23">
        <f t="shared" si="56"/>
        <v>12.012</v>
      </c>
      <c r="R770" s="24">
        <f t="shared" si="57"/>
        <v>252.25200000000001</v>
      </c>
      <c r="S770" s="25">
        <f t="shared" si="58"/>
        <v>12.012</v>
      </c>
      <c r="T770" s="31">
        <f t="shared" si="59"/>
        <v>12.01200000024024</v>
      </c>
      <c r="U770" s="10"/>
      <c r="V770" s="10"/>
      <c r="W770" s="10"/>
      <c r="X770" s="10"/>
      <c r="Y770" s="10"/>
      <c r="Z770" s="10"/>
      <c r="AA770" s="10"/>
    </row>
    <row r="771" spans="1:27" ht="15.75">
      <c r="A771" s="10" t="s">
        <v>1050</v>
      </c>
      <c r="B771" s="10" t="s">
        <v>254</v>
      </c>
      <c r="C771" s="11">
        <v>0</v>
      </c>
      <c r="D771" s="11">
        <v>0</v>
      </c>
      <c r="E771" s="10" t="s">
        <v>39</v>
      </c>
      <c r="F771" s="11">
        <v>86.13</v>
      </c>
      <c r="G771" s="11">
        <v>2</v>
      </c>
      <c r="H771" s="11">
        <v>8.6129999999999995</v>
      </c>
      <c r="I771" s="11">
        <v>180.87299999999999</v>
      </c>
      <c r="J771" s="12">
        <v>43503</v>
      </c>
      <c r="K771" s="13">
        <v>2</v>
      </c>
      <c r="L771" s="10" t="s">
        <v>23</v>
      </c>
      <c r="M771" s="11">
        <v>172.26</v>
      </c>
      <c r="N771" s="11">
        <v>4.761904762E-2</v>
      </c>
      <c r="O771" s="11">
        <v>8.6129999999999995</v>
      </c>
      <c r="P771" s="23">
        <f t="shared" ref="P771:P796" si="60">F771*G771+H771-M771</f>
        <v>8.6129999999999995</v>
      </c>
      <c r="Q771" s="23">
        <f t="shared" ref="Q771:Q796" si="61">0.05*F771*G771</f>
        <v>8.6129999999999995</v>
      </c>
      <c r="R771" s="24">
        <f t="shared" ref="R771:R796" si="62">(F771*G771+H771)</f>
        <v>180.87299999999999</v>
      </c>
      <c r="S771" s="25">
        <f t="shared" ref="S771:S796" si="63">I771-M771</f>
        <v>8.6129999999999995</v>
      </c>
      <c r="T771" s="31">
        <f t="shared" ref="T771:T796" si="64">N771*R771</f>
        <v>8.61300000017226</v>
      </c>
      <c r="U771" s="10"/>
      <c r="V771" s="10"/>
      <c r="W771" s="10"/>
      <c r="X771" s="10"/>
      <c r="Y771" s="10"/>
      <c r="Z771" s="10"/>
      <c r="AA771" s="10"/>
    </row>
    <row r="772" spans="1:27" ht="15.75">
      <c r="A772" s="10" t="s">
        <v>1051</v>
      </c>
      <c r="B772" s="10" t="s">
        <v>251</v>
      </c>
      <c r="C772" s="11">
        <v>1</v>
      </c>
      <c r="D772" s="11">
        <v>0</v>
      </c>
      <c r="E772" s="10" t="s">
        <v>39</v>
      </c>
      <c r="F772" s="11">
        <v>49.92</v>
      </c>
      <c r="G772" s="11">
        <v>2</v>
      </c>
      <c r="H772" s="11">
        <v>4.992</v>
      </c>
      <c r="I772" s="11">
        <v>104.83199999999999</v>
      </c>
      <c r="J772" s="12">
        <v>43530</v>
      </c>
      <c r="K772" s="13">
        <v>1</v>
      </c>
      <c r="L772" s="10" t="s">
        <v>282</v>
      </c>
      <c r="M772" s="11">
        <v>99.84</v>
      </c>
      <c r="N772" s="11">
        <v>4.761904762E-2</v>
      </c>
      <c r="O772" s="11">
        <v>4.992</v>
      </c>
      <c r="P772" s="23">
        <f t="shared" si="60"/>
        <v>4.9920000000000044</v>
      </c>
      <c r="Q772" s="23">
        <f t="shared" si="61"/>
        <v>4.9920000000000009</v>
      </c>
      <c r="R772" s="24">
        <f t="shared" si="62"/>
        <v>104.83200000000001</v>
      </c>
      <c r="S772" s="25">
        <f t="shared" si="63"/>
        <v>4.9919999999999902</v>
      </c>
      <c r="T772" s="31">
        <f t="shared" si="64"/>
        <v>4.9920000000998401</v>
      </c>
      <c r="U772" s="10"/>
      <c r="V772" s="10"/>
      <c r="W772" s="10"/>
      <c r="X772" s="10"/>
      <c r="Y772" s="10"/>
      <c r="Z772" s="10"/>
      <c r="AA772" s="10"/>
    </row>
    <row r="773" spans="1:27" ht="15.75">
      <c r="A773" s="10" t="s">
        <v>1052</v>
      </c>
      <c r="B773" s="10" t="s">
        <v>246</v>
      </c>
      <c r="C773" s="11">
        <v>0</v>
      </c>
      <c r="D773" s="11">
        <v>1</v>
      </c>
      <c r="E773" s="10" t="s">
        <v>37</v>
      </c>
      <c r="F773" s="11">
        <v>74.66</v>
      </c>
      <c r="G773" s="11">
        <v>4</v>
      </c>
      <c r="H773" s="11">
        <v>14.932</v>
      </c>
      <c r="I773" s="11">
        <v>313.572</v>
      </c>
      <c r="J773" s="12">
        <v>43528</v>
      </c>
      <c r="K773" s="13">
        <v>0</v>
      </c>
      <c r="L773" s="10" t="s">
        <v>23</v>
      </c>
      <c r="M773" s="11">
        <v>298.64</v>
      </c>
      <c r="N773" s="11">
        <v>4.761904762E-2</v>
      </c>
      <c r="O773" s="11">
        <v>14.932</v>
      </c>
      <c r="P773" s="23">
        <f t="shared" si="60"/>
        <v>14.932000000000016</v>
      </c>
      <c r="Q773" s="23">
        <f t="shared" si="61"/>
        <v>14.932</v>
      </c>
      <c r="R773" s="24">
        <f t="shared" si="62"/>
        <v>313.572</v>
      </c>
      <c r="S773" s="25">
        <f t="shared" si="63"/>
        <v>14.932000000000016</v>
      </c>
      <c r="T773" s="31">
        <f t="shared" si="64"/>
        <v>14.93200000029864</v>
      </c>
      <c r="U773" s="10"/>
      <c r="V773" s="10"/>
      <c r="W773" s="10"/>
      <c r="X773" s="10"/>
      <c r="Y773" s="10"/>
      <c r="Z773" s="10"/>
      <c r="AA773" s="10"/>
    </row>
    <row r="774" spans="1:27" ht="15.75">
      <c r="A774" s="10" t="s">
        <v>1053</v>
      </c>
      <c r="B774" s="10" t="s">
        <v>251</v>
      </c>
      <c r="C774" s="11">
        <v>1</v>
      </c>
      <c r="D774" s="11">
        <v>0</v>
      </c>
      <c r="E774" s="10" t="s">
        <v>37</v>
      </c>
      <c r="F774" s="11">
        <v>26.6</v>
      </c>
      <c r="G774" s="11">
        <v>6</v>
      </c>
      <c r="H774" s="11">
        <v>7.98</v>
      </c>
      <c r="I774" s="11">
        <v>167.58</v>
      </c>
      <c r="J774" s="12">
        <v>43522</v>
      </c>
      <c r="K774" s="13">
        <v>2</v>
      </c>
      <c r="L774" s="10" t="s">
        <v>18</v>
      </c>
      <c r="M774" s="11">
        <v>159.6</v>
      </c>
      <c r="N774" s="11">
        <v>4.761904762E-2</v>
      </c>
      <c r="O774" s="11">
        <v>7.98</v>
      </c>
      <c r="P774" s="23">
        <f t="shared" si="60"/>
        <v>7.9800000000000182</v>
      </c>
      <c r="Q774" s="23">
        <f t="shared" si="61"/>
        <v>7.98</v>
      </c>
      <c r="R774" s="24">
        <f t="shared" si="62"/>
        <v>167.58</v>
      </c>
      <c r="S774" s="25">
        <f t="shared" si="63"/>
        <v>7.9800000000000182</v>
      </c>
      <c r="T774" s="31">
        <f t="shared" si="64"/>
        <v>7.9800000001596008</v>
      </c>
      <c r="U774" s="10"/>
      <c r="V774" s="10"/>
      <c r="W774" s="10"/>
      <c r="X774" s="10"/>
      <c r="Y774" s="10"/>
      <c r="Z774" s="10"/>
      <c r="AA774" s="10"/>
    </row>
    <row r="775" spans="1:27" ht="15.75">
      <c r="A775" s="10" t="s">
        <v>1054</v>
      </c>
      <c r="B775" s="10" t="s">
        <v>251</v>
      </c>
      <c r="C775" s="11">
        <v>0</v>
      </c>
      <c r="D775" s="11">
        <v>1</v>
      </c>
      <c r="E775" s="10" t="s">
        <v>22</v>
      </c>
      <c r="F775" s="11">
        <v>25.45</v>
      </c>
      <c r="G775" s="11">
        <v>1</v>
      </c>
      <c r="H775" s="11">
        <v>1.2725</v>
      </c>
      <c r="I775" s="11">
        <v>26.7225</v>
      </c>
      <c r="J775" s="12">
        <v>43534</v>
      </c>
      <c r="K775" s="13">
        <v>2</v>
      </c>
      <c r="L775" s="10" t="s">
        <v>282</v>
      </c>
      <c r="M775" s="11">
        <v>25.45</v>
      </c>
      <c r="N775" s="11">
        <v>4.761904762E-2</v>
      </c>
      <c r="O775" s="11">
        <v>1.2725</v>
      </c>
      <c r="P775" s="23">
        <f t="shared" si="60"/>
        <v>1.2725000000000009</v>
      </c>
      <c r="Q775" s="23">
        <f t="shared" si="61"/>
        <v>1.2725</v>
      </c>
      <c r="R775" s="24">
        <f t="shared" si="62"/>
        <v>26.7225</v>
      </c>
      <c r="S775" s="25">
        <f t="shared" si="63"/>
        <v>1.2725000000000009</v>
      </c>
      <c r="T775" s="31">
        <f t="shared" si="64"/>
        <v>1.2725000000254501</v>
      </c>
      <c r="U775" s="10"/>
      <c r="V775" s="10"/>
      <c r="W775" s="10"/>
      <c r="X775" s="10"/>
      <c r="Y775" s="10"/>
      <c r="Z775" s="10"/>
      <c r="AA775" s="10"/>
    </row>
    <row r="776" spans="1:27" ht="15.75">
      <c r="A776" s="10" t="s">
        <v>1055</v>
      </c>
      <c r="B776" s="10" t="s">
        <v>251</v>
      </c>
      <c r="C776" s="11">
        <v>0</v>
      </c>
      <c r="D776" s="11">
        <v>1</v>
      </c>
      <c r="E776" s="10" t="s">
        <v>37</v>
      </c>
      <c r="F776" s="11">
        <v>67.77</v>
      </c>
      <c r="G776" s="11">
        <v>1</v>
      </c>
      <c r="H776" s="11">
        <v>3.3885000000000001</v>
      </c>
      <c r="I776" s="11">
        <v>71.158500000000004</v>
      </c>
      <c r="J776" s="12">
        <v>43500</v>
      </c>
      <c r="K776" s="13">
        <v>2</v>
      </c>
      <c r="L776" s="10" t="s">
        <v>282</v>
      </c>
      <c r="M776" s="11">
        <v>67.77</v>
      </c>
      <c r="N776" s="11">
        <v>4.761904762E-2</v>
      </c>
      <c r="O776" s="11">
        <v>3.3885000000000001</v>
      </c>
      <c r="P776" s="23">
        <f t="shared" si="60"/>
        <v>3.3884999999999934</v>
      </c>
      <c r="Q776" s="23">
        <f t="shared" si="61"/>
        <v>3.3885000000000001</v>
      </c>
      <c r="R776" s="24">
        <f t="shared" si="62"/>
        <v>71.158499999999989</v>
      </c>
      <c r="S776" s="25">
        <f t="shared" si="63"/>
        <v>3.3885000000000076</v>
      </c>
      <c r="T776" s="31">
        <f t="shared" si="64"/>
        <v>3.3885000000677694</v>
      </c>
      <c r="U776" s="10"/>
      <c r="V776" s="10"/>
      <c r="W776" s="10"/>
      <c r="X776" s="10"/>
      <c r="Y776" s="10"/>
      <c r="Z776" s="10"/>
      <c r="AA776" s="10"/>
    </row>
    <row r="777" spans="1:27" ht="15.75">
      <c r="A777" s="10" t="s">
        <v>1056</v>
      </c>
      <c r="B777" s="10" t="s">
        <v>254</v>
      </c>
      <c r="C777" s="11">
        <v>1</v>
      </c>
      <c r="D777" s="11">
        <v>0</v>
      </c>
      <c r="E777" s="10" t="s">
        <v>37</v>
      </c>
      <c r="F777" s="11">
        <v>59.59</v>
      </c>
      <c r="G777" s="11">
        <v>4</v>
      </c>
      <c r="H777" s="11">
        <v>11.917999999999999</v>
      </c>
      <c r="I777" s="11">
        <v>250.27799999999999</v>
      </c>
      <c r="J777" s="12">
        <v>43484</v>
      </c>
      <c r="K777" s="13">
        <v>1</v>
      </c>
      <c r="L777" s="10" t="s">
        <v>23</v>
      </c>
      <c r="M777" s="11">
        <v>238.36</v>
      </c>
      <c r="N777" s="11">
        <v>4.761904762E-2</v>
      </c>
      <c r="O777" s="11">
        <v>11.917999999999999</v>
      </c>
      <c r="P777" s="23">
        <f t="shared" si="60"/>
        <v>11.918000000000006</v>
      </c>
      <c r="Q777" s="23">
        <f t="shared" si="61"/>
        <v>11.918000000000001</v>
      </c>
      <c r="R777" s="24">
        <f t="shared" si="62"/>
        <v>250.27800000000002</v>
      </c>
      <c r="S777" s="25">
        <f t="shared" si="63"/>
        <v>11.917999999999978</v>
      </c>
      <c r="T777" s="31">
        <f t="shared" si="64"/>
        <v>11.918000000238361</v>
      </c>
      <c r="U777" s="10"/>
      <c r="V777" s="10"/>
      <c r="W777" s="10"/>
      <c r="X777" s="10"/>
      <c r="Y777" s="10"/>
      <c r="Z777" s="10"/>
      <c r="AA777" s="10"/>
    </row>
    <row r="778" spans="1:27" ht="15.75">
      <c r="A778" s="10" t="s">
        <v>1057</v>
      </c>
      <c r="B778" s="10" t="s">
        <v>246</v>
      </c>
      <c r="C778" s="11">
        <v>0</v>
      </c>
      <c r="D778" s="11">
        <v>0</v>
      </c>
      <c r="E778" s="10" t="s">
        <v>17</v>
      </c>
      <c r="F778" s="11">
        <v>58.15</v>
      </c>
      <c r="G778" s="11">
        <v>4</v>
      </c>
      <c r="H778" s="11">
        <v>11.63</v>
      </c>
      <c r="I778" s="11">
        <v>244.23</v>
      </c>
      <c r="J778" s="12">
        <v>43488</v>
      </c>
      <c r="K778" s="13">
        <v>2</v>
      </c>
      <c r="L778" s="10" t="s">
        <v>23</v>
      </c>
      <c r="M778" s="11">
        <v>232.6</v>
      </c>
      <c r="N778" s="11">
        <v>4.761904762E-2</v>
      </c>
      <c r="O778" s="11">
        <v>11.63</v>
      </c>
      <c r="P778" s="23">
        <f t="shared" si="60"/>
        <v>11.629999999999995</v>
      </c>
      <c r="Q778" s="23">
        <f t="shared" si="61"/>
        <v>11.63</v>
      </c>
      <c r="R778" s="24">
        <f t="shared" si="62"/>
        <v>244.23</v>
      </c>
      <c r="S778" s="25">
        <f t="shared" si="63"/>
        <v>11.629999999999995</v>
      </c>
      <c r="T778" s="31">
        <f t="shared" si="64"/>
        <v>11.6300000002326</v>
      </c>
      <c r="U778" s="10"/>
      <c r="V778" s="10"/>
      <c r="W778" s="10"/>
      <c r="X778" s="10"/>
      <c r="Y778" s="10"/>
      <c r="Z778" s="10"/>
      <c r="AA778" s="10"/>
    </row>
    <row r="779" spans="1:27" ht="15.75">
      <c r="A779" s="10" t="s">
        <v>1058</v>
      </c>
      <c r="B779" s="10" t="s">
        <v>246</v>
      </c>
      <c r="C779" s="11">
        <v>1</v>
      </c>
      <c r="D779" s="11">
        <v>1</v>
      </c>
      <c r="E779" s="10" t="s">
        <v>30</v>
      </c>
      <c r="F779" s="11">
        <v>97.48</v>
      </c>
      <c r="G779" s="11">
        <v>9</v>
      </c>
      <c r="H779" s="11">
        <v>43.866</v>
      </c>
      <c r="I779" s="11">
        <v>921.18600000000004</v>
      </c>
      <c r="J779" s="12">
        <v>43538</v>
      </c>
      <c r="K779" s="13">
        <v>1</v>
      </c>
      <c r="L779" s="10" t="s">
        <v>18</v>
      </c>
      <c r="M779" s="11">
        <v>877.32</v>
      </c>
      <c r="N779" s="11">
        <v>4.761904762E-2</v>
      </c>
      <c r="O779" s="11">
        <v>43.866</v>
      </c>
      <c r="P779" s="23">
        <f t="shared" si="60"/>
        <v>43.865999999999985</v>
      </c>
      <c r="Q779" s="23">
        <f t="shared" si="61"/>
        <v>43.866000000000007</v>
      </c>
      <c r="R779" s="24">
        <f t="shared" si="62"/>
        <v>921.18600000000004</v>
      </c>
      <c r="S779" s="25">
        <f t="shared" si="63"/>
        <v>43.865999999999985</v>
      </c>
      <c r="T779" s="31">
        <f t="shared" si="64"/>
        <v>43.866000000877321</v>
      </c>
      <c r="U779" s="10"/>
      <c r="V779" s="10"/>
      <c r="W779" s="10"/>
      <c r="X779" s="10"/>
      <c r="Y779" s="10"/>
      <c r="Z779" s="10"/>
      <c r="AA779" s="10"/>
    </row>
    <row r="780" spans="1:27" ht="15.75">
      <c r="A780" s="10" t="s">
        <v>1059</v>
      </c>
      <c r="B780" s="10" t="s">
        <v>254</v>
      </c>
      <c r="C780" s="11">
        <v>0</v>
      </c>
      <c r="D780" s="11">
        <v>0</v>
      </c>
      <c r="E780" s="10" t="s">
        <v>17</v>
      </c>
      <c r="F780" s="11">
        <v>99.96</v>
      </c>
      <c r="G780" s="11">
        <v>7</v>
      </c>
      <c r="H780" s="11">
        <v>34.985999999999997</v>
      </c>
      <c r="I780" s="11">
        <v>734.70600000000002</v>
      </c>
      <c r="J780" s="12">
        <v>43488</v>
      </c>
      <c r="K780" s="13">
        <v>0</v>
      </c>
      <c r="L780" s="10" t="s">
        <v>23</v>
      </c>
      <c r="M780" s="11">
        <v>699.72</v>
      </c>
      <c r="N780" s="11">
        <v>4.761904762E-2</v>
      </c>
      <c r="O780" s="11">
        <v>34.985999999999997</v>
      </c>
      <c r="P780" s="23">
        <f t="shared" si="60"/>
        <v>34.985999999999876</v>
      </c>
      <c r="Q780" s="23">
        <f t="shared" si="61"/>
        <v>34.986000000000004</v>
      </c>
      <c r="R780" s="24">
        <f t="shared" si="62"/>
        <v>734.7059999999999</v>
      </c>
      <c r="S780" s="25">
        <f t="shared" si="63"/>
        <v>34.98599999999999</v>
      </c>
      <c r="T780" s="31">
        <f t="shared" si="64"/>
        <v>34.986000000699718</v>
      </c>
      <c r="U780" s="10"/>
      <c r="V780" s="10"/>
      <c r="W780" s="10"/>
      <c r="X780" s="10"/>
      <c r="Y780" s="10"/>
      <c r="Z780" s="10"/>
      <c r="AA780" s="10"/>
    </row>
    <row r="781" spans="1:27" ht="15.75">
      <c r="A781" s="10" t="s">
        <v>1060</v>
      </c>
      <c r="B781" s="10" t="s">
        <v>254</v>
      </c>
      <c r="C781" s="11">
        <v>0</v>
      </c>
      <c r="D781" s="11">
        <v>0</v>
      </c>
      <c r="E781" s="10" t="s">
        <v>22</v>
      </c>
      <c r="F781" s="11">
        <v>96.37</v>
      </c>
      <c r="G781" s="11">
        <v>7</v>
      </c>
      <c r="H781" s="11">
        <v>33.729500000000002</v>
      </c>
      <c r="I781" s="11">
        <v>708.31949999999995</v>
      </c>
      <c r="J781" s="12">
        <v>43474</v>
      </c>
      <c r="K781" s="13">
        <v>1</v>
      </c>
      <c r="L781" s="10" t="s">
        <v>23</v>
      </c>
      <c r="M781" s="11">
        <v>674.59</v>
      </c>
      <c r="N781" s="11">
        <v>4.761904762E-2</v>
      </c>
      <c r="O781" s="11">
        <v>33.729500000000002</v>
      </c>
      <c r="P781" s="23">
        <f t="shared" si="60"/>
        <v>33.72950000000003</v>
      </c>
      <c r="Q781" s="23">
        <f t="shared" si="61"/>
        <v>33.729500000000002</v>
      </c>
      <c r="R781" s="24">
        <f t="shared" si="62"/>
        <v>708.31950000000006</v>
      </c>
      <c r="S781" s="25">
        <f t="shared" si="63"/>
        <v>33.729499999999916</v>
      </c>
      <c r="T781" s="31">
        <f t="shared" si="64"/>
        <v>33.729500000674591</v>
      </c>
      <c r="U781" s="10"/>
      <c r="V781" s="10"/>
      <c r="W781" s="10"/>
      <c r="X781" s="10"/>
      <c r="Y781" s="10"/>
      <c r="Z781" s="10"/>
      <c r="AA781" s="10"/>
    </row>
    <row r="782" spans="1:27" ht="15.75">
      <c r="A782" s="10" t="s">
        <v>1061</v>
      </c>
      <c r="B782" s="10" t="s">
        <v>251</v>
      </c>
      <c r="C782" s="11">
        <v>0</v>
      </c>
      <c r="D782" s="11">
        <v>1</v>
      </c>
      <c r="E782" s="10" t="s">
        <v>39</v>
      </c>
      <c r="F782" s="11">
        <v>63.71</v>
      </c>
      <c r="G782" s="11">
        <v>5</v>
      </c>
      <c r="H782" s="11">
        <v>15.9275</v>
      </c>
      <c r="I782" s="11">
        <v>334.47750000000002</v>
      </c>
      <c r="J782" s="12">
        <v>43503</v>
      </c>
      <c r="K782" s="13">
        <v>2</v>
      </c>
      <c r="L782" s="10" t="s">
        <v>18</v>
      </c>
      <c r="M782" s="11">
        <v>318.55</v>
      </c>
      <c r="N782" s="11">
        <v>4.761904762E-2</v>
      </c>
      <c r="O782" s="11">
        <v>15.9275</v>
      </c>
      <c r="P782" s="23">
        <f t="shared" si="60"/>
        <v>15.927500000000009</v>
      </c>
      <c r="Q782" s="23">
        <f t="shared" si="61"/>
        <v>15.927500000000002</v>
      </c>
      <c r="R782" s="24">
        <f t="shared" si="62"/>
        <v>334.47750000000002</v>
      </c>
      <c r="S782" s="25">
        <f t="shared" si="63"/>
        <v>15.927500000000009</v>
      </c>
      <c r="T782" s="31">
        <f t="shared" si="64"/>
        <v>15.927500000318551</v>
      </c>
      <c r="U782" s="10"/>
      <c r="V782" s="10"/>
      <c r="W782" s="10"/>
      <c r="X782" s="10"/>
      <c r="Y782" s="10"/>
      <c r="Z782" s="10"/>
      <c r="AA782" s="10"/>
    </row>
    <row r="783" spans="1:27" ht="15.75">
      <c r="A783" s="10" t="s">
        <v>1062</v>
      </c>
      <c r="B783" s="10" t="s">
        <v>251</v>
      </c>
      <c r="C783" s="11">
        <v>0</v>
      </c>
      <c r="D783" s="11">
        <v>1</v>
      </c>
      <c r="E783" s="10" t="s">
        <v>17</v>
      </c>
      <c r="F783" s="11">
        <v>14.76</v>
      </c>
      <c r="G783" s="11">
        <v>2</v>
      </c>
      <c r="H783" s="11">
        <v>1.476</v>
      </c>
      <c r="I783" s="11">
        <v>30.995999999999999</v>
      </c>
      <c r="J783" s="12">
        <v>43514</v>
      </c>
      <c r="K783" s="13">
        <v>1</v>
      </c>
      <c r="L783" s="10" t="s">
        <v>18</v>
      </c>
      <c r="M783" s="11">
        <v>29.52</v>
      </c>
      <c r="N783" s="11">
        <v>4.761904762E-2</v>
      </c>
      <c r="O783" s="11">
        <v>1.476</v>
      </c>
      <c r="P783" s="23">
        <f t="shared" si="60"/>
        <v>1.4759999999999991</v>
      </c>
      <c r="Q783" s="23">
        <f t="shared" si="61"/>
        <v>1.476</v>
      </c>
      <c r="R783" s="24">
        <f t="shared" si="62"/>
        <v>30.995999999999999</v>
      </c>
      <c r="S783" s="25">
        <f t="shared" si="63"/>
        <v>1.4759999999999991</v>
      </c>
      <c r="T783" s="31">
        <f t="shared" si="64"/>
        <v>1.4760000000295199</v>
      </c>
      <c r="U783" s="10"/>
      <c r="V783" s="10"/>
      <c r="W783" s="10"/>
      <c r="X783" s="10"/>
      <c r="Y783" s="10"/>
      <c r="Z783" s="10"/>
      <c r="AA783" s="10"/>
    </row>
    <row r="784" spans="1:27" ht="15.75">
      <c r="A784" s="10" t="s">
        <v>1063</v>
      </c>
      <c r="B784" s="10" t="s">
        <v>251</v>
      </c>
      <c r="C784" s="11">
        <v>1</v>
      </c>
      <c r="D784" s="11">
        <v>0</v>
      </c>
      <c r="E784" s="10" t="s">
        <v>17</v>
      </c>
      <c r="F784" s="11">
        <v>62</v>
      </c>
      <c r="G784" s="11">
        <v>8</v>
      </c>
      <c r="H784" s="11">
        <v>24.8</v>
      </c>
      <c r="I784" s="11">
        <v>520.79999999999995</v>
      </c>
      <c r="J784" s="12">
        <v>43468</v>
      </c>
      <c r="K784" s="13">
        <v>2</v>
      </c>
      <c r="L784" s="10" t="s">
        <v>282</v>
      </c>
      <c r="M784" s="11">
        <v>496</v>
      </c>
      <c r="N784" s="11">
        <v>4.761904762E-2</v>
      </c>
      <c r="O784" s="11">
        <v>24.8</v>
      </c>
      <c r="P784" s="23">
        <f t="shared" si="60"/>
        <v>24.799999999999955</v>
      </c>
      <c r="Q784" s="23">
        <f t="shared" si="61"/>
        <v>24.8</v>
      </c>
      <c r="R784" s="24">
        <f t="shared" si="62"/>
        <v>520.79999999999995</v>
      </c>
      <c r="S784" s="25">
        <f t="shared" si="63"/>
        <v>24.799999999999955</v>
      </c>
      <c r="T784" s="31">
        <f t="shared" si="64"/>
        <v>24.800000000495999</v>
      </c>
      <c r="U784" s="10"/>
      <c r="V784" s="10"/>
      <c r="W784" s="10"/>
      <c r="X784" s="10"/>
      <c r="Y784" s="10"/>
      <c r="Z784" s="10"/>
      <c r="AA784" s="10"/>
    </row>
    <row r="785" spans="1:27" ht="15.75">
      <c r="A785" s="10" t="s">
        <v>1064</v>
      </c>
      <c r="B785" s="10" t="s">
        <v>254</v>
      </c>
      <c r="C785" s="11">
        <v>1</v>
      </c>
      <c r="D785" s="11">
        <v>0</v>
      </c>
      <c r="E785" s="10" t="s">
        <v>22</v>
      </c>
      <c r="F785" s="11">
        <v>82.34</v>
      </c>
      <c r="G785" s="11">
        <v>10</v>
      </c>
      <c r="H785" s="11">
        <v>41.17</v>
      </c>
      <c r="I785" s="11">
        <v>864.57</v>
      </c>
      <c r="J785" s="12">
        <v>43553</v>
      </c>
      <c r="K785" s="13">
        <v>2</v>
      </c>
      <c r="L785" s="10" t="s">
        <v>18</v>
      </c>
      <c r="M785" s="11">
        <v>823.4</v>
      </c>
      <c r="N785" s="11">
        <v>4.761904762E-2</v>
      </c>
      <c r="O785" s="11">
        <v>41.17</v>
      </c>
      <c r="P785" s="23">
        <f t="shared" si="60"/>
        <v>41.170000000000073</v>
      </c>
      <c r="Q785" s="23">
        <f t="shared" si="61"/>
        <v>41.17</v>
      </c>
      <c r="R785" s="24">
        <f t="shared" si="62"/>
        <v>864.57</v>
      </c>
      <c r="S785" s="25">
        <f t="shared" si="63"/>
        <v>41.170000000000073</v>
      </c>
      <c r="T785" s="31">
        <f t="shared" si="64"/>
        <v>41.1700000008234</v>
      </c>
      <c r="U785" s="10"/>
      <c r="V785" s="10"/>
      <c r="W785" s="10"/>
      <c r="X785" s="10"/>
      <c r="Y785" s="10"/>
      <c r="Z785" s="10"/>
      <c r="AA785" s="10"/>
    </row>
    <row r="786" spans="1:27" ht="15.75">
      <c r="A786" s="10" t="s">
        <v>1065</v>
      </c>
      <c r="B786" s="10" t="s">
        <v>251</v>
      </c>
      <c r="C786" s="11">
        <v>1</v>
      </c>
      <c r="D786" s="11">
        <v>0</v>
      </c>
      <c r="E786" s="10" t="s">
        <v>17</v>
      </c>
      <c r="F786" s="11">
        <v>75.37</v>
      </c>
      <c r="G786" s="11">
        <v>8</v>
      </c>
      <c r="H786" s="11">
        <v>30.148</v>
      </c>
      <c r="I786" s="11">
        <v>633.10799999999995</v>
      </c>
      <c r="J786" s="12">
        <v>43493</v>
      </c>
      <c r="K786" s="13">
        <v>2</v>
      </c>
      <c r="L786" s="10" t="s">
        <v>282</v>
      </c>
      <c r="M786" s="11">
        <v>602.96</v>
      </c>
      <c r="N786" s="11">
        <v>4.761904762E-2</v>
      </c>
      <c r="O786" s="11">
        <v>30.148</v>
      </c>
      <c r="P786" s="23">
        <f t="shared" si="60"/>
        <v>30.148000000000025</v>
      </c>
      <c r="Q786" s="23">
        <f t="shared" si="61"/>
        <v>30.148000000000003</v>
      </c>
      <c r="R786" s="24">
        <f t="shared" si="62"/>
        <v>633.10800000000006</v>
      </c>
      <c r="S786" s="25">
        <f t="shared" si="63"/>
        <v>30.147999999999911</v>
      </c>
      <c r="T786" s="31">
        <f t="shared" si="64"/>
        <v>30.148000000602963</v>
      </c>
      <c r="U786" s="10"/>
      <c r="V786" s="10"/>
      <c r="W786" s="10"/>
      <c r="X786" s="10"/>
      <c r="Y786" s="10"/>
      <c r="Z786" s="10"/>
      <c r="AA786" s="10"/>
    </row>
    <row r="787" spans="1:27" ht="15.75">
      <c r="A787" s="10" t="s">
        <v>1066</v>
      </c>
      <c r="B787" s="10" t="s">
        <v>246</v>
      </c>
      <c r="C787" s="11">
        <v>0</v>
      </c>
      <c r="D787" s="11">
        <v>1</v>
      </c>
      <c r="E787" s="10" t="s">
        <v>37</v>
      </c>
      <c r="F787" s="11">
        <v>56.56</v>
      </c>
      <c r="G787" s="11">
        <v>5</v>
      </c>
      <c r="H787" s="11">
        <v>14.14</v>
      </c>
      <c r="I787" s="11">
        <v>296.94</v>
      </c>
      <c r="J787" s="12">
        <v>43546</v>
      </c>
      <c r="K787" s="13">
        <v>2</v>
      </c>
      <c r="L787" s="10" t="s">
        <v>282</v>
      </c>
      <c r="M787" s="11">
        <v>282.8</v>
      </c>
      <c r="N787" s="11">
        <v>4.761904762E-2</v>
      </c>
      <c r="O787" s="11">
        <v>14.14</v>
      </c>
      <c r="P787" s="23">
        <f t="shared" si="60"/>
        <v>14.139999999999986</v>
      </c>
      <c r="Q787" s="23">
        <f t="shared" si="61"/>
        <v>14.14</v>
      </c>
      <c r="R787" s="24">
        <f t="shared" si="62"/>
        <v>296.94</v>
      </c>
      <c r="S787" s="25">
        <f t="shared" si="63"/>
        <v>14.139999999999986</v>
      </c>
      <c r="T787" s="31">
        <f t="shared" si="64"/>
        <v>14.1400000002828</v>
      </c>
      <c r="U787" s="10"/>
      <c r="V787" s="10"/>
      <c r="W787" s="10"/>
      <c r="X787" s="10"/>
      <c r="Y787" s="10"/>
      <c r="Z787" s="10"/>
      <c r="AA787" s="10"/>
    </row>
    <row r="788" spans="1:27" ht="15.75">
      <c r="A788" s="10" t="s">
        <v>1067</v>
      </c>
      <c r="B788" s="10" t="s">
        <v>251</v>
      </c>
      <c r="C788" s="11">
        <v>0</v>
      </c>
      <c r="D788" s="11">
        <v>1</v>
      </c>
      <c r="E788" s="10" t="s">
        <v>30</v>
      </c>
      <c r="F788" s="11">
        <v>76.599999999999994</v>
      </c>
      <c r="G788" s="11">
        <v>10</v>
      </c>
      <c r="H788" s="11">
        <v>38.299999999999997</v>
      </c>
      <c r="I788" s="11">
        <v>804.3</v>
      </c>
      <c r="J788" s="12">
        <v>43489</v>
      </c>
      <c r="K788" s="13">
        <v>2</v>
      </c>
      <c r="L788" s="10" t="s">
        <v>18</v>
      </c>
      <c r="M788" s="11">
        <v>766</v>
      </c>
      <c r="N788" s="11">
        <v>4.761904762E-2</v>
      </c>
      <c r="O788" s="11">
        <v>38.299999999999997</v>
      </c>
      <c r="P788" s="23">
        <f t="shared" si="60"/>
        <v>38.299999999999955</v>
      </c>
      <c r="Q788" s="23">
        <f t="shared" si="61"/>
        <v>38.299999999999997</v>
      </c>
      <c r="R788" s="24">
        <f t="shared" si="62"/>
        <v>804.3</v>
      </c>
      <c r="S788" s="25">
        <f t="shared" si="63"/>
        <v>38.299999999999955</v>
      </c>
      <c r="T788" s="31">
        <f t="shared" si="64"/>
        <v>38.300000000765998</v>
      </c>
      <c r="U788" s="10"/>
      <c r="V788" s="10"/>
      <c r="W788" s="10"/>
      <c r="X788" s="10"/>
      <c r="Y788" s="10"/>
      <c r="Z788" s="10"/>
      <c r="AA788" s="10"/>
    </row>
    <row r="789" spans="1:27" ht="15.75">
      <c r="A789" s="10" t="s">
        <v>1068</v>
      </c>
      <c r="B789" s="10" t="s">
        <v>246</v>
      </c>
      <c r="C789" s="11">
        <v>0</v>
      </c>
      <c r="D789" s="11">
        <v>0</v>
      </c>
      <c r="E789" s="10" t="s">
        <v>22</v>
      </c>
      <c r="F789" s="11">
        <v>58.03</v>
      </c>
      <c r="G789" s="11">
        <v>2</v>
      </c>
      <c r="H789" s="11">
        <v>5.8029999999999999</v>
      </c>
      <c r="I789" s="11">
        <v>121.863</v>
      </c>
      <c r="J789" s="12">
        <v>43534</v>
      </c>
      <c r="K789" s="13">
        <v>2</v>
      </c>
      <c r="L789" s="10" t="s">
        <v>18</v>
      </c>
      <c r="M789" s="11">
        <v>116.06</v>
      </c>
      <c r="N789" s="11">
        <v>4.761904762E-2</v>
      </c>
      <c r="O789" s="11">
        <v>5.8029999999999999</v>
      </c>
      <c r="P789" s="23">
        <f t="shared" si="60"/>
        <v>5.8029999999999973</v>
      </c>
      <c r="Q789" s="23">
        <f t="shared" si="61"/>
        <v>5.8030000000000008</v>
      </c>
      <c r="R789" s="24">
        <f t="shared" si="62"/>
        <v>121.863</v>
      </c>
      <c r="S789" s="25">
        <f t="shared" si="63"/>
        <v>5.8029999999999973</v>
      </c>
      <c r="T789" s="31">
        <f t="shared" si="64"/>
        <v>5.80300000011606</v>
      </c>
      <c r="U789" s="10"/>
      <c r="V789" s="10"/>
      <c r="W789" s="10"/>
      <c r="X789" s="10"/>
      <c r="Y789" s="10"/>
      <c r="Z789" s="10"/>
      <c r="AA789" s="10"/>
    </row>
    <row r="790" spans="1:27" ht="15.75">
      <c r="A790" s="10" t="s">
        <v>1069</v>
      </c>
      <c r="B790" s="10" t="s">
        <v>251</v>
      </c>
      <c r="C790" s="11">
        <v>0</v>
      </c>
      <c r="D790" s="11">
        <v>0</v>
      </c>
      <c r="E790" s="10" t="s">
        <v>39</v>
      </c>
      <c r="F790" s="11">
        <v>17.489999999999998</v>
      </c>
      <c r="G790" s="11">
        <v>10</v>
      </c>
      <c r="H790" s="11">
        <v>8.7449999999999992</v>
      </c>
      <c r="I790" s="11">
        <v>183.64500000000001</v>
      </c>
      <c r="J790" s="12">
        <v>43518</v>
      </c>
      <c r="K790" s="13">
        <v>2</v>
      </c>
      <c r="L790" s="10" t="s">
        <v>18</v>
      </c>
      <c r="M790" s="11">
        <v>174.9</v>
      </c>
      <c r="N790" s="11">
        <v>4.761904762E-2</v>
      </c>
      <c r="O790" s="11">
        <v>8.7449999999999992</v>
      </c>
      <c r="P790" s="23">
        <f t="shared" si="60"/>
        <v>8.7449999999999761</v>
      </c>
      <c r="Q790" s="23">
        <f t="shared" si="61"/>
        <v>8.7449999999999992</v>
      </c>
      <c r="R790" s="24">
        <f t="shared" si="62"/>
        <v>183.64499999999998</v>
      </c>
      <c r="S790" s="25">
        <f t="shared" si="63"/>
        <v>8.7450000000000045</v>
      </c>
      <c r="T790" s="31">
        <f t="shared" si="64"/>
        <v>8.7450000001748993</v>
      </c>
      <c r="U790" s="10"/>
      <c r="V790" s="10"/>
      <c r="W790" s="10"/>
      <c r="X790" s="10"/>
      <c r="Y790" s="10"/>
      <c r="Z790" s="10"/>
      <c r="AA790" s="10"/>
    </row>
    <row r="791" spans="1:27" ht="15.75">
      <c r="A791" s="10" t="s">
        <v>1070</v>
      </c>
      <c r="B791" s="10" t="s">
        <v>254</v>
      </c>
      <c r="C791" s="11">
        <v>1</v>
      </c>
      <c r="D791" s="11">
        <v>1</v>
      </c>
      <c r="E791" s="10" t="s">
        <v>22</v>
      </c>
      <c r="F791" s="11">
        <v>60.95</v>
      </c>
      <c r="G791" s="11">
        <v>1</v>
      </c>
      <c r="H791" s="11">
        <v>3.0474999999999999</v>
      </c>
      <c r="I791" s="11">
        <v>63.997500000000002</v>
      </c>
      <c r="J791" s="12">
        <v>43514</v>
      </c>
      <c r="K791" s="13">
        <v>1</v>
      </c>
      <c r="L791" s="10" t="s">
        <v>18</v>
      </c>
      <c r="M791" s="11">
        <v>60.95</v>
      </c>
      <c r="N791" s="11">
        <v>4.761904762E-2</v>
      </c>
      <c r="O791" s="11">
        <v>3.0474999999999999</v>
      </c>
      <c r="P791" s="23">
        <f t="shared" si="60"/>
        <v>3.0474999999999994</v>
      </c>
      <c r="Q791" s="23">
        <f t="shared" si="61"/>
        <v>3.0475000000000003</v>
      </c>
      <c r="R791" s="24">
        <f t="shared" si="62"/>
        <v>63.997500000000002</v>
      </c>
      <c r="S791" s="25">
        <f t="shared" si="63"/>
        <v>3.0474999999999994</v>
      </c>
      <c r="T791" s="31">
        <f t="shared" si="64"/>
        <v>3.0475000000609502</v>
      </c>
      <c r="U791" s="10"/>
      <c r="V791" s="10"/>
      <c r="W791" s="10"/>
      <c r="X791" s="10"/>
      <c r="Y791" s="10"/>
      <c r="Z791" s="10"/>
      <c r="AA791" s="10"/>
    </row>
    <row r="792" spans="1:27" ht="15.75">
      <c r="A792" s="10" t="s">
        <v>1071</v>
      </c>
      <c r="B792" s="10" t="s">
        <v>254</v>
      </c>
      <c r="C792" s="11">
        <v>0</v>
      </c>
      <c r="D792" s="11">
        <v>0</v>
      </c>
      <c r="E792" s="10" t="s">
        <v>17</v>
      </c>
      <c r="F792" s="11">
        <v>40.35</v>
      </c>
      <c r="G792" s="11">
        <v>1</v>
      </c>
      <c r="H792" s="11">
        <v>2.0175000000000001</v>
      </c>
      <c r="I792" s="11">
        <v>42.3675</v>
      </c>
      <c r="J792" s="12">
        <v>43494</v>
      </c>
      <c r="K792" s="13">
        <v>1</v>
      </c>
      <c r="L792" s="10" t="s">
        <v>18</v>
      </c>
      <c r="M792" s="11">
        <v>40.35</v>
      </c>
      <c r="N792" s="11">
        <v>4.761904762E-2</v>
      </c>
      <c r="O792" s="11">
        <v>2.0175000000000001</v>
      </c>
      <c r="P792" s="23">
        <f t="shared" si="60"/>
        <v>2.0174999999999983</v>
      </c>
      <c r="Q792" s="23">
        <f t="shared" si="61"/>
        <v>2.0175000000000001</v>
      </c>
      <c r="R792" s="24">
        <f t="shared" si="62"/>
        <v>42.3675</v>
      </c>
      <c r="S792" s="25">
        <f t="shared" si="63"/>
        <v>2.0174999999999983</v>
      </c>
      <c r="T792" s="31">
        <f t="shared" si="64"/>
        <v>2.01750000004035</v>
      </c>
      <c r="U792" s="10"/>
      <c r="V792" s="10"/>
      <c r="W792" s="10"/>
      <c r="X792" s="10"/>
      <c r="Y792" s="10"/>
      <c r="Z792" s="10"/>
      <c r="AA792" s="10"/>
    </row>
    <row r="793" spans="1:27" ht="15.75">
      <c r="A793" s="10" t="s">
        <v>1072</v>
      </c>
      <c r="B793" s="10" t="s">
        <v>251</v>
      </c>
      <c r="C793" s="11">
        <v>0</v>
      </c>
      <c r="D793" s="11">
        <v>1</v>
      </c>
      <c r="E793" s="10" t="s">
        <v>26</v>
      </c>
      <c r="F793" s="11">
        <v>97.38</v>
      </c>
      <c r="G793" s="11">
        <v>10</v>
      </c>
      <c r="H793" s="11">
        <v>48.69</v>
      </c>
      <c r="I793" s="11">
        <v>1022.49</v>
      </c>
      <c r="J793" s="12">
        <v>43526</v>
      </c>
      <c r="K793" s="13">
        <v>2</v>
      </c>
      <c r="L793" s="10" t="s">
        <v>18</v>
      </c>
      <c r="M793" s="11">
        <v>973.8</v>
      </c>
      <c r="N793" s="11">
        <v>4.761904762E-2</v>
      </c>
      <c r="O793" s="11">
        <v>48.69</v>
      </c>
      <c r="P793" s="23">
        <f t="shared" si="60"/>
        <v>48.690000000000055</v>
      </c>
      <c r="Q793" s="23">
        <f t="shared" si="61"/>
        <v>48.69</v>
      </c>
      <c r="R793" s="24">
        <f t="shared" si="62"/>
        <v>1022.49</v>
      </c>
      <c r="S793" s="25">
        <f t="shared" si="63"/>
        <v>48.690000000000055</v>
      </c>
      <c r="T793" s="31">
        <f t="shared" si="64"/>
        <v>48.690000000973804</v>
      </c>
      <c r="U793" s="10"/>
      <c r="V793" s="10"/>
      <c r="W793" s="10"/>
      <c r="X793" s="10"/>
      <c r="Y793" s="10"/>
      <c r="Z793" s="10"/>
      <c r="AA793" s="10"/>
    </row>
    <row r="794" spans="1:27" ht="15.75">
      <c r="A794" s="10" t="s">
        <v>1073</v>
      </c>
      <c r="B794" s="10" t="s">
        <v>246</v>
      </c>
      <c r="C794" s="11">
        <v>1</v>
      </c>
      <c r="D794" s="11">
        <v>0</v>
      </c>
      <c r="E794" s="10" t="s">
        <v>37</v>
      </c>
      <c r="F794" s="11">
        <v>31.84</v>
      </c>
      <c r="G794" s="11">
        <v>1</v>
      </c>
      <c r="H794" s="11">
        <v>1.5920000000000001</v>
      </c>
      <c r="I794" s="11">
        <v>33.432000000000002</v>
      </c>
      <c r="J794" s="12">
        <v>43505</v>
      </c>
      <c r="K794" s="13">
        <v>1</v>
      </c>
      <c r="L794" s="10" t="s">
        <v>23</v>
      </c>
      <c r="M794" s="11">
        <v>31.84</v>
      </c>
      <c r="N794" s="11">
        <v>4.761904762E-2</v>
      </c>
      <c r="O794" s="11">
        <v>1.5920000000000001</v>
      </c>
      <c r="P794" s="23">
        <f t="shared" si="60"/>
        <v>1.5920000000000023</v>
      </c>
      <c r="Q794" s="23">
        <f t="shared" si="61"/>
        <v>1.5920000000000001</v>
      </c>
      <c r="R794" s="24">
        <f t="shared" si="62"/>
        <v>33.432000000000002</v>
      </c>
      <c r="S794" s="25">
        <f t="shared" si="63"/>
        <v>1.5920000000000023</v>
      </c>
      <c r="T794" s="31">
        <f t="shared" si="64"/>
        <v>1.5920000000318402</v>
      </c>
      <c r="U794" s="10"/>
      <c r="V794" s="10"/>
      <c r="W794" s="10"/>
      <c r="X794" s="10"/>
      <c r="Y794" s="10"/>
      <c r="Z794" s="10"/>
      <c r="AA794" s="10"/>
    </row>
    <row r="795" spans="1:27" ht="15.75">
      <c r="A795" s="10" t="s">
        <v>1074</v>
      </c>
      <c r="B795" s="10" t="s">
        <v>246</v>
      </c>
      <c r="C795" s="11">
        <v>0</v>
      </c>
      <c r="D795" s="11">
        <v>0</v>
      </c>
      <c r="E795" s="10" t="s">
        <v>26</v>
      </c>
      <c r="F795" s="11">
        <v>65.819999999999993</v>
      </c>
      <c r="G795" s="11">
        <v>1</v>
      </c>
      <c r="H795" s="11">
        <v>3.2909999999999999</v>
      </c>
      <c r="I795" s="11">
        <v>69.111000000000004</v>
      </c>
      <c r="J795" s="12">
        <v>43518</v>
      </c>
      <c r="K795" s="13">
        <v>2</v>
      </c>
      <c r="L795" s="10" t="s">
        <v>23</v>
      </c>
      <c r="M795" s="11">
        <v>65.819999999999993</v>
      </c>
      <c r="N795" s="11">
        <v>4.761904762E-2</v>
      </c>
      <c r="O795" s="11">
        <v>3.2909999999999999</v>
      </c>
      <c r="P795" s="23">
        <f t="shared" si="60"/>
        <v>3.2909999999999968</v>
      </c>
      <c r="Q795" s="23">
        <f t="shared" si="61"/>
        <v>3.2909999999999999</v>
      </c>
      <c r="R795" s="24">
        <f t="shared" si="62"/>
        <v>69.11099999999999</v>
      </c>
      <c r="S795" s="25">
        <f t="shared" si="63"/>
        <v>3.291000000000011</v>
      </c>
      <c r="T795" s="31">
        <f t="shared" si="64"/>
        <v>3.2910000000658197</v>
      </c>
      <c r="U795" s="10"/>
      <c r="V795" s="10"/>
      <c r="W795" s="10"/>
      <c r="X795" s="10"/>
      <c r="Y795" s="10"/>
      <c r="Z795" s="10"/>
      <c r="AA795" s="10"/>
    </row>
    <row r="796" spans="1:27" ht="15.75">
      <c r="A796" s="10" t="s">
        <v>1075</v>
      </c>
      <c r="B796" s="10" t="s">
        <v>246</v>
      </c>
      <c r="C796" s="11">
        <v>1</v>
      </c>
      <c r="D796" s="11">
        <v>1</v>
      </c>
      <c r="E796" s="10" t="s">
        <v>39</v>
      </c>
      <c r="F796" s="11">
        <v>88.34</v>
      </c>
      <c r="G796" s="11">
        <v>7</v>
      </c>
      <c r="H796" s="11">
        <v>30.919</v>
      </c>
      <c r="I796" s="11">
        <v>649.29899999999998</v>
      </c>
      <c r="J796" s="12">
        <v>43514</v>
      </c>
      <c r="K796" s="13">
        <v>1</v>
      </c>
      <c r="L796" s="10" t="s">
        <v>23</v>
      </c>
      <c r="M796" s="11">
        <v>618.38</v>
      </c>
      <c r="N796" s="11">
        <v>4.761904762E-2</v>
      </c>
      <c r="O796" s="11">
        <v>30.919</v>
      </c>
      <c r="P796" s="23">
        <f t="shared" si="60"/>
        <v>30.918999999999983</v>
      </c>
      <c r="Q796" s="23">
        <f t="shared" si="61"/>
        <v>30.919000000000004</v>
      </c>
      <c r="R796" s="24">
        <f t="shared" si="62"/>
        <v>649.29899999999998</v>
      </c>
      <c r="S796" s="25">
        <f t="shared" si="63"/>
        <v>30.918999999999983</v>
      </c>
      <c r="T796" s="31">
        <f t="shared" si="64"/>
        <v>30.919000000618379</v>
      </c>
      <c r="U796" s="10"/>
      <c r="V796" s="10"/>
      <c r="W796" s="10"/>
      <c r="X796" s="10"/>
      <c r="Y796" s="10"/>
      <c r="Z796" s="10"/>
      <c r="AA796" s="10"/>
    </row>
    <row r="797" spans="1:27" ht="15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4"/>
      <c r="L797" s="10"/>
      <c r="M797" s="10"/>
      <c r="N797" s="10"/>
      <c r="O797" s="10"/>
      <c r="P797" s="23"/>
      <c r="Q797" s="23"/>
      <c r="R797" s="24"/>
      <c r="S797" s="25"/>
      <c r="T797" s="31"/>
      <c r="U797" s="10"/>
      <c r="V797" s="10"/>
      <c r="W797" s="10"/>
      <c r="X797" s="10"/>
      <c r="Y797" s="10"/>
      <c r="Z797" s="10"/>
      <c r="AA797" s="10"/>
    </row>
    <row r="798" spans="1:27" ht="15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4"/>
      <c r="L798" s="10"/>
      <c r="M798" s="10"/>
      <c r="N798" s="10"/>
      <c r="O798" s="10"/>
      <c r="P798" s="23"/>
      <c r="Q798" s="23"/>
      <c r="R798" s="24"/>
      <c r="S798" s="25"/>
      <c r="T798" s="31"/>
      <c r="U798" s="10"/>
      <c r="V798" s="10"/>
      <c r="W798" s="10"/>
      <c r="X798" s="10"/>
      <c r="Y798" s="10"/>
      <c r="Z798" s="10"/>
      <c r="AA798" s="10"/>
    </row>
    <row r="799" spans="1:27" ht="15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4"/>
      <c r="L799" s="10"/>
      <c r="M799" s="10"/>
      <c r="N799" s="10"/>
      <c r="O799" s="10"/>
      <c r="P799" s="23"/>
      <c r="Q799" s="23"/>
      <c r="R799" s="24"/>
      <c r="S799" s="25"/>
      <c r="T799" s="31"/>
      <c r="U799" s="10"/>
      <c r="V799" s="10"/>
      <c r="W799" s="10"/>
      <c r="X799" s="10"/>
      <c r="Y799" s="10"/>
      <c r="Z799" s="10"/>
      <c r="AA799" s="10"/>
    </row>
    <row r="800" spans="1:27" ht="15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4"/>
      <c r="L800" s="10"/>
      <c r="M800" s="10"/>
      <c r="N800" s="10"/>
      <c r="O800" s="10"/>
      <c r="P800" s="23"/>
      <c r="Q800" s="23"/>
      <c r="R800" s="24"/>
      <c r="S800" s="25"/>
      <c r="T800" s="31"/>
      <c r="U800" s="10"/>
      <c r="V800" s="10"/>
      <c r="W800" s="10"/>
      <c r="X800" s="10"/>
      <c r="Y800" s="10"/>
      <c r="Z800" s="10"/>
      <c r="AA800" s="10"/>
    </row>
    <row r="801" spans="1:27" ht="15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4"/>
      <c r="L801" s="10"/>
      <c r="M801" s="10"/>
      <c r="N801" s="10"/>
      <c r="O801" s="10"/>
      <c r="P801" s="23"/>
      <c r="Q801" s="23"/>
      <c r="R801" s="24"/>
      <c r="S801" s="25"/>
      <c r="T801" s="31"/>
      <c r="U801" s="10"/>
      <c r="V801" s="10"/>
      <c r="W801" s="10"/>
      <c r="X801" s="10"/>
      <c r="Y801" s="10"/>
      <c r="Z801" s="10"/>
      <c r="AA801" s="10"/>
    </row>
    <row r="802" spans="1:27" ht="15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4"/>
      <c r="L802" s="10"/>
      <c r="M802" s="10"/>
      <c r="N802" s="10"/>
      <c r="O802" s="10"/>
      <c r="P802" s="23"/>
      <c r="Q802" s="23"/>
      <c r="R802" s="24"/>
      <c r="S802" s="25"/>
      <c r="T802" s="31"/>
      <c r="U802" s="10"/>
      <c r="V802" s="10"/>
      <c r="W802" s="10"/>
      <c r="X802" s="10"/>
      <c r="Y802" s="10"/>
      <c r="Z802" s="10"/>
      <c r="AA802" s="10"/>
    </row>
    <row r="803" spans="1:27" ht="15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4"/>
      <c r="L803" s="10"/>
      <c r="M803" s="10"/>
      <c r="N803" s="10"/>
      <c r="O803" s="10"/>
      <c r="P803" s="23"/>
      <c r="Q803" s="23"/>
      <c r="R803" s="24"/>
      <c r="S803" s="25"/>
      <c r="T803" s="31"/>
      <c r="U803" s="10"/>
      <c r="V803" s="10"/>
      <c r="W803" s="10"/>
      <c r="X803" s="10"/>
      <c r="Y803" s="10"/>
      <c r="Z803" s="10"/>
      <c r="AA803" s="10"/>
    </row>
    <row r="804" spans="1:27" ht="15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4"/>
      <c r="L804" s="10"/>
      <c r="M804" s="10"/>
      <c r="N804" s="10"/>
      <c r="O804" s="10"/>
      <c r="P804" s="23"/>
      <c r="Q804" s="23"/>
      <c r="R804" s="24"/>
      <c r="S804" s="25"/>
      <c r="T804" s="31"/>
      <c r="U804" s="10"/>
      <c r="V804" s="10"/>
      <c r="W804" s="10"/>
      <c r="X804" s="10"/>
      <c r="Y804" s="10"/>
      <c r="Z804" s="10"/>
      <c r="AA804" s="10"/>
    </row>
    <row r="805" spans="1:27" ht="15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4"/>
      <c r="L805" s="10"/>
      <c r="M805" s="10"/>
      <c r="N805" s="10"/>
      <c r="O805" s="10"/>
      <c r="P805" s="23"/>
      <c r="Q805" s="23"/>
      <c r="R805" s="24"/>
      <c r="S805" s="25"/>
      <c r="T805" s="31"/>
      <c r="U805" s="10"/>
      <c r="V805" s="10"/>
      <c r="W805" s="10"/>
      <c r="X805" s="10"/>
      <c r="Y805" s="10"/>
      <c r="Z805" s="10"/>
      <c r="AA805" s="10"/>
    </row>
    <row r="806" spans="1:27" ht="15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4"/>
      <c r="L806" s="10"/>
      <c r="M806" s="10"/>
      <c r="N806" s="10"/>
      <c r="O806" s="10"/>
      <c r="P806" s="23"/>
      <c r="Q806" s="23"/>
      <c r="R806" s="24"/>
      <c r="S806" s="25"/>
      <c r="T806" s="31"/>
      <c r="U806" s="10"/>
      <c r="V806" s="10"/>
      <c r="W806" s="10"/>
      <c r="X806" s="10"/>
      <c r="Y806" s="10"/>
      <c r="Z806" s="10"/>
      <c r="AA806" s="10"/>
    </row>
    <row r="807" spans="1:27" ht="15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4"/>
      <c r="L807" s="10"/>
      <c r="M807" s="10"/>
      <c r="N807" s="10"/>
      <c r="O807" s="10"/>
      <c r="P807" s="23"/>
      <c r="Q807" s="23"/>
      <c r="R807" s="24"/>
      <c r="S807" s="25"/>
      <c r="T807" s="31"/>
      <c r="U807" s="10"/>
      <c r="V807" s="10"/>
      <c r="W807" s="10"/>
      <c r="X807" s="10"/>
      <c r="Y807" s="10"/>
      <c r="Z807" s="10"/>
      <c r="AA807" s="10"/>
    </row>
    <row r="808" spans="1:27" ht="15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4"/>
      <c r="L808" s="10"/>
      <c r="M808" s="10"/>
      <c r="N808" s="10"/>
      <c r="O808" s="10"/>
      <c r="P808" s="23"/>
      <c r="Q808" s="23"/>
      <c r="R808" s="24"/>
      <c r="S808" s="25"/>
      <c r="T808" s="31"/>
      <c r="U808" s="10"/>
      <c r="V808" s="10"/>
      <c r="W808" s="10"/>
      <c r="X808" s="10"/>
      <c r="Y808" s="10"/>
      <c r="Z808" s="10"/>
      <c r="AA808" s="10"/>
    </row>
    <row r="809" spans="1:27" ht="15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4"/>
      <c r="L809" s="10"/>
      <c r="M809" s="10"/>
      <c r="N809" s="10"/>
      <c r="O809" s="10"/>
      <c r="P809" s="23"/>
      <c r="Q809" s="23"/>
      <c r="R809" s="24"/>
      <c r="S809" s="25"/>
      <c r="T809" s="31"/>
      <c r="U809" s="10"/>
      <c r="V809" s="10"/>
      <c r="W809" s="10"/>
      <c r="X809" s="10"/>
      <c r="Y809" s="10"/>
      <c r="Z809" s="10"/>
      <c r="AA809" s="10"/>
    </row>
    <row r="810" spans="1:27" ht="15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4"/>
      <c r="L810" s="10"/>
      <c r="M810" s="10"/>
      <c r="N810" s="10"/>
      <c r="O810" s="10"/>
      <c r="P810" s="23"/>
      <c r="Q810" s="23"/>
      <c r="R810" s="24"/>
      <c r="S810" s="25"/>
      <c r="T810" s="31"/>
      <c r="U810" s="10"/>
      <c r="V810" s="10"/>
      <c r="W810" s="10"/>
      <c r="X810" s="10"/>
      <c r="Y810" s="10"/>
      <c r="Z810" s="10"/>
      <c r="AA810" s="10"/>
    </row>
    <row r="811" spans="1:27" ht="15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4"/>
      <c r="L811" s="10"/>
      <c r="M811" s="10"/>
      <c r="N811" s="10"/>
      <c r="O811" s="10"/>
      <c r="P811" s="23"/>
      <c r="Q811" s="23"/>
      <c r="R811" s="24"/>
      <c r="S811" s="25"/>
      <c r="T811" s="31"/>
      <c r="U811" s="10"/>
      <c r="V811" s="10"/>
      <c r="W811" s="10"/>
      <c r="X811" s="10"/>
      <c r="Y811" s="10"/>
      <c r="Z811" s="10"/>
      <c r="AA811" s="10"/>
    </row>
    <row r="812" spans="1:27" ht="15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4"/>
      <c r="L812" s="10"/>
      <c r="M812" s="10"/>
      <c r="N812" s="10"/>
      <c r="O812" s="10"/>
      <c r="P812" s="23"/>
      <c r="Q812" s="23"/>
      <c r="R812" s="24"/>
      <c r="S812" s="25"/>
      <c r="T812" s="31"/>
      <c r="U812" s="10"/>
      <c r="V812" s="10"/>
      <c r="W812" s="10"/>
      <c r="X812" s="10"/>
      <c r="Y812" s="10"/>
      <c r="Z812" s="10"/>
      <c r="AA812" s="10"/>
    </row>
    <row r="813" spans="1:27" ht="15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4"/>
      <c r="L813" s="10"/>
      <c r="M813" s="10"/>
      <c r="N813" s="10"/>
      <c r="O813" s="10"/>
      <c r="P813" s="23"/>
      <c r="Q813" s="23"/>
      <c r="R813" s="24"/>
      <c r="S813" s="25"/>
      <c r="T813" s="31"/>
      <c r="U813" s="10"/>
      <c r="V813" s="10"/>
      <c r="W813" s="10"/>
      <c r="X813" s="10"/>
      <c r="Y813" s="10"/>
      <c r="Z813" s="10"/>
      <c r="AA813" s="10"/>
    </row>
    <row r="814" spans="1:27" ht="15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4"/>
      <c r="L814" s="10"/>
      <c r="M814" s="10"/>
      <c r="N814" s="10"/>
      <c r="O814" s="10"/>
      <c r="P814" s="23"/>
      <c r="Q814" s="23"/>
      <c r="R814" s="24"/>
      <c r="S814" s="25"/>
      <c r="T814" s="31"/>
      <c r="U814" s="10"/>
      <c r="V814" s="10"/>
      <c r="W814" s="10"/>
      <c r="X814" s="10"/>
      <c r="Y814" s="10"/>
      <c r="Z814" s="10"/>
      <c r="AA814" s="10"/>
    </row>
    <row r="815" spans="1:27" ht="15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4"/>
      <c r="L815" s="10"/>
      <c r="M815" s="10"/>
      <c r="N815" s="10"/>
      <c r="O815" s="10"/>
      <c r="P815" s="23"/>
      <c r="Q815" s="23"/>
      <c r="R815" s="24"/>
      <c r="S815" s="25"/>
      <c r="T815" s="31"/>
      <c r="U815" s="10"/>
      <c r="V815" s="10"/>
      <c r="W815" s="10"/>
      <c r="X815" s="10"/>
      <c r="Y815" s="10"/>
      <c r="Z815" s="10"/>
      <c r="AA815" s="10"/>
    </row>
    <row r="816" spans="1:27" ht="15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4"/>
      <c r="L816" s="10"/>
      <c r="M816" s="10"/>
      <c r="N816" s="10"/>
      <c r="O816" s="10"/>
      <c r="P816" s="23"/>
      <c r="Q816" s="23"/>
      <c r="R816" s="24"/>
      <c r="S816" s="25"/>
      <c r="T816" s="31"/>
      <c r="U816" s="10"/>
      <c r="V816" s="10"/>
      <c r="W816" s="10"/>
      <c r="X816" s="10"/>
      <c r="Y816" s="10"/>
      <c r="Z816" s="10"/>
      <c r="AA816" s="10"/>
    </row>
    <row r="817" spans="1:27" ht="15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4"/>
      <c r="L817" s="10"/>
      <c r="M817" s="10"/>
      <c r="N817" s="10"/>
      <c r="O817" s="10"/>
      <c r="P817" s="23"/>
      <c r="Q817" s="23"/>
      <c r="R817" s="24"/>
      <c r="S817" s="25"/>
      <c r="T817" s="31"/>
      <c r="U817" s="10"/>
      <c r="V817" s="10"/>
      <c r="W817" s="10"/>
      <c r="X817" s="10"/>
      <c r="Y817" s="10"/>
      <c r="Z817" s="10"/>
      <c r="AA817" s="10"/>
    </row>
    <row r="818" spans="1:27" ht="15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4"/>
      <c r="L818" s="10"/>
      <c r="M818" s="10"/>
      <c r="N818" s="10"/>
      <c r="O818" s="10"/>
      <c r="P818" s="23"/>
      <c r="Q818" s="23"/>
      <c r="R818" s="24"/>
      <c r="S818" s="25"/>
      <c r="T818" s="31"/>
      <c r="U818" s="10"/>
      <c r="V818" s="10"/>
      <c r="W818" s="10"/>
      <c r="X818" s="10"/>
      <c r="Y818" s="10"/>
      <c r="Z818" s="10"/>
      <c r="AA818" s="10"/>
    </row>
    <row r="819" spans="1:27" ht="15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4"/>
      <c r="L819" s="10"/>
      <c r="M819" s="10"/>
      <c r="N819" s="10"/>
      <c r="O819" s="10"/>
      <c r="P819" s="23"/>
      <c r="Q819" s="23"/>
      <c r="R819" s="24"/>
      <c r="S819" s="25"/>
      <c r="T819" s="31"/>
      <c r="U819" s="10"/>
      <c r="V819" s="10"/>
      <c r="W819" s="10"/>
      <c r="X819" s="10"/>
      <c r="Y819" s="10"/>
      <c r="Z819" s="10"/>
      <c r="AA819" s="10"/>
    </row>
    <row r="820" spans="1:27" ht="15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4"/>
      <c r="L820" s="10"/>
      <c r="M820" s="10"/>
      <c r="N820" s="10"/>
      <c r="O820" s="10"/>
      <c r="P820" s="23"/>
      <c r="Q820" s="23"/>
      <c r="R820" s="24"/>
      <c r="S820" s="25"/>
      <c r="T820" s="31"/>
      <c r="U820" s="10"/>
      <c r="V820" s="10"/>
      <c r="W820" s="10"/>
      <c r="X820" s="10"/>
      <c r="Y820" s="10"/>
      <c r="Z820" s="10"/>
      <c r="AA820" s="10"/>
    </row>
    <row r="821" spans="1:27" ht="15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4"/>
      <c r="L821" s="10"/>
      <c r="M821" s="10"/>
      <c r="N821" s="10"/>
      <c r="O821" s="10"/>
      <c r="P821" s="23"/>
      <c r="Q821" s="23"/>
      <c r="R821" s="24"/>
      <c r="S821" s="25"/>
      <c r="T821" s="31"/>
      <c r="U821" s="10"/>
      <c r="V821" s="10"/>
      <c r="W821" s="10"/>
      <c r="X821" s="10"/>
      <c r="Y821" s="10"/>
      <c r="Z821" s="10"/>
      <c r="AA821" s="10"/>
    </row>
    <row r="822" spans="1:27" ht="15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4"/>
      <c r="L822" s="10"/>
      <c r="M822" s="10"/>
      <c r="N822" s="10"/>
      <c r="O822" s="10"/>
      <c r="P822" s="23"/>
      <c r="Q822" s="23"/>
      <c r="R822" s="24"/>
      <c r="S822" s="25"/>
      <c r="T822" s="31"/>
      <c r="U822" s="10"/>
      <c r="V822" s="10"/>
      <c r="W822" s="10"/>
      <c r="X822" s="10"/>
      <c r="Y822" s="10"/>
      <c r="Z822" s="10"/>
      <c r="AA822" s="10"/>
    </row>
    <row r="823" spans="1:27" ht="15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4"/>
      <c r="L823" s="10"/>
      <c r="M823" s="10"/>
      <c r="N823" s="10"/>
      <c r="O823" s="10"/>
      <c r="P823" s="23"/>
      <c r="Q823" s="23"/>
      <c r="R823" s="24"/>
      <c r="S823" s="25"/>
      <c r="T823" s="31"/>
      <c r="U823" s="10"/>
      <c r="V823" s="10"/>
      <c r="W823" s="10"/>
      <c r="X823" s="10"/>
      <c r="Y823" s="10"/>
      <c r="Z823" s="10"/>
      <c r="AA823" s="10"/>
    </row>
    <row r="824" spans="1:27" ht="15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4"/>
      <c r="L824" s="10"/>
      <c r="M824" s="10"/>
      <c r="N824" s="10"/>
      <c r="O824" s="10"/>
      <c r="P824" s="23"/>
      <c r="Q824" s="23"/>
      <c r="R824" s="24"/>
      <c r="S824" s="25"/>
      <c r="T824" s="31"/>
      <c r="U824" s="10"/>
      <c r="V824" s="10"/>
      <c r="W824" s="10"/>
      <c r="X824" s="10"/>
      <c r="Y824" s="10"/>
      <c r="Z824" s="10"/>
      <c r="AA824" s="10"/>
    </row>
    <row r="825" spans="1:27" ht="15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4"/>
      <c r="L825" s="10"/>
      <c r="M825" s="10"/>
      <c r="N825" s="10"/>
      <c r="O825" s="10"/>
      <c r="P825" s="23"/>
      <c r="Q825" s="23"/>
      <c r="R825" s="24"/>
      <c r="S825" s="25"/>
      <c r="T825" s="31"/>
      <c r="U825" s="10"/>
      <c r="V825" s="10"/>
      <c r="W825" s="10"/>
      <c r="X825" s="10"/>
      <c r="Y825" s="10"/>
      <c r="Z825" s="10"/>
      <c r="AA825" s="10"/>
    </row>
    <row r="826" spans="1:27" ht="15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4"/>
      <c r="L826" s="10"/>
      <c r="M826" s="10"/>
      <c r="N826" s="10"/>
      <c r="O826" s="10"/>
      <c r="P826" s="23"/>
      <c r="Q826" s="23"/>
      <c r="R826" s="24"/>
      <c r="S826" s="25"/>
      <c r="T826" s="31"/>
      <c r="U826" s="10"/>
      <c r="V826" s="10"/>
      <c r="W826" s="10"/>
      <c r="X826" s="10"/>
      <c r="Y826" s="10"/>
      <c r="Z826" s="10"/>
      <c r="AA826" s="10"/>
    </row>
    <row r="827" spans="1:27" ht="15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4"/>
      <c r="L827" s="10"/>
      <c r="M827" s="10"/>
      <c r="N827" s="10"/>
      <c r="O827" s="10"/>
      <c r="P827" s="23"/>
      <c r="Q827" s="23"/>
      <c r="R827" s="24"/>
      <c r="S827" s="25"/>
      <c r="T827" s="31"/>
      <c r="U827" s="10"/>
      <c r="V827" s="10"/>
      <c r="W827" s="10"/>
      <c r="X827" s="10"/>
      <c r="Y827" s="10"/>
      <c r="Z827" s="10"/>
      <c r="AA827" s="10"/>
    </row>
    <row r="828" spans="1:27" ht="15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4"/>
      <c r="L828" s="10"/>
      <c r="M828" s="10"/>
      <c r="N828" s="10"/>
      <c r="O828" s="10"/>
      <c r="P828" s="23"/>
      <c r="Q828" s="23"/>
      <c r="R828" s="24"/>
      <c r="S828" s="25"/>
      <c r="T828" s="31"/>
      <c r="U828" s="10"/>
      <c r="V828" s="10"/>
      <c r="W828" s="10"/>
      <c r="X828" s="10"/>
      <c r="Y828" s="10"/>
      <c r="Z828" s="10"/>
      <c r="AA828" s="10"/>
    </row>
    <row r="829" spans="1:27" ht="15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4"/>
      <c r="L829" s="10"/>
      <c r="M829" s="10"/>
      <c r="N829" s="10"/>
      <c r="O829" s="10"/>
      <c r="P829" s="23"/>
      <c r="Q829" s="23"/>
      <c r="R829" s="24"/>
      <c r="S829" s="25"/>
      <c r="T829" s="31"/>
      <c r="U829" s="10"/>
      <c r="V829" s="10"/>
      <c r="W829" s="10"/>
      <c r="X829" s="10"/>
      <c r="Y829" s="10"/>
      <c r="Z829" s="10"/>
      <c r="AA829" s="10"/>
    </row>
    <row r="830" spans="1:27" ht="15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4"/>
      <c r="L830" s="10"/>
      <c r="M830" s="10"/>
      <c r="N830" s="10"/>
      <c r="O830" s="10"/>
      <c r="P830" s="23"/>
      <c r="Q830" s="23"/>
      <c r="R830" s="24"/>
      <c r="S830" s="25"/>
      <c r="T830" s="31"/>
      <c r="U830" s="10"/>
      <c r="V830" s="10"/>
      <c r="W830" s="10"/>
      <c r="X830" s="10"/>
      <c r="Y830" s="10"/>
      <c r="Z830" s="10"/>
      <c r="AA830" s="10"/>
    </row>
    <row r="831" spans="1:27" ht="15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4"/>
      <c r="L831" s="10"/>
      <c r="M831" s="10"/>
      <c r="N831" s="10"/>
      <c r="O831" s="10"/>
      <c r="P831" s="23"/>
      <c r="Q831" s="23"/>
      <c r="R831" s="24"/>
      <c r="S831" s="25"/>
      <c r="T831" s="31"/>
      <c r="U831" s="10"/>
      <c r="V831" s="10"/>
      <c r="W831" s="10"/>
      <c r="X831" s="10"/>
      <c r="Y831" s="10"/>
      <c r="Z831" s="10"/>
      <c r="AA831" s="10"/>
    </row>
    <row r="832" spans="1:27" ht="15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4"/>
      <c r="L832" s="10"/>
      <c r="M832" s="10"/>
      <c r="N832" s="10"/>
      <c r="O832" s="10"/>
      <c r="P832" s="23"/>
      <c r="Q832" s="23"/>
      <c r="R832" s="24"/>
      <c r="S832" s="25"/>
      <c r="T832" s="31"/>
      <c r="U832" s="10"/>
      <c r="V832" s="10"/>
      <c r="W832" s="10"/>
      <c r="X832" s="10"/>
      <c r="Y832" s="10"/>
      <c r="Z832" s="10"/>
      <c r="AA832" s="10"/>
    </row>
    <row r="833" spans="1:27" ht="15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4"/>
      <c r="L833" s="10"/>
      <c r="M833" s="10"/>
      <c r="N833" s="10"/>
      <c r="O833" s="10"/>
      <c r="P833" s="23"/>
      <c r="Q833" s="23"/>
      <c r="R833" s="24"/>
      <c r="S833" s="25"/>
      <c r="T833" s="31"/>
      <c r="U833" s="10"/>
      <c r="V833" s="10"/>
      <c r="W833" s="10"/>
      <c r="X833" s="10"/>
      <c r="Y833" s="10"/>
      <c r="Z833" s="10"/>
      <c r="AA833" s="10"/>
    </row>
    <row r="834" spans="1:27" ht="15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4"/>
      <c r="L834" s="10"/>
      <c r="M834" s="10"/>
      <c r="N834" s="10"/>
      <c r="O834" s="10"/>
      <c r="P834" s="23"/>
      <c r="Q834" s="23"/>
      <c r="R834" s="24"/>
      <c r="S834" s="25"/>
      <c r="T834" s="31"/>
      <c r="U834" s="10"/>
      <c r="V834" s="10"/>
      <c r="W834" s="10"/>
      <c r="X834" s="10"/>
      <c r="Y834" s="10"/>
      <c r="Z834" s="10"/>
      <c r="AA834" s="10"/>
    </row>
    <row r="835" spans="1:27" ht="15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4"/>
      <c r="L835" s="10"/>
      <c r="M835" s="10"/>
      <c r="N835" s="10"/>
      <c r="O835" s="10"/>
      <c r="P835" s="23"/>
      <c r="Q835" s="23"/>
      <c r="R835" s="24"/>
      <c r="S835" s="25"/>
      <c r="T835" s="31"/>
      <c r="U835" s="10"/>
      <c r="V835" s="10"/>
      <c r="W835" s="10"/>
      <c r="X835" s="10"/>
      <c r="Y835" s="10"/>
      <c r="Z835" s="10"/>
      <c r="AA835" s="10"/>
    </row>
    <row r="836" spans="1:27" ht="15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4"/>
      <c r="L836" s="10"/>
      <c r="M836" s="10"/>
      <c r="N836" s="10"/>
      <c r="O836" s="10"/>
      <c r="P836" s="23"/>
      <c r="Q836" s="23"/>
      <c r="R836" s="24"/>
      <c r="S836" s="25"/>
      <c r="T836" s="31"/>
      <c r="U836" s="10"/>
      <c r="V836" s="10"/>
      <c r="W836" s="10"/>
      <c r="X836" s="10"/>
      <c r="Y836" s="10"/>
      <c r="Z836" s="10"/>
      <c r="AA836" s="10"/>
    </row>
    <row r="837" spans="1:27" ht="15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4"/>
      <c r="L837" s="10"/>
      <c r="M837" s="10"/>
      <c r="N837" s="10"/>
      <c r="O837" s="10"/>
      <c r="P837" s="23"/>
      <c r="Q837" s="23"/>
      <c r="R837" s="24"/>
      <c r="S837" s="25"/>
      <c r="T837" s="31"/>
      <c r="U837" s="10"/>
      <c r="V837" s="10"/>
      <c r="W837" s="10"/>
      <c r="X837" s="10"/>
      <c r="Y837" s="10"/>
      <c r="Z837" s="10"/>
      <c r="AA837" s="10"/>
    </row>
    <row r="838" spans="1:27" ht="15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4"/>
      <c r="L838" s="10"/>
      <c r="M838" s="10"/>
      <c r="N838" s="10"/>
      <c r="O838" s="10"/>
      <c r="P838" s="23"/>
      <c r="Q838" s="23"/>
      <c r="R838" s="24"/>
      <c r="S838" s="25"/>
      <c r="T838" s="31"/>
      <c r="U838" s="10"/>
      <c r="V838" s="10"/>
      <c r="W838" s="10"/>
      <c r="X838" s="10"/>
      <c r="Y838" s="10"/>
      <c r="Z838" s="10"/>
      <c r="AA838" s="10"/>
    </row>
    <row r="839" spans="1:27" ht="15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4"/>
      <c r="L839" s="10"/>
      <c r="M839" s="10"/>
      <c r="N839" s="10"/>
      <c r="O839" s="10"/>
      <c r="P839" s="23"/>
      <c r="Q839" s="23"/>
      <c r="R839" s="24"/>
      <c r="S839" s="25"/>
      <c r="T839" s="31"/>
      <c r="U839" s="10"/>
      <c r="V839" s="10"/>
      <c r="W839" s="10"/>
      <c r="X839" s="10"/>
      <c r="Y839" s="10"/>
      <c r="Z839" s="10"/>
      <c r="AA839" s="10"/>
    </row>
    <row r="840" spans="1:27" ht="15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4"/>
      <c r="L840" s="10"/>
      <c r="M840" s="10"/>
      <c r="N840" s="10"/>
      <c r="O840" s="10"/>
      <c r="P840" s="23"/>
      <c r="Q840" s="23"/>
      <c r="R840" s="24"/>
      <c r="S840" s="25"/>
      <c r="T840" s="31"/>
      <c r="U840" s="10"/>
      <c r="V840" s="10"/>
      <c r="W840" s="10"/>
      <c r="X840" s="10"/>
      <c r="Y840" s="10"/>
      <c r="Z840" s="10"/>
      <c r="AA840" s="10"/>
    </row>
    <row r="841" spans="1:27" ht="15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4"/>
      <c r="L841" s="10"/>
      <c r="M841" s="10"/>
      <c r="N841" s="10"/>
      <c r="O841" s="10"/>
      <c r="P841" s="23"/>
      <c r="Q841" s="23"/>
      <c r="R841" s="24"/>
      <c r="S841" s="25"/>
      <c r="T841" s="31"/>
      <c r="U841" s="10"/>
      <c r="V841" s="10"/>
      <c r="W841" s="10"/>
      <c r="X841" s="10"/>
      <c r="Y841" s="10"/>
      <c r="Z841" s="10"/>
      <c r="AA841" s="10"/>
    </row>
    <row r="842" spans="1:27" ht="15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4"/>
      <c r="L842" s="10"/>
      <c r="M842" s="10"/>
      <c r="N842" s="10"/>
      <c r="O842" s="10"/>
      <c r="P842" s="23"/>
      <c r="Q842" s="23"/>
      <c r="R842" s="24"/>
      <c r="S842" s="25"/>
      <c r="T842" s="31"/>
      <c r="U842" s="10"/>
      <c r="V842" s="10"/>
      <c r="W842" s="10"/>
      <c r="X842" s="10"/>
      <c r="Y842" s="10"/>
      <c r="Z842" s="10"/>
      <c r="AA842" s="10"/>
    </row>
    <row r="843" spans="1:27" ht="15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4"/>
      <c r="L843" s="10"/>
      <c r="M843" s="10"/>
      <c r="N843" s="10"/>
      <c r="O843" s="10"/>
      <c r="P843" s="23"/>
      <c r="Q843" s="23"/>
      <c r="R843" s="24"/>
      <c r="S843" s="25"/>
      <c r="T843" s="31"/>
      <c r="U843" s="10"/>
      <c r="V843" s="10"/>
      <c r="W843" s="10"/>
      <c r="X843" s="10"/>
      <c r="Y843" s="10"/>
      <c r="Z843" s="10"/>
      <c r="AA843" s="10"/>
    </row>
    <row r="844" spans="1:27" ht="15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4"/>
      <c r="L844" s="10"/>
      <c r="M844" s="10"/>
      <c r="N844" s="10"/>
      <c r="O844" s="10"/>
      <c r="P844" s="23"/>
      <c r="Q844" s="23"/>
      <c r="R844" s="24"/>
      <c r="S844" s="25"/>
      <c r="T844" s="31"/>
      <c r="U844" s="10"/>
      <c r="V844" s="10"/>
      <c r="W844" s="10"/>
      <c r="X844" s="10"/>
      <c r="Y844" s="10"/>
      <c r="Z844" s="10"/>
      <c r="AA844" s="10"/>
    </row>
    <row r="845" spans="1:27" ht="15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4"/>
      <c r="L845" s="10"/>
      <c r="M845" s="10"/>
      <c r="N845" s="10"/>
      <c r="O845" s="10"/>
      <c r="P845" s="23"/>
      <c r="Q845" s="23"/>
      <c r="R845" s="24"/>
      <c r="S845" s="25"/>
      <c r="T845" s="31"/>
      <c r="U845" s="10"/>
      <c r="V845" s="10"/>
      <c r="W845" s="10"/>
      <c r="X845" s="10"/>
      <c r="Y845" s="10"/>
      <c r="Z845" s="10"/>
      <c r="AA845" s="10"/>
    </row>
    <row r="846" spans="1:27" ht="15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4"/>
      <c r="L846" s="10"/>
      <c r="M846" s="10"/>
      <c r="N846" s="10"/>
      <c r="O846" s="10"/>
      <c r="P846" s="23"/>
      <c r="Q846" s="23"/>
      <c r="R846" s="24"/>
      <c r="S846" s="25"/>
      <c r="T846" s="31"/>
      <c r="U846" s="10"/>
      <c r="V846" s="10"/>
      <c r="W846" s="10"/>
      <c r="X846" s="10"/>
      <c r="Y846" s="10"/>
      <c r="Z846" s="10"/>
      <c r="AA846" s="10"/>
    </row>
    <row r="847" spans="1:27" ht="15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4"/>
      <c r="L847" s="10"/>
      <c r="M847" s="10"/>
      <c r="N847" s="10"/>
      <c r="O847" s="10"/>
      <c r="P847" s="23"/>
      <c r="Q847" s="23"/>
      <c r="R847" s="24"/>
      <c r="S847" s="25"/>
      <c r="T847" s="31"/>
      <c r="U847" s="10"/>
      <c r="V847" s="10"/>
      <c r="W847" s="10"/>
      <c r="X847" s="10"/>
      <c r="Y847" s="10"/>
      <c r="Z847" s="10"/>
      <c r="AA847" s="10"/>
    </row>
    <row r="848" spans="1:27" ht="15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4"/>
      <c r="L848" s="10"/>
      <c r="M848" s="10"/>
      <c r="N848" s="10"/>
      <c r="O848" s="10"/>
      <c r="P848" s="23"/>
      <c r="Q848" s="23"/>
      <c r="R848" s="24"/>
      <c r="S848" s="25"/>
      <c r="T848" s="31"/>
      <c r="U848" s="10"/>
      <c r="V848" s="10"/>
      <c r="W848" s="10"/>
      <c r="X848" s="10"/>
      <c r="Y848" s="10"/>
      <c r="Z848" s="10"/>
      <c r="AA848" s="10"/>
    </row>
    <row r="849" spans="1:27" ht="15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4"/>
      <c r="L849" s="10"/>
      <c r="M849" s="10"/>
      <c r="N849" s="10"/>
      <c r="O849" s="10"/>
      <c r="P849" s="23"/>
      <c r="Q849" s="23"/>
      <c r="R849" s="24"/>
      <c r="S849" s="25"/>
      <c r="T849" s="31"/>
      <c r="U849" s="10"/>
      <c r="V849" s="10"/>
      <c r="W849" s="10"/>
      <c r="X849" s="10"/>
      <c r="Y849" s="10"/>
      <c r="Z849" s="10"/>
      <c r="AA849" s="10"/>
    </row>
    <row r="850" spans="1:27" ht="15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4"/>
      <c r="L850" s="10"/>
      <c r="M850" s="10"/>
      <c r="N850" s="10"/>
      <c r="O850" s="10"/>
      <c r="P850" s="23"/>
      <c r="Q850" s="23"/>
      <c r="R850" s="24"/>
      <c r="S850" s="25"/>
      <c r="T850" s="31"/>
      <c r="U850" s="10"/>
      <c r="V850" s="10"/>
      <c r="W850" s="10"/>
      <c r="X850" s="10"/>
      <c r="Y850" s="10"/>
      <c r="Z850" s="10"/>
      <c r="AA850" s="10"/>
    </row>
    <row r="851" spans="1:27" ht="15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4"/>
      <c r="L851" s="10"/>
      <c r="M851" s="10"/>
      <c r="N851" s="10"/>
      <c r="O851" s="10"/>
      <c r="P851" s="23"/>
      <c r="Q851" s="23"/>
      <c r="R851" s="24"/>
      <c r="S851" s="25"/>
      <c r="T851" s="31"/>
      <c r="U851" s="10"/>
      <c r="V851" s="10"/>
      <c r="W851" s="10"/>
      <c r="X851" s="10"/>
      <c r="Y851" s="10"/>
      <c r="Z851" s="10"/>
      <c r="AA851" s="10"/>
    </row>
    <row r="852" spans="1:27" ht="15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4"/>
      <c r="L852" s="10"/>
      <c r="M852" s="10"/>
      <c r="N852" s="10"/>
      <c r="O852" s="10"/>
      <c r="P852" s="23"/>
      <c r="Q852" s="23"/>
      <c r="R852" s="24"/>
      <c r="S852" s="25"/>
      <c r="T852" s="31"/>
      <c r="U852" s="10"/>
      <c r="V852" s="10"/>
      <c r="W852" s="10"/>
      <c r="X852" s="10"/>
      <c r="Y852" s="10"/>
      <c r="Z852" s="10"/>
      <c r="AA852" s="10"/>
    </row>
    <row r="853" spans="1:27" ht="15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4"/>
      <c r="L853" s="10"/>
      <c r="M853" s="10"/>
      <c r="N853" s="10"/>
      <c r="O853" s="10"/>
      <c r="P853" s="23"/>
      <c r="Q853" s="23"/>
      <c r="R853" s="24"/>
      <c r="S853" s="25"/>
      <c r="T853" s="31"/>
      <c r="U853" s="10"/>
      <c r="V853" s="10"/>
      <c r="W853" s="10"/>
      <c r="X853" s="10"/>
      <c r="Y853" s="10"/>
      <c r="Z853" s="10"/>
      <c r="AA853" s="10"/>
    </row>
    <row r="854" spans="1:27" ht="15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4"/>
      <c r="L854" s="10"/>
      <c r="M854" s="10"/>
      <c r="N854" s="10"/>
      <c r="O854" s="10"/>
      <c r="P854" s="23"/>
      <c r="Q854" s="23"/>
      <c r="R854" s="24"/>
      <c r="S854" s="25"/>
      <c r="T854" s="31"/>
      <c r="U854" s="10"/>
      <c r="V854" s="10"/>
      <c r="W854" s="10"/>
      <c r="X854" s="10"/>
      <c r="Y854" s="10"/>
      <c r="Z854" s="10"/>
      <c r="AA854" s="10"/>
    </row>
    <row r="855" spans="1:27" ht="15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4"/>
      <c r="L855" s="10"/>
      <c r="M855" s="10"/>
      <c r="N855" s="10"/>
      <c r="O855" s="10"/>
      <c r="P855" s="23"/>
      <c r="Q855" s="23"/>
      <c r="R855" s="24"/>
      <c r="S855" s="25"/>
      <c r="T855" s="31"/>
      <c r="U855" s="10"/>
      <c r="V855" s="10"/>
      <c r="W855" s="10"/>
      <c r="X855" s="10"/>
      <c r="Y855" s="10"/>
      <c r="Z855" s="10"/>
      <c r="AA855" s="10"/>
    </row>
    <row r="856" spans="1:27" ht="15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4"/>
      <c r="L856" s="10"/>
      <c r="M856" s="10"/>
      <c r="N856" s="10"/>
      <c r="O856" s="10"/>
      <c r="P856" s="23"/>
      <c r="Q856" s="23"/>
      <c r="R856" s="24"/>
      <c r="S856" s="25"/>
      <c r="T856" s="31"/>
      <c r="U856" s="10"/>
      <c r="V856" s="10"/>
      <c r="W856" s="10"/>
      <c r="X856" s="10"/>
      <c r="Y856" s="10"/>
      <c r="Z856" s="10"/>
      <c r="AA856" s="10"/>
    </row>
    <row r="857" spans="1:27" ht="15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4"/>
      <c r="L857" s="10"/>
      <c r="M857" s="10"/>
      <c r="N857" s="10"/>
      <c r="O857" s="10"/>
      <c r="P857" s="23"/>
      <c r="Q857" s="23"/>
      <c r="R857" s="24"/>
      <c r="S857" s="25"/>
      <c r="T857" s="31"/>
      <c r="U857" s="10"/>
      <c r="V857" s="10"/>
      <c r="W857" s="10"/>
      <c r="X857" s="10"/>
      <c r="Y857" s="10"/>
      <c r="Z857" s="10"/>
      <c r="AA857" s="10"/>
    </row>
    <row r="858" spans="1:27" ht="15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4"/>
      <c r="L858" s="10"/>
      <c r="M858" s="10"/>
      <c r="N858" s="10"/>
      <c r="O858" s="10"/>
      <c r="P858" s="23"/>
      <c r="Q858" s="23"/>
      <c r="R858" s="24"/>
      <c r="S858" s="25"/>
      <c r="T858" s="31"/>
      <c r="U858" s="10"/>
      <c r="V858" s="10"/>
      <c r="W858" s="10"/>
      <c r="X858" s="10"/>
      <c r="Y858" s="10"/>
      <c r="Z858" s="10"/>
      <c r="AA858" s="10"/>
    </row>
    <row r="859" spans="1:27" ht="15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4"/>
      <c r="L859" s="10"/>
      <c r="M859" s="10"/>
      <c r="N859" s="10"/>
      <c r="O859" s="10"/>
      <c r="P859" s="23"/>
      <c r="Q859" s="23"/>
      <c r="R859" s="24"/>
      <c r="S859" s="25"/>
      <c r="T859" s="31"/>
      <c r="U859" s="10"/>
      <c r="V859" s="10"/>
      <c r="W859" s="10"/>
      <c r="X859" s="10"/>
      <c r="Y859" s="10"/>
      <c r="Z859" s="10"/>
      <c r="AA859" s="10"/>
    </row>
    <row r="860" spans="1:27" ht="15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4"/>
      <c r="L860" s="10"/>
      <c r="M860" s="10"/>
      <c r="N860" s="10"/>
      <c r="O860" s="10"/>
      <c r="P860" s="23"/>
      <c r="Q860" s="23"/>
      <c r="R860" s="24"/>
      <c r="S860" s="25"/>
      <c r="T860" s="31"/>
      <c r="U860" s="10"/>
      <c r="V860" s="10"/>
      <c r="W860" s="10"/>
      <c r="X860" s="10"/>
      <c r="Y860" s="10"/>
      <c r="Z860" s="10"/>
      <c r="AA860" s="10"/>
    </row>
    <row r="861" spans="1:27" ht="15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4"/>
      <c r="L861" s="10"/>
      <c r="M861" s="10"/>
      <c r="N861" s="10"/>
      <c r="O861" s="10"/>
      <c r="P861" s="23"/>
      <c r="Q861" s="23"/>
      <c r="R861" s="24"/>
      <c r="S861" s="25"/>
      <c r="T861" s="31"/>
      <c r="U861" s="10"/>
      <c r="V861" s="10"/>
      <c r="W861" s="10"/>
      <c r="X861" s="10"/>
      <c r="Y861" s="10"/>
      <c r="Z861" s="10"/>
      <c r="AA861" s="10"/>
    </row>
    <row r="862" spans="1:27" ht="15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4"/>
      <c r="L862" s="10"/>
      <c r="M862" s="10"/>
      <c r="N862" s="10"/>
      <c r="O862" s="10"/>
      <c r="P862" s="23"/>
      <c r="Q862" s="23"/>
      <c r="R862" s="24"/>
      <c r="S862" s="25"/>
      <c r="T862" s="31"/>
      <c r="U862" s="10"/>
      <c r="V862" s="10"/>
      <c r="W862" s="10"/>
      <c r="X862" s="10"/>
      <c r="Y862" s="10"/>
      <c r="Z862" s="10"/>
      <c r="AA862" s="10"/>
    </row>
    <row r="863" spans="1:27" ht="15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4"/>
      <c r="L863" s="10"/>
      <c r="M863" s="10"/>
      <c r="N863" s="10"/>
      <c r="O863" s="10"/>
      <c r="P863" s="23"/>
      <c r="Q863" s="23"/>
      <c r="R863" s="24"/>
      <c r="S863" s="25"/>
      <c r="T863" s="31"/>
      <c r="U863" s="10"/>
      <c r="V863" s="10"/>
      <c r="W863" s="10"/>
      <c r="X863" s="10"/>
      <c r="Y863" s="10"/>
      <c r="Z863" s="10"/>
      <c r="AA863" s="10"/>
    </row>
    <row r="864" spans="1:27" ht="15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4"/>
      <c r="L864" s="10"/>
      <c r="M864" s="10"/>
      <c r="N864" s="10"/>
      <c r="O864" s="10"/>
      <c r="P864" s="23"/>
      <c r="Q864" s="23"/>
      <c r="R864" s="24"/>
      <c r="S864" s="25"/>
      <c r="T864" s="31"/>
      <c r="U864" s="10"/>
      <c r="V864" s="10"/>
      <c r="W864" s="10"/>
      <c r="X864" s="10"/>
      <c r="Y864" s="10"/>
      <c r="Z864" s="10"/>
      <c r="AA864" s="10"/>
    </row>
    <row r="865" spans="1:27" ht="15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4"/>
      <c r="L865" s="10"/>
      <c r="M865" s="10"/>
      <c r="N865" s="10"/>
      <c r="O865" s="10"/>
      <c r="P865" s="23"/>
      <c r="Q865" s="23"/>
      <c r="R865" s="24"/>
      <c r="S865" s="25"/>
      <c r="T865" s="31"/>
      <c r="U865" s="10"/>
      <c r="V865" s="10"/>
      <c r="W865" s="10"/>
      <c r="X865" s="10"/>
      <c r="Y865" s="10"/>
      <c r="Z865" s="10"/>
      <c r="AA865" s="10"/>
    </row>
    <row r="866" spans="1:27" ht="15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4"/>
      <c r="L866" s="10"/>
      <c r="M866" s="10"/>
      <c r="N866" s="10"/>
      <c r="O866" s="10"/>
      <c r="P866" s="23"/>
      <c r="Q866" s="23"/>
      <c r="R866" s="24"/>
      <c r="S866" s="25"/>
      <c r="T866" s="31"/>
      <c r="U866" s="10"/>
      <c r="V866" s="10"/>
      <c r="W866" s="10"/>
      <c r="X866" s="10"/>
      <c r="Y866" s="10"/>
      <c r="Z866" s="10"/>
      <c r="AA866" s="10"/>
    </row>
    <row r="867" spans="1:27" ht="15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4"/>
      <c r="L867" s="10"/>
      <c r="M867" s="10"/>
      <c r="N867" s="10"/>
      <c r="O867" s="10"/>
      <c r="P867" s="23"/>
      <c r="Q867" s="23"/>
      <c r="R867" s="24"/>
      <c r="S867" s="25"/>
      <c r="T867" s="31"/>
      <c r="U867" s="10"/>
      <c r="V867" s="10"/>
      <c r="W867" s="10"/>
      <c r="X867" s="10"/>
      <c r="Y867" s="10"/>
      <c r="Z867" s="10"/>
      <c r="AA867" s="10"/>
    </row>
    <row r="868" spans="1:27" ht="15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4"/>
      <c r="L868" s="10"/>
      <c r="M868" s="10"/>
      <c r="N868" s="10"/>
      <c r="O868" s="10"/>
      <c r="P868" s="23"/>
      <c r="Q868" s="23"/>
      <c r="R868" s="24"/>
      <c r="S868" s="25"/>
      <c r="T868" s="31"/>
      <c r="U868" s="10"/>
      <c r="V868" s="10"/>
      <c r="W868" s="10"/>
      <c r="X868" s="10"/>
      <c r="Y868" s="10"/>
      <c r="Z868" s="10"/>
      <c r="AA868" s="10"/>
    </row>
    <row r="869" spans="1:27" ht="15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4"/>
      <c r="L869" s="10"/>
      <c r="M869" s="10"/>
      <c r="N869" s="10"/>
      <c r="O869" s="10"/>
      <c r="P869" s="23"/>
      <c r="Q869" s="23"/>
      <c r="R869" s="24"/>
      <c r="S869" s="25"/>
      <c r="T869" s="31"/>
      <c r="U869" s="10"/>
      <c r="V869" s="10"/>
      <c r="W869" s="10"/>
      <c r="X869" s="10"/>
      <c r="Y869" s="10"/>
      <c r="Z869" s="10"/>
      <c r="AA869" s="10"/>
    </row>
    <row r="870" spans="1:27" ht="15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4"/>
      <c r="L870" s="10"/>
      <c r="M870" s="10"/>
      <c r="N870" s="10"/>
      <c r="O870" s="10"/>
      <c r="P870" s="23"/>
      <c r="Q870" s="23"/>
      <c r="R870" s="24"/>
      <c r="S870" s="25"/>
      <c r="T870" s="31"/>
      <c r="U870" s="10"/>
      <c r="V870" s="10"/>
      <c r="W870" s="10"/>
      <c r="X870" s="10"/>
      <c r="Y870" s="10"/>
      <c r="Z870" s="10"/>
      <c r="AA870" s="10"/>
    </row>
    <row r="871" spans="1:27" ht="15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4"/>
      <c r="L871" s="10"/>
      <c r="M871" s="10"/>
      <c r="N871" s="10"/>
      <c r="O871" s="10"/>
      <c r="P871" s="23"/>
      <c r="Q871" s="23"/>
      <c r="R871" s="24"/>
      <c r="S871" s="25"/>
      <c r="T871" s="31"/>
      <c r="U871" s="10"/>
      <c r="V871" s="10"/>
      <c r="W871" s="10"/>
      <c r="X871" s="10"/>
      <c r="Y871" s="10"/>
      <c r="Z871" s="10"/>
      <c r="AA871" s="10"/>
    </row>
    <row r="872" spans="1:27" ht="15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4"/>
      <c r="L872" s="10"/>
      <c r="M872" s="10"/>
      <c r="N872" s="10"/>
      <c r="O872" s="10"/>
      <c r="P872" s="23"/>
      <c r="Q872" s="23"/>
      <c r="R872" s="24"/>
      <c r="S872" s="25"/>
      <c r="T872" s="31"/>
      <c r="U872" s="10"/>
      <c r="V872" s="10"/>
      <c r="W872" s="10"/>
      <c r="X872" s="10"/>
      <c r="Y872" s="10"/>
      <c r="Z872" s="10"/>
      <c r="AA872" s="10"/>
    </row>
    <row r="873" spans="1:27" ht="15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4"/>
      <c r="L873" s="10"/>
      <c r="M873" s="10"/>
      <c r="N873" s="10"/>
      <c r="O873" s="10"/>
      <c r="P873" s="23"/>
      <c r="Q873" s="23"/>
      <c r="R873" s="24"/>
      <c r="S873" s="25"/>
      <c r="T873" s="31"/>
      <c r="U873" s="10"/>
      <c r="V873" s="10"/>
      <c r="W873" s="10"/>
      <c r="X873" s="10"/>
      <c r="Y873" s="10"/>
      <c r="Z873" s="10"/>
      <c r="AA873" s="10"/>
    </row>
    <row r="874" spans="1:27" ht="15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4"/>
      <c r="L874" s="10"/>
      <c r="M874" s="10"/>
      <c r="N874" s="10"/>
      <c r="O874" s="10"/>
      <c r="P874" s="23"/>
      <c r="Q874" s="23"/>
      <c r="R874" s="24"/>
      <c r="S874" s="25"/>
      <c r="T874" s="31"/>
      <c r="U874" s="10"/>
      <c r="V874" s="10"/>
      <c r="W874" s="10"/>
      <c r="X874" s="10"/>
      <c r="Y874" s="10"/>
      <c r="Z874" s="10"/>
      <c r="AA874" s="10"/>
    </row>
    <row r="875" spans="1:27" ht="15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4"/>
      <c r="L875" s="10"/>
      <c r="M875" s="10"/>
      <c r="N875" s="10"/>
      <c r="O875" s="10"/>
      <c r="P875" s="23"/>
      <c r="Q875" s="23"/>
      <c r="R875" s="24"/>
      <c r="S875" s="25"/>
      <c r="T875" s="31"/>
      <c r="U875" s="10"/>
      <c r="V875" s="10"/>
      <c r="W875" s="10"/>
      <c r="X875" s="10"/>
      <c r="Y875" s="10"/>
      <c r="Z875" s="10"/>
      <c r="AA875" s="10"/>
    </row>
    <row r="876" spans="1:27" ht="15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4"/>
      <c r="L876" s="10"/>
      <c r="M876" s="10"/>
      <c r="N876" s="10"/>
      <c r="O876" s="10"/>
      <c r="P876" s="23"/>
      <c r="Q876" s="23"/>
      <c r="R876" s="24"/>
      <c r="S876" s="25"/>
      <c r="T876" s="31"/>
      <c r="U876" s="10"/>
      <c r="V876" s="10"/>
      <c r="W876" s="10"/>
      <c r="X876" s="10"/>
      <c r="Y876" s="10"/>
      <c r="Z876" s="10"/>
      <c r="AA876" s="10"/>
    </row>
    <row r="877" spans="1:27" ht="15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4"/>
      <c r="L877" s="10"/>
      <c r="M877" s="10"/>
      <c r="N877" s="10"/>
      <c r="O877" s="10"/>
      <c r="P877" s="23"/>
      <c r="Q877" s="23"/>
      <c r="R877" s="24"/>
      <c r="S877" s="25"/>
      <c r="T877" s="31"/>
      <c r="U877" s="10"/>
      <c r="V877" s="10"/>
      <c r="W877" s="10"/>
      <c r="X877" s="10"/>
      <c r="Y877" s="10"/>
      <c r="Z877" s="10"/>
      <c r="AA877" s="10"/>
    </row>
    <row r="878" spans="1:27" ht="15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4"/>
      <c r="L878" s="10"/>
      <c r="M878" s="10"/>
      <c r="N878" s="10"/>
      <c r="O878" s="10"/>
      <c r="P878" s="23"/>
      <c r="Q878" s="23"/>
      <c r="R878" s="24"/>
      <c r="S878" s="25"/>
      <c r="T878" s="31"/>
      <c r="U878" s="10"/>
      <c r="V878" s="10"/>
      <c r="W878" s="10"/>
      <c r="X878" s="10"/>
      <c r="Y878" s="10"/>
      <c r="Z878" s="10"/>
      <c r="AA878" s="10"/>
    </row>
    <row r="879" spans="1:27" ht="15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4"/>
      <c r="L879" s="10"/>
      <c r="M879" s="10"/>
      <c r="N879" s="10"/>
      <c r="O879" s="10"/>
      <c r="P879" s="23"/>
      <c r="Q879" s="23"/>
      <c r="R879" s="24"/>
      <c r="S879" s="25"/>
      <c r="T879" s="31"/>
      <c r="U879" s="10"/>
      <c r="V879" s="10"/>
      <c r="W879" s="10"/>
      <c r="X879" s="10"/>
      <c r="Y879" s="10"/>
      <c r="Z879" s="10"/>
      <c r="AA879" s="10"/>
    </row>
    <row r="880" spans="1:27" ht="15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4"/>
      <c r="L880" s="10"/>
      <c r="M880" s="10"/>
      <c r="N880" s="10"/>
      <c r="O880" s="10"/>
      <c r="P880" s="23"/>
      <c r="Q880" s="23"/>
      <c r="R880" s="24"/>
      <c r="S880" s="25"/>
      <c r="T880" s="31"/>
      <c r="U880" s="10"/>
      <c r="V880" s="10"/>
      <c r="W880" s="10"/>
      <c r="X880" s="10"/>
      <c r="Y880" s="10"/>
      <c r="Z880" s="10"/>
      <c r="AA880" s="10"/>
    </row>
    <row r="881" spans="1:27" ht="15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4"/>
      <c r="L881" s="10"/>
      <c r="M881" s="10"/>
      <c r="N881" s="10"/>
      <c r="O881" s="10"/>
      <c r="P881" s="23"/>
      <c r="Q881" s="23"/>
      <c r="R881" s="24"/>
      <c r="S881" s="25"/>
      <c r="T881" s="31"/>
      <c r="U881" s="10"/>
      <c r="V881" s="10"/>
      <c r="W881" s="10"/>
      <c r="X881" s="10"/>
      <c r="Y881" s="10"/>
      <c r="Z881" s="10"/>
      <c r="AA881" s="10"/>
    </row>
    <row r="882" spans="1:27" ht="15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4"/>
      <c r="L882" s="10"/>
      <c r="M882" s="10"/>
      <c r="N882" s="10"/>
      <c r="O882" s="10"/>
      <c r="P882" s="23"/>
      <c r="Q882" s="23"/>
      <c r="R882" s="24"/>
      <c r="S882" s="25"/>
      <c r="T882" s="31"/>
      <c r="U882" s="10"/>
      <c r="V882" s="10"/>
      <c r="W882" s="10"/>
      <c r="X882" s="10"/>
      <c r="Y882" s="10"/>
      <c r="Z882" s="10"/>
      <c r="AA882" s="10"/>
    </row>
    <row r="883" spans="1:27" ht="15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4"/>
      <c r="L883" s="10"/>
      <c r="M883" s="10"/>
      <c r="N883" s="10"/>
      <c r="O883" s="10"/>
      <c r="P883" s="23"/>
      <c r="Q883" s="23"/>
      <c r="R883" s="24"/>
      <c r="S883" s="25"/>
      <c r="T883" s="31"/>
      <c r="U883" s="10"/>
      <c r="V883" s="10"/>
      <c r="W883" s="10"/>
      <c r="X883" s="10"/>
      <c r="Y883" s="10"/>
      <c r="Z883" s="10"/>
      <c r="AA883" s="10"/>
    </row>
    <row r="884" spans="1:27" ht="15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4"/>
      <c r="L884" s="10"/>
      <c r="M884" s="10"/>
      <c r="N884" s="10"/>
      <c r="O884" s="10"/>
      <c r="P884" s="23"/>
      <c r="Q884" s="23"/>
      <c r="R884" s="24"/>
      <c r="S884" s="25"/>
      <c r="T884" s="31"/>
      <c r="U884" s="10"/>
      <c r="V884" s="10"/>
      <c r="W884" s="10"/>
      <c r="X884" s="10"/>
      <c r="Y884" s="10"/>
      <c r="Z884" s="10"/>
      <c r="AA884" s="10"/>
    </row>
    <row r="885" spans="1:27" ht="15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4"/>
      <c r="L885" s="10"/>
      <c r="M885" s="10"/>
      <c r="N885" s="10"/>
      <c r="O885" s="10"/>
      <c r="P885" s="23"/>
      <c r="Q885" s="23"/>
      <c r="R885" s="24"/>
      <c r="S885" s="25"/>
      <c r="T885" s="31"/>
      <c r="U885" s="10"/>
      <c r="V885" s="10"/>
      <c r="W885" s="10"/>
      <c r="X885" s="10"/>
      <c r="Y885" s="10"/>
      <c r="Z885" s="10"/>
      <c r="AA885" s="10"/>
    </row>
    <row r="886" spans="1:27" ht="15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4"/>
      <c r="L886" s="10"/>
      <c r="M886" s="10"/>
      <c r="N886" s="10"/>
      <c r="O886" s="10"/>
      <c r="P886" s="23"/>
      <c r="Q886" s="23"/>
      <c r="R886" s="24"/>
      <c r="S886" s="25"/>
      <c r="T886" s="31"/>
      <c r="U886" s="10"/>
      <c r="V886" s="10"/>
      <c r="W886" s="10"/>
      <c r="X886" s="10"/>
      <c r="Y886" s="10"/>
      <c r="Z886" s="10"/>
      <c r="AA886" s="10"/>
    </row>
    <row r="887" spans="1:27" ht="15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4"/>
      <c r="L887" s="10"/>
      <c r="M887" s="10"/>
      <c r="N887" s="10"/>
      <c r="O887" s="10"/>
      <c r="P887" s="23"/>
      <c r="Q887" s="23"/>
      <c r="R887" s="24"/>
      <c r="S887" s="25"/>
      <c r="T887" s="31"/>
      <c r="U887" s="10"/>
      <c r="V887" s="10"/>
      <c r="W887" s="10"/>
      <c r="X887" s="10"/>
      <c r="Y887" s="10"/>
      <c r="Z887" s="10"/>
      <c r="AA887" s="10"/>
    </row>
    <row r="888" spans="1:27" ht="15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4"/>
      <c r="L888" s="10"/>
      <c r="M888" s="10"/>
      <c r="N888" s="10"/>
      <c r="O888" s="10"/>
      <c r="P888" s="23"/>
      <c r="Q888" s="23"/>
      <c r="R888" s="24"/>
      <c r="S888" s="25"/>
      <c r="T888" s="31"/>
      <c r="U888" s="10"/>
      <c r="V888" s="10"/>
      <c r="W888" s="10"/>
      <c r="X888" s="10"/>
      <c r="Y888" s="10"/>
      <c r="Z888" s="10"/>
      <c r="AA888" s="10"/>
    </row>
    <row r="889" spans="1:27" ht="15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4"/>
      <c r="L889" s="10"/>
      <c r="M889" s="10"/>
      <c r="N889" s="10"/>
      <c r="O889" s="10"/>
      <c r="P889" s="23"/>
      <c r="Q889" s="23"/>
      <c r="R889" s="24"/>
      <c r="S889" s="25"/>
      <c r="T889" s="31"/>
      <c r="U889" s="10"/>
      <c r="V889" s="10"/>
      <c r="W889" s="10"/>
      <c r="X889" s="10"/>
      <c r="Y889" s="10"/>
      <c r="Z889" s="10"/>
      <c r="AA889" s="10"/>
    </row>
    <row r="890" spans="1:27" ht="15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4"/>
      <c r="L890" s="10"/>
      <c r="M890" s="10"/>
      <c r="N890" s="10"/>
      <c r="O890" s="10"/>
      <c r="P890" s="23"/>
      <c r="Q890" s="23"/>
      <c r="R890" s="24"/>
      <c r="S890" s="25"/>
      <c r="T890" s="31"/>
      <c r="U890" s="10"/>
      <c r="V890" s="10"/>
      <c r="W890" s="10"/>
      <c r="X890" s="10"/>
      <c r="Y890" s="10"/>
      <c r="Z890" s="10"/>
      <c r="AA890" s="10"/>
    </row>
    <row r="891" spans="1:27" ht="15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4"/>
      <c r="L891" s="10"/>
      <c r="M891" s="10"/>
      <c r="N891" s="10"/>
      <c r="O891" s="10"/>
      <c r="P891" s="23"/>
      <c r="Q891" s="23"/>
      <c r="R891" s="24"/>
      <c r="S891" s="25"/>
      <c r="T891" s="31"/>
      <c r="U891" s="10"/>
      <c r="V891" s="10"/>
      <c r="W891" s="10"/>
      <c r="X891" s="10"/>
      <c r="Y891" s="10"/>
      <c r="Z891" s="10"/>
      <c r="AA891" s="10"/>
    </row>
    <row r="892" spans="1:27" ht="15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4"/>
      <c r="L892" s="10"/>
      <c r="M892" s="10"/>
      <c r="N892" s="10"/>
      <c r="O892" s="10"/>
      <c r="P892" s="23"/>
      <c r="Q892" s="23"/>
      <c r="R892" s="24"/>
      <c r="S892" s="25"/>
      <c r="T892" s="31"/>
      <c r="U892" s="10"/>
      <c r="V892" s="10"/>
      <c r="W892" s="10"/>
      <c r="X892" s="10"/>
      <c r="Y892" s="10"/>
      <c r="Z892" s="10"/>
      <c r="AA892" s="10"/>
    </row>
    <row r="893" spans="1:27" ht="15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4"/>
      <c r="L893" s="10"/>
      <c r="M893" s="10"/>
      <c r="N893" s="10"/>
      <c r="O893" s="10"/>
      <c r="P893" s="23"/>
      <c r="Q893" s="23"/>
      <c r="R893" s="24"/>
      <c r="S893" s="25"/>
      <c r="T893" s="31"/>
      <c r="U893" s="10"/>
      <c r="V893" s="10"/>
      <c r="W893" s="10"/>
      <c r="X893" s="10"/>
      <c r="Y893" s="10"/>
      <c r="Z893" s="10"/>
      <c r="AA893" s="10"/>
    </row>
    <row r="894" spans="1:27" ht="15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4"/>
      <c r="L894" s="10"/>
      <c r="M894" s="10"/>
      <c r="N894" s="10"/>
      <c r="O894" s="10"/>
      <c r="P894" s="23"/>
      <c r="Q894" s="23"/>
      <c r="R894" s="24"/>
      <c r="S894" s="25"/>
      <c r="T894" s="31"/>
      <c r="U894" s="10"/>
      <c r="V894" s="10"/>
      <c r="W894" s="10"/>
      <c r="X894" s="10"/>
      <c r="Y894" s="10"/>
      <c r="Z894" s="10"/>
      <c r="AA894" s="10"/>
    </row>
    <row r="895" spans="1:27" ht="15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4"/>
      <c r="L895" s="10"/>
      <c r="M895" s="10"/>
      <c r="N895" s="10"/>
      <c r="O895" s="10"/>
      <c r="P895" s="23"/>
      <c r="Q895" s="23"/>
      <c r="R895" s="24"/>
      <c r="S895" s="25"/>
      <c r="T895" s="31"/>
      <c r="U895" s="10"/>
      <c r="V895" s="10"/>
      <c r="W895" s="10"/>
      <c r="X895" s="10"/>
      <c r="Y895" s="10"/>
      <c r="Z895" s="10"/>
      <c r="AA895" s="10"/>
    </row>
    <row r="896" spans="1:27" ht="15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4"/>
      <c r="L896" s="10"/>
      <c r="M896" s="10"/>
      <c r="N896" s="10"/>
      <c r="O896" s="10"/>
      <c r="P896" s="23"/>
      <c r="Q896" s="23"/>
      <c r="R896" s="24"/>
      <c r="S896" s="25"/>
      <c r="T896" s="31"/>
      <c r="U896" s="10"/>
      <c r="V896" s="10"/>
      <c r="W896" s="10"/>
      <c r="X896" s="10"/>
      <c r="Y896" s="10"/>
      <c r="Z896" s="10"/>
      <c r="AA896" s="10"/>
    </row>
    <row r="897" spans="1:27" ht="15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4"/>
      <c r="L897" s="10"/>
      <c r="M897" s="10"/>
      <c r="N897" s="10"/>
      <c r="O897" s="10"/>
      <c r="P897" s="23"/>
      <c r="Q897" s="23"/>
      <c r="R897" s="24"/>
      <c r="S897" s="25"/>
      <c r="T897" s="31"/>
      <c r="U897" s="10"/>
      <c r="V897" s="10"/>
      <c r="W897" s="10"/>
      <c r="X897" s="10"/>
      <c r="Y897" s="10"/>
      <c r="Z897" s="10"/>
      <c r="AA897" s="10"/>
    </row>
    <row r="898" spans="1:27" ht="15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4"/>
      <c r="L898" s="10"/>
      <c r="M898" s="10"/>
      <c r="N898" s="10"/>
      <c r="O898" s="10"/>
      <c r="P898" s="23"/>
      <c r="Q898" s="23"/>
      <c r="R898" s="24"/>
      <c r="S898" s="25"/>
      <c r="T898" s="31"/>
      <c r="U898" s="10"/>
      <c r="V898" s="10"/>
      <c r="W898" s="10"/>
      <c r="X898" s="10"/>
      <c r="Y898" s="10"/>
      <c r="Z898" s="10"/>
      <c r="AA898" s="10"/>
    </row>
    <row r="899" spans="1:27" ht="15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4"/>
      <c r="L899" s="10"/>
      <c r="M899" s="10"/>
      <c r="N899" s="10"/>
      <c r="O899" s="10"/>
      <c r="P899" s="23"/>
      <c r="Q899" s="23"/>
      <c r="R899" s="24"/>
      <c r="S899" s="25"/>
      <c r="T899" s="31"/>
      <c r="U899" s="10"/>
      <c r="V899" s="10"/>
      <c r="W899" s="10"/>
      <c r="X899" s="10"/>
      <c r="Y899" s="10"/>
      <c r="Z899" s="10"/>
      <c r="AA899" s="10"/>
    </row>
    <row r="900" spans="1:27" ht="15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4"/>
      <c r="L900" s="10"/>
      <c r="M900" s="10"/>
      <c r="N900" s="10"/>
      <c r="O900" s="10"/>
      <c r="P900" s="23"/>
      <c r="Q900" s="23"/>
      <c r="R900" s="24"/>
      <c r="S900" s="25"/>
      <c r="T900" s="31"/>
      <c r="U900" s="10"/>
      <c r="V900" s="10"/>
      <c r="W900" s="10"/>
      <c r="X900" s="10"/>
      <c r="Y900" s="10"/>
      <c r="Z900" s="10"/>
      <c r="AA900" s="10"/>
    </row>
    <row r="901" spans="1:27" ht="15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4"/>
      <c r="L901" s="10"/>
      <c r="M901" s="10"/>
      <c r="N901" s="10"/>
      <c r="O901" s="10"/>
      <c r="P901" s="23"/>
      <c r="Q901" s="23"/>
      <c r="R901" s="24"/>
      <c r="S901" s="25"/>
      <c r="T901" s="31"/>
      <c r="U901" s="10"/>
      <c r="V901" s="10"/>
      <c r="W901" s="10"/>
      <c r="X901" s="10"/>
      <c r="Y901" s="10"/>
      <c r="Z901" s="10"/>
      <c r="AA901" s="10"/>
    </row>
    <row r="902" spans="1:27" ht="15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4"/>
      <c r="L902" s="10"/>
      <c r="M902" s="10"/>
      <c r="N902" s="10"/>
      <c r="O902" s="10"/>
      <c r="P902" s="23"/>
      <c r="Q902" s="23"/>
      <c r="R902" s="24"/>
      <c r="S902" s="25"/>
      <c r="T902" s="31"/>
      <c r="U902" s="10"/>
      <c r="V902" s="10"/>
      <c r="W902" s="10"/>
      <c r="X902" s="10"/>
      <c r="Y902" s="10"/>
      <c r="Z902" s="10"/>
      <c r="AA902" s="10"/>
    </row>
    <row r="903" spans="1:27" ht="15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4"/>
      <c r="L903" s="10"/>
      <c r="M903" s="10"/>
      <c r="N903" s="10"/>
      <c r="O903" s="10"/>
      <c r="P903" s="23"/>
      <c r="Q903" s="23"/>
      <c r="R903" s="24"/>
      <c r="S903" s="25"/>
      <c r="T903" s="31"/>
      <c r="U903" s="10"/>
      <c r="V903" s="10"/>
      <c r="W903" s="10"/>
      <c r="X903" s="10"/>
      <c r="Y903" s="10"/>
      <c r="Z903" s="10"/>
      <c r="AA903" s="10"/>
    </row>
    <row r="904" spans="1:27" ht="15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4"/>
      <c r="L904" s="10"/>
      <c r="M904" s="10"/>
      <c r="N904" s="10"/>
      <c r="O904" s="10"/>
      <c r="P904" s="23"/>
      <c r="Q904" s="23"/>
      <c r="R904" s="24"/>
      <c r="S904" s="25"/>
      <c r="T904" s="31"/>
      <c r="U904" s="10"/>
      <c r="V904" s="10"/>
      <c r="W904" s="10"/>
      <c r="X904" s="10"/>
      <c r="Y904" s="10"/>
      <c r="Z904" s="10"/>
      <c r="AA904" s="10"/>
    </row>
    <row r="905" spans="1:27" ht="15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4"/>
      <c r="L905" s="10"/>
      <c r="M905" s="10"/>
      <c r="N905" s="10"/>
      <c r="O905" s="10"/>
      <c r="P905" s="23"/>
      <c r="Q905" s="23"/>
      <c r="R905" s="24"/>
      <c r="S905" s="25"/>
      <c r="T905" s="31"/>
      <c r="U905" s="10"/>
      <c r="V905" s="10"/>
      <c r="W905" s="10"/>
      <c r="X905" s="10"/>
      <c r="Y905" s="10"/>
      <c r="Z905" s="10"/>
      <c r="AA905" s="10"/>
    </row>
    <row r="906" spans="1:27" ht="15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4"/>
      <c r="L906" s="10"/>
      <c r="M906" s="10"/>
      <c r="N906" s="10"/>
      <c r="O906" s="10"/>
      <c r="P906" s="23"/>
      <c r="Q906" s="23"/>
      <c r="R906" s="24"/>
      <c r="S906" s="25"/>
      <c r="T906" s="31"/>
      <c r="U906" s="10"/>
      <c r="V906" s="10"/>
      <c r="W906" s="10"/>
      <c r="X906" s="10"/>
      <c r="Y906" s="10"/>
      <c r="Z906" s="10"/>
      <c r="AA906" s="10"/>
    </row>
    <row r="907" spans="1:27" ht="15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4"/>
      <c r="L907" s="10"/>
      <c r="M907" s="10"/>
      <c r="N907" s="10"/>
      <c r="O907" s="10"/>
      <c r="P907" s="23"/>
      <c r="Q907" s="23"/>
      <c r="R907" s="24"/>
      <c r="S907" s="25"/>
      <c r="T907" s="31"/>
      <c r="U907" s="10"/>
      <c r="V907" s="10"/>
      <c r="W907" s="10"/>
      <c r="X907" s="10"/>
      <c r="Y907" s="10"/>
      <c r="Z907" s="10"/>
      <c r="AA907" s="10"/>
    </row>
    <row r="908" spans="1:27" ht="15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4"/>
      <c r="L908" s="10"/>
      <c r="M908" s="10"/>
      <c r="N908" s="10"/>
      <c r="O908" s="10"/>
      <c r="P908" s="23"/>
      <c r="Q908" s="23"/>
      <c r="R908" s="24"/>
      <c r="S908" s="25"/>
      <c r="T908" s="31"/>
      <c r="U908" s="10"/>
      <c r="V908" s="10"/>
      <c r="W908" s="10"/>
      <c r="X908" s="10"/>
      <c r="Y908" s="10"/>
      <c r="Z908" s="10"/>
      <c r="AA908" s="10"/>
    </row>
    <row r="909" spans="1:27" ht="15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4"/>
      <c r="L909" s="10"/>
      <c r="M909" s="10"/>
      <c r="N909" s="10"/>
      <c r="O909" s="10"/>
      <c r="P909" s="23"/>
      <c r="Q909" s="23"/>
      <c r="R909" s="24"/>
      <c r="S909" s="25"/>
      <c r="T909" s="31"/>
      <c r="U909" s="10"/>
      <c r="V909" s="10"/>
      <c r="W909" s="10"/>
      <c r="X909" s="10"/>
      <c r="Y909" s="10"/>
      <c r="Z909" s="10"/>
      <c r="AA909" s="10"/>
    </row>
    <row r="910" spans="1:27" ht="15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4"/>
      <c r="L910" s="10"/>
      <c r="M910" s="10"/>
      <c r="N910" s="10"/>
      <c r="O910" s="10"/>
      <c r="P910" s="23"/>
      <c r="Q910" s="23"/>
      <c r="R910" s="24"/>
      <c r="S910" s="25"/>
      <c r="T910" s="31"/>
      <c r="U910" s="10"/>
      <c r="V910" s="10"/>
      <c r="W910" s="10"/>
      <c r="X910" s="10"/>
      <c r="Y910" s="10"/>
      <c r="Z910" s="10"/>
      <c r="AA910" s="10"/>
    </row>
    <row r="911" spans="1:27" ht="15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4"/>
      <c r="L911" s="10"/>
      <c r="M911" s="10"/>
      <c r="N911" s="10"/>
      <c r="O911" s="10"/>
      <c r="P911" s="23"/>
      <c r="Q911" s="23"/>
      <c r="R911" s="24"/>
      <c r="S911" s="25"/>
      <c r="T911" s="31"/>
      <c r="U911" s="10"/>
      <c r="V911" s="10"/>
      <c r="W911" s="10"/>
      <c r="X911" s="10"/>
      <c r="Y911" s="10"/>
      <c r="Z911" s="10"/>
      <c r="AA911" s="10"/>
    </row>
    <row r="912" spans="1:27" ht="15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4"/>
      <c r="L912" s="10"/>
      <c r="M912" s="10"/>
      <c r="N912" s="10"/>
      <c r="O912" s="10"/>
      <c r="P912" s="23"/>
      <c r="Q912" s="23"/>
      <c r="R912" s="24"/>
      <c r="S912" s="25"/>
      <c r="T912" s="31"/>
      <c r="U912" s="10"/>
      <c r="V912" s="10"/>
      <c r="W912" s="10"/>
      <c r="X912" s="10"/>
      <c r="Y912" s="10"/>
      <c r="Z912" s="10"/>
      <c r="AA912" s="10"/>
    </row>
    <row r="913" spans="1:27" ht="15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4"/>
      <c r="L913" s="10"/>
      <c r="M913" s="10"/>
      <c r="N913" s="10"/>
      <c r="O913" s="10"/>
      <c r="P913" s="23"/>
      <c r="Q913" s="23"/>
      <c r="R913" s="24"/>
      <c r="S913" s="25"/>
      <c r="T913" s="31"/>
      <c r="U913" s="10"/>
      <c r="V913" s="10"/>
      <c r="W913" s="10"/>
      <c r="X913" s="10"/>
      <c r="Y913" s="10"/>
      <c r="Z913" s="10"/>
      <c r="AA913" s="10"/>
    </row>
    <row r="914" spans="1:27" ht="15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4"/>
      <c r="L914" s="10"/>
      <c r="M914" s="10"/>
      <c r="N914" s="10"/>
      <c r="O914" s="10"/>
      <c r="P914" s="23"/>
      <c r="Q914" s="23"/>
      <c r="R914" s="24"/>
      <c r="S914" s="25"/>
      <c r="T914" s="31"/>
      <c r="U914" s="10"/>
      <c r="V914" s="10"/>
      <c r="W914" s="10"/>
      <c r="X914" s="10"/>
      <c r="Y914" s="10"/>
      <c r="Z914" s="10"/>
      <c r="AA914" s="10"/>
    </row>
    <row r="915" spans="1:27" ht="15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4"/>
      <c r="L915" s="10"/>
      <c r="M915" s="10"/>
      <c r="N915" s="10"/>
      <c r="O915" s="10"/>
      <c r="P915" s="23"/>
      <c r="Q915" s="23"/>
      <c r="R915" s="24"/>
      <c r="S915" s="25"/>
      <c r="T915" s="31"/>
      <c r="U915" s="10"/>
      <c r="V915" s="10"/>
      <c r="W915" s="10"/>
      <c r="X915" s="10"/>
      <c r="Y915" s="10"/>
      <c r="Z915" s="10"/>
      <c r="AA915" s="10"/>
    </row>
    <row r="916" spans="1:27" ht="15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4"/>
      <c r="L916" s="10"/>
      <c r="M916" s="10"/>
      <c r="N916" s="10"/>
      <c r="O916" s="10"/>
      <c r="P916" s="23"/>
      <c r="Q916" s="23"/>
      <c r="R916" s="24"/>
      <c r="S916" s="25"/>
      <c r="T916" s="31"/>
      <c r="U916" s="10"/>
      <c r="V916" s="10"/>
      <c r="W916" s="10"/>
      <c r="X916" s="10"/>
      <c r="Y916" s="10"/>
      <c r="Z916" s="10"/>
      <c r="AA916" s="10"/>
    </row>
    <row r="917" spans="1:27" ht="15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4"/>
      <c r="L917" s="10"/>
      <c r="M917" s="10"/>
      <c r="N917" s="10"/>
      <c r="O917" s="10"/>
      <c r="P917" s="23"/>
      <c r="Q917" s="23"/>
      <c r="R917" s="24"/>
      <c r="S917" s="25"/>
      <c r="T917" s="31"/>
      <c r="U917" s="10"/>
      <c r="V917" s="10"/>
      <c r="W917" s="10"/>
      <c r="X917" s="10"/>
      <c r="Y917" s="10"/>
      <c r="Z917" s="10"/>
      <c r="AA917" s="10"/>
    </row>
    <row r="918" spans="1:27" ht="15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4"/>
      <c r="L918" s="10"/>
      <c r="M918" s="10"/>
      <c r="N918" s="10"/>
      <c r="O918" s="10"/>
      <c r="P918" s="23"/>
      <c r="Q918" s="23"/>
      <c r="R918" s="24"/>
      <c r="S918" s="25"/>
      <c r="T918" s="31"/>
      <c r="U918" s="10"/>
      <c r="V918" s="10"/>
      <c r="W918" s="10"/>
      <c r="X918" s="10"/>
      <c r="Y918" s="10"/>
      <c r="Z918" s="10"/>
      <c r="AA918" s="10"/>
    </row>
    <row r="919" spans="1:27" ht="15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4"/>
      <c r="L919" s="10"/>
      <c r="M919" s="10"/>
      <c r="N919" s="10"/>
      <c r="O919" s="10"/>
      <c r="P919" s="23"/>
      <c r="Q919" s="23"/>
      <c r="R919" s="24"/>
      <c r="S919" s="25"/>
      <c r="T919" s="31"/>
      <c r="U919" s="10"/>
      <c r="V919" s="10"/>
      <c r="W919" s="10"/>
      <c r="X919" s="10"/>
      <c r="Y919" s="10"/>
      <c r="Z919" s="10"/>
      <c r="AA919" s="10"/>
    </row>
    <row r="920" spans="1:27" ht="15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4"/>
      <c r="L920" s="10"/>
      <c r="M920" s="10"/>
      <c r="N920" s="10"/>
      <c r="O920" s="10"/>
      <c r="P920" s="23"/>
      <c r="Q920" s="23"/>
      <c r="R920" s="24"/>
      <c r="S920" s="25"/>
      <c r="T920" s="31"/>
      <c r="U920" s="10"/>
      <c r="V920" s="10"/>
      <c r="W920" s="10"/>
      <c r="X920" s="10"/>
      <c r="Y920" s="10"/>
      <c r="Z920" s="10"/>
      <c r="AA920" s="10"/>
    </row>
    <row r="921" spans="1:27" ht="15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4"/>
      <c r="L921" s="10"/>
      <c r="M921" s="10"/>
      <c r="N921" s="10"/>
      <c r="O921" s="10"/>
      <c r="P921" s="23"/>
      <c r="Q921" s="23"/>
      <c r="R921" s="24"/>
      <c r="S921" s="25"/>
      <c r="T921" s="31"/>
      <c r="U921" s="10"/>
      <c r="V921" s="10"/>
      <c r="W921" s="10"/>
      <c r="X921" s="10"/>
      <c r="Y921" s="10"/>
      <c r="Z921" s="10"/>
      <c r="AA921" s="10"/>
    </row>
    <row r="922" spans="1:27" ht="15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4"/>
      <c r="L922" s="10"/>
      <c r="M922" s="10"/>
      <c r="N922" s="10"/>
      <c r="O922" s="10"/>
      <c r="P922" s="23"/>
      <c r="Q922" s="23"/>
      <c r="R922" s="24"/>
      <c r="S922" s="25"/>
      <c r="T922" s="31"/>
      <c r="U922" s="10"/>
      <c r="V922" s="10"/>
      <c r="W922" s="10"/>
      <c r="X922" s="10"/>
      <c r="Y922" s="10"/>
      <c r="Z922" s="10"/>
      <c r="AA922" s="10"/>
    </row>
    <row r="923" spans="1:27" ht="15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4"/>
      <c r="L923" s="10"/>
      <c r="M923" s="10"/>
      <c r="N923" s="10"/>
      <c r="O923" s="10"/>
      <c r="P923" s="23"/>
      <c r="Q923" s="23"/>
      <c r="R923" s="24"/>
      <c r="S923" s="25"/>
      <c r="T923" s="31"/>
      <c r="U923" s="10"/>
      <c r="V923" s="10"/>
      <c r="W923" s="10"/>
      <c r="X923" s="10"/>
      <c r="Y923" s="10"/>
      <c r="Z923" s="10"/>
      <c r="AA923" s="10"/>
    </row>
    <row r="924" spans="1:27" ht="15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4"/>
      <c r="L924" s="10"/>
      <c r="M924" s="10"/>
      <c r="N924" s="10"/>
      <c r="O924" s="10"/>
      <c r="P924" s="23"/>
      <c r="Q924" s="23"/>
      <c r="R924" s="24"/>
      <c r="S924" s="25"/>
      <c r="T924" s="31"/>
      <c r="U924" s="10"/>
      <c r="V924" s="10"/>
      <c r="W924" s="10"/>
      <c r="X924" s="10"/>
      <c r="Y924" s="10"/>
      <c r="Z924" s="10"/>
      <c r="AA924" s="10"/>
    </row>
    <row r="925" spans="1:27" ht="15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4"/>
      <c r="L925" s="10"/>
      <c r="M925" s="10"/>
      <c r="N925" s="10"/>
      <c r="O925" s="10"/>
      <c r="P925" s="23"/>
      <c r="Q925" s="23"/>
      <c r="R925" s="24"/>
      <c r="S925" s="25"/>
      <c r="T925" s="31"/>
      <c r="U925" s="10"/>
      <c r="V925" s="10"/>
      <c r="W925" s="10"/>
      <c r="X925" s="10"/>
      <c r="Y925" s="10"/>
      <c r="Z925" s="10"/>
      <c r="AA925" s="10"/>
    </row>
    <row r="926" spans="1:27" ht="15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4"/>
      <c r="L926" s="10"/>
      <c r="M926" s="10"/>
      <c r="N926" s="10"/>
      <c r="O926" s="10"/>
      <c r="P926" s="23"/>
      <c r="Q926" s="23"/>
      <c r="R926" s="24"/>
      <c r="S926" s="25"/>
      <c r="T926" s="31"/>
      <c r="U926" s="10"/>
      <c r="V926" s="10"/>
      <c r="W926" s="10"/>
      <c r="X926" s="10"/>
      <c r="Y926" s="10"/>
      <c r="Z926" s="10"/>
      <c r="AA926" s="10"/>
    </row>
    <row r="927" spans="1:27" ht="15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4"/>
      <c r="L927" s="10"/>
      <c r="M927" s="10"/>
      <c r="N927" s="10"/>
      <c r="O927" s="10"/>
      <c r="P927" s="23"/>
      <c r="Q927" s="23"/>
      <c r="R927" s="24"/>
      <c r="S927" s="25"/>
      <c r="T927" s="31"/>
      <c r="U927" s="10"/>
      <c r="V927" s="10"/>
      <c r="W927" s="10"/>
      <c r="X927" s="10"/>
      <c r="Y927" s="10"/>
      <c r="Z927" s="10"/>
      <c r="AA927" s="10"/>
    </row>
    <row r="928" spans="1:27" ht="15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4"/>
      <c r="L928" s="10"/>
      <c r="M928" s="10"/>
      <c r="N928" s="10"/>
      <c r="O928" s="10"/>
      <c r="P928" s="23"/>
      <c r="Q928" s="23"/>
      <c r="R928" s="24"/>
      <c r="S928" s="25"/>
      <c r="T928" s="31"/>
      <c r="U928" s="10"/>
      <c r="V928" s="10"/>
      <c r="W928" s="10"/>
      <c r="X928" s="10"/>
      <c r="Y928" s="10"/>
      <c r="Z928" s="10"/>
      <c r="AA928" s="10"/>
    </row>
    <row r="929" spans="1:27" ht="15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4"/>
      <c r="L929" s="10"/>
      <c r="M929" s="10"/>
      <c r="N929" s="10"/>
      <c r="O929" s="10"/>
      <c r="P929" s="23"/>
      <c r="Q929" s="23"/>
      <c r="R929" s="24"/>
      <c r="S929" s="25"/>
      <c r="T929" s="31"/>
      <c r="U929" s="10"/>
      <c r="V929" s="10"/>
      <c r="W929" s="10"/>
      <c r="X929" s="10"/>
      <c r="Y929" s="10"/>
      <c r="Z929" s="10"/>
      <c r="AA929" s="10"/>
    </row>
    <row r="930" spans="1:27" ht="15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4"/>
      <c r="L930" s="10"/>
      <c r="M930" s="10"/>
      <c r="N930" s="10"/>
      <c r="O930" s="10"/>
      <c r="P930" s="23"/>
      <c r="Q930" s="23"/>
      <c r="R930" s="24"/>
      <c r="S930" s="25"/>
      <c r="T930" s="31"/>
      <c r="U930" s="10"/>
      <c r="V930" s="10"/>
      <c r="W930" s="10"/>
      <c r="X930" s="10"/>
      <c r="Y930" s="10"/>
      <c r="Z930" s="10"/>
      <c r="AA930" s="10"/>
    </row>
    <row r="931" spans="1:27" ht="15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4"/>
      <c r="L931" s="10"/>
      <c r="M931" s="10"/>
      <c r="N931" s="10"/>
      <c r="O931" s="10"/>
      <c r="P931" s="23"/>
      <c r="Q931" s="23"/>
      <c r="R931" s="24"/>
      <c r="S931" s="25"/>
      <c r="T931" s="31"/>
      <c r="U931" s="10"/>
      <c r="V931" s="10"/>
      <c r="W931" s="10"/>
      <c r="X931" s="10"/>
      <c r="Y931" s="10"/>
      <c r="Z931" s="10"/>
      <c r="AA931" s="10"/>
    </row>
    <row r="932" spans="1:27" ht="15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4"/>
      <c r="L932" s="10"/>
      <c r="M932" s="10"/>
      <c r="N932" s="10"/>
      <c r="O932" s="10"/>
      <c r="P932" s="23"/>
      <c r="Q932" s="23"/>
      <c r="R932" s="24"/>
      <c r="S932" s="25"/>
      <c r="T932" s="31"/>
      <c r="U932" s="10"/>
      <c r="V932" s="10"/>
      <c r="W932" s="10"/>
      <c r="X932" s="10"/>
      <c r="Y932" s="10"/>
      <c r="Z932" s="10"/>
      <c r="AA932" s="10"/>
    </row>
    <row r="933" spans="1:27" ht="15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4"/>
      <c r="L933" s="10"/>
      <c r="M933" s="10"/>
      <c r="N933" s="10"/>
      <c r="O933" s="10"/>
      <c r="P933" s="23"/>
      <c r="Q933" s="23"/>
      <c r="R933" s="24"/>
      <c r="S933" s="25"/>
      <c r="T933" s="31"/>
      <c r="U933" s="10"/>
      <c r="V933" s="10"/>
      <c r="W933" s="10"/>
      <c r="X933" s="10"/>
      <c r="Y933" s="10"/>
      <c r="Z933" s="10"/>
      <c r="AA933" s="10"/>
    </row>
    <row r="934" spans="1:27" ht="15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4"/>
      <c r="L934" s="10"/>
      <c r="M934" s="10"/>
      <c r="N934" s="10"/>
      <c r="O934" s="10"/>
      <c r="P934" s="23"/>
      <c r="Q934" s="23"/>
      <c r="R934" s="24"/>
      <c r="S934" s="25"/>
      <c r="T934" s="31"/>
      <c r="U934" s="10"/>
      <c r="V934" s="10"/>
      <c r="W934" s="10"/>
      <c r="X934" s="10"/>
      <c r="Y934" s="10"/>
      <c r="Z934" s="10"/>
      <c r="AA934" s="10"/>
    </row>
    <row r="935" spans="1:27" ht="15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4"/>
      <c r="L935" s="10"/>
      <c r="M935" s="10"/>
      <c r="N935" s="10"/>
      <c r="O935" s="10"/>
      <c r="P935" s="23"/>
      <c r="Q935" s="23"/>
      <c r="R935" s="24"/>
      <c r="S935" s="25"/>
      <c r="T935" s="31"/>
      <c r="U935" s="10"/>
      <c r="V935" s="10"/>
      <c r="W935" s="10"/>
      <c r="X935" s="10"/>
      <c r="Y935" s="10"/>
      <c r="Z935" s="10"/>
      <c r="AA935" s="10"/>
    </row>
    <row r="936" spans="1:27" ht="15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4"/>
      <c r="L936" s="10"/>
      <c r="M936" s="10"/>
      <c r="N936" s="10"/>
      <c r="O936" s="10"/>
      <c r="P936" s="23"/>
      <c r="Q936" s="23"/>
      <c r="R936" s="24"/>
      <c r="S936" s="25"/>
      <c r="T936" s="31"/>
      <c r="U936" s="10"/>
      <c r="V936" s="10"/>
      <c r="W936" s="10"/>
      <c r="X936" s="10"/>
      <c r="Y936" s="10"/>
      <c r="Z936" s="10"/>
      <c r="AA936" s="10"/>
    </row>
    <row r="937" spans="1:27" ht="15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4"/>
      <c r="L937" s="10"/>
      <c r="M937" s="10"/>
      <c r="N937" s="10"/>
      <c r="O937" s="10"/>
      <c r="P937" s="23"/>
      <c r="Q937" s="23"/>
      <c r="R937" s="24"/>
      <c r="S937" s="25"/>
      <c r="T937" s="31"/>
      <c r="U937" s="10"/>
      <c r="V937" s="10"/>
      <c r="W937" s="10"/>
      <c r="X937" s="10"/>
      <c r="Y937" s="10"/>
      <c r="Z937" s="10"/>
      <c r="AA937" s="10"/>
    </row>
    <row r="938" spans="1:27" ht="15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4"/>
      <c r="L938" s="10"/>
      <c r="M938" s="10"/>
      <c r="N938" s="10"/>
      <c r="O938" s="10"/>
      <c r="P938" s="23"/>
      <c r="Q938" s="23"/>
      <c r="R938" s="24"/>
      <c r="S938" s="25"/>
      <c r="T938" s="31"/>
      <c r="U938" s="10"/>
      <c r="V938" s="10"/>
      <c r="W938" s="10"/>
      <c r="X938" s="10"/>
      <c r="Y938" s="10"/>
      <c r="Z938" s="10"/>
      <c r="AA938" s="10"/>
    </row>
    <row r="939" spans="1:27" ht="15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4"/>
      <c r="L939" s="10"/>
      <c r="M939" s="10"/>
      <c r="N939" s="10"/>
      <c r="O939" s="10"/>
      <c r="P939" s="23"/>
      <c r="Q939" s="23"/>
      <c r="R939" s="24"/>
      <c r="S939" s="25"/>
      <c r="T939" s="31"/>
      <c r="U939" s="10"/>
      <c r="V939" s="10"/>
      <c r="W939" s="10"/>
      <c r="X939" s="10"/>
      <c r="Y939" s="10"/>
      <c r="Z939" s="10"/>
      <c r="AA939" s="10"/>
    </row>
    <row r="940" spans="1:27" ht="15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4"/>
      <c r="L940" s="10"/>
      <c r="M940" s="10"/>
      <c r="N940" s="10"/>
      <c r="O940" s="10"/>
      <c r="P940" s="23"/>
      <c r="Q940" s="23"/>
      <c r="R940" s="24"/>
      <c r="S940" s="25"/>
      <c r="T940" s="31"/>
      <c r="U940" s="10"/>
      <c r="V940" s="10"/>
      <c r="W940" s="10"/>
      <c r="X940" s="10"/>
      <c r="Y940" s="10"/>
      <c r="Z940" s="10"/>
      <c r="AA940" s="10"/>
    </row>
    <row r="941" spans="1:27" ht="15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4"/>
      <c r="L941" s="10"/>
      <c r="M941" s="10"/>
      <c r="N941" s="10"/>
      <c r="O941" s="10"/>
      <c r="P941" s="23"/>
      <c r="Q941" s="23"/>
      <c r="R941" s="24"/>
      <c r="S941" s="25"/>
      <c r="T941" s="31"/>
      <c r="U941" s="10"/>
      <c r="V941" s="10"/>
      <c r="W941" s="10"/>
      <c r="X941" s="10"/>
      <c r="Y941" s="10"/>
      <c r="Z941" s="10"/>
      <c r="AA941" s="10"/>
    </row>
    <row r="942" spans="1:27" ht="15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4"/>
      <c r="L942" s="10"/>
      <c r="M942" s="10"/>
      <c r="N942" s="10"/>
      <c r="O942" s="10"/>
      <c r="P942" s="23"/>
      <c r="Q942" s="23"/>
      <c r="R942" s="24"/>
      <c r="S942" s="25"/>
      <c r="T942" s="31"/>
      <c r="U942" s="10"/>
      <c r="V942" s="10"/>
      <c r="W942" s="10"/>
      <c r="X942" s="10"/>
      <c r="Y942" s="10"/>
      <c r="Z942" s="10"/>
      <c r="AA942" s="10"/>
    </row>
    <row r="943" spans="1:27" ht="15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4"/>
      <c r="L943" s="10"/>
      <c r="M943" s="10"/>
      <c r="N943" s="10"/>
      <c r="O943" s="10"/>
      <c r="P943" s="23"/>
      <c r="Q943" s="23"/>
      <c r="R943" s="24"/>
      <c r="S943" s="25"/>
      <c r="T943" s="31"/>
      <c r="U943" s="10"/>
      <c r="V943" s="10"/>
      <c r="W943" s="10"/>
      <c r="X943" s="10"/>
      <c r="Y943" s="10"/>
      <c r="Z943" s="10"/>
      <c r="AA943" s="10"/>
    </row>
    <row r="944" spans="1:27" ht="15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4"/>
      <c r="L944" s="10"/>
      <c r="M944" s="10"/>
      <c r="N944" s="10"/>
      <c r="O944" s="10"/>
      <c r="P944" s="23"/>
      <c r="Q944" s="23"/>
      <c r="R944" s="24"/>
      <c r="S944" s="25"/>
      <c r="T944" s="31"/>
      <c r="U944" s="10"/>
      <c r="V944" s="10"/>
      <c r="W944" s="10"/>
      <c r="X944" s="10"/>
      <c r="Y944" s="10"/>
      <c r="Z944" s="10"/>
      <c r="AA944" s="10"/>
    </row>
    <row r="945" spans="1:27" ht="15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4"/>
      <c r="L945" s="10"/>
      <c r="M945" s="10"/>
      <c r="N945" s="10"/>
      <c r="O945" s="10"/>
      <c r="P945" s="23"/>
      <c r="Q945" s="23"/>
      <c r="R945" s="24"/>
      <c r="S945" s="25"/>
      <c r="T945" s="31"/>
      <c r="U945" s="10"/>
      <c r="V945" s="10"/>
      <c r="W945" s="10"/>
      <c r="X945" s="10"/>
      <c r="Y945" s="10"/>
      <c r="Z945" s="10"/>
      <c r="AA945" s="10"/>
    </row>
    <row r="946" spans="1:27" ht="15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4"/>
      <c r="L946" s="10"/>
      <c r="M946" s="10"/>
      <c r="N946" s="10"/>
      <c r="O946" s="10"/>
      <c r="P946" s="23"/>
      <c r="Q946" s="23"/>
      <c r="R946" s="24"/>
      <c r="S946" s="25"/>
      <c r="T946" s="31"/>
      <c r="U946" s="10"/>
      <c r="V946" s="10"/>
      <c r="W946" s="10"/>
      <c r="X946" s="10"/>
      <c r="Y946" s="10"/>
      <c r="Z946" s="10"/>
      <c r="AA946" s="10"/>
    </row>
    <row r="947" spans="1:27" ht="15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4"/>
      <c r="L947" s="10"/>
      <c r="M947" s="10"/>
      <c r="N947" s="10"/>
      <c r="O947" s="10"/>
      <c r="P947" s="23"/>
      <c r="Q947" s="23"/>
      <c r="R947" s="24"/>
      <c r="S947" s="25"/>
      <c r="T947" s="31"/>
      <c r="U947" s="10"/>
      <c r="V947" s="10"/>
      <c r="W947" s="10"/>
      <c r="X947" s="10"/>
      <c r="Y947" s="10"/>
      <c r="Z947" s="10"/>
      <c r="AA947" s="10"/>
    </row>
    <row r="948" spans="1:27" ht="15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4"/>
      <c r="L948" s="10"/>
      <c r="M948" s="10"/>
      <c r="N948" s="10"/>
      <c r="O948" s="10"/>
      <c r="P948" s="23"/>
      <c r="Q948" s="23"/>
      <c r="R948" s="24"/>
      <c r="S948" s="25"/>
      <c r="T948" s="31"/>
      <c r="U948" s="10"/>
      <c r="V948" s="10"/>
      <c r="W948" s="10"/>
      <c r="X948" s="10"/>
      <c r="Y948" s="10"/>
      <c r="Z948" s="10"/>
      <c r="AA948" s="10"/>
    </row>
    <row r="949" spans="1:27" ht="15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4"/>
      <c r="L949" s="10"/>
      <c r="M949" s="10"/>
      <c r="N949" s="10"/>
      <c r="O949" s="10"/>
      <c r="P949" s="23"/>
      <c r="Q949" s="23"/>
      <c r="R949" s="24"/>
      <c r="S949" s="25"/>
      <c r="T949" s="31"/>
      <c r="U949" s="10"/>
      <c r="V949" s="10"/>
      <c r="W949" s="10"/>
      <c r="X949" s="10"/>
      <c r="Y949" s="10"/>
      <c r="Z949" s="10"/>
      <c r="AA949" s="10"/>
    </row>
    <row r="950" spans="1:27" ht="15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4"/>
      <c r="L950" s="10"/>
      <c r="M950" s="10"/>
      <c r="N950" s="10"/>
      <c r="O950" s="10"/>
      <c r="P950" s="23"/>
      <c r="Q950" s="23"/>
      <c r="R950" s="24"/>
      <c r="S950" s="25"/>
      <c r="T950" s="31"/>
      <c r="U950" s="10"/>
      <c r="V950" s="10"/>
      <c r="W950" s="10"/>
      <c r="X950" s="10"/>
      <c r="Y950" s="10"/>
      <c r="Z950" s="10"/>
      <c r="AA950" s="10"/>
    </row>
    <row r="951" spans="1:27" ht="15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4"/>
      <c r="L951" s="10"/>
      <c r="M951" s="10"/>
      <c r="N951" s="10"/>
      <c r="O951" s="10"/>
      <c r="P951" s="23"/>
      <c r="Q951" s="23"/>
      <c r="R951" s="24"/>
      <c r="S951" s="25"/>
      <c r="T951" s="31"/>
      <c r="U951" s="10"/>
      <c r="V951" s="10"/>
      <c r="W951" s="10"/>
      <c r="X951" s="10"/>
      <c r="Y951" s="10"/>
      <c r="Z951" s="10"/>
      <c r="AA951" s="10"/>
    </row>
    <row r="952" spans="1:27" ht="15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4"/>
      <c r="L952" s="10"/>
      <c r="M952" s="10"/>
      <c r="N952" s="10"/>
      <c r="O952" s="10"/>
      <c r="P952" s="23"/>
      <c r="Q952" s="23"/>
      <c r="R952" s="24"/>
      <c r="S952" s="25"/>
      <c r="T952" s="31"/>
      <c r="U952" s="10"/>
      <c r="V952" s="10"/>
      <c r="W952" s="10"/>
      <c r="X952" s="10"/>
      <c r="Y952" s="10"/>
      <c r="Z952" s="10"/>
      <c r="AA952" s="10"/>
    </row>
    <row r="953" spans="1:27" ht="15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4"/>
      <c r="L953" s="10"/>
      <c r="M953" s="10"/>
      <c r="N953" s="10"/>
      <c r="O953" s="10"/>
      <c r="P953" s="23"/>
      <c r="Q953" s="23"/>
      <c r="R953" s="24"/>
      <c r="S953" s="25"/>
      <c r="T953" s="31"/>
      <c r="U953" s="10"/>
      <c r="V953" s="10"/>
      <c r="W953" s="10"/>
      <c r="X953" s="10"/>
      <c r="Y953" s="10"/>
      <c r="Z953" s="10"/>
      <c r="AA953" s="10"/>
    </row>
    <row r="954" spans="1:27" ht="15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4"/>
      <c r="L954" s="10"/>
      <c r="M954" s="10"/>
      <c r="N954" s="10"/>
      <c r="O954" s="10"/>
      <c r="P954" s="23"/>
      <c r="Q954" s="23"/>
      <c r="R954" s="24"/>
      <c r="S954" s="25"/>
      <c r="T954" s="31"/>
      <c r="U954" s="10"/>
      <c r="V954" s="10"/>
      <c r="W954" s="10"/>
      <c r="X954" s="10"/>
      <c r="Y954" s="10"/>
      <c r="Z954" s="10"/>
      <c r="AA954" s="10"/>
    </row>
    <row r="955" spans="1:27" ht="15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4"/>
      <c r="L955" s="10"/>
      <c r="M955" s="10"/>
      <c r="N955" s="10"/>
      <c r="O955" s="10"/>
      <c r="P955" s="23"/>
      <c r="Q955" s="23"/>
      <c r="R955" s="24"/>
      <c r="S955" s="25"/>
      <c r="T955" s="31"/>
      <c r="U955" s="10"/>
      <c r="V955" s="10"/>
      <c r="W955" s="10"/>
      <c r="X955" s="10"/>
      <c r="Y955" s="10"/>
      <c r="Z955" s="10"/>
      <c r="AA955" s="10"/>
    </row>
    <row r="956" spans="1:27" ht="15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4"/>
      <c r="L956" s="10"/>
      <c r="M956" s="10"/>
      <c r="N956" s="10"/>
      <c r="O956" s="10"/>
      <c r="P956" s="23"/>
      <c r="Q956" s="23"/>
      <c r="R956" s="24"/>
      <c r="S956" s="25"/>
      <c r="T956" s="31"/>
      <c r="U956" s="10"/>
      <c r="V956" s="10"/>
      <c r="W956" s="10"/>
      <c r="X956" s="10"/>
      <c r="Y956" s="10"/>
      <c r="Z956" s="10"/>
      <c r="AA956" s="10"/>
    </row>
    <row r="957" spans="1:27" ht="15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4"/>
      <c r="L957" s="10"/>
      <c r="M957" s="10"/>
      <c r="N957" s="10"/>
      <c r="O957" s="10"/>
      <c r="P957" s="23"/>
      <c r="Q957" s="23"/>
      <c r="R957" s="24"/>
      <c r="S957" s="25"/>
      <c r="T957" s="31"/>
      <c r="U957" s="10"/>
      <c r="V957" s="10"/>
      <c r="W957" s="10"/>
      <c r="X957" s="10"/>
      <c r="Y957" s="10"/>
      <c r="Z957" s="10"/>
      <c r="AA957" s="10"/>
    </row>
    <row r="958" spans="1:27" ht="15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4"/>
      <c r="L958" s="10"/>
      <c r="M958" s="10"/>
      <c r="N958" s="10"/>
      <c r="O958" s="10"/>
      <c r="P958" s="23"/>
      <c r="Q958" s="23"/>
      <c r="R958" s="24"/>
      <c r="S958" s="25"/>
      <c r="T958" s="31"/>
      <c r="U958" s="10"/>
      <c r="V958" s="10"/>
      <c r="W958" s="10"/>
      <c r="X958" s="10"/>
      <c r="Y958" s="10"/>
      <c r="Z958" s="10"/>
      <c r="AA958" s="10"/>
    </row>
    <row r="959" spans="1:27" ht="15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4"/>
      <c r="L959" s="10"/>
      <c r="M959" s="10"/>
      <c r="N959" s="10"/>
      <c r="O959" s="10"/>
      <c r="P959" s="23"/>
      <c r="Q959" s="23"/>
      <c r="R959" s="24"/>
      <c r="S959" s="25"/>
      <c r="T959" s="31"/>
      <c r="U959" s="10"/>
      <c r="V959" s="10"/>
      <c r="W959" s="10"/>
      <c r="X959" s="10"/>
      <c r="Y959" s="10"/>
      <c r="Z959" s="10"/>
      <c r="AA959" s="10"/>
    </row>
    <row r="960" spans="1:27" ht="15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4"/>
      <c r="L960" s="10"/>
      <c r="M960" s="10"/>
      <c r="N960" s="10"/>
      <c r="O960" s="10"/>
      <c r="P960" s="23"/>
      <c r="Q960" s="23"/>
      <c r="R960" s="24"/>
      <c r="S960" s="25"/>
      <c r="T960" s="31"/>
      <c r="U960" s="10"/>
      <c r="V960" s="10"/>
      <c r="W960" s="10"/>
      <c r="X960" s="10"/>
      <c r="Y960" s="10"/>
      <c r="Z960" s="10"/>
      <c r="AA960" s="10"/>
    </row>
    <row r="961" spans="1:27" ht="15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4"/>
      <c r="L961" s="10"/>
      <c r="M961" s="10"/>
      <c r="N961" s="10"/>
      <c r="O961" s="10"/>
      <c r="P961" s="23"/>
      <c r="Q961" s="23"/>
      <c r="R961" s="24"/>
      <c r="S961" s="25"/>
      <c r="T961" s="31"/>
      <c r="U961" s="10"/>
      <c r="V961" s="10"/>
      <c r="W961" s="10"/>
      <c r="X961" s="10"/>
      <c r="Y961" s="10"/>
      <c r="Z961" s="10"/>
      <c r="AA961" s="10"/>
    </row>
    <row r="962" spans="1:27" ht="15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4"/>
      <c r="L962" s="10"/>
      <c r="M962" s="10"/>
      <c r="N962" s="10"/>
      <c r="O962" s="10"/>
      <c r="P962" s="23"/>
      <c r="Q962" s="23"/>
      <c r="R962" s="24"/>
      <c r="S962" s="25"/>
      <c r="T962" s="31"/>
      <c r="U962" s="10"/>
      <c r="V962" s="10"/>
      <c r="W962" s="10"/>
      <c r="X962" s="10"/>
      <c r="Y962" s="10"/>
      <c r="Z962" s="10"/>
      <c r="AA962" s="10"/>
    </row>
    <row r="963" spans="1:27" ht="15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4"/>
      <c r="L963" s="10"/>
      <c r="M963" s="10"/>
      <c r="N963" s="10"/>
      <c r="O963" s="10"/>
      <c r="P963" s="23"/>
      <c r="Q963" s="23"/>
      <c r="R963" s="24"/>
      <c r="S963" s="25"/>
      <c r="T963" s="31"/>
      <c r="U963" s="10"/>
      <c r="V963" s="10"/>
      <c r="W963" s="10"/>
      <c r="X963" s="10"/>
      <c r="Y963" s="10"/>
      <c r="Z963" s="10"/>
      <c r="AA963" s="10"/>
    </row>
    <row r="964" spans="1:27" ht="15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4"/>
      <c r="L964" s="10"/>
      <c r="M964" s="10"/>
      <c r="N964" s="10"/>
      <c r="O964" s="10"/>
      <c r="P964" s="23"/>
      <c r="Q964" s="23"/>
      <c r="R964" s="24"/>
      <c r="S964" s="25"/>
      <c r="T964" s="31"/>
      <c r="U964" s="10"/>
      <c r="V964" s="10"/>
      <c r="W964" s="10"/>
      <c r="X964" s="10"/>
      <c r="Y964" s="10"/>
      <c r="Z964" s="10"/>
      <c r="AA964" s="10"/>
    </row>
    <row r="965" spans="1:27" ht="15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4"/>
      <c r="L965" s="10"/>
      <c r="M965" s="10"/>
      <c r="N965" s="10"/>
      <c r="O965" s="10"/>
      <c r="P965" s="23"/>
      <c r="Q965" s="23"/>
      <c r="R965" s="24"/>
      <c r="S965" s="25"/>
      <c r="T965" s="31"/>
      <c r="U965" s="10"/>
      <c r="V965" s="10"/>
      <c r="W965" s="10"/>
      <c r="X965" s="10"/>
      <c r="Y965" s="10"/>
      <c r="Z965" s="10"/>
      <c r="AA965" s="10"/>
    </row>
    <row r="966" spans="1:27" ht="15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4"/>
      <c r="L966" s="10"/>
      <c r="M966" s="10"/>
      <c r="N966" s="10"/>
      <c r="O966" s="10"/>
      <c r="P966" s="23"/>
      <c r="Q966" s="23"/>
      <c r="R966" s="24"/>
      <c r="S966" s="25"/>
      <c r="T966" s="31"/>
      <c r="U966" s="10"/>
      <c r="V966" s="10"/>
      <c r="W966" s="10"/>
      <c r="X966" s="10"/>
      <c r="Y966" s="10"/>
      <c r="Z966" s="10"/>
      <c r="AA966" s="10"/>
    </row>
    <row r="967" spans="1:27" ht="15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4"/>
      <c r="L967" s="10"/>
      <c r="M967" s="10"/>
      <c r="N967" s="10"/>
      <c r="O967" s="10"/>
      <c r="P967" s="23"/>
      <c r="Q967" s="23"/>
      <c r="R967" s="24"/>
      <c r="S967" s="25"/>
      <c r="T967" s="31"/>
      <c r="U967" s="10"/>
      <c r="V967" s="10"/>
      <c r="W967" s="10"/>
      <c r="X967" s="10"/>
      <c r="Y967" s="10"/>
      <c r="Z967" s="10"/>
      <c r="AA967" s="10"/>
    </row>
    <row r="968" spans="1:27" ht="15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4"/>
      <c r="L968" s="10"/>
      <c r="M968" s="10"/>
      <c r="N968" s="10"/>
      <c r="O968" s="10"/>
      <c r="P968" s="23"/>
      <c r="Q968" s="23"/>
      <c r="R968" s="24"/>
      <c r="S968" s="25"/>
      <c r="T968" s="31"/>
      <c r="U968" s="10"/>
      <c r="V968" s="10"/>
      <c r="W968" s="10"/>
      <c r="X968" s="10"/>
      <c r="Y968" s="10"/>
      <c r="Z968" s="10"/>
      <c r="AA968" s="10"/>
    </row>
    <row r="969" spans="1:27" ht="15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4"/>
      <c r="L969" s="10"/>
      <c r="M969" s="10"/>
      <c r="N969" s="10"/>
      <c r="O969" s="10"/>
      <c r="P969" s="23"/>
      <c r="Q969" s="23"/>
      <c r="R969" s="24"/>
      <c r="S969" s="25"/>
      <c r="T969" s="31"/>
      <c r="U969" s="10"/>
      <c r="V969" s="10"/>
      <c r="W969" s="10"/>
      <c r="X969" s="10"/>
      <c r="Y969" s="10"/>
      <c r="Z969" s="10"/>
      <c r="AA969" s="10"/>
    </row>
    <row r="970" spans="1:27" ht="15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4"/>
      <c r="L970" s="10"/>
      <c r="M970" s="10"/>
      <c r="N970" s="10"/>
      <c r="O970" s="10"/>
      <c r="P970" s="23"/>
      <c r="Q970" s="23"/>
      <c r="R970" s="24"/>
      <c r="S970" s="25"/>
      <c r="T970" s="31"/>
      <c r="U970" s="10"/>
      <c r="V970" s="10"/>
      <c r="W970" s="10"/>
      <c r="X970" s="10"/>
      <c r="Y970" s="10"/>
      <c r="Z970" s="10"/>
      <c r="AA970" s="10"/>
    </row>
    <row r="971" spans="1:27" ht="15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4"/>
      <c r="L971" s="10"/>
      <c r="M971" s="10"/>
      <c r="N971" s="10"/>
      <c r="O971" s="10"/>
      <c r="P971" s="23"/>
      <c r="Q971" s="23"/>
      <c r="R971" s="24"/>
      <c r="S971" s="25"/>
      <c r="T971" s="31"/>
      <c r="U971" s="10"/>
      <c r="V971" s="10"/>
      <c r="W971" s="10"/>
      <c r="X971" s="10"/>
      <c r="Y971" s="10"/>
      <c r="Z971" s="10"/>
      <c r="AA971" s="10"/>
    </row>
    <row r="972" spans="1:27" ht="15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4"/>
      <c r="L972" s="10"/>
      <c r="M972" s="10"/>
      <c r="N972" s="10"/>
      <c r="O972" s="10"/>
      <c r="P972" s="23"/>
      <c r="Q972" s="23"/>
      <c r="R972" s="24"/>
      <c r="S972" s="25"/>
      <c r="T972" s="31"/>
      <c r="U972" s="10"/>
      <c r="V972" s="10"/>
      <c r="W972" s="10"/>
      <c r="X972" s="10"/>
      <c r="Y972" s="10"/>
      <c r="Z972" s="10"/>
      <c r="AA972" s="10"/>
    </row>
    <row r="973" spans="1:27" ht="15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4"/>
      <c r="L973" s="10"/>
      <c r="M973" s="10"/>
      <c r="N973" s="10"/>
      <c r="O973" s="10"/>
      <c r="P973" s="23"/>
      <c r="Q973" s="23"/>
      <c r="R973" s="24"/>
      <c r="S973" s="25"/>
      <c r="T973" s="31"/>
      <c r="U973" s="10"/>
      <c r="V973" s="10"/>
      <c r="W973" s="10"/>
      <c r="X973" s="10"/>
      <c r="Y973" s="10"/>
      <c r="Z973" s="10"/>
      <c r="AA973" s="10"/>
    </row>
    <row r="974" spans="1:27" ht="15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4"/>
      <c r="L974" s="10"/>
      <c r="M974" s="10"/>
      <c r="N974" s="10"/>
      <c r="O974" s="10"/>
      <c r="P974" s="23"/>
      <c r="Q974" s="23"/>
      <c r="R974" s="24"/>
      <c r="S974" s="25"/>
      <c r="T974" s="31"/>
      <c r="U974" s="10"/>
      <c r="V974" s="10"/>
      <c r="W974" s="10"/>
      <c r="X974" s="10"/>
      <c r="Y974" s="10"/>
      <c r="Z974" s="10"/>
      <c r="AA974" s="10"/>
    </row>
    <row r="975" spans="1:27" ht="15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4"/>
      <c r="L975" s="10"/>
      <c r="M975" s="10"/>
      <c r="N975" s="10"/>
      <c r="O975" s="10"/>
      <c r="P975" s="23"/>
      <c r="Q975" s="23"/>
      <c r="R975" s="24"/>
      <c r="S975" s="25"/>
      <c r="T975" s="31"/>
      <c r="U975" s="10"/>
      <c r="V975" s="10"/>
      <c r="W975" s="10"/>
      <c r="X975" s="10"/>
      <c r="Y975" s="10"/>
      <c r="Z975" s="10"/>
      <c r="AA975" s="10"/>
    </row>
    <row r="976" spans="1:27" ht="15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4"/>
      <c r="L976" s="10"/>
      <c r="M976" s="10"/>
      <c r="N976" s="10"/>
      <c r="O976" s="10"/>
      <c r="P976" s="23"/>
      <c r="Q976" s="23"/>
      <c r="R976" s="24"/>
      <c r="S976" s="25"/>
      <c r="T976" s="31"/>
      <c r="U976" s="10"/>
      <c r="V976" s="10"/>
      <c r="W976" s="10"/>
      <c r="X976" s="10"/>
      <c r="Y976" s="10"/>
      <c r="Z976" s="10"/>
      <c r="AA976" s="10"/>
    </row>
    <row r="977" spans="1:27" ht="15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4"/>
      <c r="L977" s="10"/>
      <c r="M977" s="10"/>
      <c r="N977" s="10"/>
      <c r="O977" s="10"/>
      <c r="P977" s="23"/>
      <c r="Q977" s="23"/>
      <c r="R977" s="24"/>
      <c r="S977" s="25"/>
      <c r="T977" s="31"/>
      <c r="U977" s="10"/>
      <c r="V977" s="10"/>
      <c r="W977" s="10"/>
      <c r="X977" s="10"/>
      <c r="Y977" s="10"/>
      <c r="Z977" s="10"/>
      <c r="AA977" s="10"/>
    </row>
    <row r="978" spans="1:27" ht="15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4"/>
      <c r="L978" s="10"/>
      <c r="M978" s="10"/>
      <c r="N978" s="10"/>
      <c r="O978" s="10"/>
      <c r="P978" s="23"/>
      <c r="Q978" s="23"/>
      <c r="R978" s="24"/>
      <c r="S978" s="25"/>
      <c r="T978" s="31"/>
      <c r="U978" s="10"/>
      <c r="V978" s="10"/>
      <c r="W978" s="10"/>
      <c r="X978" s="10"/>
      <c r="Y978" s="10"/>
      <c r="Z978" s="10"/>
      <c r="AA978" s="10"/>
    </row>
    <row r="979" spans="1:27" ht="15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4"/>
      <c r="L979" s="10"/>
      <c r="M979" s="10"/>
      <c r="N979" s="10"/>
      <c r="O979" s="10"/>
      <c r="P979" s="23"/>
      <c r="Q979" s="23"/>
      <c r="R979" s="24"/>
      <c r="S979" s="25"/>
      <c r="T979" s="31"/>
      <c r="U979" s="10"/>
      <c r="V979" s="10"/>
      <c r="W979" s="10"/>
      <c r="X979" s="10"/>
      <c r="Y979" s="10"/>
      <c r="Z979" s="10"/>
      <c r="AA979" s="10"/>
    </row>
    <row r="980" spans="1:27" ht="15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4"/>
      <c r="L980" s="10"/>
      <c r="M980" s="10"/>
      <c r="N980" s="10"/>
      <c r="O980" s="10"/>
      <c r="P980" s="23"/>
      <c r="Q980" s="23"/>
      <c r="R980" s="24"/>
      <c r="S980" s="25"/>
      <c r="T980" s="31"/>
      <c r="U980" s="10"/>
      <c r="V980" s="10"/>
      <c r="W980" s="10"/>
      <c r="X980" s="10"/>
      <c r="Y980" s="10"/>
      <c r="Z980" s="10"/>
      <c r="AA980" s="10"/>
    </row>
    <row r="981" spans="1:27" ht="15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4"/>
      <c r="L981" s="10"/>
      <c r="M981" s="10"/>
      <c r="N981" s="10"/>
      <c r="O981" s="10"/>
      <c r="P981" s="23"/>
      <c r="Q981" s="23"/>
      <c r="R981" s="24"/>
      <c r="S981" s="25"/>
      <c r="T981" s="31"/>
      <c r="U981" s="10"/>
      <c r="V981" s="10"/>
      <c r="W981" s="10"/>
      <c r="X981" s="10"/>
      <c r="Y981" s="10"/>
      <c r="Z981" s="10"/>
      <c r="AA981" s="10"/>
    </row>
    <row r="982" spans="1:27" ht="15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4"/>
      <c r="L982" s="10"/>
      <c r="M982" s="10"/>
      <c r="N982" s="10"/>
      <c r="O982" s="10"/>
      <c r="P982" s="23"/>
      <c r="Q982" s="23"/>
      <c r="R982" s="24"/>
      <c r="S982" s="25"/>
      <c r="T982" s="31"/>
      <c r="U982" s="10"/>
      <c r="V982" s="10"/>
      <c r="W982" s="10"/>
      <c r="X982" s="10"/>
      <c r="Y982" s="10"/>
      <c r="Z982" s="10"/>
      <c r="AA982" s="10"/>
    </row>
    <row r="983" spans="1:27" ht="15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4"/>
      <c r="L983" s="10"/>
      <c r="M983" s="10"/>
      <c r="N983" s="10"/>
      <c r="O983" s="10"/>
      <c r="P983" s="23"/>
      <c r="Q983" s="23"/>
      <c r="R983" s="24"/>
      <c r="S983" s="25"/>
      <c r="T983" s="31"/>
      <c r="U983" s="10"/>
      <c r="V983" s="10"/>
      <c r="W983" s="10"/>
      <c r="X983" s="10"/>
      <c r="Y983" s="10"/>
      <c r="Z983" s="10"/>
      <c r="AA983" s="10"/>
    </row>
    <row r="984" spans="1:27" ht="15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4"/>
      <c r="L984" s="10"/>
      <c r="M984" s="10"/>
      <c r="N984" s="10"/>
      <c r="O984" s="10"/>
      <c r="P984" s="23"/>
      <c r="Q984" s="23"/>
      <c r="R984" s="24"/>
      <c r="S984" s="25"/>
      <c r="T984" s="31"/>
      <c r="U984" s="10"/>
      <c r="V984" s="10"/>
      <c r="W984" s="10"/>
      <c r="X984" s="10"/>
      <c r="Y984" s="10"/>
      <c r="Z984" s="10"/>
      <c r="AA984" s="10"/>
    </row>
    <row r="985" spans="1:27" ht="15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4"/>
      <c r="L985" s="10"/>
      <c r="M985" s="10"/>
      <c r="N985" s="10"/>
      <c r="O985" s="10"/>
      <c r="P985" s="23"/>
      <c r="Q985" s="23"/>
      <c r="R985" s="24"/>
      <c r="S985" s="25"/>
      <c r="T985" s="31"/>
      <c r="U985" s="10"/>
      <c r="V985" s="10"/>
      <c r="W985" s="10"/>
      <c r="X985" s="10"/>
      <c r="Y985" s="10"/>
      <c r="Z985" s="10"/>
      <c r="AA985" s="10"/>
    </row>
    <row r="986" spans="1:27" ht="15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4"/>
      <c r="L986" s="10"/>
      <c r="M986" s="10"/>
      <c r="N986" s="10"/>
      <c r="O986" s="10"/>
      <c r="P986" s="23"/>
      <c r="Q986" s="23"/>
      <c r="R986" s="24"/>
      <c r="S986" s="25"/>
      <c r="T986" s="31"/>
      <c r="U986" s="10"/>
      <c r="V986" s="10"/>
      <c r="W986" s="10"/>
      <c r="X986" s="10"/>
      <c r="Y986" s="10"/>
      <c r="Z986" s="10"/>
      <c r="AA986" s="10"/>
    </row>
    <row r="987" spans="1:27" ht="15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4"/>
      <c r="L987" s="10"/>
      <c r="M987" s="10"/>
      <c r="N987" s="10"/>
      <c r="O987" s="10"/>
      <c r="P987" s="23"/>
      <c r="Q987" s="23"/>
      <c r="R987" s="24"/>
      <c r="S987" s="25"/>
      <c r="T987" s="31"/>
      <c r="U987" s="10"/>
      <c r="V987" s="10"/>
      <c r="W987" s="10"/>
      <c r="X987" s="10"/>
      <c r="Y987" s="10"/>
      <c r="Z987" s="10"/>
      <c r="AA987" s="10"/>
    </row>
    <row r="988" spans="1:27" ht="15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4"/>
      <c r="L988" s="10"/>
      <c r="M988" s="10"/>
      <c r="N988" s="10"/>
      <c r="O988" s="10"/>
      <c r="P988" s="23"/>
      <c r="Q988" s="23"/>
      <c r="R988" s="24"/>
      <c r="S988" s="25"/>
      <c r="T988" s="31"/>
      <c r="U988" s="10"/>
      <c r="V988" s="10"/>
      <c r="W988" s="10"/>
      <c r="X988" s="10"/>
      <c r="Y988" s="10"/>
      <c r="Z988" s="10"/>
      <c r="AA988" s="10"/>
    </row>
    <row r="989" spans="1:27" ht="15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4"/>
      <c r="L989" s="10"/>
      <c r="M989" s="10"/>
      <c r="N989" s="10"/>
      <c r="O989" s="10"/>
      <c r="P989" s="23"/>
      <c r="Q989" s="23"/>
      <c r="R989" s="24"/>
      <c r="S989" s="25"/>
      <c r="T989" s="31"/>
      <c r="U989" s="10"/>
      <c r="V989" s="10"/>
      <c r="W989" s="10"/>
      <c r="X989" s="10"/>
      <c r="Y989" s="10"/>
      <c r="Z989" s="10"/>
      <c r="AA989" s="10"/>
    </row>
    <row r="990" spans="1:27" ht="15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4"/>
      <c r="L990" s="10"/>
      <c r="M990" s="10"/>
      <c r="N990" s="10"/>
      <c r="O990" s="10"/>
      <c r="P990" s="23"/>
      <c r="Q990" s="23"/>
      <c r="R990" s="24"/>
      <c r="S990" s="25"/>
      <c r="T990" s="31"/>
      <c r="U990" s="10"/>
      <c r="V990" s="10"/>
      <c r="W990" s="10"/>
      <c r="X990" s="10"/>
      <c r="Y990" s="10"/>
      <c r="Z990" s="10"/>
      <c r="AA990" s="10"/>
    </row>
    <row r="991" spans="1:27" ht="15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4"/>
      <c r="L991" s="10"/>
      <c r="M991" s="10"/>
      <c r="N991" s="10"/>
      <c r="O991" s="10"/>
      <c r="P991" s="23"/>
      <c r="Q991" s="23"/>
      <c r="R991" s="24"/>
      <c r="S991" s="25"/>
      <c r="T991" s="31"/>
      <c r="U991" s="10"/>
      <c r="V991" s="10"/>
      <c r="W991" s="10"/>
      <c r="X991" s="10"/>
      <c r="Y991" s="10"/>
      <c r="Z991" s="10"/>
      <c r="AA991" s="10"/>
    </row>
    <row r="992" spans="1:27" ht="15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4"/>
      <c r="L992" s="10"/>
      <c r="M992" s="10"/>
      <c r="N992" s="10"/>
      <c r="O992" s="10"/>
      <c r="P992" s="23"/>
      <c r="Q992" s="23"/>
      <c r="R992" s="24"/>
      <c r="S992" s="25"/>
      <c r="T992" s="31"/>
      <c r="U992" s="10"/>
      <c r="V992" s="10"/>
      <c r="W992" s="10"/>
      <c r="X992" s="10"/>
      <c r="Y992" s="10"/>
      <c r="Z992" s="10"/>
      <c r="AA992" s="10"/>
    </row>
    <row r="993" spans="1:27" ht="15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4"/>
      <c r="L993" s="10"/>
      <c r="M993" s="10"/>
      <c r="N993" s="10"/>
      <c r="O993" s="10"/>
      <c r="P993" s="23"/>
      <c r="Q993" s="23"/>
      <c r="R993" s="24"/>
      <c r="S993" s="25"/>
      <c r="T993" s="31"/>
      <c r="U993" s="10"/>
      <c r="V993" s="10"/>
      <c r="W993" s="10"/>
      <c r="X993" s="10"/>
      <c r="Y993" s="10"/>
      <c r="Z993" s="10"/>
      <c r="AA993" s="10"/>
    </row>
    <row r="994" spans="1:27" ht="15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4"/>
      <c r="L994" s="10"/>
      <c r="M994" s="10"/>
      <c r="N994" s="10"/>
      <c r="O994" s="10"/>
      <c r="P994" s="23"/>
      <c r="Q994" s="23"/>
      <c r="R994" s="24"/>
      <c r="S994" s="25"/>
      <c r="T994" s="31"/>
      <c r="U994" s="10"/>
      <c r="V994" s="10"/>
      <c r="W994" s="10"/>
      <c r="X994" s="10"/>
      <c r="Y994" s="10"/>
      <c r="Z994" s="10"/>
      <c r="AA994" s="10"/>
    </row>
    <row r="995" spans="1:27" ht="15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4"/>
      <c r="L995" s="10"/>
      <c r="M995" s="10"/>
      <c r="N995" s="10"/>
      <c r="O995" s="10"/>
      <c r="P995" s="23"/>
      <c r="Q995" s="23"/>
      <c r="R995" s="24"/>
      <c r="S995" s="25"/>
      <c r="T995" s="31"/>
      <c r="U995" s="10"/>
      <c r="V995" s="10"/>
      <c r="W995" s="10"/>
      <c r="X995" s="10"/>
      <c r="Y995" s="10"/>
      <c r="Z995" s="10"/>
      <c r="AA995" s="10"/>
    </row>
    <row r="996" spans="1:27" ht="15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4"/>
      <c r="L996" s="10"/>
      <c r="M996" s="10"/>
      <c r="N996" s="10"/>
      <c r="O996" s="10"/>
      <c r="P996" s="23"/>
      <c r="Q996" s="23"/>
      <c r="R996" s="24"/>
      <c r="S996" s="25"/>
      <c r="T996" s="31"/>
      <c r="U996" s="10"/>
      <c r="V996" s="10"/>
      <c r="W996" s="10"/>
      <c r="X996" s="10"/>
      <c r="Y996" s="10"/>
      <c r="Z996" s="10"/>
      <c r="AA996" s="10"/>
    </row>
    <row r="997" spans="1:27" ht="15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4"/>
      <c r="L997" s="10"/>
      <c r="M997" s="10"/>
      <c r="N997" s="10"/>
      <c r="O997" s="10"/>
      <c r="P997" s="23"/>
      <c r="Q997" s="23"/>
      <c r="R997" s="24"/>
      <c r="S997" s="25"/>
      <c r="T997" s="31"/>
      <c r="U997" s="10"/>
      <c r="V997" s="10"/>
      <c r="W997" s="10"/>
      <c r="X997" s="10"/>
      <c r="Y997" s="10"/>
      <c r="Z997" s="10"/>
      <c r="AA997" s="10"/>
    </row>
    <row r="998" spans="1:27" ht="15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4"/>
      <c r="L998" s="10"/>
      <c r="M998" s="10"/>
      <c r="N998" s="10"/>
      <c r="O998" s="10"/>
      <c r="P998" s="23"/>
      <c r="Q998" s="23"/>
      <c r="R998" s="24"/>
      <c r="S998" s="25"/>
      <c r="T998" s="31"/>
      <c r="U998" s="10"/>
      <c r="V998" s="10"/>
      <c r="W998" s="10"/>
      <c r="X998" s="10"/>
      <c r="Y998" s="10"/>
      <c r="Z998" s="10"/>
      <c r="AA998" s="10"/>
    </row>
    <row r="999" spans="1:27" ht="15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4"/>
      <c r="L999" s="10"/>
      <c r="M999" s="10"/>
      <c r="N999" s="10"/>
      <c r="O999" s="10"/>
      <c r="P999" s="23"/>
      <c r="Q999" s="23"/>
      <c r="R999" s="24"/>
      <c r="S999" s="25"/>
      <c r="T999" s="31"/>
      <c r="U999" s="10"/>
      <c r="V999" s="10"/>
      <c r="W999" s="10"/>
      <c r="X999" s="10"/>
      <c r="Y999" s="10"/>
      <c r="Z999" s="10"/>
      <c r="AA999" s="10"/>
    </row>
    <row r="1000" spans="1:27" ht="15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4"/>
      <c r="L1000" s="10"/>
      <c r="M1000" s="10"/>
      <c r="N1000" s="10"/>
      <c r="O1000" s="10"/>
      <c r="P1000" s="23"/>
      <c r="Q1000" s="23"/>
      <c r="R1000" s="24"/>
      <c r="S1000" s="25"/>
      <c r="T1000" s="31"/>
      <c r="U1000" s="10"/>
      <c r="V1000" s="10"/>
      <c r="W1000" s="10"/>
      <c r="X1000" s="10"/>
      <c r="Y1000" s="10"/>
      <c r="Z1000" s="10"/>
      <c r="AA1000" s="10"/>
    </row>
  </sheetData>
  <autoFilter ref="A1:T1000" xr:uid="{00000000-0001-0000-03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385F-2BC6-498B-A832-CDA8D57A6704}">
  <dimension ref="A1:Q38"/>
  <sheetViews>
    <sheetView workbookViewId="0">
      <selection activeCell="Q37" sqref="Q37:Q38"/>
    </sheetView>
  </sheetViews>
  <sheetFormatPr defaultRowHeight="14.25"/>
  <cols>
    <col min="2" max="2" width="17.875" bestFit="1" customWidth="1"/>
    <col min="3" max="3" width="14.375" bestFit="1" customWidth="1"/>
    <col min="4" max="4" width="3.875" bestFit="1" customWidth="1"/>
    <col min="6" max="6" width="10.5" bestFit="1" customWidth="1"/>
    <col min="7" max="7" width="20.5" bestFit="1" customWidth="1"/>
    <col min="10" max="10" width="22.375" style="18" bestFit="1" customWidth="1"/>
    <col min="11" max="11" width="8.25" style="18" bestFit="1" customWidth="1"/>
    <col min="12" max="12" width="18.75" style="18" bestFit="1" customWidth="1"/>
    <col min="15" max="15" width="13.625" bestFit="1" customWidth="1"/>
    <col min="16" max="16" width="13.125" bestFit="1" customWidth="1"/>
    <col min="17" max="17" width="21.25" bestFit="1" customWidth="1"/>
  </cols>
  <sheetData>
    <row r="1" spans="1:17">
      <c r="O1" t="s">
        <v>1117</v>
      </c>
    </row>
    <row r="2" spans="1:17">
      <c r="B2" t="s">
        <v>1076</v>
      </c>
      <c r="C2" t="s">
        <v>1079</v>
      </c>
      <c r="F2" t="s">
        <v>1076</v>
      </c>
      <c r="G2" t="s">
        <v>1081</v>
      </c>
      <c r="J2" s="18" t="s">
        <v>14</v>
      </c>
      <c r="K2" s="18">
        <v>65</v>
      </c>
      <c r="O2" t="s">
        <v>246</v>
      </c>
      <c r="P2">
        <v>64</v>
      </c>
    </row>
    <row r="3" spans="1:17">
      <c r="A3" t="s">
        <v>1080</v>
      </c>
      <c r="B3">
        <v>0</v>
      </c>
      <c r="C3">
        <v>113</v>
      </c>
      <c r="E3" t="s">
        <v>1082</v>
      </c>
      <c r="F3">
        <v>0</v>
      </c>
      <c r="G3">
        <v>108</v>
      </c>
      <c r="J3" s="18" t="s">
        <v>246</v>
      </c>
      <c r="K3" s="18">
        <v>65</v>
      </c>
      <c r="O3" t="s">
        <v>251</v>
      </c>
      <c r="P3">
        <v>62</v>
      </c>
    </row>
    <row r="4" spans="1:17">
      <c r="B4">
        <v>1</v>
      </c>
      <c r="C4">
        <v>92</v>
      </c>
      <c r="F4">
        <v>1</v>
      </c>
      <c r="G4">
        <v>97</v>
      </c>
      <c r="J4" s="18" t="s">
        <v>36</v>
      </c>
      <c r="K4" s="18">
        <v>63</v>
      </c>
      <c r="O4" t="s">
        <v>254</v>
      </c>
      <c r="P4">
        <v>75</v>
      </c>
    </row>
    <row r="5" spans="1:17">
      <c r="B5" t="s">
        <v>1077</v>
      </c>
      <c r="F5" t="s">
        <v>1077</v>
      </c>
      <c r="J5" s="18" t="s">
        <v>251</v>
      </c>
      <c r="K5" s="18">
        <v>63</v>
      </c>
    </row>
    <row r="6" spans="1:17">
      <c r="B6" t="s">
        <v>1078</v>
      </c>
      <c r="C6">
        <v>205</v>
      </c>
      <c r="F6" t="s">
        <v>1078</v>
      </c>
      <c r="G6">
        <v>205</v>
      </c>
      <c r="J6" s="18" t="s">
        <v>20</v>
      </c>
      <c r="K6" s="18">
        <v>76</v>
      </c>
      <c r="O6" t="s">
        <v>1118</v>
      </c>
    </row>
    <row r="7" spans="1:17">
      <c r="J7" s="18" t="s">
        <v>254</v>
      </c>
      <c r="K7" s="18">
        <v>76</v>
      </c>
      <c r="O7" t="s">
        <v>246</v>
      </c>
      <c r="P7">
        <v>274</v>
      </c>
    </row>
    <row r="8" spans="1:17">
      <c r="B8" t="s">
        <v>1076</v>
      </c>
      <c r="C8" t="s">
        <v>1079</v>
      </c>
      <c r="F8" t="s">
        <v>1076</v>
      </c>
      <c r="G8" t="s">
        <v>1081</v>
      </c>
      <c r="O8" t="s">
        <v>251</v>
      </c>
      <c r="P8">
        <v>269</v>
      </c>
    </row>
    <row r="9" spans="1:17">
      <c r="B9" t="s">
        <v>16</v>
      </c>
      <c r="C9">
        <v>92</v>
      </c>
      <c r="F9" t="s">
        <v>15</v>
      </c>
      <c r="G9">
        <v>97</v>
      </c>
      <c r="O9" t="s">
        <v>254</v>
      </c>
      <c r="P9">
        <v>252</v>
      </c>
    </row>
    <row r="10" spans="1:17">
      <c r="B10" t="s">
        <v>25</v>
      </c>
      <c r="C10">
        <v>113</v>
      </c>
      <c r="F10" t="s">
        <v>21</v>
      </c>
      <c r="G10">
        <v>108</v>
      </c>
      <c r="J10" s="21"/>
    </row>
    <row r="11" spans="1:17">
      <c r="B11" t="s">
        <v>1077</v>
      </c>
      <c r="F11" t="s">
        <v>1077</v>
      </c>
      <c r="O11" t="s">
        <v>1119</v>
      </c>
    </row>
    <row r="12" spans="1:17">
      <c r="B12" t="s">
        <v>1078</v>
      </c>
      <c r="C12">
        <v>205</v>
      </c>
      <c r="F12" t="s">
        <v>1078</v>
      </c>
      <c r="G12">
        <v>205</v>
      </c>
      <c r="O12" t="s">
        <v>246</v>
      </c>
      <c r="P12">
        <v>338</v>
      </c>
      <c r="Q12">
        <f>P2+P7</f>
        <v>338</v>
      </c>
    </row>
    <row r="13" spans="1:17">
      <c r="O13" t="s">
        <v>251</v>
      </c>
      <c r="P13">
        <v>331</v>
      </c>
      <c r="Q13">
        <f t="shared" ref="Q13:Q14" si="0">P3+P8</f>
        <v>331</v>
      </c>
    </row>
    <row r="14" spans="1:17">
      <c r="O14" t="s">
        <v>254</v>
      </c>
      <c r="P14">
        <v>327</v>
      </c>
      <c r="Q14">
        <f t="shared" si="0"/>
        <v>327</v>
      </c>
    </row>
    <row r="15" spans="1:17">
      <c r="B15" t="s">
        <v>1076</v>
      </c>
      <c r="C15" t="s">
        <v>1084</v>
      </c>
      <c r="F15" t="s">
        <v>1076</v>
      </c>
      <c r="G15" t="s">
        <v>1084</v>
      </c>
      <c r="J15" s="21" t="s">
        <v>1100</v>
      </c>
      <c r="K15" s="21" t="s">
        <v>1101</v>
      </c>
      <c r="L15" s="21" t="s">
        <v>1102</v>
      </c>
    </row>
    <row r="16" spans="1:17">
      <c r="B16" t="s">
        <v>36</v>
      </c>
      <c r="C16">
        <v>63</v>
      </c>
      <c r="E16" t="s">
        <v>245</v>
      </c>
      <c r="F16" t="s">
        <v>246</v>
      </c>
      <c r="G16">
        <v>65</v>
      </c>
      <c r="J16" s="19" t="s">
        <v>1086</v>
      </c>
      <c r="K16" s="19">
        <v>28</v>
      </c>
      <c r="L16" s="19">
        <v>28</v>
      </c>
      <c r="O16" t="s">
        <v>1120</v>
      </c>
    </row>
    <row r="17" spans="1:17">
      <c r="B17" t="s">
        <v>135</v>
      </c>
      <c r="C17">
        <v>1</v>
      </c>
      <c r="E17" t="s">
        <v>250</v>
      </c>
      <c r="F17" t="s">
        <v>251</v>
      </c>
      <c r="G17">
        <v>63</v>
      </c>
      <c r="J17" s="19" t="s">
        <v>1087</v>
      </c>
      <c r="K17" s="19">
        <v>16</v>
      </c>
      <c r="L17" s="35">
        <f>SUM($C$26:$C$30)</f>
        <v>68</v>
      </c>
      <c r="O17">
        <v>0</v>
      </c>
      <c r="P17">
        <v>107</v>
      </c>
    </row>
    <row r="18" spans="1:17">
      <c r="B18" t="s">
        <v>20</v>
      </c>
      <c r="C18">
        <v>76</v>
      </c>
      <c r="E18" t="s">
        <v>1085</v>
      </c>
      <c r="F18" t="s">
        <v>254</v>
      </c>
      <c r="G18">
        <v>76</v>
      </c>
      <c r="J18" s="19" t="s">
        <v>1088</v>
      </c>
      <c r="K18" s="19">
        <v>18</v>
      </c>
      <c r="L18" s="35"/>
      <c r="O18">
        <v>1</v>
      </c>
      <c r="P18">
        <v>94</v>
      </c>
    </row>
    <row r="19" spans="1:17">
      <c r="B19" t="s">
        <v>14</v>
      </c>
      <c r="C19">
        <v>65</v>
      </c>
      <c r="F19" t="s">
        <v>1083</v>
      </c>
      <c r="G19">
        <v>1</v>
      </c>
      <c r="J19" s="19" t="s">
        <v>1089</v>
      </c>
      <c r="K19" s="19">
        <v>19</v>
      </c>
      <c r="L19" s="35"/>
    </row>
    <row r="20" spans="1:17">
      <c r="B20" t="s">
        <v>1077</v>
      </c>
      <c r="F20" t="s">
        <v>1077</v>
      </c>
      <c r="J20" s="19" t="s">
        <v>1090</v>
      </c>
      <c r="K20" s="19">
        <v>14</v>
      </c>
      <c r="L20" s="35"/>
      <c r="O20" t="s">
        <v>1121</v>
      </c>
    </row>
    <row r="21" spans="1:17">
      <c r="B21" t="s">
        <v>1078</v>
      </c>
      <c r="C21">
        <v>205</v>
      </c>
      <c r="F21" t="s">
        <v>1078</v>
      </c>
      <c r="G21">
        <v>205</v>
      </c>
      <c r="J21" s="19">
        <v>15</v>
      </c>
      <c r="K21" s="19">
        <v>1</v>
      </c>
      <c r="L21" s="35"/>
      <c r="O21">
        <v>0</v>
      </c>
      <c r="P21">
        <v>391</v>
      </c>
    </row>
    <row r="22" spans="1:17">
      <c r="J22" s="19" t="s">
        <v>1098</v>
      </c>
      <c r="K22" s="19">
        <v>17</v>
      </c>
      <c r="L22" s="35">
        <f>SUM($C$31:$C$36)</f>
        <v>109</v>
      </c>
      <c r="O22">
        <v>1</v>
      </c>
      <c r="P22">
        <v>404</v>
      </c>
    </row>
    <row r="23" spans="1:17">
      <c r="B23" t="s">
        <v>1076</v>
      </c>
      <c r="C23" t="s">
        <v>1097</v>
      </c>
      <c r="F23" t="s">
        <v>1076</v>
      </c>
      <c r="G23" t="s">
        <v>1097</v>
      </c>
      <c r="J23" s="19" t="s">
        <v>1091</v>
      </c>
      <c r="K23" s="19">
        <v>17</v>
      </c>
      <c r="L23" s="35"/>
    </row>
    <row r="24" spans="1:17">
      <c r="B24" t="s">
        <v>1096</v>
      </c>
      <c r="F24">
        <v>0</v>
      </c>
      <c r="G24">
        <v>28</v>
      </c>
      <c r="J24" s="19" t="s">
        <v>1092</v>
      </c>
      <c r="K24" s="19">
        <v>14</v>
      </c>
      <c r="L24" s="35"/>
      <c r="O24" t="s">
        <v>1122</v>
      </c>
    </row>
    <row r="25" spans="1:17">
      <c r="A25" s="19">
        <v>0</v>
      </c>
      <c r="B25" s="19" t="s">
        <v>1086</v>
      </c>
      <c r="C25" s="19">
        <v>28</v>
      </c>
      <c r="D25" s="19">
        <v>28</v>
      </c>
      <c r="F25">
        <v>1</v>
      </c>
      <c r="G25">
        <v>68</v>
      </c>
      <c r="J25" s="19" t="s">
        <v>1093</v>
      </c>
      <c r="K25" s="19">
        <v>17</v>
      </c>
      <c r="L25" s="35"/>
      <c r="O25">
        <v>0</v>
      </c>
      <c r="P25">
        <v>498</v>
      </c>
      <c r="Q25">
        <f>P17+P21</f>
        <v>498</v>
      </c>
    </row>
    <row r="26" spans="1:17">
      <c r="A26" s="19">
        <v>1</v>
      </c>
      <c r="B26" s="19" t="s">
        <v>1087</v>
      </c>
      <c r="C26" s="19">
        <v>16</v>
      </c>
      <c r="D26" s="35">
        <f>SUM($C$26:$C$30)</f>
        <v>68</v>
      </c>
      <c r="F26">
        <v>2</v>
      </c>
      <c r="G26">
        <v>109</v>
      </c>
      <c r="J26" s="19" t="s">
        <v>1094</v>
      </c>
      <c r="K26" s="19">
        <v>28</v>
      </c>
      <c r="L26" s="35"/>
      <c r="O26">
        <v>1</v>
      </c>
      <c r="P26">
        <v>498</v>
      </c>
      <c r="Q26">
        <f>P18+P22</f>
        <v>498</v>
      </c>
    </row>
    <row r="27" spans="1:17">
      <c r="A27" s="19">
        <v>1</v>
      </c>
      <c r="B27" s="19" t="s">
        <v>1088</v>
      </c>
      <c r="C27" s="19">
        <v>18</v>
      </c>
      <c r="D27" s="35"/>
      <c r="F27" t="s">
        <v>1077</v>
      </c>
      <c r="J27" s="19" t="s">
        <v>1095</v>
      </c>
      <c r="K27" s="19">
        <v>16</v>
      </c>
      <c r="L27" s="35"/>
    </row>
    <row r="28" spans="1:17">
      <c r="A28" s="19">
        <v>1</v>
      </c>
      <c r="B28" s="19" t="s">
        <v>1089</v>
      </c>
      <c r="C28" s="19">
        <v>19</v>
      </c>
      <c r="D28" s="35"/>
      <c r="F28" t="s">
        <v>1078</v>
      </c>
      <c r="G28">
        <v>205</v>
      </c>
      <c r="O28" t="s">
        <v>1123</v>
      </c>
    </row>
    <row r="29" spans="1:17">
      <c r="A29" s="19">
        <v>1</v>
      </c>
      <c r="B29" s="19" t="s">
        <v>1090</v>
      </c>
      <c r="C29" s="19">
        <v>14</v>
      </c>
      <c r="D29" s="35"/>
      <c r="J29" s="21" t="s">
        <v>1103</v>
      </c>
      <c r="K29" s="21" t="s">
        <v>1101</v>
      </c>
      <c r="O29">
        <v>0</v>
      </c>
      <c r="P29">
        <v>110</v>
      </c>
    </row>
    <row r="30" spans="1:17">
      <c r="A30" s="19">
        <v>1</v>
      </c>
      <c r="B30" s="19">
        <v>15</v>
      </c>
      <c r="C30" s="19">
        <v>1</v>
      </c>
      <c r="D30" s="35"/>
      <c r="J30">
        <v>0</v>
      </c>
      <c r="K30">
        <v>28</v>
      </c>
      <c r="O30">
        <v>1</v>
      </c>
      <c r="P30">
        <v>91</v>
      </c>
    </row>
    <row r="31" spans="1:17">
      <c r="A31" s="19">
        <v>2</v>
      </c>
      <c r="B31" s="19" t="s">
        <v>1098</v>
      </c>
      <c r="C31" s="19">
        <v>17</v>
      </c>
      <c r="D31" s="35">
        <f>SUM($C$31:$C$36)</f>
        <v>109</v>
      </c>
      <c r="J31">
        <v>1</v>
      </c>
      <c r="K31">
        <v>68</v>
      </c>
    </row>
    <row r="32" spans="1:17">
      <c r="A32" s="19">
        <v>2</v>
      </c>
      <c r="B32" s="19" t="s">
        <v>1091</v>
      </c>
      <c r="C32" s="19">
        <v>17</v>
      </c>
      <c r="D32" s="35"/>
      <c r="J32">
        <v>2</v>
      </c>
      <c r="K32">
        <v>109</v>
      </c>
      <c r="O32" t="s">
        <v>1124</v>
      </c>
    </row>
    <row r="33" spans="1:17">
      <c r="A33" s="19">
        <v>2</v>
      </c>
      <c r="B33" s="19" t="s">
        <v>1092</v>
      </c>
      <c r="C33" s="19">
        <v>14</v>
      </c>
      <c r="D33" s="35"/>
      <c r="O33">
        <v>0</v>
      </c>
      <c r="P33">
        <v>386</v>
      </c>
    </row>
    <row r="34" spans="1:17">
      <c r="A34" s="19">
        <v>2</v>
      </c>
      <c r="B34" s="19" t="s">
        <v>1093</v>
      </c>
      <c r="C34" s="19">
        <v>17</v>
      </c>
      <c r="D34" s="35"/>
      <c r="O34">
        <v>1</v>
      </c>
      <c r="P34">
        <v>409</v>
      </c>
    </row>
    <row r="35" spans="1:17">
      <c r="A35" s="19">
        <v>2</v>
      </c>
      <c r="B35" s="19" t="s">
        <v>1094</v>
      </c>
      <c r="C35" s="19">
        <v>28</v>
      </c>
      <c r="D35" s="35"/>
    </row>
    <row r="36" spans="1:17">
      <c r="A36" s="19">
        <v>2</v>
      </c>
      <c r="B36" s="19" t="s">
        <v>1095</v>
      </c>
      <c r="C36" s="19">
        <v>16</v>
      </c>
      <c r="D36" s="35"/>
      <c r="O36" t="s">
        <v>1125</v>
      </c>
    </row>
    <row r="37" spans="1:17">
      <c r="B37" t="s">
        <v>1078</v>
      </c>
      <c r="C37">
        <v>205</v>
      </c>
      <c r="O37">
        <v>0</v>
      </c>
      <c r="P37">
        <v>496</v>
      </c>
      <c r="Q37">
        <f>P29+P33</f>
        <v>496</v>
      </c>
    </row>
    <row r="38" spans="1:17">
      <c r="O38">
        <v>1</v>
      </c>
      <c r="P38">
        <v>500</v>
      </c>
      <c r="Q38">
        <f>P30+P34</f>
        <v>500</v>
      </c>
    </row>
  </sheetData>
  <mergeCells count="4">
    <mergeCell ref="D26:D30"/>
    <mergeCell ref="D31:D36"/>
    <mergeCell ref="L17:L21"/>
    <mergeCell ref="L22:L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6DECD-E5BC-4427-89D1-7843A3A58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7BC69A-9312-42ED-9388-3991E1B83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288338-C975-4293-B10D-6EEC58D022E9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Merged Data</vt:lpstr>
      <vt:lpstr>Wayne Clean</vt:lpstr>
      <vt:lpstr>Supermarket Data from Wayne Ent</vt:lpstr>
      <vt:lpstr>SM Data Dictionary from Bruce</vt:lpstr>
      <vt:lpstr>Example Source Data from Bruce</vt:lpstr>
      <vt:lpstr>Supermarket - Bruce Database</vt:lpstr>
      <vt:lpstr>data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Locke, Jennifer</dc:creator>
  <cp:lastModifiedBy>Brandon Hobbs</cp:lastModifiedBy>
  <dcterms:created xsi:type="dcterms:W3CDTF">2020-03-05T19:51:40Z</dcterms:created>
  <dcterms:modified xsi:type="dcterms:W3CDTF">2023-02-07T19:58:12Z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