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uporte Safepay\Documents\007- Testes de Macro e VBA\Aulas Excel\Mod 3\"/>
    </mc:Choice>
  </mc:AlternateContent>
  <xr:revisionPtr revIDLastSave="0" documentId="13_ncr:1_{B2A7DCC6-BAFC-4FB0-AA37-132EE73EC48D}" xr6:coauthVersionLast="47" xr6:coauthVersionMax="47" xr10:uidLastSave="{00000000-0000-0000-0000-000000000000}"/>
  <bookViews>
    <workbookView xWindow="-110" yWindow="-110" windowWidth="19420" windowHeight="10300" tabRatio="651" xr2:uid="{00000000-000D-0000-FFFF-FFFF00000000}"/>
  </bookViews>
  <sheets>
    <sheet name="App" sheetId="1" r:id="rId1"/>
    <sheet name="Apoio" sheetId="2" r:id="rId2"/>
  </sheets>
  <definedNames>
    <definedName name="aporte">App!$D$16</definedName>
    <definedName name="patriomonio">App!$D$19</definedName>
    <definedName name="perfil">App!$C$30</definedName>
    <definedName name="qnt_anos">App!$D$17</definedName>
    <definedName name="rendimento_carteira">App!$D$12</definedName>
    <definedName name="salario">App!$D$11</definedName>
    <definedName name="sug_investimento">App!$D$13</definedName>
    <definedName name="tx_mensal">App!$D$18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C31" i="1" l="1"/>
  <c r="D34" i="1" s="1"/>
  <c r="D13" i="1"/>
  <c r="D19" i="1"/>
  <c r="D20" i="1" s="1"/>
  <c r="C24" i="1"/>
  <c r="D24" i="1" s="1"/>
  <c r="C25" i="1"/>
  <c r="D25" i="1" s="1"/>
  <c r="C26" i="1"/>
  <c r="D26" i="1" s="1"/>
  <c r="C27" i="1"/>
  <c r="D27" i="1" s="1"/>
  <c r="C23" i="1"/>
  <c r="D23" i="1" s="1"/>
  <c r="D35" i="1" l="1"/>
  <c r="D36" i="1"/>
  <c r="D37" i="1"/>
  <c r="D38" i="1"/>
  <c r="D39" i="1"/>
  <c r="D40" i="1" l="1"/>
</calcChain>
</file>

<file path=xl/sharedStrings.xml><?xml version="1.0" encoding="utf-8"?>
<sst xmlns="http://schemas.openxmlformats.org/spreadsheetml/2006/main" count="69" uniqueCount="33">
  <si>
    <t>Quanto investir por mês ?</t>
  </si>
  <si>
    <t>Por quantos anos ?</t>
  </si>
  <si>
    <t>Taxa de rendimento mensal ?</t>
  </si>
  <si>
    <t>Quanto de patrimônio acumulado ?</t>
  </si>
  <si>
    <t>Dividendos mensais?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</si>
  <si>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</si>
  <si>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</si>
  <si>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</si>
  <si>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</si>
  <si>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</si>
  <si>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</si>
  <si>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</si>
  <si>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Dividendo</t>
  </si>
  <si>
    <t>Configurações</t>
  </si>
  <si>
    <t>Rendimento Carteira</t>
  </si>
  <si>
    <t>Salário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</si>
  <si>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</si>
  <si>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</si>
  <si>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</si>
  <si>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</si>
  <si>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</si>
  <si>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</si>
  <si>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</si>
  <si>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</si>
  <si>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</si>
  <si>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</si>
  <si>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</si>
  <si>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</si>
  <si>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</si>
  <si>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Moderado</t>
  </si>
  <si>
    <t>ID</t>
  </si>
  <si>
    <t xml:space="preserve">% 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</si>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</sst>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b/>
      <sz val="20"/>
      <color theme="0"/>
      <name val="Segoe UI"/>
      <family val="2"/>
    </font>
    <font>
      <b/>
      <sz val="14"/>
      <color theme="0"/>
      <name val="Segoe UI"/>
      <family val="2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rgb="FFF2F2F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5" borderId="0" applyNumberFormat="0" applyBorder="0" applyAlignment="0" applyProtection="0"/>
  </cellStyleXfs>
  <cellXfs count="60">
    <xf numFmtId="0" fontId="0" fillId="0" borderId="0" xfId="0"/>
    <xf numFmtId="0" fontId="0" fillId="3" borderId="0" xfId="0" applyFill="1"/>
    <xf numFmtId="0" fontId="2" fillId="0" borderId="6" xfId="0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3" fillId="0" borderId="0" xfId="0" applyFont="1"/>
    <xf numFmtId="164" fontId="2" fillId="0" borderId="13" xfId="1" applyNumberFormat="1" applyFont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164" fontId="2" fillId="4" borderId="18" xfId="1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left" indent="2"/>
    </xf>
    <xf numFmtId="0" fontId="4" fillId="4" borderId="10" xfId="0" applyFont="1" applyFill="1" applyBorder="1" applyAlignment="1">
      <alignment horizontal="left" indent="2"/>
    </xf>
    <xf numFmtId="0" fontId="4" fillId="4" borderId="14" xfId="0" applyFont="1" applyFill="1" applyBorder="1" applyAlignment="1">
      <alignment horizontal="left" indent="2"/>
    </xf>
    <xf numFmtId="0" fontId="4" fillId="4" borderId="11" xfId="0" applyFont="1" applyFill="1" applyBorder="1" applyAlignment="1">
      <alignment horizontal="left" indent="2"/>
    </xf>
    <xf numFmtId="0" fontId="4" fillId="4" borderId="16" xfId="0" applyFont="1" applyFill="1" applyBorder="1" applyAlignment="1">
      <alignment horizontal="left" indent="2"/>
    </xf>
    <xf numFmtId="0" fontId="4" fillId="4" borderId="17" xfId="0" applyFont="1" applyFill="1" applyBorder="1" applyAlignment="1">
      <alignment horizontal="left" indent="2"/>
    </xf>
    <xf numFmtId="0" fontId="6" fillId="2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indent="2"/>
    </xf>
    <xf numFmtId="0" fontId="4" fillId="4" borderId="20" xfId="0" applyFont="1" applyFill="1" applyBorder="1" applyAlignment="1">
      <alignment horizontal="left" indent="2"/>
    </xf>
    <xf numFmtId="0" fontId="4" fillId="4" borderId="5" xfId="0" applyFont="1" applyFill="1" applyBorder="1" applyAlignment="1">
      <alignment horizontal="left" indent="2"/>
    </xf>
    <xf numFmtId="0" fontId="4" fillId="4" borderId="21" xfId="0" applyFont="1" applyFill="1" applyBorder="1" applyAlignment="1">
      <alignment horizontal="left" indent="2"/>
    </xf>
    <xf numFmtId="0" fontId="5" fillId="6" borderId="5" xfId="0" applyFont="1" applyFill="1" applyBorder="1" applyAlignment="1">
      <alignment horizontal="left" indent="2"/>
    </xf>
    <xf numFmtId="0" fontId="5" fillId="6" borderId="21" xfId="0" applyFont="1" applyFill="1" applyBorder="1" applyAlignment="1">
      <alignment horizontal="left" indent="2"/>
    </xf>
    <xf numFmtId="8" fontId="2" fillId="6" borderId="6" xfId="0" applyNumberFormat="1" applyFont="1" applyFill="1" applyBorder="1" applyAlignment="1">
      <alignment horizontal="center"/>
    </xf>
    <xf numFmtId="0" fontId="5" fillId="6" borderId="7" xfId="0" applyFont="1" applyFill="1" applyBorder="1" applyAlignment="1">
      <alignment horizontal="left" indent="2"/>
    </xf>
    <xf numFmtId="0" fontId="5" fillId="6" borderId="22" xfId="0" applyFont="1" applyFill="1" applyBorder="1" applyAlignment="1">
      <alignment horizontal="left" indent="2"/>
    </xf>
    <xf numFmtId="8" fontId="2" fillId="6" borderId="8" xfId="0" applyNumberFormat="1" applyFont="1" applyFill="1" applyBorder="1" applyAlignment="1">
      <alignment horizontal="center"/>
    </xf>
    <xf numFmtId="0" fontId="4" fillId="6" borderId="12" xfId="0" applyFont="1" applyFill="1" applyBorder="1" applyAlignment="1">
      <alignment horizontal="left" indent="2"/>
    </xf>
    <xf numFmtId="164" fontId="2" fillId="6" borderId="10" xfId="1" applyNumberFormat="1" applyFon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0" fontId="4" fillId="6" borderId="14" xfId="0" applyFont="1" applyFill="1" applyBorder="1" applyAlignment="1">
      <alignment horizontal="left" indent="2"/>
    </xf>
    <xf numFmtId="164" fontId="2" fillId="6" borderId="11" xfId="1" applyNumberFormat="1" applyFont="1" applyFill="1" applyBorder="1" applyAlignment="1">
      <alignment horizontal="center"/>
    </xf>
    <xf numFmtId="0" fontId="4" fillId="6" borderId="16" xfId="0" applyFont="1" applyFill="1" applyBorder="1" applyAlignment="1">
      <alignment horizontal="left" indent="2"/>
    </xf>
    <xf numFmtId="164" fontId="2" fillId="6" borderId="17" xfId="1" applyNumberFormat="1" applyFont="1" applyFill="1" applyBorder="1" applyAlignment="1">
      <alignment horizontal="center"/>
    </xf>
    <xf numFmtId="164" fontId="0" fillId="6" borderId="19" xfId="0" applyNumberFormat="1" applyFill="1" applyBorder="1" applyAlignment="1">
      <alignment horizontal="center"/>
    </xf>
    <xf numFmtId="0" fontId="8" fillId="5" borderId="0" xfId="3"/>
    <xf numFmtId="0" fontId="0" fillId="6" borderId="0" xfId="0" applyFill="1"/>
    <xf numFmtId="164" fontId="0" fillId="6" borderId="0" xfId="0" applyNumberFormat="1" applyFill="1"/>
    <xf numFmtId="0" fontId="0" fillId="0" borderId="0" xfId="0" applyAlignment="1">
      <alignment horizontal="center"/>
    </xf>
    <xf numFmtId="0" fontId="8" fillId="5" borderId="0" xfId="3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23" xfId="2" applyFont="1" applyBorder="1" applyAlignment="1">
      <alignment horizontal="center"/>
    </xf>
    <xf numFmtId="9" fontId="0" fillId="0" borderId="24" xfId="2" applyFont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3-4884-B527-0523666C05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6350</xdr:rowOff>
    </xdr:from>
    <xdr:to>
      <xdr:col>6</xdr:col>
      <xdr:colOff>0</xdr:colOff>
      <xdr:row>7</xdr:row>
      <xdr:rowOff>107394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9B08E05-52F8-B4AA-D3F5-6090A5BC77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310" t="35221" r="7553" b="39909"/>
        <a:stretch>
          <a:fillRect/>
        </a:stretch>
      </xdr:blipFill>
      <xdr:spPr>
        <a:xfrm>
          <a:off x="0" y="6350"/>
          <a:ext cx="5499100" cy="1390094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</xdr:pic>
    <xdr:clientData/>
  </xdr:twoCellAnchor>
  <xdr:twoCellAnchor>
    <xdr:from>
      <xdr:col>1</xdr:col>
      <xdr:colOff>22225</xdr:colOff>
      <xdr:row>40</xdr:row>
      <xdr:rowOff>133350</xdr:rowOff>
    </xdr:from>
    <xdr:to>
      <xdr:col>3</xdr:col>
      <xdr:colOff>914400</xdr:colOff>
      <xdr:row>52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76E070-83D0-D653-60C9-9EFA68F5C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showGridLines="0" tabSelected="1" topLeftCell="A34" workbookViewId="0">
      <selection activeCell="E11" sqref="E11"/>
    </sheetView>
  </sheetViews>
  <sheetFormatPr defaultColWidth="0" defaultRowHeight="14.5" x14ac:dyDescent="0.35"/>
  <cols>
    <col min="1" max="1" width="7" customWidth="1"/>
    <col min="2" max="2" width="32.6328125" customWidth="1"/>
    <col min="3" max="3" width="17.7265625" bestFit="1" customWidth="1"/>
    <col min="4" max="4" width="13.36328125" bestFit="1" customWidth="1"/>
    <col min="5" max="5" width="5.36328125" customWidth="1"/>
    <col min="6" max="6" width="2.6328125" customWidth="1"/>
    <col min="7" max="7" width="8.7265625" hidden="1" customWidth="1"/>
    <col min="9" max="16384" width="8.7265625" hidden="1"/>
  </cols>
  <sheetData>
    <row r="1" spans="2:4" s="1" customFormat="1" x14ac:dyDescent="0.35"/>
    <row r="2" spans="2:4" s="1" customFormat="1" x14ac:dyDescent="0.35"/>
    <row r="3" spans="2:4" s="1" customFormat="1" x14ac:dyDescent="0.35"/>
    <row r="4" spans="2:4" s="1" customFormat="1" x14ac:dyDescent="0.35"/>
    <row r="5" spans="2:4" s="1" customFormat="1" x14ac:dyDescent="0.35"/>
    <row r="6" spans="2:4" s="1" customFormat="1" x14ac:dyDescent="0.35"/>
    <row r="7" spans="2:4" s="1" customFormat="1" x14ac:dyDescent="0.35"/>
    <row r="8" spans="2:4" s="1" customFormat="1" x14ac:dyDescent="0.35"/>
    <row r="9" spans="2:4" ht="15" thickBot="1" x14ac:dyDescent="0.4"/>
    <row r="10" spans="2:4" ht="29" x14ac:dyDescent="0.35">
      <c r="B10" s="57" t="s">
        <v>13</v>
      </c>
      <c r="C10" s="58"/>
      <c r="D10" s="59"/>
    </row>
    <row r="11" spans="2:4" ht="16.5" thickBot="1" x14ac:dyDescent="0.45">
      <c r="B11" s="10" t="s">
        <v>15</v>
      </c>
      <c r="C11" s="11"/>
      <c r="D11" s="6">
        <v>2500</v>
      </c>
    </row>
    <row r="12" spans="2:4" ht="16.5" thickBot="1" x14ac:dyDescent="0.45">
      <c r="B12" s="12" t="s">
        <v>14</v>
      </c>
      <c r="C12" s="13"/>
      <c r="D12" s="7">
        <v>6.0000000000000001E-3</v>
      </c>
    </row>
    <row r="13" spans="2:4" ht="16.5" thickBot="1" x14ac:dyDescent="0.45">
      <c r="B13" s="14" t="s">
        <v>32</v>
      </c>
      <c r="C13" s="15"/>
      <c r="D13" s="9">
        <f>salario*30%</f>
        <v>750</v>
      </c>
    </row>
    <row r="14" spans="2:4" ht="15" thickBot="1" x14ac:dyDescent="0.4"/>
    <row r="15" spans="2:4" ht="32" customHeight="1" x14ac:dyDescent="0.35">
      <c r="B15" s="16" t="s">
        <v>5</v>
      </c>
      <c r="C15" s="17"/>
      <c r="D15" s="18"/>
    </row>
    <row r="16" spans="2:4" ht="16" x14ac:dyDescent="0.4">
      <c r="B16" s="19" t="s">
        <v>0</v>
      </c>
      <c r="C16" s="20"/>
      <c r="D16" s="4">
        <v>500</v>
      </c>
    </row>
    <row r="17" spans="1:4" ht="16" x14ac:dyDescent="0.4">
      <c r="B17" s="21" t="s">
        <v>1</v>
      </c>
      <c r="C17" s="22"/>
      <c r="D17" s="2">
        <v>10</v>
      </c>
    </row>
    <row r="18" spans="1:4" ht="16" x14ac:dyDescent="0.4">
      <c r="B18" s="21" t="s">
        <v>2</v>
      </c>
      <c r="C18" s="22"/>
      <c r="D18" s="3">
        <v>1.0789999999999999E-2</v>
      </c>
    </row>
    <row r="19" spans="1:4" ht="16" x14ac:dyDescent="0.4">
      <c r="B19" s="23" t="s">
        <v>3</v>
      </c>
      <c r="C19" s="24"/>
      <c r="D19" s="25">
        <f>FV(tx_mensal,qnt_anos*12,aporte*-1)</f>
        <v>121642.1062650861</v>
      </c>
    </row>
    <row r="20" spans="1:4" ht="16.5" thickBot="1" x14ac:dyDescent="0.45">
      <c r="B20" s="26" t="s">
        <v>4</v>
      </c>
      <c r="C20" s="27"/>
      <c r="D20" s="28">
        <f>patriomonio*rendimento_carteira</f>
        <v>729.85263759051657</v>
      </c>
    </row>
    <row r="21" spans="1:4" ht="15" thickBot="1" x14ac:dyDescent="0.4"/>
    <row r="22" spans="1:4" ht="32" customHeight="1" x14ac:dyDescent="0.35">
      <c r="B22" s="16" t="s">
        <v>11</v>
      </c>
      <c r="C22" s="17"/>
      <c r="D22" s="8" t="s">
        <v>12</v>
      </c>
    </row>
    <row r="23" spans="1:4" ht="16.5" thickBot="1" x14ac:dyDescent="0.45">
      <c r="A23" s="5">
        <v>2</v>
      </c>
      <c r="B23" s="29" t="s">
        <v>6</v>
      </c>
      <c r="C23" s="30">
        <f>FV($D$18,$A23*12,$D$16*-1)</f>
        <v>13613.813648822608</v>
      </c>
      <c r="D23" s="31">
        <f>C23*rendimento_carteira</f>
        <v>81.682881892935654</v>
      </c>
    </row>
    <row r="24" spans="1:4" ht="16.5" thickBot="1" x14ac:dyDescent="0.45">
      <c r="A24" s="5">
        <v>5</v>
      </c>
      <c r="B24" s="32" t="s">
        <v>7</v>
      </c>
      <c r="C24" s="33">
        <f>FV($D$18,$A24*12,$D$16*-1)</f>
        <v>41888.456999243819</v>
      </c>
      <c r="D24" s="31">
        <f>C24*rendimento_carteira</f>
        <v>251.33074199546292</v>
      </c>
    </row>
    <row r="25" spans="1:4" ht="16.5" thickBot="1" x14ac:dyDescent="0.45">
      <c r="A25" s="5">
        <v>10</v>
      </c>
      <c r="B25" s="32" t="s">
        <v>8</v>
      </c>
      <c r="C25" s="33">
        <f>FV($D$18,$A25*12,$D$16*-1)</f>
        <v>121642.1062650861</v>
      </c>
      <c r="D25" s="31">
        <f>C25*rendimento_carteira</f>
        <v>729.85263759051657</v>
      </c>
    </row>
    <row r="26" spans="1:4" ht="16.5" thickBot="1" x14ac:dyDescent="0.45">
      <c r="A26" s="5">
        <v>20</v>
      </c>
      <c r="B26" s="32" t="s">
        <v>9</v>
      </c>
      <c r="C26" s="33">
        <f>FV($D$18,$A26*12,$D$16*-1)</f>
        <v>562599.20004854025</v>
      </c>
      <c r="D26" s="31">
        <f>C26*rendimento_carteira</f>
        <v>3375.5952002912418</v>
      </c>
    </row>
    <row r="27" spans="1:4" ht="16.5" thickBot="1" x14ac:dyDescent="0.45">
      <c r="A27" s="5">
        <v>30</v>
      </c>
      <c r="B27" s="34" t="s">
        <v>10</v>
      </c>
      <c r="C27" s="35">
        <f>FV($D$18,$A27*12,$D$16*-1)</f>
        <v>2161084.8275023573</v>
      </c>
      <c r="D27" s="36">
        <f>C27*rendimento_carteira</f>
        <v>12966.508965014144</v>
      </c>
    </row>
    <row r="30" spans="1:4" x14ac:dyDescent="0.35">
      <c r="B30" s="37" t="s">
        <v>16</v>
      </c>
      <c r="C30" s="41" t="s">
        <v>17</v>
      </c>
      <c r="D30" s="37"/>
    </row>
    <row r="31" spans="1:4" x14ac:dyDescent="0.35">
      <c r="B31" s="38" t="s">
        <v>18</v>
      </c>
      <c r="C31" s="39">
        <f>aporte</f>
        <v>500</v>
      </c>
      <c r="D31" s="38"/>
    </row>
    <row r="33" spans="2:4" x14ac:dyDescent="0.35">
      <c r="B33" s="42" t="s">
        <v>19</v>
      </c>
      <c r="C33" s="42" t="s">
        <v>20</v>
      </c>
      <c r="D33" s="42" t="s">
        <v>21</v>
      </c>
    </row>
    <row r="34" spans="2:4" x14ac:dyDescent="0.35">
      <c r="B34" s="40" t="s">
        <v>22</v>
      </c>
      <c r="C34" s="44">
        <f>VLOOKUP(perfil&amp;"-"&amp;B34,Apoio!$A:$D,4,0)</f>
        <v>0.5</v>
      </c>
      <c r="D34" s="47">
        <f>C34*$C$31</f>
        <v>250</v>
      </c>
    </row>
    <row r="35" spans="2:4" x14ac:dyDescent="0.35">
      <c r="B35" s="40" t="s">
        <v>23</v>
      </c>
      <c r="C35" s="44">
        <f>VLOOKUP(perfil&amp;"-"&amp;B35,Apoio!$A:$D,4,0)</f>
        <v>0.1</v>
      </c>
      <c r="D35" s="47">
        <f t="shared" ref="D35:D39" si="0">C35*$C$31</f>
        <v>50</v>
      </c>
    </row>
    <row r="36" spans="2:4" x14ac:dyDescent="0.35">
      <c r="B36" s="40" t="s">
        <v>24</v>
      </c>
      <c r="C36" s="44">
        <f>VLOOKUP(perfil&amp;"-"&amp;B36,Apoio!$A:$D,4,0)</f>
        <v>0.05</v>
      </c>
      <c r="D36" s="47">
        <f t="shared" si="0"/>
        <v>25</v>
      </c>
    </row>
    <row r="37" spans="2:4" x14ac:dyDescent="0.35">
      <c r="B37" s="40" t="s">
        <v>25</v>
      </c>
      <c r="C37" s="44">
        <f>VLOOKUP(perfil&amp;"-"&amp;B37,Apoio!$A:$D,4,0)</f>
        <v>0.05</v>
      </c>
      <c r="D37" s="47">
        <f t="shared" si="0"/>
        <v>25</v>
      </c>
    </row>
    <row r="38" spans="2:4" x14ac:dyDescent="0.35">
      <c r="B38" s="40" t="s">
        <v>26</v>
      </c>
      <c r="C38" s="44">
        <f>VLOOKUP(perfil&amp;"-"&amp;B38,Apoio!$A:$D,4,0)</f>
        <v>0.2</v>
      </c>
      <c r="D38" s="47">
        <f t="shared" si="0"/>
        <v>100</v>
      </c>
    </row>
    <row r="39" spans="2:4" x14ac:dyDescent="0.35">
      <c r="B39" s="40" t="s">
        <v>27</v>
      </c>
      <c r="C39" s="44">
        <f>VLOOKUP(perfil&amp;"-"&amp;B39,Apoio!$A:$D,4,0)</f>
        <v>0.1</v>
      </c>
      <c r="D39" s="47">
        <f t="shared" si="0"/>
        <v>50</v>
      </c>
    </row>
    <row r="40" spans="2:4" x14ac:dyDescent="0.35">
      <c r="B40" s="43"/>
      <c r="C40" s="45"/>
      <c r="D40" s="46">
        <f>SUM(D34:D39)</f>
        <v>500</v>
      </c>
    </row>
  </sheetData>
  <mergeCells count="11">
    <mergeCell ref="B22:C22"/>
    <mergeCell ref="B16:C16"/>
    <mergeCell ref="B17:C17"/>
    <mergeCell ref="B18:C18"/>
    <mergeCell ref="B19:C19"/>
    <mergeCell ref="B20:C20"/>
    <mergeCell ref="B11:C11"/>
    <mergeCell ref="B12:C12"/>
    <mergeCell ref="B13:C13"/>
    <mergeCell ref="B10:D10"/>
    <mergeCell ref="B15:D15"/>
  </mergeCells>
  <dataValidations disablePrompts="1" count="1">
    <dataValidation type="list" allowBlank="1" showInputMessage="1" showErrorMessage="1" sqref="C30" xr:uid="{897C983E-14FE-4D04-BEB8-A5D9EB99BDB3}">
      <formula1>"Conservador, Moderado, Agressivo"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ECBE-22F3-40E3-A422-4489FBAFA0FF}">
  <dimension ref="A1:D19"/>
  <sheetViews>
    <sheetView workbookViewId="0">
      <selection activeCell="D14" sqref="D14"/>
    </sheetView>
  </sheetViews>
  <sheetFormatPr defaultRowHeight="14.5" x14ac:dyDescent="0.35"/>
  <cols>
    <col min="1" max="1" width="30.81640625" customWidth="1"/>
    <col min="2" max="2" width="14.36328125" customWidth="1"/>
    <col min="3" max="3" width="17.7265625" bestFit="1" customWidth="1"/>
  </cols>
  <sheetData>
    <row r="1" spans="1:4" x14ac:dyDescent="0.35">
      <c r="A1" s="42" t="s">
        <v>30</v>
      </c>
      <c r="B1" s="42" t="s">
        <v>16</v>
      </c>
      <c r="C1" s="42" t="s">
        <v>19</v>
      </c>
      <c r="D1" s="42" t="s">
        <v>31</v>
      </c>
    </row>
    <row r="2" spans="1:4" x14ac:dyDescent="0.35">
      <c r="A2" s="48" t="str">
        <f>B2&amp;"-"&amp;C2</f>
        <v>Conservador-PAPEL</v>
      </c>
      <c r="B2" s="48" t="s">
        <v>28</v>
      </c>
      <c r="C2" s="49" t="s">
        <v>22</v>
      </c>
      <c r="D2" s="54">
        <v>0.3</v>
      </c>
    </row>
    <row r="3" spans="1:4" x14ac:dyDescent="0.35">
      <c r="A3" s="48" t="str">
        <f t="shared" ref="A3:A19" si="0">B3&amp;"-"&amp;C3</f>
        <v>Conservador-TIJOLO</v>
      </c>
      <c r="B3" s="48" t="s">
        <v>28</v>
      </c>
      <c r="C3" s="49" t="s">
        <v>23</v>
      </c>
      <c r="D3" s="54">
        <v>0.5</v>
      </c>
    </row>
    <row r="4" spans="1:4" x14ac:dyDescent="0.35">
      <c r="A4" s="48" t="str">
        <f t="shared" si="0"/>
        <v>Conservador-HÍBRIDOS</v>
      </c>
      <c r="B4" s="48" t="s">
        <v>28</v>
      </c>
      <c r="C4" s="49" t="s">
        <v>24</v>
      </c>
      <c r="D4" s="54">
        <v>0.1</v>
      </c>
    </row>
    <row r="5" spans="1:4" x14ac:dyDescent="0.35">
      <c r="A5" s="48" t="str">
        <f t="shared" si="0"/>
        <v>Conservador-FOFs</v>
      </c>
      <c r="B5" s="48" t="s">
        <v>28</v>
      </c>
      <c r="C5" s="49" t="s">
        <v>25</v>
      </c>
      <c r="D5" s="54">
        <v>0.1</v>
      </c>
    </row>
    <row r="6" spans="1:4" x14ac:dyDescent="0.35">
      <c r="A6" s="48" t="str">
        <f t="shared" si="0"/>
        <v>Conservador-DESENVOLVIMENTO</v>
      </c>
      <c r="B6" s="48" t="s">
        <v>28</v>
      </c>
      <c r="C6" s="49" t="s">
        <v>26</v>
      </c>
      <c r="D6" s="54">
        <v>0</v>
      </c>
    </row>
    <row r="7" spans="1:4" x14ac:dyDescent="0.35">
      <c r="A7" s="50" t="str">
        <f t="shared" si="0"/>
        <v>Conservador-HOTELARIAS</v>
      </c>
      <c r="B7" s="50" t="s">
        <v>28</v>
      </c>
      <c r="C7" s="51" t="s">
        <v>27</v>
      </c>
      <c r="D7" s="55">
        <v>0</v>
      </c>
    </row>
    <row r="8" spans="1:4" x14ac:dyDescent="0.35">
      <c r="A8" s="52" t="str">
        <f t="shared" si="0"/>
        <v>Moderado-PAPEL</v>
      </c>
      <c r="B8" s="52" t="s">
        <v>29</v>
      </c>
      <c r="C8" s="53" t="s">
        <v>22</v>
      </c>
      <c r="D8" s="56">
        <v>0.32</v>
      </c>
    </row>
    <row r="9" spans="1:4" x14ac:dyDescent="0.35">
      <c r="A9" s="48" t="str">
        <f t="shared" si="0"/>
        <v>Moderado-TIJOLO</v>
      </c>
      <c r="B9" s="48" t="s">
        <v>29</v>
      </c>
      <c r="C9" s="49" t="s">
        <v>23</v>
      </c>
      <c r="D9" s="54">
        <v>0.35</v>
      </c>
    </row>
    <row r="10" spans="1:4" x14ac:dyDescent="0.35">
      <c r="A10" s="48" t="str">
        <f t="shared" si="0"/>
        <v>Moderado-HÍBRIDOS</v>
      </c>
      <c r="B10" s="48" t="s">
        <v>29</v>
      </c>
      <c r="C10" s="49" t="s">
        <v>24</v>
      </c>
      <c r="D10" s="54">
        <v>0.08</v>
      </c>
    </row>
    <row r="11" spans="1:4" x14ac:dyDescent="0.35">
      <c r="A11" s="48" t="str">
        <f t="shared" si="0"/>
        <v>Moderado-FOFs</v>
      </c>
      <c r="B11" s="48" t="s">
        <v>29</v>
      </c>
      <c r="C11" s="49" t="s">
        <v>25</v>
      </c>
      <c r="D11" s="54">
        <v>0.05</v>
      </c>
    </row>
    <row r="12" spans="1:4" x14ac:dyDescent="0.35">
      <c r="A12" s="48" t="str">
        <f t="shared" si="0"/>
        <v>Moderado-DESENVOLVIMENTO</v>
      </c>
      <c r="B12" s="48" t="s">
        <v>29</v>
      </c>
      <c r="C12" s="49" t="s">
        <v>26</v>
      </c>
      <c r="D12" s="54">
        <v>0.1</v>
      </c>
    </row>
    <row r="13" spans="1:4" x14ac:dyDescent="0.35">
      <c r="A13" s="50" t="str">
        <f t="shared" si="0"/>
        <v>Moderado-HOTELARIAS</v>
      </c>
      <c r="B13" s="50" t="s">
        <v>29</v>
      </c>
      <c r="C13" s="51" t="s">
        <v>27</v>
      </c>
      <c r="D13" s="55">
        <v>0.1</v>
      </c>
    </row>
    <row r="14" spans="1:4" x14ac:dyDescent="0.35">
      <c r="A14" s="52" t="str">
        <f t="shared" si="0"/>
        <v>Agressivo-PAPEL</v>
      </c>
      <c r="B14" s="52" t="s">
        <v>17</v>
      </c>
      <c r="C14" s="53" t="s">
        <v>22</v>
      </c>
      <c r="D14" s="56">
        <v>0.5</v>
      </c>
    </row>
    <row r="15" spans="1:4" x14ac:dyDescent="0.35">
      <c r="A15" s="48" t="str">
        <f t="shared" si="0"/>
        <v>Agressivo-TIJOLO</v>
      </c>
      <c r="B15" s="48" t="s">
        <v>17</v>
      </c>
      <c r="C15" s="49" t="s">
        <v>23</v>
      </c>
      <c r="D15" s="54">
        <v>0.1</v>
      </c>
    </row>
    <row r="16" spans="1:4" x14ac:dyDescent="0.35">
      <c r="A16" s="48" t="str">
        <f t="shared" si="0"/>
        <v>Agressivo-HÍBRIDOS</v>
      </c>
      <c r="B16" s="48" t="s">
        <v>17</v>
      </c>
      <c r="C16" s="49" t="s">
        <v>24</v>
      </c>
      <c r="D16" s="54">
        <v>0.05</v>
      </c>
    </row>
    <row r="17" spans="1:4" x14ac:dyDescent="0.35">
      <c r="A17" s="48" t="str">
        <f t="shared" si="0"/>
        <v>Agressivo-FOFs</v>
      </c>
      <c r="B17" s="48" t="s">
        <v>17</v>
      </c>
      <c r="C17" s="49" t="s">
        <v>25</v>
      </c>
      <c r="D17" s="54">
        <v>0.05</v>
      </c>
    </row>
    <row r="18" spans="1:4" x14ac:dyDescent="0.35">
      <c r="A18" s="48" t="str">
        <f t="shared" si="0"/>
        <v>Agressivo-DESENVOLVIMENTO</v>
      </c>
      <c r="B18" s="48" t="s">
        <v>17</v>
      </c>
      <c r="C18" s="49" t="s">
        <v>26</v>
      </c>
      <c r="D18" s="54">
        <v>0.2</v>
      </c>
    </row>
    <row r="19" spans="1:4" x14ac:dyDescent="0.35">
      <c r="A19" s="50" t="str">
        <f t="shared" si="0"/>
        <v>Agressivo-HOTELARIAS</v>
      </c>
      <c r="B19" s="50" t="s">
        <v>17</v>
      </c>
      <c r="C19" s="51" t="s">
        <v>27</v>
      </c>
      <c r="D19" s="5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App</vt:lpstr>
      <vt:lpstr>Apoio</vt:lpstr>
      <vt:lpstr>aporte</vt:lpstr>
      <vt:lpstr>patriomonio</vt:lpstr>
      <vt:lpstr>perfil</vt:lpstr>
      <vt:lpstr>qnt_anos</vt:lpstr>
      <vt:lpstr>rendimento_carteira</vt:lpstr>
      <vt:lpstr>salario</vt:lpstr>
      <vt:lpstr>sug_investimento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 Safepay</dc:creator>
  <cp:lastModifiedBy>Valecom Soluções</cp:lastModifiedBy>
  <dcterms:created xsi:type="dcterms:W3CDTF">2015-06-05T18:19:34Z</dcterms:created>
  <dcterms:modified xsi:type="dcterms:W3CDTF">2025-06-06T17:43:15Z</dcterms:modified>
</cp:coreProperties>
</file>