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2995" windowHeight="11055"/>
  </bookViews>
  <sheets>
    <sheet name="Target &amp; Actual Superheat" sheetId="2" r:id="rId1"/>
    <sheet name="Target Superheat Chart" sheetId="1" r:id="rId2"/>
    <sheet name="R22 PT Calcs" sheetId="3" r:id="rId3"/>
  </sheets>
  <calcPr calcId="145621"/>
</workbook>
</file>

<file path=xl/calcChain.xml><?xml version="1.0" encoding="utf-8"?>
<calcChain xmlns="http://schemas.openxmlformats.org/spreadsheetml/2006/main">
  <c r="A7" i="2" l="1"/>
  <c r="H21" i="3"/>
  <c r="H22" i="3" s="1"/>
  <c r="K24" i="3"/>
  <c r="L24" i="3" s="1"/>
  <c r="I24" i="3"/>
  <c r="J24" i="3"/>
  <c r="B3" i="3"/>
  <c r="C3" i="3" s="1"/>
  <c r="D3" i="3" s="1"/>
  <c r="B4" i="3"/>
  <c r="C4" i="3" s="1"/>
  <c r="D4" i="3" s="1"/>
  <c r="B5" i="3"/>
  <c r="C5" i="3" s="1"/>
  <c r="D5" i="3" s="1"/>
  <c r="B6" i="3"/>
  <c r="C6" i="3" s="1"/>
  <c r="D6" i="3" s="1"/>
  <c r="B7" i="3"/>
  <c r="C7" i="3" s="1"/>
  <c r="D7" i="3" s="1"/>
  <c r="B8" i="3"/>
  <c r="C8" i="3" s="1"/>
  <c r="D8" i="3" s="1"/>
  <c r="B9" i="3"/>
  <c r="C9" i="3" s="1"/>
  <c r="D9" i="3" s="1"/>
  <c r="B10" i="3"/>
  <c r="C10" i="3" s="1"/>
  <c r="D10" i="3" s="1"/>
  <c r="B11" i="3"/>
  <c r="C11" i="3" s="1"/>
  <c r="D11" i="3" s="1"/>
  <c r="B12" i="3"/>
  <c r="C12" i="3" s="1"/>
  <c r="D12" i="3" s="1"/>
  <c r="B13" i="3"/>
  <c r="C13" i="3" s="1"/>
  <c r="D13" i="3" s="1"/>
  <c r="B14" i="3"/>
  <c r="C14" i="3" s="1"/>
  <c r="D14" i="3" s="1"/>
  <c r="B15" i="3"/>
  <c r="C15" i="3" s="1"/>
  <c r="D15" i="3" s="1"/>
  <c r="B16" i="3"/>
  <c r="C16" i="3" s="1"/>
  <c r="D16" i="3" s="1"/>
  <c r="B17" i="3"/>
  <c r="C17" i="3" s="1"/>
  <c r="D17" i="3" s="1"/>
  <c r="B18" i="3"/>
  <c r="C18" i="3" s="1"/>
  <c r="D18" i="3" s="1"/>
  <c r="B19" i="3"/>
  <c r="C19" i="3" s="1"/>
  <c r="D19" i="3" s="1"/>
  <c r="B20" i="3"/>
  <c r="C20" i="3" s="1"/>
  <c r="D20" i="3" s="1"/>
  <c r="B21" i="3"/>
  <c r="C21" i="3" s="1"/>
  <c r="D21" i="3" s="1"/>
  <c r="B22" i="3"/>
  <c r="C22" i="3" s="1"/>
  <c r="D22" i="3" s="1"/>
  <c r="B23" i="3"/>
  <c r="C23" i="3" s="1"/>
  <c r="D23" i="3" s="1"/>
  <c r="B24" i="3"/>
  <c r="C24" i="3" s="1"/>
  <c r="D24" i="3" s="1"/>
  <c r="B25" i="3"/>
  <c r="C25" i="3" s="1"/>
  <c r="D25" i="3" s="1"/>
  <c r="B26" i="3"/>
  <c r="C26" i="3" s="1"/>
  <c r="D26" i="3" s="1"/>
  <c r="B27" i="3"/>
  <c r="C27" i="3" s="1"/>
  <c r="D27" i="3" s="1"/>
  <c r="B28" i="3"/>
  <c r="C28" i="3" s="1"/>
  <c r="D28" i="3" s="1"/>
  <c r="B29" i="3"/>
  <c r="C29" i="3" s="1"/>
  <c r="D29" i="3" s="1"/>
  <c r="B30" i="3"/>
  <c r="C30" i="3" s="1"/>
  <c r="D30" i="3" s="1"/>
  <c r="B31" i="3"/>
  <c r="C31" i="3" s="1"/>
  <c r="D31" i="3" s="1"/>
  <c r="B32" i="3"/>
  <c r="C32" i="3" s="1"/>
  <c r="D32" i="3" s="1"/>
  <c r="B33" i="3"/>
  <c r="C33" i="3" s="1"/>
  <c r="D33" i="3" s="1"/>
  <c r="B34" i="3"/>
  <c r="C34" i="3" s="1"/>
  <c r="D34" i="3" s="1"/>
  <c r="B35" i="3"/>
  <c r="C35" i="3" s="1"/>
  <c r="D35" i="3" s="1"/>
  <c r="B36" i="3"/>
  <c r="C36" i="3" s="1"/>
  <c r="D36" i="3" s="1"/>
  <c r="B37" i="3"/>
  <c r="C37" i="3" s="1"/>
  <c r="D37" i="3" s="1"/>
  <c r="B38" i="3"/>
  <c r="C38" i="3" s="1"/>
  <c r="D38" i="3" s="1"/>
  <c r="B39" i="3"/>
  <c r="C39" i="3" s="1"/>
  <c r="D39" i="3" s="1"/>
  <c r="B40" i="3"/>
  <c r="C40" i="3" s="1"/>
  <c r="D40" i="3" s="1"/>
  <c r="B41" i="3"/>
  <c r="C41" i="3" s="1"/>
  <c r="D41" i="3" s="1"/>
  <c r="B42" i="3"/>
  <c r="C42" i="3" s="1"/>
  <c r="D42" i="3" s="1"/>
  <c r="B43" i="3"/>
  <c r="C43" i="3" s="1"/>
  <c r="D43" i="3" s="1"/>
  <c r="B44" i="3"/>
  <c r="C44" i="3" s="1"/>
  <c r="D44" i="3" s="1"/>
  <c r="B45" i="3"/>
  <c r="C45" i="3" s="1"/>
  <c r="D45" i="3" s="1"/>
  <c r="B46" i="3"/>
  <c r="C46" i="3" s="1"/>
  <c r="D46" i="3" s="1"/>
  <c r="B47" i="3"/>
  <c r="C47" i="3" s="1"/>
  <c r="D47" i="3" s="1"/>
  <c r="B48" i="3"/>
  <c r="C48" i="3" s="1"/>
  <c r="D48" i="3" s="1"/>
  <c r="B49" i="3"/>
  <c r="C49" i="3" s="1"/>
  <c r="D49" i="3" s="1"/>
  <c r="B50" i="3"/>
  <c r="C50" i="3" s="1"/>
  <c r="D50" i="3" s="1"/>
  <c r="B51" i="3"/>
  <c r="C51" i="3" s="1"/>
  <c r="D51" i="3" s="1"/>
  <c r="B52" i="3"/>
  <c r="C52" i="3" s="1"/>
  <c r="D52" i="3" s="1"/>
  <c r="B53" i="3"/>
  <c r="C53" i="3" s="1"/>
  <c r="D53" i="3" s="1"/>
  <c r="B164" i="3"/>
  <c r="C164" i="3" s="1"/>
  <c r="D164" i="3" s="1"/>
  <c r="B165" i="3"/>
  <c r="C165" i="3" s="1"/>
  <c r="D165" i="3" s="1"/>
  <c r="B166" i="3"/>
  <c r="C166" i="3" s="1"/>
  <c r="D166" i="3" s="1"/>
  <c r="B167" i="3"/>
  <c r="C167" i="3" s="1"/>
  <c r="D167" i="3" s="1"/>
  <c r="B168" i="3"/>
  <c r="C168" i="3" s="1"/>
  <c r="D168" i="3" s="1"/>
  <c r="B169" i="3"/>
  <c r="C169" i="3" s="1"/>
  <c r="D169" i="3" s="1"/>
  <c r="B170" i="3"/>
  <c r="C170" i="3" s="1"/>
  <c r="D170" i="3" s="1"/>
  <c r="B171" i="3"/>
  <c r="C171" i="3" s="1"/>
  <c r="D171" i="3" s="1"/>
  <c r="B172" i="3"/>
  <c r="C172" i="3" s="1"/>
  <c r="D172" i="3" s="1"/>
  <c r="B173" i="3"/>
  <c r="C173" i="3" s="1"/>
  <c r="D173" i="3" s="1"/>
  <c r="B174" i="3"/>
  <c r="C174" i="3" s="1"/>
  <c r="D174" i="3" s="1"/>
  <c r="B175" i="3"/>
  <c r="C175" i="3" s="1"/>
  <c r="D175" i="3" s="1"/>
  <c r="B176" i="3"/>
  <c r="C176" i="3" s="1"/>
  <c r="D176" i="3" s="1"/>
  <c r="B177" i="3"/>
  <c r="C177" i="3" s="1"/>
  <c r="D177" i="3" s="1"/>
  <c r="B178" i="3"/>
  <c r="C178" i="3" s="1"/>
  <c r="D178" i="3" s="1"/>
  <c r="B179" i="3"/>
  <c r="C179" i="3" s="1"/>
  <c r="D179" i="3" s="1"/>
  <c r="B180" i="3"/>
  <c r="C180" i="3" s="1"/>
  <c r="D180" i="3" s="1"/>
  <c r="B181" i="3"/>
  <c r="C181" i="3" s="1"/>
  <c r="D181" i="3" s="1"/>
  <c r="B182" i="3"/>
  <c r="C182" i="3" s="1"/>
  <c r="D182" i="3" s="1"/>
  <c r="B183" i="3"/>
  <c r="C183" i="3" s="1"/>
  <c r="D183" i="3" s="1"/>
  <c r="B184" i="3"/>
  <c r="C184" i="3" s="1"/>
  <c r="D184" i="3" s="1"/>
  <c r="B185" i="3"/>
  <c r="C185" i="3" s="1"/>
  <c r="D185" i="3" s="1"/>
  <c r="B186" i="3"/>
  <c r="C186" i="3" s="1"/>
  <c r="D186" i="3" s="1"/>
  <c r="B187" i="3"/>
  <c r="C187" i="3" s="1"/>
  <c r="D187" i="3" s="1"/>
  <c r="B188" i="3"/>
  <c r="C188" i="3" s="1"/>
  <c r="D188" i="3" s="1"/>
  <c r="B189" i="3"/>
  <c r="C189" i="3" s="1"/>
  <c r="D189" i="3" s="1"/>
  <c r="B190" i="3"/>
  <c r="C190" i="3" s="1"/>
  <c r="D190" i="3" s="1"/>
  <c r="B191" i="3"/>
  <c r="C191" i="3" s="1"/>
  <c r="D191" i="3" s="1"/>
  <c r="B192" i="3"/>
  <c r="C192" i="3" s="1"/>
  <c r="D192" i="3" s="1"/>
  <c r="B193" i="3"/>
  <c r="C193" i="3" s="1"/>
  <c r="D193" i="3" s="1"/>
  <c r="B194" i="3"/>
  <c r="C194" i="3" s="1"/>
  <c r="D194" i="3" s="1"/>
  <c r="B195" i="3"/>
  <c r="C195" i="3" s="1"/>
  <c r="D195" i="3" s="1"/>
  <c r="B196" i="3"/>
  <c r="C196" i="3" s="1"/>
  <c r="D196" i="3" s="1"/>
  <c r="B197" i="3"/>
  <c r="C197" i="3" s="1"/>
  <c r="D197" i="3" s="1"/>
  <c r="B198" i="3"/>
  <c r="C198" i="3" s="1"/>
  <c r="D198" i="3" s="1"/>
  <c r="B199" i="3"/>
  <c r="C199" i="3" s="1"/>
  <c r="D199" i="3" s="1"/>
  <c r="B200" i="3"/>
  <c r="C200" i="3" s="1"/>
  <c r="D200" i="3" s="1"/>
  <c r="B201" i="3"/>
  <c r="C201" i="3" s="1"/>
  <c r="D201" i="3" s="1"/>
  <c r="B202" i="3"/>
  <c r="C202" i="3" s="1"/>
  <c r="D202" i="3" s="1"/>
  <c r="B203" i="3"/>
  <c r="C203" i="3" s="1"/>
  <c r="D203" i="3" s="1"/>
  <c r="B204" i="3"/>
  <c r="C204" i="3" s="1"/>
  <c r="D204" i="3" s="1"/>
  <c r="B205" i="3"/>
  <c r="C205" i="3" s="1"/>
  <c r="D205" i="3" s="1"/>
  <c r="B206" i="3"/>
  <c r="C206" i="3" s="1"/>
  <c r="D206" i="3" s="1"/>
  <c r="B207" i="3"/>
  <c r="C207" i="3" s="1"/>
  <c r="D207" i="3" s="1"/>
  <c r="B208" i="3"/>
  <c r="C208" i="3" s="1"/>
  <c r="D208" i="3" s="1"/>
  <c r="B209" i="3"/>
  <c r="C209" i="3" s="1"/>
  <c r="D209" i="3" s="1"/>
  <c r="B210" i="3"/>
  <c r="C210" i="3" s="1"/>
  <c r="D210" i="3" s="1"/>
  <c r="B211" i="3"/>
  <c r="C211" i="3" s="1"/>
  <c r="D211" i="3" s="1"/>
  <c r="B212" i="3"/>
  <c r="C212" i="3" s="1"/>
  <c r="D212" i="3" s="1"/>
  <c r="B213" i="3"/>
  <c r="C213" i="3" s="1"/>
  <c r="D213" i="3" s="1"/>
  <c r="B214" i="3"/>
  <c r="C214" i="3" s="1"/>
  <c r="D214" i="3" s="1"/>
  <c r="B215" i="3"/>
  <c r="C215" i="3" s="1"/>
  <c r="D215" i="3" s="1"/>
  <c r="B216" i="3"/>
  <c r="C216" i="3" s="1"/>
  <c r="D216" i="3" s="1"/>
  <c r="B217" i="3"/>
  <c r="C217" i="3" s="1"/>
  <c r="D217" i="3" s="1"/>
  <c r="B218" i="3"/>
  <c r="C218" i="3" s="1"/>
  <c r="D218" i="3" s="1"/>
  <c r="B219" i="3"/>
  <c r="C219" i="3" s="1"/>
  <c r="D219" i="3" s="1"/>
  <c r="B220" i="3"/>
  <c r="C220" i="3" s="1"/>
  <c r="D220" i="3" s="1"/>
  <c r="B221" i="3"/>
  <c r="C221" i="3" s="1"/>
  <c r="D221" i="3" s="1"/>
  <c r="B222" i="3"/>
  <c r="C222" i="3" s="1"/>
  <c r="D222" i="3" s="1"/>
  <c r="B223" i="3"/>
  <c r="C223" i="3" s="1"/>
  <c r="D223" i="3" s="1"/>
  <c r="B224" i="3"/>
  <c r="C224" i="3" s="1"/>
  <c r="D224" i="3" s="1"/>
  <c r="B225" i="3"/>
  <c r="C225" i="3" s="1"/>
  <c r="D225" i="3" s="1"/>
  <c r="B226" i="3"/>
  <c r="C226" i="3" s="1"/>
  <c r="D226" i="3" s="1"/>
  <c r="B227" i="3"/>
  <c r="C227" i="3" s="1"/>
  <c r="D227" i="3" s="1"/>
  <c r="B228" i="3"/>
  <c r="C228" i="3" s="1"/>
  <c r="D228" i="3" s="1"/>
  <c r="B229" i="3"/>
  <c r="C229" i="3" s="1"/>
  <c r="D229" i="3" s="1"/>
  <c r="B230" i="3"/>
  <c r="C230" i="3" s="1"/>
  <c r="D230" i="3" s="1"/>
  <c r="B231" i="3"/>
  <c r="C231" i="3" s="1"/>
  <c r="D231" i="3" s="1"/>
  <c r="B232" i="3"/>
  <c r="C232" i="3" s="1"/>
  <c r="D232" i="3" s="1"/>
  <c r="B233" i="3"/>
  <c r="C233" i="3" s="1"/>
  <c r="D233" i="3" s="1"/>
  <c r="B234" i="3"/>
  <c r="C234" i="3" s="1"/>
  <c r="D234" i="3" s="1"/>
  <c r="B235" i="3"/>
  <c r="C235" i="3" s="1"/>
  <c r="D235" i="3" s="1"/>
  <c r="B236" i="3"/>
  <c r="C236" i="3" s="1"/>
  <c r="D236" i="3" s="1"/>
  <c r="B237" i="3"/>
  <c r="C237" i="3" s="1"/>
  <c r="D237" i="3" s="1"/>
  <c r="B238" i="3"/>
  <c r="C238" i="3" s="1"/>
  <c r="D238" i="3" s="1"/>
  <c r="B239" i="3"/>
  <c r="C239" i="3" s="1"/>
  <c r="D239" i="3" s="1"/>
  <c r="B240" i="3"/>
  <c r="C240" i="3" s="1"/>
  <c r="D240" i="3" s="1"/>
  <c r="B241" i="3"/>
  <c r="C241" i="3" s="1"/>
  <c r="D241" i="3" s="1"/>
  <c r="B242" i="3"/>
  <c r="C242" i="3" s="1"/>
  <c r="D242" i="3" s="1"/>
  <c r="B243" i="3"/>
  <c r="C243" i="3" s="1"/>
  <c r="D243" i="3" s="1"/>
  <c r="B244" i="3"/>
  <c r="C244" i="3" s="1"/>
  <c r="D244" i="3" s="1"/>
  <c r="B245" i="3"/>
  <c r="C245" i="3" s="1"/>
  <c r="D245" i="3" s="1"/>
  <c r="B246" i="3"/>
  <c r="C246" i="3" s="1"/>
  <c r="D246" i="3" s="1"/>
  <c r="B247" i="3"/>
  <c r="C247" i="3" s="1"/>
  <c r="D247" i="3" s="1"/>
  <c r="B248" i="3"/>
  <c r="C248" i="3" s="1"/>
  <c r="D248" i="3" s="1"/>
  <c r="B249" i="3"/>
  <c r="C249" i="3" s="1"/>
  <c r="D249" i="3" s="1"/>
  <c r="B250" i="3"/>
  <c r="C250" i="3" s="1"/>
  <c r="D250" i="3" s="1"/>
  <c r="B251" i="3"/>
  <c r="C251" i="3" s="1"/>
  <c r="D251" i="3" s="1"/>
  <c r="B252" i="3"/>
  <c r="C252" i="3" s="1"/>
  <c r="D252" i="3" s="1"/>
  <c r="B253" i="3"/>
  <c r="C253" i="3" s="1"/>
  <c r="D253" i="3" s="1"/>
  <c r="B254" i="3"/>
  <c r="C254" i="3" s="1"/>
  <c r="D254" i="3" s="1"/>
  <c r="B255" i="3"/>
  <c r="C255" i="3" s="1"/>
  <c r="D255" i="3" s="1"/>
  <c r="B256" i="3"/>
  <c r="C256" i="3" s="1"/>
  <c r="D256" i="3" s="1"/>
  <c r="B257" i="3"/>
  <c r="C257" i="3" s="1"/>
  <c r="D257" i="3" s="1"/>
  <c r="B258" i="3"/>
  <c r="C258" i="3" s="1"/>
  <c r="D258" i="3" s="1"/>
  <c r="B259" i="3"/>
  <c r="C259" i="3" s="1"/>
  <c r="D259" i="3" s="1"/>
  <c r="B260" i="3"/>
  <c r="C260" i="3" s="1"/>
  <c r="D260" i="3" s="1"/>
  <c r="B261" i="3"/>
  <c r="C261" i="3" s="1"/>
  <c r="D261" i="3" s="1"/>
  <c r="B262" i="3"/>
  <c r="C262" i="3" s="1"/>
  <c r="D262" i="3" s="1"/>
  <c r="B263" i="3"/>
  <c r="C263" i="3" s="1"/>
  <c r="D263" i="3" s="1"/>
  <c r="B264" i="3"/>
  <c r="C264" i="3" s="1"/>
  <c r="D264" i="3" s="1"/>
  <c r="B265" i="3"/>
  <c r="C265" i="3" s="1"/>
  <c r="D265" i="3" s="1"/>
  <c r="B266" i="3"/>
  <c r="C266" i="3" s="1"/>
  <c r="D266" i="3" s="1"/>
  <c r="B267" i="3"/>
  <c r="C267" i="3" s="1"/>
  <c r="D267" i="3" s="1"/>
  <c r="B268" i="3"/>
  <c r="C268" i="3" s="1"/>
  <c r="D268" i="3" s="1"/>
  <c r="B269" i="3"/>
  <c r="C269" i="3" s="1"/>
  <c r="D269" i="3" s="1"/>
  <c r="B270" i="3"/>
  <c r="C270" i="3" s="1"/>
  <c r="D270" i="3" s="1"/>
  <c r="B271" i="3"/>
  <c r="C271" i="3" s="1"/>
  <c r="D271" i="3" s="1"/>
  <c r="B272" i="3"/>
  <c r="C272" i="3" s="1"/>
  <c r="D272" i="3" s="1"/>
  <c r="B273" i="3"/>
  <c r="C273" i="3" s="1"/>
  <c r="D273" i="3" s="1"/>
  <c r="B274" i="3"/>
  <c r="C274" i="3" s="1"/>
  <c r="D274" i="3" s="1"/>
  <c r="B275" i="3"/>
  <c r="C275" i="3" s="1"/>
  <c r="D275" i="3" s="1"/>
  <c r="B276" i="3"/>
  <c r="C276" i="3" s="1"/>
  <c r="D276" i="3" s="1"/>
  <c r="B277" i="3"/>
  <c r="C277" i="3" s="1"/>
  <c r="D277" i="3" s="1"/>
  <c r="B278" i="3"/>
  <c r="C278" i="3" s="1"/>
  <c r="D278" i="3" s="1"/>
  <c r="B279" i="3"/>
  <c r="C279" i="3" s="1"/>
  <c r="D279" i="3" s="1"/>
  <c r="B280" i="3"/>
  <c r="C280" i="3" s="1"/>
  <c r="D280" i="3" s="1"/>
  <c r="B281" i="3"/>
  <c r="C281" i="3" s="1"/>
  <c r="D281" i="3" s="1"/>
  <c r="B282" i="3"/>
  <c r="C282" i="3" s="1"/>
  <c r="D282" i="3" s="1"/>
  <c r="B283" i="3"/>
  <c r="C283" i="3" s="1"/>
  <c r="D283" i="3" s="1"/>
  <c r="B284" i="3"/>
  <c r="C284" i="3" s="1"/>
  <c r="D284" i="3" s="1"/>
  <c r="B285" i="3"/>
  <c r="C285" i="3" s="1"/>
  <c r="D285" i="3" s="1"/>
  <c r="B286" i="3"/>
  <c r="C286" i="3" s="1"/>
  <c r="D286" i="3" s="1"/>
  <c r="B287" i="3"/>
  <c r="C287" i="3" s="1"/>
  <c r="D287" i="3" s="1"/>
  <c r="B288" i="3"/>
  <c r="C288" i="3" s="1"/>
  <c r="D288" i="3" s="1"/>
  <c r="B155" i="3"/>
  <c r="C155" i="3" s="1"/>
  <c r="D155" i="3" s="1"/>
  <c r="B156" i="3"/>
  <c r="C156" i="3" s="1"/>
  <c r="D156" i="3" s="1"/>
  <c r="B157" i="3"/>
  <c r="C157" i="3" s="1"/>
  <c r="D157" i="3" s="1"/>
  <c r="B158" i="3"/>
  <c r="C158" i="3" s="1"/>
  <c r="D158" i="3" s="1"/>
  <c r="B159" i="3"/>
  <c r="C159" i="3" s="1"/>
  <c r="D159" i="3" s="1"/>
  <c r="B160" i="3"/>
  <c r="C160" i="3" s="1"/>
  <c r="D160" i="3" s="1"/>
  <c r="B161" i="3"/>
  <c r="C161" i="3" s="1"/>
  <c r="D161" i="3" s="1"/>
  <c r="B162" i="3"/>
  <c r="C162" i="3" s="1"/>
  <c r="D162" i="3" s="1"/>
  <c r="B163" i="3"/>
  <c r="C163" i="3" s="1"/>
  <c r="D163" i="3" s="1"/>
  <c r="M24" i="3" l="1"/>
  <c r="O24" i="3"/>
  <c r="G25" i="3" s="1"/>
  <c r="I25" i="3" s="1"/>
  <c r="N24" i="3"/>
  <c r="P24" i="3"/>
  <c r="H25" i="3" s="1"/>
  <c r="J25" i="3" s="1"/>
  <c r="B54" i="3"/>
  <c r="C54" i="3" s="1"/>
  <c r="D54" i="3" s="1"/>
  <c r="B154" i="3"/>
  <c r="C154" i="3" s="1"/>
  <c r="D154" i="3" s="1"/>
  <c r="B153" i="3"/>
  <c r="C153" i="3" s="1"/>
  <c r="D153" i="3" s="1"/>
  <c r="B152" i="3"/>
  <c r="C152" i="3" s="1"/>
  <c r="D152" i="3" s="1"/>
  <c r="B151" i="3"/>
  <c r="C151" i="3" s="1"/>
  <c r="D151" i="3" s="1"/>
  <c r="B150" i="3"/>
  <c r="C150" i="3" s="1"/>
  <c r="D150" i="3" s="1"/>
  <c r="B149" i="3"/>
  <c r="C149" i="3" s="1"/>
  <c r="D149" i="3" s="1"/>
  <c r="B148" i="3"/>
  <c r="C148" i="3" s="1"/>
  <c r="D148" i="3" s="1"/>
  <c r="B147" i="3"/>
  <c r="C147" i="3" s="1"/>
  <c r="D147" i="3" s="1"/>
  <c r="B146" i="3"/>
  <c r="C146" i="3" s="1"/>
  <c r="D146" i="3" s="1"/>
  <c r="B145" i="3"/>
  <c r="C145" i="3" s="1"/>
  <c r="D145" i="3" s="1"/>
  <c r="B144" i="3"/>
  <c r="C144" i="3" s="1"/>
  <c r="D144" i="3" s="1"/>
  <c r="B143" i="3"/>
  <c r="C143" i="3" s="1"/>
  <c r="D143" i="3" s="1"/>
  <c r="B142" i="3"/>
  <c r="C142" i="3" s="1"/>
  <c r="D142" i="3" s="1"/>
  <c r="B141" i="3"/>
  <c r="C141" i="3" s="1"/>
  <c r="D141" i="3" s="1"/>
  <c r="B140" i="3"/>
  <c r="C140" i="3" s="1"/>
  <c r="D140" i="3" s="1"/>
  <c r="B139" i="3"/>
  <c r="C139" i="3" s="1"/>
  <c r="D139" i="3" s="1"/>
  <c r="B138" i="3"/>
  <c r="C138" i="3" s="1"/>
  <c r="D138" i="3" s="1"/>
  <c r="B137" i="3"/>
  <c r="C137" i="3" s="1"/>
  <c r="D137" i="3" s="1"/>
  <c r="B136" i="3"/>
  <c r="C136" i="3" s="1"/>
  <c r="D136" i="3" s="1"/>
  <c r="B135" i="3"/>
  <c r="C135" i="3" s="1"/>
  <c r="D135" i="3" s="1"/>
  <c r="B134" i="3"/>
  <c r="C134" i="3" s="1"/>
  <c r="D134" i="3" s="1"/>
  <c r="B133" i="3"/>
  <c r="C133" i="3" s="1"/>
  <c r="D133" i="3" s="1"/>
  <c r="B132" i="3"/>
  <c r="C132" i="3" s="1"/>
  <c r="D132" i="3" s="1"/>
  <c r="B131" i="3"/>
  <c r="C131" i="3" s="1"/>
  <c r="D131" i="3" s="1"/>
  <c r="B130" i="3"/>
  <c r="C130" i="3" s="1"/>
  <c r="D130" i="3" s="1"/>
  <c r="B129" i="3"/>
  <c r="C129" i="3" s="1"/>
  <c r="D129" i="3" s="1"/>
  <c r="B128" i="3"/>
  <c r="C128" i="3" s="1"/>
  <c r="D128" i="3" s="1"/>
  <c r="B127" i="3"/>
  <c r="C127" i="3" s="1"/>
  <c r="D127" i="3" s="1"/>
  <c r="B126" i="3"/>
  <c r="C126" i="3" s="1"/>
  <c r="D126" i="3" s="1"/>
  <c r="B125" i="3"/>
  <c r="C125" i="3" s="1"/>
  <c r="D125" i="3" s="1"/>
  <c r="B124" i="3"/>
  <c r="C124" i="3" s="1"/>
  <c r="D124" i="3" s="1"/>
  <c r="B123" i="3"/>
  <c r="C123" i="3" s="1"/>
  <c r="D123" i="3" s="1"/>
  <c r="B122" i="3"/>
  <c r="C122" i="3" s="1"/>
  <c r="D122" i="3" s="1"/>
  <c r="B121" i="3"/>
  <c r="C121" i="3" s="1"/>
  <c r="D121" i="3" s="1"/>
  <c r="B120" i="3"/>
  <c r="C120" i="3" s="1"/>
  <c r="D120" i="3" s="1"/>
  <c r="B119" i="3"/>
  <c r="C119" i="3" s="1"/>
  <c r="D119" i="3" s="1"/>
  <c r="B118" i="3"/>
  <c r="C118" i="3" s="1"/>
  <c r="D118" i="3" s="1"/>
  <c r="B117" i="3"/>
  <c r="C117" i="3" s="1"/>
  <c r="D117" i="3" s="1"/>
  <c r="B116" i="3"/>
  <c r="C116" i="3" s="1"/>
  <c r="D116" i="3" s="1"/>
  <c r="B115" i="3"/>
  <c r="C115" i="3" s="1"/>
  <c r="D115" i="3" s="1"/>
  <c r="B114" i="3"/>
  <c r="C114" i="3" s="1"/>
  <c r="D114" i="3" s="1"/>
  <c r="B113" i="3"/>
  <c r="C113" i="3" s="1"/>
  <c r="D113" i="3" s="1"/>
  <c r="B112" i="3"/>
  <c r="C112" i="3" s="1"/>
  <c r="D112" i="3" s="1"/>
  <c r="B111" i="3"/>
  <c r="C111" i="3" s="1"/>
  <c r="D111" i="3" s="1"/>
  <c r="B110" i="3"/>
  <c r="C110" i="3" s="1"/>
  <c r="D110" i="3" s="1"/>
  <c r="B109" i="3"/>
  <c r="C109" i="3" s="1"/>
  <c r="D109" i="3" s="1"/>
  <c r="B108" i="3"/>
  <c r="C108" i="3" s="1"/>
  <c r="D108" i="3" s="1"/>
  <c r="B107" i="3"/>
  <c r="C107" i="3" s="1"/>
  <c r="D107" i="3" s="1"/>
  <c r="B106" i="3"/>
  <c r="C106" i="3" s="1"/>
  <c r="D106" i="3" s="1"/>
  <c r="B105" i="3"/>
  <c r="C105" i="3" s="1"/>
  <c r="D105" i="3" s="1"/>
  <c r="B104" i="3"/>
  <c r="C104" i="3" s="1"/>
  <c r="D104" i="3" s="1"/>
  <c r="B103" i="3"/>
  <c r="C103" i="3" s="1"/>
  <c r="D103" i="3" s="1"/>
  <c r="B102" i="3"/>
  <c r="C102" i="3" s="1"/>
  <c r="D102" i="3" s="1"/>
  <c r="B101" i="3"/>
  <c r="C101" i="3" s="1"/>
  <c r="D101" i="3" s="1"/>
  <c r="B100" i="3"/>
  <c r="C100" i="3" s="1"/>
  <c r="D100" i="3" s="1"/>
  <c r="B99" i="3"/>
  <c r="C99" i="3" s="1"/>
  <c r="D99" i="3" s="1"/>
  <c r="B98" i="3"/>
  <c r="C98" i="3" s="1"/>
  <c r="D98" i="3" s="1"/>
  <c r="B97" i="3"/>
  <c r="C97" i="3" s="1"/>
  <c r="D97" i="3" s="1"/>
  <c r="B96" i="3"/>
  <c r="C96" i="3" s="1"/>
  <c r="D96" i="3" s="1"/>
  <c r="B95" i="3"/>
  <c r="C95" i="3" s="1"/>
  <c r="D95" i="3" s="1"/>
  <c r="B94" i="3"/>
  <c r="C94" i="3" s="1"/>
  <c r="D94" i="3" s="1"/>
  <c r="B93" i="3"/>
  <c r="C93" i="3" s="1"/>
  <c r="D93" i="3" s="1"/>
  <c r="B92" i="3"/>
  <c r="C92" i="3" s="1"/>
  <c r="D92" i="3" s="1"/>
  <c r="B91" i="3"/>
  <c r="C91" i="3" s="1"/>
  <c r="D91" i="3" s="1"/>
  <c r="B90" i="3"/>
  <c r="C90" i="3" s="1"/>
  <c r="D90" i="3" s="1"/>
  <c r="B89" i="3"/>
  <c r="C89" i="3" s="1"/>
  <c r="D89" i="3" s="1"/>
  <c r="B88" i="3"/>
  <c r="C88" i="3" s="1"/>
  <c r="D88" i="3" s="1"/>
  <c r="B87" i="3"/>
  <c r="C87" i="3" s="1"/>
  <c r="D87" i="3" s="1"/>
  <c r="B86" i="3"/>
  <c r="C86" i="3" s="1"/>
  <c r="D86" i="3" s="1"/>
  <c r="B85" i="3"/>
  <c r="C85" i="3" s="1"/>
  <c r="D85" i="3" s="1"/>
  <c r="B84" i="3"/>
  <c r="C84" i="3" s="1"/>
  <c r="D84" i="3" s="1"/>
  <c r="B83" i="3"/>
  <c r="C83" i="3" s="1"/>
  <c r="D83" i="3" s="1"/>
  <c r="B82" i="3"/>
  <c r="C82" i="3" s="1"/>
  <c r="D82" i="3" s="1"/>
  <c r="B81" i="3"/>
  <c r="C81" i="3" s="1"/>
  <c r="D81" i="3" s="1"/>
  <c r="B80" i="3"/>
  <c r="C80" i="3" s="1"/>
  <c r="D80" i="3" s="1"/>
  <c r="B79" i="3"/>
  <c r="C79" i="3" s="1"/>
  <c r="D79" i="3" s="1"/>
  <c r="B78" i="3"/>
  <c r="C78" i="3" s="1"/>
  <c r="D78" i="3" s="1"/>
  <c r="B77" i="3"/>
  <c r="C77" i="3" s="1"/>
  <c r="D77" i="3" s="1"/>
  <c r="B76" i="3"/>
  <c r="C76" i="3" s="1"/>
  <c r="D76" i="3" s="1"/>
  <c r="B75" i="3"/>
  <c r="C75" i="3" s="1"/>
  <c r="D75" i="3" s="1"/>
  <c r="B74" i="3"/>
  <c r="C74" i="3" s="1"/>
  <c r="D74" i="3" s="1"/>
  <c r="B73" i="3"/>
  <c r="C73" i="3" s="1"/>
  <c r="D73" i="3" s="1"/>
  <c r="B72" i="3"/>
  <c r="C72" i="3" s="1"/>
  <c r="D72" i="3" s="1"/>
  <c r="B71" i="3"/>
  <c r="C71" i="3" s="1"/>
  <c r="D71" i="3" s="1"/>
  <c r="B70" i="3"/>
  <c r="C70" i="3" s="1"/>
  <c r="D70" i="3" s="1"/>
  <c r="B69" i="3"/>
  <c r="C69" i="3" s="1"/>
  <c r="D69" i="3" s="1"/>
  <c r="B68" i="3"/>
  <c r="C68" i="3" s="1"/>
  <c r="D68" i="3" s="1"/>
  <c r="B67" i="3"/>
  <c r="C67" i="3" s="1"/>
  <c r="D67" i="3" s="1"/>
  <c r="B66" i="3"/>
  <c r="C66" i="3" s="1"/>
  <c r="D66" i="3" s="1"/>
  <c r="B65" i="3"/>
  <c r="C65" i="3" s="1"/>
  <c r="D65" i="3" s="1"/>
  <c r="B64" i="3"/>
  <c r="C64" i="3" s="1"/>
  <c r="D64" i="3" s="1"/>
  <c r="B63" i="3"/>
  <c r="C63" i="3" s="1"/>
  <c r="D63" i="3" s="1"/>
  <c r="B62" i="3"/>
  <c r="C62" i="3" s="1"/>
  <c r="D62" i="3" s="1"/>
  <c r="B61" i="3"/>
  <c r="C61" i="3" s="1"/>
  <c r="D61" i="3" s="1"/>
  <c r="B60" i="3"/>
  <c r="C60" i="3" s="1"/>
  <c r="D60" i="3" s="1"/>
  <c r="B59" i="3"/>
  <c r="C59" i="3" s="1"/>
  <c r="D59" i="3" s="1"/>
  <c r="B58" i="3"/>
  <c r="C58" i="3" s="1"/>
  <c r="D58" i="3" s="1"/>
  <c r="B57" i="3"/>
  <c r="C57" i="3" s="1"/>
  <c r="D57" i="3" s="1"/>
  <c r="B56" i="3"/>
  <c r="C56" i="3" s="1"/>
  <c r="D56" i="3" s="1"/>
  <c r="B55" i="3"/>
  <c r="C55" i="3" s="1"/>
  <c r="D55" i="3" s="1"/>
  <c r="K25" i="3" l="1"/>
  <c r="L25" i="3" s="1"/>
  <c r="O25" i="3" s="1"/>
  <c r="G26" i="3" s="1"/>
  <c r="H18" i="3"/>
  <c r="I18" i="3" s="1"/>
  <c r="J18" i="3" s="1"/>
  <c r="H17" i="3"/>
  <c r="I17" i="3" s="1"/>
  <c r="J17" i="3" s="1"/>
  <c r="H16" i="3"/>
  <c r="H15" i="3"/>
  <c r="H14" i="3"/>
  <c r="B3" i="2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C3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I14" i="3" l="1"/>
  <c r="J14" i="3" s="1"/>
  <c r="I15" i="3"/>
  <c r="J15" i="3" s="1"/>
  <c r="I16" i="3"/>
  <c r="J16" i="3" s="1"/>
  <c r="P25" i="3"/>
  <c r="H26" i="3" s="1"/>
  <c r="J26" i="3" s="1"/>
  <c r="M25" i="3"/>
  <c r="N25" i="3"/>
  <c r="I26" i="3"/>
  <c r="K26" i="3" l="1"/>
  <c r="L26" i="3" s="1"/>
  <c r="P26" i="3" s="1"/>
  <c r="H27" i="3" s="1"/>
  <c r="N26" i="3" l="1"/>
  <c r="M26" i="3"/>
  <c r="O26" i="3"/>
  <c r="G27" i="3" s="1"/>
  <c r="I27" i="3" s="1"/>
  <c r="K27" i="3"/>
  <c r="L27" i="3" s="1"/>
  <c r="J27" i="3"/>
  <c r="N27" i="3" l="1"/>
  <c r="M27" i="3"/>
  <c r="O27" i="3"/>
  <c r="G28" i="3" s="1"/>
  <c r="I28" i="3" s="1"/>
  <c r="P27" i="3"/>
  <c r="H28" i="3" s="1"/>
  <c r="J28" i="3" l="1"/>
  <c r="K28" i="3"/>
  <c r="L28" i="3" s="1"/>
  <c r="M28" i="3" l="1"/>
  <c r="N28" i="3"/>
  <c r="P28" i="3"/>
  <c r="H29" i="3" s="1"/>
  <c r="O28" i="3"/>
  <c r="G29" i="3" s="1"/>
  <c r="I29" i="3" s="1"/>
  <c r="K29" i="3" l="1"/>
  <c r="L29" i="3" s="1"/>
  <c r="J29" i="3"/>
  <c r="M29" i="3" l="1"/>
  <c r="P29" i="3"/>
  <c r="H30" i="3" s="1"/>
  <c r="O29" i="3"/>
  <c r="G30" i="3" s="1"/>
  <c r="I30" i="3" s="1"/>
  <c r="N29" i="3"/>
  <c r="K30" i="3" l="1"/>
  <c r="L30" i="3" s="1"/>
  <c r="J30" i="3"/>
  <c r="M30" i="3" l="1"/>
  <c r="P30" i="3"/>
  <c r="H31" i="3" s="1"/>
  <c r="O30" i="3"/>
  <c r="G31" i="3" s="1"/>
  <c r="I31" i="3" s="1"/>
  <c r="N30" i="3"/>
  <c r="J31" i="3" l="1"/>
  <c r="K31" i="3"/>
  <c r="L31" i="3" s="1"/>
  <c r="M31" i="3" l="1"/>
  <c r="N31" i="3"/>
  <c r="P31" i="3"/>
  <c r="H32" i="3" s="1"/>
  <c r="O31" i="3"/>
  <c r="G32" i="3" s="1"/>
  <c r="I32" i="3" s="1"/>
  <c r="J32" i="3" l="1"/>
  <c r="K32" i="3"/>
  <c r="L32" i="3" s="1"/>
  <c r="M32" i="3" l="1"/>
  <c r="P32" i="3"/>
  <c r="H33" i="3" s="1"/>
  <c r="O32" i="3"/>
  <c r="G33" i="3" s="1"/>
  <c r="I33" i="3" s="1"/>
  <c r="N32" i="3"/>
  <c r="K33" i="3" l="1"/>
  <c r="L33" i="3" s="1"/>
  <c r="J33" i="3"/>
  <c r="M33" i="3" l="1"/>
  <c r="O33" i="3"/>
  <c r="G34" i="3" s="1"/>
  <c r="N33" i="3"/>
  <c r="P33" i="3"/>
  <c r="H34" i="3" s="1"/>
  <c r="J34" i="3" s="1"/>
  <c r="K34" i="3" l="1"/>
  <c r="L34" i="3" s="1"/>
  <c r="I34" i="3"/>
  <c r="M34" i="3" l="1"/>
  <c r="P34" i="3"/>
  <c r="H35" i="3" s="1"/>
  <c r="O34" i="3"/>
  <c r="G35" i="3" s="1"/>
  <c r="I35" i="3" s="1"/>
  <c r="N34" i="3"/>
  <c r="J35" i="3" l="1"/>
  <c r="K35" i="3"/>
  <c r="L35" i="3" s="1"/>
  <c r="M35" i="3" l="1"/>
  <c r="O35" i="3"/>
  <c r="G36" i="3" s="1"/>
  <c r="I36" i="3" s="1"/>
  <c r="N35" i="3"/>
  <c r="P35" i="3"/>
  <c r="H36" i="3" s="1"/>
  <c r="J36" i="3" l="1"/>
  <c r="K36" i="3"/>
  <c r="L36" i="3" s="1"/>
  <c r="M36" i="3" l="1"/>
  <c r="P36" i="3"/>
  <c r="H37" i="3" s="1"/>
  <c r="O36" i="3"/>
  <c r="G37" i="3" s="1"/>
  <c r="I37" i="3" s="1"/>
  <c r="N36" i="3"/>
  <c r="K37" i="3" l="1"/>
  <c r="L37" i="3" s="1"/>
  <c r="J37" i="3"/>
  <c r="M37" i="3" l="1"/>
  <c r="N37" i="3"/>
  <c r="P37" i="3"/>
  <c r="H38" i="3" s="1"/>
  <c r="J38" i="3" s="1"/>
  <c r="O37" i="3"/>
  <c r="G38" i="3" s="1"/>
  <c r="K38" i="3" l="1"/>
  <c r="L38" i="3" s="1"/>
  <c r="I38" i="3"/>
  <c r="O38" i="3" l="1"/>
  <c r="G39" i="3" s="1"/>
  <c r="I39" i="3" s="1"/>
  <c r="M38" i="3"/>
  <c r="N38" i="3"/>
  <c r="P38" i="3"/>
  <c r="H39" i="3" s="1"/>
  <c r="K39" i="3" l="1"/>
  <c r="L39" i="3" s="1"/>
  <c r="J39" i="3"/>
  <c r="O39" i="3" l="1"/>
  <c r="G40" i="3" s="1"/>
  <c r="I40" i="3" s="1"/>
  <c r="N39" i="3"/>
  <c r="M39" i="3"/>
  <c r="P39" i="3"/>
  <c r="H40" i="3" s="1"/>
  <c r="K40" i="3" l="1"/>
  <c r="L40" i="3" s="1"/>
  <c r="J40" i="3"/>
  <c r="M40" i="3" l="1"/>
  <c r="N40" i="3"/>
  <c r="P40" i="3"/>
  <c r="H41" i="3" s="1"/>
  <c r="O40" i="3"/>
  <c r="G41" i="3" s="1"/>
  <c r="I41" i="3" s="1"/>
  <c r="J41" i="3" l="1"/>
  <c r="K41" i="3"/>
  <c r="L41" i="3" s="1"/>
  <c r="P41" i="3" l="1"/>
  <c r="H42" i="3" s="1"/>
  <c r="N41" i="3"/>
  <c r="M41" i="3"/>
  <c r="O41" i="3"/>
  <c r="G42" i="3" s="1"/>
  <c r="I42" i="3" s="1"/>
  <c r="J42" i="3" l="1"/>
  <c r="K42" i="3"/>
  <c r="L42" i="3" s="1"/>
  <c r="M42" i="3" l="1"/>
  <c r="N42" i="3"/>
  <c r="P42" i="3"/>
  <c r="H43" i="3" s="1"/>
  <c r="O42" i="3"/>
  <c r="G43" i="3" s="1"/>
  <c r="I43" i="3" s="1"/>
  <c r="K43" i="3" l="1"/>
  <c r="J43" i="3"/>
  <c r="L43" i="3" l="1"/>
  <c r="K21" i="3"/>
  <c r="B7" i="2" s="1"/>
  <c r="B6" i="2" l="1"/>
  <c r="O43" i="3"/>
  <c r="P43" i="3"/>
  <c r="N43" i="3"/>
  <c r="M43" i="3"/>
</calcChain>
</file>

<file path=xl/sharedStrings.xml><?xml version="1.0" encoding="utf-8"?>
<sst xmlns="http://schemas.openxmlformats.org/spreadsheetml/2006/main" count="48" uniqueCount="39">
  <si>
    <t>Indoor WB</t>
  </si>
  <si>
    <t>Condenser DB</t>
  </si>
  <si>
    <t>⁰F</t>
  </si>
  <si>
    <t>⁰F (wetbulb)</t>
  </si>
  <si>
    <t>Indoor air WB temperature at return air intake</t>
  </si>
  <si>
    <t>Outdoor air DB Temperature at condenser intake</t>
  </si>
  <si>
    <t>Suction line temperature</t>
  </si>
  <si>
    <t>Suction line pressure</t>
  </si>
  <si>
    <t>psig</t>
  </si>
  <si>
    <t>Actual superheat</t>
  </si>
  <si>
    <t>Target superheat</t>
  </si>
  <si>
    <t>psia</t>
  </si>
  <si>
    <t>psig from dupont chart</t>
  </si>
  <si>
    <t>Sat [⁰F]</t>
  </si>
  <si>
    <t>Sat [⁰R]</t>
  </si>
  <si>
    <t>Sat [⁰R] Lo</t>
  </si>
  <si>
    <t>Sat [⁰R] Hi</t>
  </si>
  <si>
    <t>psia Lo</t>
  </si>
  <si>
    <t>Sat [⁰R] Mid</t>
  </si>
  <si>
    <t>psia Hi</t>
  </si>
  <si>
    <t>psia Mid</t>
  </si>
  <si>
    <t>Next Sat [⁰R] Lo</t>
  </si>
  <si>
    <t>Next Sat [⁰R] Hi</t>
  </si>
  <si>
    <t>Error</t>
  </si>
  <si>
    <t>Sat T [⁰F]</t>
  </si>
  <si>
    <t>SatT [⁰R]</t>
  </si>
  <si>
    <t>Mastering the equation</t>
  </si>
  <si>
    <t>Charting the Equation</t>
  </si>
  <si>
    <t>Solving for temperature using bisection method</t>
  </si>
  <si>
    <t>⁰F (drybulb)</t>
  </si>
  <si>
    <t>Air temperature measurements are to be made in the flowing air stream.</t>
  </si>
  <si>
    <t>Measure the temperature of the suction line at the condenser and enter it here.</t>
  </si>
  <si>
    <t>This is the calculated target superheat based upon the previous measurements.</t>
  </si>
  <si>
    <r>
      <t xml:space="preserve">Measure the </t>
    </r>
    <r>
      <rPr>
        <b/>
        <i/>
        <sz val="11"/>
        <color rgb="FF7F7F7F"/>
        <rFont val="Calibri"/>
        <family val="2"/>
        <scheme val="minor"/>
      </rPr>
      <t>wetbulb</t>
    </r>
    <r>
      <rPr>
        <i/>
        <sz val="11"/>
        <color rgb="FF7F7F7F"/>
        <rFont val="Calibri"/>
        <family val="2"/>
        <scheme val="minor"/>
      </rPr>
      <t xml:space="preserve"> temperature of the air flowing into indoor return air intake and enter it here (See Notes).</t>
    </r>
  </si>
  <si>
    <t>Measure the pressure of the suction line at the condenser and enter it here.</t>
  </si>
  <si>
    <t>This is the actual superheat based upon the previous measurements. Add charge to increase, remove charge to decrease.</t>
  </si>
  <si>
    <t>All measurements to be performed while the system is running/cooling.</t>
  </si>
  <si>
    <t>This is the temperature goal of the suction line for the target superheat at the measured pressure. (This will change with pressure).</t>
  </si>
  <si>
    <r>
      <t xml:space="preserve">Measure the </t>
    </r>
    <r>
      <rPr>
        <b/>
        <i/>
        <sz val="11"/>
        <color rgb="FF7F7F7F"/>
        <rFont val="Calibri"/>
        <family val="2"/>
        <scheme val="minor"/>
      </rPr>
      <t>drybulb</t>
    </r>
    <r>
      <rPr>
        <i/>
        <sz val="11"/>
        <color rgb="FF7F7F7F"/>
        <rFont val="Calibri"/>
        <family val="2"/>
        <scheme val="minor"/>
      </rPr>
      <t xml:space="preserve"> temperature of the air flowing into the outdoor condenser and enter it here (See Notes).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</si>
</sst>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4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7" fillId="0" borderId="2" applyNumberFormat="0" applyFill="0" applyAlignment="0" applyProtection="0"/>
    <xf numFmtId="0" fontId="8" fillId="3" borderId="3" applyNumberFormat="0" applyAlignment="0" applyProtection="0"/>
    <xf numFmtId="0" fontId="9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1" fillId="2" borderId="1" xfId="1"/>
    <xf numFmtId="0" fontId="4" fillId="0" borderId="0" xfId="3"/>
    <xf numFmtId="164" fontId="0" fillId="0" borderId="0" xfId="4" applyNumberFormat="1" applyFont="1"/>
    <xf numFmtId="2" fontId="2" fillId="3" borderId="1" xfId="2" applyNumberFormat="1"/>
    <xf numFmtId="0" fontId="0" fillId="0" borderId="0" xfId="0" applyAlignment="1">
      <alignment wrapText="1"/>
    </xf>
    <xf numFmtId="0" fontId="9" fillId="0" borderId="0" xfId="7"/>
    <xf numFmtId="0" fontId="1" fillId="2" borderId="1" xfId="1" applyAlignment="1" applyProtection="1">
      <alignment wrapText="1"/>
      <protection locked="0"/>
    </xf>
    <xf numFmtId="0" fontId="5" fillId="0" borderId="0" xfId="0" applyFont="1" applyAlignment="1">
      <alignment wrapText="1"/>
    </xf>
    <xf numFmtId="0" fontId="9" fillId="0" borderId="0" xfId="7" applyAlignment="1">
      <alignment wrapText="1"/>
    </xf>
    <xf numFmtId="0" fontId="8" fillId="3" borderId="3" xfId="6" applyAlignment="1">
      <alignment wrapText="1"/>
    </xf>
    <xf numFmtId="165" fontId="8" fillId="3" borderId="3" xfId="6" applyNumberFormat="1" applyAlignment="1">
      <alignment wrapText="1"/>
    </xf>
    <xf numFmtId="0" fontId="3" fillId="0" borderId="0" xfId="0" applyFont="1" applyAlignment="1">
      <alignment horizontal="center"/>
    </xf>
    <xf numFmtId="0" fontId="7" fillId="0" borderId="2" xfId="5" applyAlignment="1">
      <alignment horizontal="center"/>
    </xf>
  </cellXfs>
  <cellStyles count="8">
    <cellStyle name="Calculation" xfId="2" builtinId="22"/>
    <cellStyle name="Explanatory Text" xfId="7" builtinId="53"/>
    <cellStyle name="Heading 2" xfId="5" builtinId="17"/>
    <cellStyle name="Hyperlink" xfId="3" builtinId="8"/>
    <cellStyle name="Input" xfId="1" builtinId="20"/>
    <cellStyle name="Normal" xfId="0" builtinId="0"/>
    <cellStyle name="Output" xfId="6" builtinId="2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'R22 PT Calcs'!$D$2</c:f>
              <c:strCache>
                <c:ptCount val="1"/>
                <c:pt idx="0">
                  <c:v>psig</c:v>
                </c:pt>
              </c:strCache>
            </c:strRef>
          </c:tx>
          <c:marker>
            <c:symbol val="none"/>
          </c:marker>
          <c:xVal>
            <c:numRef>
              <c:f>'R22 PT Calcs'!$A$3:$A$354</c:f>
              <c:numCache>
                <c:formatCode>General</c:formatCode>
                <c:ptCount val="352"/>
                <c:pt idx="0">
                  <c:v>-51</c:v>
                </c:pt>
                <c:pt idx="1">
                  <c:v>-50</c:v>
                </c:pt>
                <c:pt idx="2">
                  <c:v>-49</c:v>
                </c:pt>
                <c:pt idx="3">
                  <c:v>-48</c:v>
                </c:pt>
                <c:pt idx="4">
                  <c:v>-47</c:v>
                </c:pt>
                <c:pt idx="5">
                  <c:v>-46</c:v>
                </c:pt>
                <c:pt idx="6">
                  <c:v>-45</c:v>
                </c:pt>
                <c:pt idx="7">
                  <c:v>-44</c:v>
                </c:pt>
                <c:pt idx="8">
                  <c:v>-43</c:v>
                </c:pt>
                <c:pt idx="9">
                  <c:v>-42</c:v>
                </c:pt>
                <c:pt idx="10">
                  <c:v>-41</c:v>
                </c:pt>
                <c:pt idx="11">
                  <c:v>-40</c:v>
                </c:pt>
                <c:pt idx="12">
                  <c:v>-39</c:v>
                </c:pt>
                <c:pt idx="13">
                  <c:v>-38</c:v>
                </c:pt>
                <c:pt idx="14">
                  <c:v>-37</c:v>
                </c:pt>
                <c:pt idx="15">
                  <c:v>-36</c:v>
                </c:pt>
                <c:pt idx="16">
                  <c:v>-35</c:v>
                </c:pt>
                <c:pt idx="17">
                  <c:v>-34</c:v>
                </c:pt>
                <c:pt idx="18">
                  <c:v>-33</c:v>
                </c:pt>
                <c:pt idx="19">
                  <c:v>-32</c:v>
                </c:pt>
                <c:pt idx="20">
                  <c:v>-31</c:v>
                </c:pt>
                <c:pt idx="21">
                  <c:v>-30</c:v>
                </c:pt>
                <c:pt idx="22">
                  <c:v>-29</c:v>
                </c:pt>
                <c:pt idx="23">
                  <c:v>-28</c:v>
                </c:pt>
                <c:pt idx="24">
                  <c:v>-27</c:v>
                </c:pt>
                <c:pt idx="25">
                  <c:v>-26</c:v>
                </c:pt>
                <c:pt idx="26">
                  <c:v>-25</c:v>
                </c:pt>
                <c:pt idx="27">
                  <c:v>-24</c:v>
                </c:pt>
                <c:pt idx="28">
                  <c:v>-23</c:v>
                </c:pt>
                <c:pt idx="29">
                  <c:v>-22</c:v>
                </c:pt>
                <c:pt idx="30">
                  <c:v>-21</c:v>
                </c:pt>
                <c:pt idx="31">
                  <c:v>-20</c:v>
                </c:pt>
                <c:pt idx="32">
                  <c:v>-19</c:v>
                </c:pt>
                <c:pt idx="33">
                  <c:v>-18</c:v>
                </c:pt>
                <c:pt idx="34">
                  <c:v>-17</c:v>
                </c:pt>
                <c:pt idx="35">
                  <c:v>-16</c:v>
                </c:pt>
                <c:pt idx="36">
                  <c:v>-15</c:v>
                </c:pt>
                <c:pt idx="37">
                  <c:v>-14</c:v>
                </c:pt>
                <c:pt idx="38">
                  <c:v>-13</c:v>
                </c:pt>
                <c:pt idx="39">
                  <c:v>-12</c:v>
                </c:pt>
                <c:pt idx="40">
                  <c:v>-11</c:v>
                </c:pt>
                <c:pt idx="41">
                  <c:v>-10</c:v>
                </c:pt>
                <c:pt idx="42">
                  <c:v>-9</c:v>
                </c:pt>
                <c:pt idx="43">
                  <c:v>-8</c:v>
                </c:pt>
                <c:pt idx="44">
                  <c:v>-7</c:v>
                </c:pt>
                <c:pt idx="45">
                  <c:v>-6</c:v>
                </c:pt>
                <c:pt idx="46">
                  <c:v>-5</c:v>
                </c:pt>
                <c:pt idx="47">
                  <c:v>-4</c:v>
                </c:pt>
                <c:pt idx="48">
                  <c:v>-3</c:v>
                </c:pt>
                <c:pt idx="49">
                  <c:v>-2</c:v>
                </c:pt>
                <c:pt idx="50">
                  <c:v>-1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5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9</c:v>
                </c:pt>
                <c:pt idx="61">
                  <c:v>10</c:v>
                </c:pt>
                <c:pt idx="62">
                  <c:v>11</c:v>
                </c:pt>
                <c:pt idx="63">
                  <c:v>12</c:v>
                </c:pt>
                <c:pt idx="64">
                  <c:v>13</c:v>
                </c:pt>
                <c:pt idx="65">
                  <c:v>14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  <c:pt idx="69">
                  <c:v>18</c:v>
                </c:pt>
                <c:pt idx="70">
                  <c:v>19</c:v>
                </c:pt>
                <c:pt idx="71">
                  <c:v>20</c:v>
                </c:pt>
                <c:pt idx="72">
                  <c:v>21</c:v>
                </c:pt>
                <c:pt idx="73">
                  <c:v>22</c:v>
                </c:pt>
                <c:pt idx="74">
                  <c:v>23</c:v>
                </c:pt>
                <c:pt idx="75">
                  <c:v>24</c:v>
                </c:pt>
                <c:pt idx="76">
                  <c:v>25</c:v>
                </c:pt>
                <c:pt idx="77">
                  <c:v>26</c:v>
                </c:pt>
                <c:pt idx="78">
                  <c:v>27</c:v>
                </c:pt>
                <c:pt idx="79">
                  <c:v>28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36</c:v>
                </c:pt>
                <c:pt idx="88">
                  <c:v>37</c:v>
                </c:pt>
                <c:pt idx="89">
                  <c:v>38</c:v>
                </c:pt>
                <c:pt idx="90">
                  <c:v>39</c:v>
                </c:pt>
                <c:pt idx="91">
                  <c:v>40</c:v>
                </c:pt>
                <c:pt idx="92">
                  <c:v>41</c:v>
                </c:pt>
                <c:pt idx="93">
                  <c:v>42</c:v>
                </c:pt>
                <c:pt idx="94">
                  <c:v>43</c:v>
                </c:pt>
                <c:pt idx="95">
                  <c:v>44</c:v>
                </c:pt>
                <c:pt idx="96">
                  <c:v>45</c:v>
                </c:pt>
                <c:pt idx="97">
                  <c:v>46</c:v>
                </c:pt>
                <c:pt idx="98">
                  <c:v>47</c:v>
                </c:pt>
                <c:pt idx="99">
                  <c:v>48</c:v>
                </c:pt>
                <c:pt idx="100">
                  <c:v>49</c:v>
                </c:pt>
                <c:pt idx="101">
                  <c:v>50</c:v>
                </c:pt>
                <c:pt idx="102">
                  <c:v>51</c:v>
                </c:pt>
                <c:pt idx="103">
                  <c:v>52</c:v>
                </c:pt>
                <c:pt idx="104">
                  <c:v>53</c:v>
                </c:pt>
                <c:pt idx="105">
                  <c:v>54</c:v>
                </c:pt>
                <c:pt idx="106">
                  <c:v>55</c:v>
                </c:pt>
                <c:pt idx="107">
                  <c:v>56</c:v>
                </c:pt>
                <c:pt idx="108">
                  <c:v>57</c:v>
                </c:pt>
                <c:pt idx="109">
                  <c:v>58</c:v>
                </c:pt>
                <c:pt idx="110">
                  <c:v>59</c:v>
                </c:pt>
                <c:pt idx="111">
                  <c:v>60</c:v>
                </c:pt>
                <c:pt idx="112">
                  <c:v>61</c:v>
                </c:pt>
                <c:pt idx="113">
                  <c:v>62</c:v>
                </c:pt>
                <c:pt idx="114">
                  <c:v>63</c:v>
                </c:pt>
                <c:pt idx="115">
                  <c:v>64</c:v>
                </c:pt>
                <c:pt idx="116">
                  <c:v>65</c:v>
                </c:pt>
                <c:pt idx="117">
                  <c:v>66</c:v>
                </c:pt>
                <c:pt idx="118">
                  <c:v>67</c:v>
                </c:pt>
                <c:pt idx="119">
                  <c:v>68</c:v>
                </c:pt>
                <c:pt idx="120">
                  <c:v>69</c:v>
                </c:pt>
                <c:pt idx="121">
                  <c:v>70</c:v>
                </c:pt>
                <c:pt idx="122">
                  <c:v>71</c:v>
                </c:pt>
                <c:pt idx="123">
                  <c:v>72</c:v>
                </c:pt>
                <c:pt idx="124">
                  <c:v>73</c:v>
                </c:pt>
                <c:pt idx="125">
                  <c:v>74</c:v>
                </c:pt>
                <c:pt idx="126">
                  <c:v>75</c:v>
                </c:pt>
                <c:pt idx="127">
                  <c:v>76</c:v>
                </c:pt>
                <c:pt idx="128">
                  <c:v>77</c:v>
                </c:pt>
                <c:pt idx="129">
                  <c:v>78</c:v>
                </c:pt>
                <c:pt idx="130">
                  <c:v>79</c:v>
                </c:pt>
                <c:pt idx="131">
                  <c:v>80</c:v>
                </c:pt>
                <c:pt idx="132">
                  <c:v>81</c:v>
                </c:pt>
                <c:pt idx="133">
                  <c:v>82</c:v>
                </c:pt>
                <c:pt idx="134">
                  <c:v>83</c:v>
                </c:pt>
                <c:pt idx="135">
                  <c:v>84</c:v>
                </c:pt>
                <c:pt idx="136">
                  <c:v>85</c:v>
                </c:pt>
                <c:pt idx="137">
                  <c:v>86</c:v>
                </c:pt>
                <c:pt idx="138">
                  <c:v>87</c:v>
                </c:pt>
                <c:pt idx="139">
                  <c:v>88</c:v>
                </c:pt>
                <c:pt idx="140">
                  <c:v>89</c:v>
                </c:pt>
                <c:pt idx="141">
                  <c:v>90</c:v>
                </c:pt>
                <c:pt idx="142">
                  <c:v>91</c:v>
                </c:pt>
                <c:pt idx="143">
                  <c:v>92</c:v>
                </c:pt>
                <c:pt idx="144">
                  <c:v>93</c:v>
                </c:pt>
                <c:pt idx="145">
                  <c:v>94</c:v>
                </c:pt>
                <c:pt idx="146">
                  <c:v>95</c:v>
                </c:pt>
                <c:pt idx="147">
                  <c:v>96</c:v>
                </c:pt>
                <c:pt idx="148">
                  <c:v>97</c:v>
                </c:pt>
                <c:pt idx="149">
                  <c:v>98</c:v>
                </c:pt>
                <c:pt idx="150">
                  <c:v>99</c:v>
                </c:pt>
                <c:pt idx="151">
                  <c:v>100</c:v>
                </c:pt>
                <c:pt idx="152">
                  <c:v>101</c:v>
                </c:pt>
                <c:pt idx="153">
                  <c:v>102</c:v>
                </c:pt>
                <c:pt idx="154">
                  <c:v>103</c:v>
                </c:pt>
                <c:pt idx="155">
                  <c:v>104</c:v>
                </c:pt>
                <c:pt idx="156">
                  <c:v>105</c:v>
                </c:pt>
                <c:pt idx="157">
                  <c:v>106</c:v>
                </c:pt>
                <c:pt idx="158">
                  <c:v>107</c:v>
                </c:pt>
                <c:pt idx="159">
                  <c:v>108</c:v>
                </c:pt>
                <c:pt idx="160">
                  <c:v>109</c:v>
                </c:pt>
                <c:pt idx="161">
                  <c:v>110</c:v>
                </c:pt>
                <c:pt idx="162">
                  <c:v>111</c:v>
                </c:pt>
                <c:pt idx="163">
                  <c:v>112</c:v>
                </c:pt>
                <c:pt idx="164">
                  <c:v>113</c:v>
                </c:pt>
                <c:pt idx="165">
                  <c:v>114</c:v>
                </c:pt>
                <c:pt idx="166">
                  <c:v>115</c:v>
                </c:pt>
                <c:pt idx="167">
                  <c:v>116</c:v>
                </c:pt>
                <c:pt idx="168">
                  <c:v>117</c:v>
                </c:pt>
                <c:pt idx="169">
                  <c:v>118</c:v>
                </c:pt>
                <c:pt idx="170">
                  <c:v>119</c:v>
                </c:pt>
                <c:pt idx="171">
                  <c:v>120</c:v>
                </c:pt>
                <c:pt idx="172">
                  <c:v>121</c:v>
                </c:pt>
                <c:pt idx="173">
                  <c:v>122</c:v>
                </c:pt>
                <c:pt idx="174">
                  <c:v>123</c:v>
                </c:pt>
                <c:pt idx="175">
                  <c:v>124</c:v>
                </c:pt>
                <c:pt idx="176">
                  <c:v>125</c:v>
                </c:pt>
                <c:pt idx="177">
                  <c:v>126</c:v>
                </c:pt>
                <c:pt idx="178">
                  <c:v>127</c:v>
                </c:pt>
                <c:pt idx="179">
                  <c:v>128</c:v>
                </c:pt>
                <c:pt idx="180">
                  <c:v>129</c:v>
                </c:pt>
                <c:pt idx="181">
                  <c:v>130</c:v>
                </c:pt>
                <c:pt idx="182">
                  <c:v>131</c:v>
                </c:pt>
                <c:pt idx="183">
                  <c:v>132</c:v>
                </c:pt>
                <c:pt idx="184">
                  <c:v>133</c:v>
                </c:pt>
                <c:pt idx="185">
                  <c:v>134</c:v>
                </c:pt>
                <c:pt idx="186">
                  <c:v>135</c:v>
                </c:pt>
                <c:pt idx="187">
                  <c:v>136</c:v>
                </c:pt>
                <c:pt idx="188">
                  <c:v>137</c:v>
                </c:pt>
                <c:pt idx="189">
                  <c:v>138</c:v>
                </c:pt>
                <c:pt idx="190">
                  <c:v>139</c:v>
                </c:pt>
                <c:pt idx="191">
                  <c:v>140</c:v>
                </c:pt>
                <c:pt idx="192">
                  <c:v>141</c:v>
                </c:pt>
                <c:pt idx="193">
                  <c:v>142</c:v>
                </c:pt>
                <c:pt idx="194">
                  <c:v>143</c:v>
                </c:pt>
                <c:pt idx="195">
                  <c:v>144</c:v>
                </c:pt>
                <c:pt idx="196">
                  <c:v>145</c:v>
                </c:pt>
                <c:pt idx="197">
                  <c:v>146</c:v>
                </c:pt>
                <c:pt idx="198">
                  <c:v>147</c:v>
                </c:pt>
                <c:pt idx="199">
                  <c:v>148</c:v>
                </c:pt>
                <c:pt idx="200">
                  <c:v>149</c:v>
                </c:pt>
                <c:pt idx="201">
                  <c:v>150</c:v>
                </c:pt>
                <c:pt idx="202">
                  <c:v>151</c:v>
                </c:pt>
                <c:pt idx="203">
                  <c:v>152</c:v>
                </c:pt>
                <c:pt idx="204">
                  <c:v>153</c:v>
                </c:pt>
                <c:pt idx="205">
                  <c:v>154</c:v>
                </c:pt>
                <c:pt idx="206">
                  <c:v>155</c:v>
                </c:pt>
                <c:pt idx="207">
                  <c:v>156</c:v>
                </c:pt>
                <c:pt idx="208">
                  <c:v>157</c:v>
                </c:pt>
                <c:pt idx="209">
                  <c:v>158</c:v>
                </c:pt>
                <c:pt idx="210">
                  <c:v>159</c:v>
                </c:pt>
                <c:pt idx="211">
                  <c:v>160</c:v>
                </c:pt>
                <c:pt idx="212">
                  <c:v>161</c:v>
                </c:pt>
                <c:pt idx="213">
                  <c:v>162</c:v>
                </c:pt>
                <c:pt idx="214">
                  <c:v>163</c:v>
                </c:pt>
                <c:pt idx="215">
                  <c:v>164</c:v>
                </c:pt>
                <c:pt idx="216">
                  <c:v>165</c:v>
                </c:pt>
                <c:pt idx="217">
                  <c:v>166</c:v>
                </c:pt>
                <c:pt idx="218">
                  <c:v>167</c:v>
                </c:pt>
                <c:pt idx="219">
                  <c:v>168</c:v>
                </c:pt>
                <c:pt idx="220">
                  <c:v>169</c:v>
                </c:pt>
                <c:pt idx="221">
                  <c:v>170</c:v>
                </c:pt>
                <c:pt idx="222">
                  <c:v>171</c:v>
                </c:pt>
                <c:pt idx="223">
                  <c:v>172</c:v>
                </c:pt>
                <c:pt idx="224">
                  <c:v>173</c:v>
                </c:pt>
                <c:pt idx="225">
                  <c:v>174</c:v>
                </c:pt>
                <c:pt idx="226">
                  <c:v>175</c:v>
                </c:pt>
                <c:pt idx="227">
                  <c:v>176</c:v>
                </c:pt>
                <c:pt idx="228">
                  <c:v>177</c:v>
                </c:pt>
                <c:pt idx="229">
                  <c:v>178</c:v>
                </c:pt>
                <c:pt idx="230">
                  <c:v>179</c:v>
                </c:pt>
                <c:pt idx="231">
                  <c:v>180</c:v>
                </c:pt>
                <c:pt idx="232">
                  <c:v>181</c:v>
                </c:pt>
                <c:pt idx="233">
                  <c:v>182</c:v>
                </c:pt>
                <c:pt idx="234">
                  <c:v>183</c:v>
                </c:pt>
                <c:pt idx="235">
                  <c:v>184</c:v>
                </c:pt>
                <c:pt idx="236">
                  <c:v>185</c:v>
                </c:pt>
                <c:pt idx="237">
                  <c:v>186</c:v>
                </c:pt>
                <c:pt idx="238">
                  <c:v>187</c:v>
                </c:pt>
                <c:pt idx="239">
                  <c:v>188</c:v>
                </c:pt>
                <c:pt idx="240">
                  <c:v>189</c:v>
                </c:pt>
                <c:pt idx="241">
                  <c:v>190</c:v>
                </c:pt>
                <c:pt idx="242">
                  <c:v>191</c:v>
                </c:pt>
                <c:pt idx="243">
                  <c:v>192</c:v>
                </c:pt>
                <c:pt idx="244">
                  <c:v>193</c:v>
                </c:pt>
                <c:pt idx="245">
                  <c:v>194</c:v>
                </c:pt>
                <c:pt idx="246">
                  <c:v>195</c:v>
                </c:pt>
                <c:pt idx="247">
                  <c:v>196</c:v>
                </c:pt>
                <c:pt idx="248">
                  <c:v>197</c:v>
                </c:pt>
                <c:pt idx="249">
                  <c:v>198</c:v>
                </c:pt>
                <c:pt idx="250">
                  <c:v>199</c:v>
                </c:pt>
                <c:pt idx="251">
                  <c:v>200</c:v>
                </c:pt>
                <c:pt idx="252">
                  <c:v>201</c:v>
                </c:pt>
                <c:pt idx="253">
                  <c:v>202</c:v>
                </c:pt>
                <c:pt idx="254">
                  <c:v>203</c:v>
                </c:pt>
                <c:pt idx="255">
                  <c:v>204</c:v>
                </c:pt>
                <c:pt idx="256">
                  <c:v>205</c:v>
                </c:pt>
                <c:pt idx="257">
                  <c:v>206</c:v>
                </c:pt>
                <c:pt idx="258">
                  <c:v>207</c:v>
                </c:pt>
                <c:pt idx="259">
                  <c:v>208</c:v>
                </c:pt>
                <c:pt idx="260">
                  <c:v>209</c:v>
                </c:pt>
                <c:pt idx="261">
                  <c:v>210</c:v>
                </c:pt>
                <c:pt idx="262">
                  <c:v>211</c:v>
                </c:pt>
                <c:pt idx="263">
                  <c:v>212</c:v>
                </c:pt>
                <c:pt idx="264">
                  <c:v>213</c:v>
                </c:pt>
                <c:pt idx="265">
                  <c:v>214</c:v>
                </c:pt>
                <c:pt idx="266">
                  <c:v>215</c:v>
                </c:pt>
                <c:pt idx="267">
                  <c:v>216</c:v>
                </c:pt>
                <c:pt idx="268">
                  <c:v>217</c:v>
                </c:pt>
                <c:pt idx="269">
                  <c:v>218</c:v>
                </c:pt>
                <c:pt idx="270">
                  <c:v>219</c:v>
                </c:pt>
                <c:pt idx="271">
                  <c:v>220</c:v>
                </c:pt>
                <c:pt idx="272">
                  <c:v>221</c:v>
                </c:pt>
                <c:pt idx="273">
                  <c:v>222</c:v>
                </c:pt>
                <c:pt idx="274">
                  <c:v>223</c:v>
                </c:pt>
                <c:pt idx="275">
                  <c:v>224</c:v>
                </c:pt>
                <c:pt idx="276">
                  <c:v>225</c:v>
                </c:pt>
                <c:pt idx="277">
                  <c:v>226</c:v>
                </c:pt>
                <c:pt idx="278">
                  <c:v>227</c:v>
                </c:pt>
                <c:pt idx="279">
                  <c:v>228</c:v>
                </c:pt>
                <c:pt idx="280">
                  <c:v>229</c:v>
                </c:pt>
                <c:pt idx="281">
                  <c:v>230</c:v>
                </c:pt>
                <c:pt idx="282">
                  <c:v>231</c:v>
                </c:pt>
                <c:pt idx="283">
                  <c:v>232</c:v>
                </c:pt>
                <c:pt idx="284">
                  <c:v>233</c:v>
                </c:pt>
                <c:pt idx="285">
                  <c:v>234</c:v>
                </c:pt>
              </c:numCache>
            </c:numRef>
          </c:xVal>
          <c:yVal>
            <c:numRef>
              <c:f>'R22 PT Calcs'!$D$3:$D$354</c:f>
              <c:numCache>
                <c:formatCode>General</c:formatCode>
                <c:ptCount val="352"/>
                <c:pt idx="0">
                  <c:v>-3.3435672611909322</c:v>
                </c:pt>
                <c:pt idx="1">
                  <c:v>-3.028739227388229</c:v>
                </c:pt>
                <c:pt idx="2">
                  <c:v>-2.7069961845359565</c:v>
                </c:pt>
                <c:pt idx="3">
                  <c:v>-2.3782310643469486</c:v>
                </c:pt>
                <c:pt idx="4">
                  <c:v>-2.0423360006777731</c:v>
                </c:pt>
                <c:pt idx="5">
                  <c:v>-1.6992023351165653</c:v>
                </c:pt>
                <c:pt idx="6">
                  <c:v>-1.3487206226443025</c:v>
                </c:pt>
                <c:pt idx="7">
                  <c:v>-0.99078063736522282</c:v>
                </c:pt>
                <c:pt idx="8">
                  <c:v>-0.62527137830454294</c:v>
                </c:pt>
                <c:pt idx="9">
                  <c:v>-0.25208107526777113</c:v>
                </c:pt>
                <c:pt idx="10">
                  <c:v>0.12890280523763487</c:v>
                </c:pt>
                <c:pt idx="11">
                  <c:v>0.51779355402795346</c:v>
                </c:pt>
                <c:pt idx="12">
                  <c:v>0.91470521321265075</c:v>
                </c:pt>
                <c:pt idx="13">
                  <c:v>1.3197525701180322</c:v>
                </c:pt>
                <c:pt idx="14">
                  <c:v>1.7330511511610442</c:v>
                </c:pt>
                <c:pt idx="15">
                  <c:v>2.1547172156839753</c:v>
                </c:pt>
                <c:pt idx="16">
                  <c:v>2.5848677497493515</c:v>
                </c:pt>
                <c:pt idx="17">
                  <c:v>3.0236204598974705</c:v>
                </c:pt>
                <c:pt idx="18">
                  <c:v>3.4710937668739295</c:v>
                </c:pt>
                <c:pt idx="19">
                  <c:v>3.9274067993278603</c:v>
                </c:pt>
                <c:pt idx="20">
                  <c:v>4.392679387484117</c:v>
                </c:pt>
                <c:pt idx="21">
                  <c:v>4.8670320567942955</c:v>
                </c:pt>
                <c:pt idx="22">
                  <c:v>5.3505860215700078</c:v>
                </c:pt>
                <c:pt idx="23">
                  <c:v>5.8434631785983608</c:v>
                </c:pt>
                <c:pt idx="24">
                  <c:v>6.345786100749736</c:v>
                </c:pt>
                <c:pt idx="25">
                  <c:v>6.8576780305733944</c:v>
                </c:pt>
                <c:pt idx="26">
                  <c:v>7.3792628738914257</c:v>
                </c:pt>
                <c:pt idx="27">
                  <c:v>7.9106651933880787</c:v>
                </c:pt>
                <c:pt idx="28">
                  <c:v>8.4520102022034305</c:v>
                </c:pt>
                <c:pt idx="29">
                  <c:v>9.0034237575312712</c:v>
                </c:pt>
                <c:pt idx="30">
                  <c:v>9.5650323542237725</c:v>
                </c:pt>
                <c:pt idx="31">
                  <c:v>10.136963118411751</c:v>
                </c:pt>
                <c:pt idx="32">
                  <c:v>10.719343801134992</c:v>
                </c:pt>
                <c:pt idx="33">
                  <c:v>11.312302771995279</c:v>
                </c:pt>
                <c:pt idx="34">
                  <c:v>11.915969012828663</c:v>
                </c:pt>
                <c:pt idx="35">
                  <c:v>12.530472111401563</c:v>
                </c:pt>
                <c:pt idx="36">
                  <c:v>13.155942255138894</c:v>
                </c:pt>
                <c:pt idx="37">
                  <c:v>13.792510224878546</c:v>
                </c:pt>
                <c:pt idx="38">
                  <c:v>14.440307388663795</c:v>
                </c:pt>
                <c:pt idx="39">
                  <c:v>15.099465695570769</c:v>
                </c:pt>
                <c:pt idx="40">
                  <c:v>15.770117669579887</c:v>
                </c:pt>
                <c:pt idx="41">
                  <c:v>16.452396403487185</c:v>
                </c:pt>
                <c:pt idx="42">
                  <c:v>17.14643555286596</c:v>
                </c:pt>
                <c:pt idx="43">
                  <c:v>17.85236933007743</c:v>
                </c:pt>
                <c:pt idx="44">
                  <c:v>18.570332498333201</c:v>
                </c:pt>
                <c:pt idx="45">
                  <c:v>19.3004603658175</c:v>
                </c:pt>
                <c:pt idx="46">
                  <c:v>20.042888779862807</c:v>
                </c:pt>
                <c:pt idx="47">
                  <c:v>20.797754121197471</c:v>
                </c:pt>
                <c:pt idx="48">
                  <c:v>21.565193298245113</c:v>
                </c:pt>
                <c:pt idx="49">
                  <c:v>22.345343741508479</c:v>
                </c:pt>
                <c:pt idx="50">
                  <c:v>23.138343398010576</c:v>
                </c:pt>
                <c:pt idx="51">
                  <c:v>23.944330725817558</c:v>
                </c:pt>
                <c:pt idx="52">
                  <c:v>24.763444688638671</c:v>
                </c:pt>
                <c:pt idx="53">
                  <c:v>25.595824750504143</c:v>
                </c:pt>
                <c:pt idx="54">
                  <c:v>26.441610870528145</c:v>
                </c:pt>
                <c:pt idx="55">
                  <c:v>27.300943497755732</c:v>
                </c:pt>
                <c:pt idx="56">
                  <c:v>28.173963566101996</c:v>
                </c:pt>
                <c:pt idx="57">
                  <c:v>29.060812489380147</c:v>
                </c:pt>
                <c:pt idx="58">
                  <c:v>29.961632156426326</c:v>
                </c:pt>
                <c:pt idx="59">
                  <c:v>30.876564926321443</c:v>
                </c:pt>
                <c:pt idx="60">
                  <c:v>31.805753623713059</c:v>
                </c:pt>
                <c:pt idx="61">
                  <c:v>32.749341534241253</c:v>
                </c:pt>
                <c:pt idx="62">
                  <c:v>33.707472400070742</c:v>
                </c:pt>
                <c:pt idx="63">
                  <c:v>34.680290415531971</c:v>
                </c:pt>
                <c:pt idx="64">
                  <c:v>35.667940222875167</c:v>
                </c:pt>
                <c:pt idx="65">
                  <c:v>36.67056690813547</c:v>
                </c:pt>
                <c:pt idx="66">
                  <c:v>37.688315997118963</c:v>
                </c:pt>
                <c:pt idx="67">
                  <c:v>38.721333451510411</c:v>
                </c:pt>
                <c:pt idx="68">
                  <c:v>39.769765665099037</c:v>
                </c:pt>
                <c:pt idx="69">
                  <c:v>40.83375946013458</c:v>
                </c:pt>
                <c:pt idx="70">
                  <c:v>41.913462083810806</c:v>
                </c:pt>
                <c:pt idx="71">
                  <c:v>43.009021204880362</c:v>
                </c:pt>
                <c:pt idx="72">
                  <c:v>44.120584910401398</c:v>
                </c:pt>
                <c:pt idx="73">
                  <c:v>45.248301702631011</c:v>
                </c:pt>
                <c:pt idx="74">
                  <c:v>46.392320496042949</c:v>
                </c:pt>
                <c:pt idx="75">
                  <c:v>47.552790614505255</c:v>
                </c:pt>
                <c:pt idx="76">
                  <c:v>48.729861788589531</c:v>
                </c:pt>
                <c:pt idx="77">
                  <c:v>49.923684153038948</c:v>
                </c:pt>
                <c:pt idx="78">
                  <c:v>51.134408244380765</c:v>
                </c:pt>
                <c:pt idx="79">
                  <c:v>52.362184998696009</c:v>
                </c:pt>
                <c:pt idx="80">
                  <c:v>53.607165749549537</c:v>
                </c:pt>
                <c:pt idx="81">
                  <c:v>54.869502226073749</c:v>
                </c:pt>
                <c:pt idx="82">
                  <c:v>56.14934655121796</c:v>
                </c:pt>
                <c:pt idx="83">
                  <c:v>57.446851240167433</c:v>
                </c:pt>
                <c:pt idx="84">
                  <c:v>58.762169198927978</c:v>
                </c:pt>
                <c:pt idx="85">
                  <c:v>60.095453723080979</c:v>
                </c:pt>
                <c:pt idx="86">
                  <c:v>61.44685849671788</c:v>
                </c:pt>
                <c:pt idx="87">
                  <c:v>62.816537591549604</c:v>
                </c:pt>
                <c:pt idx="88">
                  <c:v>64.2046454661985</c:v>
                </c:pt>
                <c:pt idx="89">
                  <c:v>65.611336965676671</c:v>
                </c:pt>
                <c:pt idx="90">
                  <c:v>67.036767321047179</c:v>
                </c:pt>
                <c:pt idx="91">
                  <c:v>68.481092149277387</c:v>
                </c:pt>
                <c:pt idx="92">
                  <c:v>69.944467453295573</c:v>
                </c:pt>
                <c:pt idx="93">
                  <c:v>71.427049622228907</c:v>
                </c:pt>
                <c:pt idx="94">
                  <c:v>72.928995431852726</c:v>
                </c:pt>
                <c:pt idx="95">
                  <c:v>74.450462045251584</c:v>
                </c:pt>
                <c:pt idx="96">
                  <c:v>75.991607013661195</c:v>
                </c:pt>
                <c:pt idx="97">
                  <c:v>77.552588277559408</c:v>
                </c:pt>
                <c:pt idx="98">
                  <c:v>79.133564167937692</c:v>
                </c:pt>
                <c:pt idx="99">
                  <c:v>80.734693407811733</c:v>
                </c:pt>
                <c:pt idx="100">
                  <c:v>82.356135113952675</c:v>
                </c:pt>
                <c:pt idx="101">
                  <c:v>83.998048798833821</c:v>
                </c:pt>
                <c:pt idx="102">
                  <c:v>85.660594372819432</c:v>
                </c:pt>
                <c:pt idx="103">
                  <c:v>87.343932146586837</c:v>
                </c:pt>
                <c:pt idx="104">
                  <c:v>89.048222833778041</c:v>
                </c:pt>
                <c:pt idx="105">
                  <c:v>90.773627553901704</c:v>
                </c:pt>
                <c:pt idx="106">
                  <c:v>92.520307835484118</c:v>
                </c:pt>
                <c:pt idx="107">
                  <c:v>94.288425619467588</c:v>
                </c:pt>
                <c:pt idx="108">
                  <c:v>96.07814326286541</c:v>
                </c:pt>
                <c:pt idx="109">
                  <c:v>97.889623542676134</c:v>
                </c:pt>
                <c:pt idx="110">
                  <c:v>99.723029660067908</c:v>
                </c:pt>
                <c:pt idx="111">
                  <c:v>101.57852524483665</c:v>
                </c:pt>
                <c:pt idx="112">
                  <c:v>103.45627436012677</c:v>
                </c:pt>
                <c:pt idx="113">
                  <c:v>105.35644150744554</c:v>
                </c:pt>
                <c:pt idx="114">
                  <c:v>107.27919163195831</c:v>
                </c:pt>
                <c:pt idx="115">
                  <c:v>109.22469012807827</c:v>
                </c:pt>
                <c:pt idx="116">
                  <c:v>111.19310284535355</c:v>
                </c:pt>
                <c:pt idx="117">
                  <c:v>113.18459609465417</c:v>
                </c:pt>
                <c:pt idx="118">
                  <c:v>115.19933665467303</c:v>
                </c:pt>
                <c:pt idx="119">
                  <c:v>117.23749177874535</c:v>
                </c:pt>
                <c:pt idx="120">
                  <c:v>119.2992292019822</c:v>
                </c:pt>
                <c:pt idx="121">
                  <c:v>121.38471714874188</c:v>
                </c:pt>
                <c:pt idx="122">
                  <c:v>123.49412434043145</c:v>
                </c:pt>
                <c:pt idx="123">
                  <c:v>125.62762000366072</c:v>
                </c:pt>
                <c:pt idx="124">
                  <c:v>127.78537387873143</c:v>
                </c:pt>
                <c:pt idx="125">
                  <c:v>129.96755622850364</c:v>
                </c:pt>
                <c:pt idx="126">
                  <c:v>132.17433784761619</c:v>
                </c:pt>
                <c:pt idx="127">
                  <c:v>134.4058900720799</c:v>
                </c:pt>
                <c:pt idx="128">
                  <c:v>136.66238478927744</c:v>
                </c:pt>
                <c:pt idx="129">
                  <c:v>138.94399444831916</c:v>
                </c:pt>
                <c:pt idx="130">
                  <c:v>141.25089207082544</c:v>
                </c:pt>
                <c:pt idx="131">
                  <c:v>143.5832512621262</c:v>
                </c:pt>
                <c:pt idx="132">
                  <c:v>145.94124622285261</c:v>
                </c:pt>
                <c:pt idx="133">
                  <c:v>148.32505176098508</c:v>
                </c:pt>
                <c:pt idx="134">
                  <c:v>150.73484330434246</c:v>
                </c:pt>
                <c:pt idx="135">
                  <c:v>153.17079691350457</c:v>
                </c:pt>
                <c:pt idx="136">
                  <c:v>155.63308929522458</c:v>
                </c:pt>
                <c:pt idx="137">
                  <c:v>158.12189781629635</c:v>
                </c:pt>
                <c:pt idx="138">
                  <c:v>160.6374005179369</c:v>
                </c:pt>
                <c:pt idx="139">
                  <c:v>163.17977613063067</c:v>
                </c:pt>
                <c:pt idx="140">
                  <c:v>165.7492040895458</c:v>
                </c:pt>
                <c:pt idx="141">
                  <c:v>168.34586455042432</c:v>
                </c:pt>
                <c:pt idx="142">
                  <c:v>170.96993840605884</c:v>
                </c:pt>
                <c:pt idx="143">
                  <c:v>173.62160730330481</c:v>
                </c:pt>
                <c:pt idx="144">
                  <c:v>176.30105366068085</c:v>
                </c:pt>
                <c:pt idx="145">
                  <c:v>179.00846068655952</c:v>
                </c:pt>
                <c:pt idx="146">
                  <c:v>181.74401239797206</c:v>
                </c:pt>
                <c:pt idx="147">
                  <c:v>184.50789364002006</c:v>
                </c:pt>
                <c:pt idx="148">
                  <c:v>187.30029010597733</c:v>
                </c:pt>
                <c:pt idx="149">
                  <c:v>190.12138835801701</c:v>
                </c:pt>
                <c:pt idx="150">
                  <c:v>192.97137584864541</c:v>
                </c:pt>
                <c:pt idx="151">
                  <c:v>195.85044094284819</c:v>
                </c:pt>
                <c:pt idx="152">
                  <c:v>198.75877294096389</c:v>
                </c:pt>
                <c:pt idx="153">
                  <c:v>201.69656210230886</c:v>
                </c:pt>
                <c:pt idx="154">
                  <c:v>204.66399966959085</c:v>
                </c:pt>
                <c:pt idx="155">
                  <c:v>207.66127789412602</c:v>
                </c:pt>
                <c:pt idx="156">
                  <c:v>210.68859006189453</c:v>
                </c:pt>
                <c:pt idx="157">
                  <c:v>213.74613052043506</c:v>
                </c:pt>
                <c:pt idx="158">
                  <c:v>216.83409470667613</c:v>
                </c:pt>
                <c:pt idx="159">
                  <c:v>219.95267917564271</c:v>
                </c:pt>
                <c:pt idx="160">
                  <c:v>223.10208163014858</c:v>
                </c:pt>
                <c:pt idx="161">
                  <c:v>226.28250095146157</c:v>
                </c:pt>
                <c:pt idx="162">
                  <c:v>229.49413723101566</c:v>
                </c:pt>
                <c:pt idx="163">
                  <c:v>232.73719180315734</c:v>
                </c:pt>
                <c:pt idx="164">
                  <c:v>236.01186727903203</c:v>
                </c:pt>
                <c:pt idx="165">
                  <c:v>239.31836758157203</c:v>
                </c:pt>
                <c:pt idx="166">
                  <c:v>242.65689798171493</c:v>
                </c:pt>
                <c:pt idx="167">
                  <c:v>246.02766513582984</c:v>
                </c:pt>
                <c:pt idx="168">
                  <c:v>249.43087712444682</c:v>
                </c:pt>
                <c:pt idx="169">
                  <c:v>252.86674349229187</c:v>
                </c:pt>
                <c:pt idx="170">
                  <c:v>256.33547528974884</c:v>
                </c:pt>
                <c:pt idx="171">
                  <c:v>259.8372851157298</c:v>
                </c:pt>
                <c:pt idx="172">
                  <c:v>263.37238716208464</c:v>
                </c:pt>
                <c:pt idx="173">
                  <c:v>266.94099725954067</c:v>
                </c:pt>
                <c:pt idx="174">
                  <c:v>270.543332925306</c:v>
                </c:pt>
                <c:pt idx="175">
                  <c:v>274.17961341237128</c:v>
                </c:pt>
                <c:pt idx="176">
                  <c:v>277.8500597605767</c:v>
                </c:pt>
                <c:pt idx="177">
                  <c:v>281.55489484954302</c:v>
                </c:pt>
                <c:pt idx="178">
                  <c:v>285.29434345356208</c:v>
                </c:pt>
                <c:pt idx="179">
                  <c:v>289.06863229845652</c:v>
                </c:pt>
                <c:pt idx="180">
                  <c:v>292.8779901206367</c:v>
                </c:pt>
                <c:pt idx="181">
                  <c:v>296.72264772830937</c:v>
                </c:pt>
                <c:pt idx="182">
                  <c:v>300.6028380650298</c:v>
                </c:pt>
                <c:pt idx="183">
                  <c:v>304.51879627572418</c:v>
                </c:pt>
                <c:pt idx="184">
                  <c:v>308.47075977516829</c:v>
                </c:pt>
                <c:pt idx="185">
                  <c:v>312.45896831924028</c:v>
                </c:pt>
                <c:pt idx="186">
                  <c:v>316.48366407891376</c:v>
                </c:pt>
                <c:pt idx="187">
                  <c:v>320.54509171720349</c:v>
                </c:pt>
                <c:pt idx="188">
                  <c:v>324.64349846923017</c:v>
                </c:pt>
                <c:pt idx="189">
                  <c:v>328.77913422550188</c:v>
                </c:pt>
                <c:pt idx="190">
                  <c:v>332.95225161865488</c:v>
                </c:pt>
                <c:pt idx="191">
                  <c:v>337.16310611374462</c:v>
                </c:pt>
                <c:pt idx="192">
                  <c:v>341.41195610239077</c:v>
                </c:pt>
                <c:pt idx="193">
                  <c:v>345.69906300085887</c:v>
                </c:pt>
                <c:pt idx="194">
                  <c:v>350.02469135239244</c:v>
                </c:pt>
                <c:pt idx="195">
                  <c:v>354.38910893400129</c:v>
                </c:pt>
                <c:pt idx="196">
                  <c:v>358.79258686791746</c:v>
                </c:pt>
                <c:pt idx="197">
                  <c:v>363.23539973806436</c:v>
                </c:pt>
                <c:pt idx="198">
                  <c:v>367.71782571172633</c:v>
                </c:pt>
                <c:pt idx="199">
                  <c:v>372.2401466668353</c:v>
                </c:pt>
                <c:pt idx="200">
                  <c:v>376.80264832511699</c:v>
                </c:pt>
                <c:pt idx="201">
                  <c:v>381.40562039149523</c:v>
                </c:pt>
                <c:pt idx="202">
                  <c:v>386.04935670015237</c:v>
                </c:pt>
                <c:pt idx="203">
                  <c:v>390.73415536757886</c:v>
                </c:pt>
                <c:pt idx="204">
                  <c:v>395.46031895317702</c:v>
                </c:pt>
                <c:pt idx="205">
                  <c:v>400.22815462776157</c:v>
                </c:pt>
                <c:pt idx="206">
                  <c:v>405.03797435059778</c:v>
                </c:pt>
                <c:pt idx="207">
                  <c:v>409.89009505544851</c:v>
                </c:pt>
                <c:pt idx="208">
                  <c:v>414.78483884625177</c:v>
                </c:pt>
                <c:pt idx="209">
                  <c:v>419.72253320315633</c:v>
                </c:pt>
                <c:pt idx="210">
                  <c:v>424.70351119947577</c:v>
                </c:pt>
                <c:pt idx="211">
                  <c:v>429.72811173048325</c:v>
                </c:pt>
                <c:pt idx="212">
                  <c:v>434.79667975479572</c:v>
                </c:pt>
                <c:pt idx="213">
                  <c:v>439.90956654930625</c:v>
                </c:pt>
                <c:pt idx="214">
                  <c:v>445.06712997856789</c:v>
                </c:pt>
                <c:pt idx="215">
                  <c:v>450.26973477988338</c:v>
                </c:pt>
                <c:pt idx="216">
                  <c:v>455.51775286509331</c:v>
                </c:pt>
                <c:pt idx="217">
                  <c:v>460.81156364048366</c:v>
                </c:pt>
                <c:pt idx="218">
                  <c:v>466.15155434618879</c:v>
                </c:pt>
                <c:pt idx="219">
                  <c:v>471.53812041667419</c:v>
                </c:pt>
                <c:pt idx="220">
                  <c:v>476.97166586399356</c:v>
                </c:pt>
                <c:pt idx="221">
                  <c:v>482.45260368566869</c:v>
                </c:pt>
                <c:pt idx="222">
                  <c:v>487.98135629938599</c:v>
                </c:pt>
                <c:pt idx="223">
                  <c:v>493.55835600672043</c:v>
                </c:pt>
                <c:pt idx="224">
                  <c:v>499.18404548839283</c:v>
                </c:pt>
                <c:pt idx="225">
                  <c:v>504.85887833405468</c:v>
                </c:pt>
                <c:pt idx="226">
                  <c:v>510.58331960954661</c:v>
                </c:pt>
                <c:pt idx="227">
                  <c:v>516.35784646524257</c:v>
                </c:pt>
                <c:pt idx="228">
                  <c:v>522.18294878934694</c:v>
                </c:pt>
                <c:pt idx="229">
                  <c:v>528.05912991043033</c:v>
                </c:pt>
                <c:pt idx="230">
                  <c:v>533.98690735424998</c:v>
                </c:pt>
                <c:pt idx="231">
                  <c:v>539.96681366015912</c:v>
                </c:pt>
                <c:pt idx="232">
                  <c:v>545.99939726336163</c:v>
                </c:pt>
                <c:pt idx="233">
                  <c:v>552.08522344994276</c:v>
                </c:pt>
                <c:pt idx="234">
                  <c:v>558.22487539263773</c:v>
                </c:pt>
                <c:pt idx="235">
                  <c:v>564.41895527611143</c:v>
                </c:pt>
                <c:pt idx="236">
                  <c:v>570.66808552210568</c:v>
                </c:pt>
                <c:pt idx="237">
                  <c:v>576.97291012590108</c:v>
                </c:pt>
                <c:pt idx="238">
                  <c:v>583.3340961175204</c:v>
                </c:pt>
                <c:pt idx="239">
                  <c:v>589.75233516277422</c:v>
                </c:pt>
                <c:pt idx="240">
                  <c:v>596.22834532191882</c:v>
                </c:pt>
                <c:pt idx="241">
                  <c:v>602.76287298612783</c:v>
                </c:pt>
                <c:pt idx="242">
                  <c:v>609.356695015421</c:v>
                </c:pt>
                <c:pt idx="243">
                  <c:v>616.01062110568091</c:v>
                </c:pt>
                <c:pt idx="244">
                  <c:v>622.72549641681371</c:v>
                </c:pt>
                <c:pt idx="245">
                  <c:v>629.50220450012864</c:v>
                </c:pt>
                <c:pt idx="246">
                  <c:v>636.34167056953436</c:v>
                </c:pt>
                <c:pt idx="247">
                  <c:v>643.24486516982131</c:v>
                </c:pt>
                <c:pt idx="248">
                  <c:v>650.21280830533476</c:v>
                </c:pt>
                <c:pt idx="249">
                  <c:v>657.24657410522036</c:v>
                </c:pt>
                <c:pt idx="250">
                  <c:v>664.34729611715204</c:v>
                </c:pt>
                <c:pt idx="251">
                  <c:v>671.51617334093078</c:v>
                </c:pt>
                <c:pt idx="252">
                  <c:v>678.75447713895016</c:v>
                </c:pt>
                <c:pt idx="253">
                  <c:v>686.063559191222</c:v>
                </c:pt>
                <c:pt idx="254">
                  <c:v>693.44486070437404</c:v>
                </c:pt>
                <c:pt idx="255">
                  <c:v>700.8999231359162</c:v>
                </c:pt>
                <c:pt idx="256">
                  <c:v>708.43040076453508</c:v>
                </c:pt>
                <c:pt idx="257">
                  <c:v>716.03807552838225</c:v>
                </c:pt>
                <c:pt idx="258">
                  <c:v>723.72487467547683</c:v>
                </c:pt>
                <c:pt idx="259">
                  <c:v>731.49289193678987</c:v>
                </c:pt>
                <c:pt idx="260">
                  <c:v>739.34441316074788</c:v>
                </c:pt>
                <c:pt idx="261">
                  <c:v>747.28194766819672</c:v>
                </c:pt>
                <c:pt idx="262">
                  <c:v>755.30826704193123</c:v>
                </c:pt>
                <c:pt idx="263">
                  <c:v>763.42645372609536</c:v>
                </c:pt>
                <c:pt idx="264">
                  <c:v>771.63996279064679</c:v>
                </c:pt>
                <c:pt idx="265">
                  <c:v>779.95270170619926</c:v>
                </c:pt>
                <c:pt idx="266">
                  <c:v>788.36913530162485</c:v>
                </c:pt>
                <c:pt idx="267">
                  <c:v>796.89442682951744</c:v>
                </c:pt>
                <c:pt idx="268">
                  <c:v>805.53463233998741</c:v>
                </c:pt>
                <c:pt idx="269">
                  <c:v>814.29697651608751</c:v>
                </c:pt>
                <c:pt idx="270">
                  <c:v>823.19025823428547</c:v>
                </c:pt>
                <c:pt idx="271">
                  <c:v>832.22547337521326</c:v>
                </c:pt>
                <c:pt idx="272">
                  <c:v>841.41682510868532</c:v>
                </c:pt>
                <c:pt idx="273">
                  <c:v>850.78348378975215</c:v>
                </c:pt>
                <c:pt idx="274">
                  <c:v>860.35296522769443</c:v>
                </c:pt>
                <c:pt idx="275">
                  <c:v>870.16860157528833</c:v>
                </c:pt>
                <c:pt idx="276">
                  <c:v>880.31037219675477</c:v>
                </c:pt>
                <c:pt idx="277">
                  <c:v>890.99070955421132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49792"/>
        <c:axId val="104650368"/>
      </c:scatterChart>
      <c:valAx>
        <c:axId val="1046497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Sat [⁰F]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4650368"/>
        <c:crosses val="autoZero"/>
        <c:crossBetween val="midCat"/>
      </c:valAx>
      <c:valAx>
        <c:axId val="10465036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psig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4649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11</xdr:col>
      <xdr:colOff>527096</xdr:colOff>
      <xdr:row>10</xdr:row>
      <xdr:rowOff>133349</xdr:rowOff>
    </xdr:to>
    <xdr:pic>
      <xdr:nvPicPr>
        <xdr:cNvPr id="2" name="Picture 1" descr="http://farm3.static.flickr.com/2144/2341509074_39ab7fdbcc_o_d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0"/>
          <a:ext cx="3841796" cy="2085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28575</xdr:colOff>
      <xdr:row>0</xdr:row>
      <xdr:rowOff>128587</xdr:rowOff>
    </xdr:from>
    <xdr:to>
      <xdr:col>21</xdr:col>
      <xdr:colOff>333375</xdr:colOff>
      <xdr:row>15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B1" sqref="B1"/>
    </sheetView>
  </sheetViews>
  <sheetFormatPr defaultRowHeight="15" x14ac:dyDescent="0.25"/>
  <cols>
    <col min="1" max="1" width="30.5703125" customWidth="1"/>
    <col min="2" max="2" width="5.5703125" bestFit="1" customWidth="1"/>
    <col min="3" max="3" width="12.140625" bestFit="1" customWidth="1"/>
    <col min="4" max="4" width="114.85546875" customWidth="1"/>
  </cols>
  <sheetData>
    <row r="1" spans="1:4" s="6" customFormat="1" ht="30" customHeight="1" x14ac:dyDescent="0.25">
      <c r="A1" s="6" t="s">
        <v>4</v>
      </c>
      <c r="B1" s="8">
        <v>65</v>
      </c>
      <c r="C1" s="9" t="s">
        <v>3</v>
      </c>
      <c r="D1" s="10" t="s">
        <v>33</v>
      </c>
    </row>
    <row r="2" spans="1:4" s="6" customFormat="1" ht="30" customHeight="1" x14ac:dyDescent="0.25">
      <c r="A2" s="6" t="s">
        <v>5</v>
      </c>
      <c r="B2" s="8">
        <v>93</v>
      </c>
      <c r="C2" s="9" t="s">
        <v>29</v>
      </c>
      <c r="D2" s="10" t="s">
        <v>38</v>
      </c>
    </row>
    <row r="3" spans="1:4" s="6" customFormat="1" ht="30" customHeight="1" x14ac:dyDescent="0.25">
      <c r="A3" s="6" t="s">
        <v>10</v>
      </c>
      <c r="B3" s="11">
        <f>((3*B1)-80-B2)/2</f>
        <v>11</v>
      </c>
      <c r="C3" s="9" t="s">
        <v>2</v>
      </c>
      <c r="D3" s="10" t="s">
        <v>32</v>
      </c>
    </row>
    <row r="4" spans="1:4" s="6" customFormat="1" ht="30" customHeight="1" x14ac:dyDescent="0.25">
      <c r="A4" s="6" t="s">
        <v>6</v>
      </c>
      <c r="B4" s="8">
        <v>60</v>
      </c>
      <c r="C4" s="9" t="s">
        <v>2</v>
      </c>
      <c r="D4" s="10" t="s">
        <v>31</v>
      </c>
    </row>
    <row r="5" spans="1:4" s="6" customFormat="1" ht="30" customHeight="1" x14ac:dyDescent="0.25">
      <c r="A5" s="6" t="s">
        <v>7</v>
      </c>
      <c r="B5" s="8">
        <v>80</v>
      </c>
      <c r="C5" s="9" t="s">
        <v>8</v>
      </c>
      <c r="D5" s="10" t="s">
        <v>34</v>
      </c>
    </row>
    <row r="6" spans="1:4" s="6" customFormat="1" ht="30" customHeight="1" x14ac:dyDescent="0.25">
      <c r="A6" s="6" t="s">
        <v>9</v>
      </c>
      <c r="B6" s="12">
        <f>B4-'R22 PT Calcs'!$K$21</f>
        <v>12.457213325500504</v>
      </c>
      <c r="C6" s="9" t="s">
        <v>2</v>
      </c>
      <c r="D6" s="10" t="s">
        <v>35</v>
      </c>
    </row>
    <row r="7" spans="1:4" s="6" customFormat="1" ht="30" customHeight="1" x14ac:dyDescent="0.25">
      <c r="A7" s="6" t="str">
        <f>"Target suction line temperature @ " &amp; B5 &amp; " psig"</f>
        <v>Target suction line temperature @ 80 psig</v>
      </c>
      <c r="B7" s="12">
        <f>'R22 PT Calcs'!$K$21+B3</f>
        <v>58.542786674499496</v>
      </c>
      <c r="C7" s="9" t="s">
        <v>2</v>
      </c>
      <c r="D7" s="10" t="s">
        <v>37</v>
      </c>
    </row>
    <row r="10" spans="1:4" x14ac:dyDescent="0.25">
      <c r="A10" s="7" t="s">
        <v>36</v>
      </c>
    </row>
    <row r="11" spans="1:4" x14ac:dyDescent="0.25">
      <c r="A11" s="7" t="s">
        <v>30</v>
      </c>
    </row>
    <row r="16" spans="1:4" x14ac:dyDescent="0.25">
      <c r="A16" s="3"/>
    </row>
    <row r="17" spans="1:1" x14ac:dyDescent="0.25">
      <c r="A1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workbookViewId="0"/>
  </sheetViews>
  <sheetFormatPr defaultRowHeight="15" x14ac:dyDescent="0.25"/>
  <cols>
    <col min="1" max="1" width="10.28515625" style="1" bestFit="1" customWidth="1"/>
    <col min="2" max="4" width="5" bestFit="1" customWidth="1"/>
    <col min="5" max="31" width="3" bestFit="1" customWidth="1"/>
    <col min="32" max="32" width="4" bestFit="1" customWidth="1"/>
  </cols>
  <sheetData>
    <row r="1" spans="1:32" s="1" customFormat="1" x14ac:dyDescent="0.25">
      <c r="B1" s="13" t="s">
        <v>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</row>
    <row r="2" spans="1:32" s="1" customFormat="1" x14ac:dyDescent="0.25">
      <c r="A2" s="1" t="s">
        <v>0</v>
      </c>
      <c r="B2" s="1">
        <v>70</v>
      </c>
      <c r="C2" s="1">
        <v>71</v>
      </c>
      <c r="D2" s="1">
        <v>72</v>
      </c>
      <c r="E2" s="1">
        <v>73</v>
      </c>
      <c r="F2" s="1">
        <v>74</v>
      </c>
      <c r="G2" s="1">
        <v>75</v>
      </c>
      <c r="H2" s="1">
        <v>76</v>
      </c>
      <c r="I2" s="1">
        <v>77</v>
      </c>
      <c r="J2" s="1">
        <v>78</v>
      </c>
      <c r="K2" s="1">
        <v>79</v>
      </c>
      <c r="L2" s="1">
        <v>80</v>
      </c>
      <c r="M2" s="1">
        <v>81</v>
      </c>
      <c r="N2" s="1">
        <v>82</v>
      </c>
      <c r="O2" s="1">
        <v>83</v>
      </c>
      <c r="P2" s="1">
        <v>84</v>
      </c>
      <c r="Q2" s="1">
        <v>85</v>
      </c>
      <c r="R2" s="1">
        <v>86</v>
      </c>
      <c r="S2" s="1">
        <v>87</v>
      </c>
      <c r="T2" s="1">
        <v>88</v>
      </c>
      <c r="U2" s="1">
        <v>89</v>
      </c>
      <c r="V2" s="1">
        <v>90</v>
      </c>
      <c r="W2" s="1">
        <v>91</v>
      </c>
      <c r="X2" s="1">
        <v>92</v>
      </c>
      <c r="Y2" s="1">
        <v>93</v>
      </c>
      <c r="Z2" s="1">
        <v>94</v>
      </c>
      <c r="AA2" s="1">
        <v>95</v>
      </c>
      <c r="AB2" s="1">
        <v>96</v>
      </c>
      <c r="AC2" s="1">
        <v>97</v>
      </c>
      <c r="AD2" s="1">
        <v>98</v>
      </c>
      <c r="AE2" s="1">
        <v>99</v>
      </c>
      <c r="AF2" s="1">
        <v>100</v>
      </c>
    </row>
    <row r="3" spans="1:32" x14ac:dyDescent="0.25">
      <c r="A3" s="1">
        <v>60</v>
      </c>
      <c r="B3">
        <f>((3*$A3)-80-B$2)/2</f>
        <v>15</v>
      </c>
      <c r="C3">
        <f>((3*$A3)-80-C$2)/2</f>
        <v>14.5</v>
      </c>
      <c r="D3">
        <f>((3*$A3)-80-D$2)/2</f>
        <v>14</v>
      </c>
      <c r="E3">
        <f t="shared" ref="E3:T18" si="0">((3*$A3)-80-E$2)/2</f>
        <v>13.5</v>
      </c>
      <c r="F3">
        <f t="shared" si="0"/>
        <v>13</v>
      </c>
      <c r="G3">
        <f t="shared" si="0"/>
        <v>12.5</v>
      </c>
      <c r="H3">
        <f t="shared" si="0"/>
        <v>12</v>
      </c>
      <c r="I3">
        <f t="shared" si="0"/>
        <v>11.5</v>
      </c>
      <c r="J3">
        <f t="shared" si="0"/>
        <v>11</v>
      </c>
      <c r="K3">
        <f t="shared" si="0"/>
        <v>10.5</v>
      </c>
      <c r="L3">
        <f t="shared" si="0"/>
        <v>10</v>
      </c>
      <c r="M3">
        <f t="shared" si="0"/>
        <v>9.5</v>
      </c>
      <c r="N3">
        <f t="shared" si="0"/>
        <v>9</v>
      </c>
      <c r="O3">
        <f t="shared" si="0"/>
        <v>8.5</v>
      </c>
      <c r="P3">
        <f t="shared" si="0"/>
        <v>8</v>
      </c>
      <c r="Q3">
        <f t="shared" si="0"/>
        <v>7.5</v>
      </c>
      <c r="R3">
        <f t="shared" si="0"/>
        <v>7</v>
      </c>
      <c r="S3">
        <f t="shared" si="0"/>
        <v>6.5</v>
      </c>
      <c r="T3">
        <f t="shared" si="0"/>
        <v>6</v>
      </c>
      <c r="U3">
        <f t="shared" ref="U3:AF18" si="1">((3*$A3)-80-U$2)/2</f>
        <v>5.5</v>
      </c>
      <c r="V3">
        <f t="shared" si="1"/>
        <v>5</v>
      </c>
      <c r="W3">
        <f t="shared" si="1"/>
        <v>4.5</v>
      </c>
      <c r="X3">
        <f t="shared" si="1"/>
        <v>4</v>
      </c>
      <c r="Y3">
        <f t="shared" si="1"/>
        <v>3.5</v>
      </c>
      <c r="Z3">
        <f t="shared" si="1"/>
        <v>3</v>
      </c>
      <c r="AA3">
        <f t="shared" si="1"/>
        <v>2.5</v>
      </c>
      <c r="AB3">
        <f t="shared" si="1"/>
        <v>2</v>
      </c>
      <c r="AC3">
        <f t="shared" si="1"/>
        <v>1.5</v>
      </c>
      <c r="AD3">
        <f t="shared" si="1"/>
        <v>1</v>
      </c>
      <c r="AE3">
        <f t="shared" si="1"/>
        <v>0.5</v>
      </c>
      <c r="AF3">
        <f t="shared" si="1"/>
        <v>0</v>
      </c>
    </row>
    <row r="4" spans="1:32" x14ac:dyDescent="0.25">
      <c r="A4" s="1">
        <v>61</v>
      </c>
      <c r="B4">
        <f>((3*$A4)-80-B$2)/2</f>
        <v>16.5</v>
      </c>
      <c r="C4">
        <f t="shared" ref="C4:R28" si="2">((3*$A4)-80-C$2)/2</f>
        <v>16</v>
      </c>
      <c r="D4">
        <f t="shared" si="2"/>
        <v>15.5</v>
      </c>
      <c r="E4">
        <f t="shared" si="0"/>
        <v>15</v>
      </c>
      <c r="F4">
        <f t="shared" si="0"/>
        <v>14.5</v>
      </c>
      <c r="G4">
        <f t="shared" si="0"/>
        <v>14</v>
      </c>
      <c r="H4">
        <f t="shared" si="0"/>
        <v>13.5</v>
      </c>
      <c r="I4">
        <f t="shared" si="0"/>
        <v>13</v>
      </c>
      <c r="J4">
        <f t="shared" si="0"/>
        <v>12.5</v>
      </c>
      <c r="K4">
        <f t="shared" si="0"/>
        <v>12</v>
      </c>
      <c r="L4">
        <f t="shared" si="0"/>
        <v>11.5</v>
      </c>
      <c r="M4">
        <f t="shared" si="0"/>
        <v>11</v>
      </c>
      <c r="N4">
        <f t="shared" si="0"/>
        <v>10.5</v>
      </c>
      <c r="O4">
        <f t="shared" si="0"/>
        <v>10</v>
      </c>
      <c r="P4">
        <f t="shared" si="0"/>
        <v>9.5</v>
      </c>
      <c r="Q4">
        <f t="shared" si="0"/>
        <v>9</v>
      </c>
      <c r="R4">
        <f t="shared" si="0"/>
        <v>8.5</v>
      </c>
      <c r="S4">
        <f t="shared" si="0"/>
        <v>8</v>
      </c>
      <c r="T4">
        <f t="shared" si="0"/>
        <v>7.5</v>
      </c>
      <c r="U4">
        <f t="shared" si="1"/>
        <v>7</v>
      </c>
      <c r="V4">
        <f t="shared" si="1"/>
        <v>6.5</v>
      </c>
      <c r="W4">
        <f t="shared" si="1"/>
        <v>6</v>
      </c>
      <c r="X4">
        <f t="shared" si="1"/>
        <v>5.5</v>
      </c>
      <c r="Y4">
        <f t="shared" si="1"/>
        <v>5</v>
      </c>
      <c r="Z4">
        <f t="shared" si="1"/>
        <v>4.5</v>
      </c>
      <c r="AA4">
        <f t="shared" si="1"/>
        <v>4</v>
      </c>
      <c r="AB4">
        <f t="shared" si="1"/>
        <v>3.5</v>
      </c>
      <c r="AC4">
        <f t="shared" si="1"/>
        <v>3</v>
      </c>
      <c r="AD4">
        <f t="shared" si="1"/>
        <v>2.5</v>
      </c>
      <c r="AE4">
        <f t="shared" si="1"/>
        <v>2</v>
      </c>
      <c r="AF4">
        <f t="shared" si="1"/>
        <v>1.5</v>
      </c>
    </row>
    <row r="5" spans="1:32" x14ac:dyDescent="0.25">
      <c r="A5" s="1">
        <v>62</v>
      </c>
      <c r="B5">
        <f>((3*$A5)-80-B$2)/2</f>
        <v>18</v>
      </c>
      <c r="C5">
        <f t="shared" si="2"/>
        <v>17.5</v>
      </c>
      <c r="D5">
        <f t="shared" si="2"/>
        <v>17</v>
      </c>
      <c r="E5">
        <f t="shared" si="0"/>
        <v>16.5</v>
      </c>
      <c r="F5">
        <f t="shared" si="0"/>
        <v>16</v>
      </c>
      <c r="G5">
        <f t="shared" si="0"/>
        <v>15.5</v>
      </c>
      <c r="H5">
        <f t="shared" si="0"/>
        <v>15</v>
      </c>
      <c r="I5">
        <f t="shared" si="0"/>
        <v>14.5</v>
      </c>
      <c r="J5">
        <f t="shared" si="0"/>
        <v>14</v>
      </c>
      <c r="K5">
        <f t="shared" si="0"/>
        <v>13.5</v>
      </c>
      <c r="L5">
        <f t="shared" si="0"/>
        <v>13</v>
      </c>
      <c r="M5">
        <f t="shared" si="0"/>
        <v>12.5</v>
      </c>
      <c r="N5">
        <f t="shared" si="0"/>
        <v>12</v>
      </c>
      <c r="O5">
        <f t="shared" si="0"/>
        <v>11.5</v>
      </c>
      <c r="P5">
        <f t="shared" si="0"/>
        <v>11</v>
      </c>
      <c r="Q5">
        <f t="shared" si="0"/>
        <v>10.5</v>
      </c>
      <c r="R5">
        <f t="shared" si="0"/>
        <v>10</v>
      </c>
      <c r="S5">
        <f t="shared" si="0"/>
        <v>9.5</v>
      </c>
      <c r="T5">
        <f t="shared" si="0"/>
        <v>9</v>
      </c>
      <c r="U5">
        <f t="shared" si="1"/>
        <v>8.5</v>
      </c>
      <c r="V5">
        <f t="shared" si="1"/>
        <v>8</v>
      </c>
      <c r="W5">
        <f t="shared" si="1"/>
        <v>7.5</v>
      </c>
      <c r="X5">
        <f t="shared" si="1"/>
        <v>7</v>
      </c>
      <c r="Y5">
        <f t="shared" si="1"/>
        <v>6.5</v>
      </c>
      <c r="Z5">
        <f t="shared" si="1"/>
        <v>6</v>
      </c>
      <c r="AA5">
        <f t="shared" si="1"/>
        <v>5.5</v>
      </c>
      <c r="AB5">
        <f t="shared" si="1"/>
        <v>5</v>
      </c>
      <c r="AC5">
        <f t="shared" si="1"/>
        <v>4.5</v>
      </c>
      <c r="AD5">
        <f t="shared" si="1"/>
        <v>4</v>
      </c>
      <c r="AE5">
        <f t="shared" si="1"/>
        <v>3.5</v>
      </c>
      <c r="AF5">
        <f t="shared" si="1"/>
        <v>3</v>
      </c>
    </row>
    <row r="6" spans="1:32" x14ac:dyDescent="0.25">
      <c r="A6" s="1">
        <v>63</v>
      </c>
      <c r="B6">
        <f>((3*$A6)-80-B$2)/2</f>
        <v>19.5</v>
      </c>
      <c r="C6">
        <f t="shared" si="2"/>
        <v>19</v>
      </c>
      <c r="D6">
        <f t="shared" si="2"/>
        <v>18.5</v>
      </c>
      <c r="E6">
        <f t="shared" si="0"/>
        <v>18</v>
      </c>
      <c r="F6">
        <f t="shared" si="0"/>
        <v>17.5</v>
      </c>
      <c r="G6">
        <f t="shared" si="0"/>
        <v>17</v>
      </c>
      <c r="H6">
        <f t="shared" si="0"/>
        <v>16.5</v>
      </c>
      <c r="I6">
        <f t="shared" si="0"/>
        <v>16</v>
      </c>
      <c r="J6">
        <f t="shared" si="0"/>
        <v>15.5</v>
      </c>
      <c r="K6">
        <f t="shared" si="0"/>
        <v>15</v>
      </c>
      <c r="L6">
        <f t="shared" si="0"/>
        <v>14.5</v>
      </c>
      <c r="M6">
        <f t="shared" si="0"/>
        <v>14</v>
      </c>
      <c r="N6">
        <f t="shared" si="0"/>
        <v>13.5</v>
      </c>
      <c r="O6">
        <f t="shared" si="0"/>
        <v>13</v>
      </c>
      <c r="P6">
        <f t="shared" si="0"/>
        <v>12.5</v>
      </c>
      <c r="Q6">
        <f t="shared" si="0"/>
        <v>12</v>
      </c>
      <c r="R6">
        <f t="shared" si="0"/>
        <v>11.5</v>
      </c>
      <c r="S6">
        <f t="shared" si="0"/>
        <v>11</v>
      </c>
      <c r="T6">
        <f t="shared" si="0"/>
        <v>10.5</v>
      </c>
      <c r="U6">
        <f t="shared" si="1"/>
        <v>10</v>
      </c>
      <c r="V6">
        <f t="shared" si="1"/>
        <v>9.5</v>
      </c>
      <c r="W6">
        <f t="shared" si="1"/>
        <v>9</v>
      </c>
      <c r="X6">
        <f t="shared" si="1"/>
        <v>8.5</v>
      </c>
      <c r="Y6">
        <f t="shared" si="1"/>
        <v>8</v>
      </c>
      <c r="Z6">
        <f t="shared" si="1"/>
        <v>7.5</v>
      </c>
      <c r="AA6">
        <f t="shared" si="1"/>
        <v>7</v>
      </c>
      <c r="AB6">
        <f t="shared" si="1"/>
        <v>6.5</v>
      </c>
      <c r="AC6">
        <f t="shared" si="1"/>
        <v>6</v>
      </c>
      <c r="AD6">
        <f t="shared" si="1"/>
        <v>5.5</v>
      </c>
      <c r="AE6">
        <f t="shared" si="1"/>
        <v>5</v>
      </c>
      <c r="AF6">
        <f t="shared" si="1"/>
        <v>4.5</v>
      </c>
    </row>
    <row r="7" spans="1:32" x14ac:dyDescent="0.25">
      <c r="A7" s="1">
        <v>64</v>
      </c>
      <c r="B7">
        <f t="shared" ref="B7:B28" si="3">((3*$A7)-80-B$2)/2</f>
        <v>21</v>
      </c>
      <c r="C7">
        <f t="shared" si="2"/>
        <v>20.5</v>
      </c>
      <c r="D7">
        <f t="shared" si="2"/>
        <v>20</v>
      </c>
      <c r="E7">
        <f t="shared" si="0"/>
        <v>19.5</v>
      </c>
      <c r="F7">
        <f t="shared" si="0"/>
        <v>19</v>
      </c>
      <c r="G7">
        <f t="shared" si="0"/>
        <v>18.5</v>
      </c>
      <c r="H7">
        <f t="shared" si="0"/>
        <v>18</v>
      </c>
      <c r="I7">
        <f t="shared" si="0"/>
        <v>17.5</v>
      </c>
      <c r="J7">
        <f t="shared" si="0"/>
        <v>17</v>
      </c>
      <c r="K7">
        <f t="shared" si="0"/>
        <v>16.5</v>
      </c>
      <c r="L7">
        <f t="shared" si="0"/>
        <v>16</v>
      </c>
      <c r="M7">
        <f t="shared" si="0"/>
        <v>15.5</v>
      </c>
      <c r="N7">
        <f t="shared" si="0"/>
        <v>15</v>
      </c>
      <c r="O7">
        <f t="shared" si="0"/>
        <v>14.5</v>
      </c>
      <c r="P7">
        <f t="shared" si="0"/>
        <v>14</v>
      </c>
      <c r="Q7">
        <f t="shared" si="0"/>
        <v>13.5</v>
      </c>
      <c r="R7">
        <f t="shared" si="0"/>
        <v>13</v>
      </c>
      <c r="S7">
        <f t="shared" si="0"/>
        <v>12.5</v>
      </c>
      <c r="T7">
        <f t="shared" si="0"/>
        <v>12</v>
      </c>
      <c r="U7">
        <f t="shared" si="1"/>
        <v>11.5</v>
      </c>
      <c r="V7">
        <f t="shared" si="1"/>
        <v>11</v>
      </c>
      <c r="W7">
        <f t="shared" si="1"/>
        <v>10.5</v>
      </c>
      <c r="X7">
        <f t="shared" si="1"/>
        <v>10</v>
      </c>
      <c r="Y7">
        <f t="shared" si="1"/>
        <v>9.5</v>
      </c>
      <c r="Z7">
        <f t="shared" si="1"/>
        <v>9</v>
      </c>
      <c r="AA7">
        <f t="shared" si="1"/>
        <v>8.5</v>
      </c>
      <c r="AB7">
        <f t="shared" si="1"/>
        <v>8</v>
      </c>
      <c r="AC7">
        <f t="shared" si="1"/>
        <v>7.5</v>
      </c>
      <c r="AD7">
        <f t="shared" si="1"/>
        <v>7</v>
      </c>
      <c r="AE7">
        <f t="shared" si="1"/>
        <v>6.5</v>
      </c>
      <c r="AF7">
        <f t="shared" si="1"/>
        <v>6</v>
      </c>
    </row>
    <row r="8" spans="1:32" x14ac:dyDescent="0.25">
      <c r="A8" s="1">
        <v>65</v>
      </c>
      <c r="B8">
        <f t="shared" si="3"/>
        <v>22.5</v>
      </c>
      <c r="C8">
        <f t="shared" si="2"/>
        <v>22</v>
      </c>
      <c r="D8">
        <f t="shared" si="2"/>
        <v>21.5</v>
      </c>
      <c r="E8">
        <f t="shared" si="0"/>
        <v>21</v>
      </c>
      <c r="F8">
        <f t="shared" si="0"/>
        <v>20.5</v>
      </c>
      <c r="G8">
        <f t="shared" si="0"/>
        <v>20</v>
      </c>
      <c r="H8">
        <f t="shared" si="0"/>
        <v>19.5</v>
      </c>
      <c r="I8">
        <f t="shared" si="0"/>
        <v>19</v>
      </c>
      <c r="J8">
        <f t="shared" si="0"/>
        <v>18.5</v>
      </c>
      <c r="K8">
        <f t="shared" si="0"/>
        <v>18</v>
      </c>
      <c r="L8">
        <f t="shared" si="0"/>
        <v>17.5</v>
      </c>
      <c r="M8">
        <f t="shared" si="0"/>
        <v>17</v>
      </c>
      <c r="N8">
        <f t="shared" si="0"/>
        <v>16.5</v>
      </c>
      <c r="O8">
        <f t="shared" si="0"/>
        <v>16</v>
      </c>
      <c r="P8">
        <f t="shared" si="0"/>
        <v>15.5</v>
      </c>
      <c r="Q8">
        <f t="shared" si="0"/>
        <v>15</v>
      </c>
      <c r="R8">
        <f t="shared" si="0"/>
        <v>14.5</v>
      </c>
      <c r="S8">
        <f t="shared" si="0"/>
        <v>14</v>
      </c>
      <c r="T8">
        <f t="shared" si="0"/>
        <v>13.5</v>
      </c>
      <c r="U8">
        <f t="shared" si="1"/>
        <v>13</v>
      </c>
      <c r="V8">
        <f t="shared" si="1"/>
        <v>12.5</v>
      </c>
      <c r="W8">
        <f t="shared" si="1"/>
        <v>12</v>
      </c>
      <c r="X8">
        <f t="shared" si="1"/>
        <v>11.5</v>
      </c>
      <c r="Y8">
        <f t="shared" si="1"/>
        <v>11</v>
      </c>
      <c r="Z8">
        <f t="shared" si="1"/>
        <v>10.5</v>
      </c>
      <c r="AA8">
        <f t="shared" si="1"/>
        <v>10</v>
      </c>
      <c r="AB8">
        <f t="shared" si="1"/>
        <v>9.5</v>
      </c>
      <c r="AC8">
        <f t="shared" si="1"/>
        <v>9</v>
      </c>
      <c r="AD8">
        <f t="shared" si="1"/>
        <v>8.5</v>
      </c>
      <c r="AE8">
        <f t="shared" si="1"/>
        <v>8</v>
      </c>
      <c r="AF8">
        <f t="shared" si="1"/>
        <v>7.5</v>
      </c>
    </row>
    <row r="9" spans="1:32" x14ac:dyDescent="0.25">
      <c r="A9" s="1">
        <v>66</v>
      </c>
      <c r="B9">
        <f t="shared" si="3"/>
        <v>24</v>
      </c>
      <c r="C9">
        <f t="shared" si="2"/>
        <v>23.5</v>
      </c>
      <c r="D9">
        <f t="shared" si="2"/>
        <v>23</v>
      </c>
      <c r="E9">
        <f t="shared" si="0"/>
        <v>22.5</v>
      </c>
      <c r="F9">
        <f t="shared" si="0"/>
        <v>22</v>
      </c>
      <c r="G9">
        <f t="shared" si="0"/>
        <v>21.5</v>
      </c>
      <c r="H9">
        <f t="shared" si="0"/>
        <v>21</v>
      </c>
      <c r="I9">
        <f t="shared" si="0"/>
        <v>20.5</v>
      </c>
      <c r="J9">
        <f t="shared" si="0"/>
        <v>20</v>
      </c>
      <c r="K9">
        <f t="shared" si="0"/>
        <v>19.5</v>
      </c>
      <c r="L9">
        <f t="shared" si="0"/>
        <v>19</v>
      </c>
      <c r="M9">
        <f t="shared" si="0"/>
        <v>18.5</v>
      </c>
      <c r="N9">
        <f t="shared" si="0"/>
        <v>18</v>
      </c>
      <c r="O9">
        <f t="shared" si="0"/>
        <v>17.5</v>
      </c>
      <c r="P9">
        <f t="shared" si="0"/>
        <v>17</v>
      </c>
      <c r="Q9">
        <f t="shared" si="0"/>
        <v>16.5</v>
      </c>
      <c r="R9">
        <f t="shared" si="0"/>
        <v>16</v>
      </c>
      <c r="S9">
        <f t="shared" si="0"/>
        <v>15.5</v>
      </c>
      <c r="T9">
        <f t="shared" si="0"/>
        <v>15</v>
      </c>
      <c r="U9">
        <f t="shared" si="1"/>
        <v>14.5</v>
      </c>
      <c r="V9">
        <f t="shared" si="1"/>
        <v>14</v>
      </c>
      <c r="W9">
        <f t="shared" si="1"/>
        <v>13.5</v>
      </c>
      <c r="X9">
        <f t="shared" si="1"/>
        <v>13</v>
      </c>
      <c r="Y9">
        <f t="shared" si="1"/>
        <v>12.5</v>
      </c>
      <c r="Z9">
        <f t="shared" si="1"/>
        <v>12</v>
      </c>
      <c r="AA9">
        <f t="shared" si="1"/>
        <v>11.5</v>
      </c>
      <c r="AB9">
        <f t="shared" si="1"/>
        <v>11</v>
      </c>
      <c r="AC9">
        <f t="shared" si="1"/>
        <v>10.5</v>
      </c>
      <c r="AD9">
        <f t="shared" si="1"/>
        <v>10</v>
      </c>
      <c r="AE9">
        <f t="shared" si="1"/>
        <v>9.5</v>
      </c>
      <c r="AF9">
        <f t="shared" si="1"/>
        <v>9</v>
      </c>
    </row>
    <row r="10" spans="1:32" x14ac:dyDescent="0.25">
      <c r="A10" s="1">
        <v>67</v>
      </c>
      <c r="B10">
        <f t="shared" si="3"/>
        <v>25.5</v>
      </c>
      <c r="C10">
        <f t="shared" si="2"/>
        <v>25</v>
      </c>
      <c r="D10">
        <f t="shared" si="2"/>
        <v>24.5</v>
      </c>
      <c r="E10">
        <f t="shared" si="0"/>
        <v>24</v>
      </c>
      <c r="F10">
        <f t="shared" si="0"/>
        <v>23.5</v>
      </c>
      <c r="G10">
        <f t="shared" si="0"/>
        <v>23</v>
      </c>
      <c r="H10">
        <f t="shared" si="0"/>
        <v>22.5</v>
      </c>
      <c r="I10">
        <f t="shared" si="0"/>
        <v>22</v>
      </c>
      <c r="J10">
        <f t="shared" si="0"/>
        <v>21.5</v>
      </c>
      <c r="K10">
        <f t="shared" si="0"/>
        <v>21</v>
      </c>
      <c r="L10">
        <f t="shared" si="0"/>
        <v>20.5</v>
      </c>
      <c r="M10">
        <f t="shared" si="0"/>
        <v>20</v>
      </c>
      <c r="N10">
        <f t="shared" si="0"/>
        <v>19.5</v>
      </c>
      <c r="O10">
        <f t="shared" si="0"/>
        <v>19</v>
      </c>
      <c r="P10">
        <f t="shared" si="0"/>
        <v>18.5</v>
      </c>
      <c r="Q10">
        <f t="shared" si="0"/>
        <v>18</v>
      </c>
      <c r="R10">
        <f t="shared" si="0"/>
        <v>17.5</v>
      </c>
      <c r="S10">
        <f t="shared" si="0"/>
        <v>17</v>
      </c>
      <c r="T10">
        <f t="shared" si="0"/>
        <v>16.5</v>
      </c>
      <c r="U10">
        <f t="shared" si="1"/>
        <v>16</v>
      </c>
      <c r="V10">
        <f t="shared" si="1"/>
        <v>15.5</v>
      </c>
      <c r="W10">
        <f t="shared" si="1"/>
        <v>15</v>
      </c>
      <c r="X10">
        <f t="shared" si="1"/>
        <v>14.5</v>
      </c>
      <c r="Y10">
        <f t="shared" si="1"/>
        <v>14</v>
      </c>
      <c r="Z10">
        <f t="shared" si="1"/>
        <v>13.5</v>
      </c>
      <c r="AA10">
        <f t="shared" si="1"/>
        <v>13</v>
      </c>
      <c r="AB10">
        <f t="shared" si="1"/>
        <v>12.5</v>
      </c>
      <c r="AC10">
        <f t="shared" si="1"/>
        <v>12</v>
      </c>
      <c r="AD10">
        <f t="shared" si="1"/>
        <v>11.5</v>
      </c>
      <c r="AE10">
        <f t="shared" si="1"/>
        <v>11</v>
      </c>
      <c r="AF10">
        <f t="shared" si="1"/>
        <v>10.5</v>
      </c>
    </row>
    <row r="11" spans="1:32" x14ac:dyDescent="0.25">
      <c r="A11" s="1">
        <v>68</v>
      </c>
      <c r="B11">
        <f t="shared" si="3"/>
        <v>27</v>
      </c>
      <c r="C11">
        <f t="shared" si="2"/>
        <v>26.5</v>
      </c>
      <c r="D11">
        <f t="shared" si="2"/>
        <v>26</v>
      </c>
      <c r="E11">
        <f t="shared" si="0"/>
        <v>25.5</v>
      </c>
      <c r="F11">
        <f t="shared" si="0"/>
        <v>25</v>
      </c>
      <c r="G11">
        <f t="shared" si="0"/>
        <v>24.5</v>
      </c>
      <c r="H11">
        <f t="shared" si="0"/>
        <v>24</v>
      </c>
      <c r="I11">
        <f t="shared" si="0"/>
        <v>23.5</v>
      </c>
      <c r="J11">
        <f t="shared" si="0"/>
        <v>23</v>
      </c>
      <c r="K11">
        <f t="shared" si="0"/>
        <v>22.5</v>
      </c>
      <c r="L11">
        <f t="shared" si="0"/>
        <v>22</v>
      </c>
      <c r="M11">
        <f t="shared" si="0"/>
        <v>21.5</v>
      </c>
      <c r="N11">
        <f t="shared" si="0"/>
        <v>21</v>
      </c>
      <c r="O11">
        <f t="shared" si="0"/>
        <v>20.5</v>
      </c>
      <c r="P11">
        <f t="shared" si="0"/>
        <v>20</v>
      </c>
      <c r="Q11">
        <f t="shared" si="0"/>
        <v>19.5</v>
      </c>
      <c r="R11">
        <f t="shared" si="0"/>
        <v>19</v>
      </c>
      <c r="S11">
        <f t="shared" si="0"/>
        <v>18.5</v>
      </c>
      <c r="T11">
        <f t="shared" si="0"/>
        <v>18</v>
      </c>
      <c r="U11">
        <f t="shared" si="1"/>
        <v>17.5</v>
      </c>
      <c r="V11">
        <f t="shared" si="1"/>
        <v>17</v>
      </c>
      <c r="W11">
        <f t="shared" si="1"/>
        <v>16.5</v>
      </c>
      <c r="X11">
        <f t="shared" si="1"/>
        <v>16</v>
      </c>
      <c r="Y11">
        <f t="shared" si="1"/>
        <v>15.5</v>
      </c>
      <c r="Z11">
        <f t="shared" si="1"/>
        <v>15</v>
      </c>
      <c r="AA11">
        <f t="shared" si="1"/>
        <v>14.5</v>
      </c>
      <c r="AB11">
        <f t="shared" si="1"/>
        <v>14</v>
      </c>
      <c r="AC11">
        <f t="shared" si="1"/>
        <v>13.5</v>
      </c>
      <c r="AD11">
        <f t="shared" si="1"/>
        <v>13</v>
      </c>
      <c r="AE11">
        <f t="shared" si="1"/>
        <v>12.5</v>
      </c>
      <c r="AF11">
        <f t="shared" si="1"/>
        <v>12</v>
      </c>
    </row>
    <row r="12" spans="1:32" x14ac:dyDescent="0.25">
      <c r="A12" s="1">
        <v>69</v>
      </c>
      <c r="B12">
        <f t="shared" si="3"/>
        <v>28.5</v>
      </c>
      <c r="C12">
        <f t="shared" si="2"/>
        <v>28</v>
      </c>
      <c r="D12">
        <f t="shared" si="2"/>
        <v>27.5</v>
      </c>
      <c r="E12">
        <f t="shared" si="0"/>
        <v>27</v>
      </c>
      <c r="F12">
        <f t="shared" si="0"/>
        <v>26.5</v>
      </c>
      <c r="G12">
        <f t="shared" si="0"/>
        <v>26</v>
      </c>
      <c r="H12">
        <f t="shared" si="0"/>
        <v>25.5</v>
      </c>
      <c r="I12">
        <f t="shared" si="0"/>
        <v>25</v>
      </c>
      <c r="J12">
        <f t="shared" si="0"/>
        <v>24.5</v>
      </c>
      <c r="K12">
        <f t="shared" si="0"/>
        <v>24</v>
      </c>
      <c r="L12">
        <f t="shared" si="0"/>
        <v>23.5</v>
      </c>
      <c r="M12">
        <f t="shared" si="0"/>
        <v>23</v>
      </c>
      <c r="N12">
        <f t="shared" si="0"/>
        <v>22.5</v>
      </c>
      <c r="O12">
        <f t="shared" si="0"/>
        <v>22</v>
      </c>
      <c r="P12">
        <f t="shared" si="0"/>
        <v>21.5</v>
      </c>
      <c r="Q12">
        <f t="shared" si="0"/>
        <v>21</v>
      </c>
      <c r="R12">
        <f t="shared" si="0"/>
        <v>20.5</v>
      </c>
      <c r="S12">
        <f t="shared" si="0"/>
        <v>20</v>
      </c>
      <c r="T12">
        <f t="shared" si="0"/>
        <v>19.5</v>
      </c>
      <c r="U12">
        <f t="shared" si="1"/>
        <v>19</v>
      </c>
      <c r="V12">
        <f t="shared" si="1"/>
        <v>18.5</v>
      </c>
      <c r="W12">
        <f t="shared" si="1"/>
        <v>18</v>
      </c>
      <c r="X12">
        <f t="shared" si="1"/>
        <v>17.5</v>
      </c>
      <c r="Y12">
        <f t="shared" si="1"/>
        <v>17</v>
      </c>
      <c r="Z12">
        <f t="shared" si="1"/>
        <v>16.5</v>
      </c>
      <c r="AA12">
        <f t="shared" si="1"/>
        <v>16</v>
      </c>
      <c r="AB12">
        <f t="shared" si="1"/>
        <v>15.5</v>
      </c>
      <c r="AC12">
        <f t="shared" si="1"/>
        <v>15</v>
      </c>
      <c r="AD12">
        <f t="shared" si="1"/>
        <v>14.5</v>
      </c>
      <c r="AE12">
        <f t="shared" si="1"/>
        <v>14</v>
      </c>
      <c r="AF12">
        <f t="shared" si="1"/>
        <v>13.5</v>
      </c>
    </row>
    <row r="13" spans="1:32" x14ac:dyDescent="0.25">
      <c r="A13" s="1">
        <v>70</v>
      </c>
      <c r="B13">
        <f t="shared" si="3"/>
        <v>30</v>
      </c>
      <c r="C13">
        <f t="shared" si="2"/>
        <v>29.5</v>
      </c>
      <c r="D13">
        <f t="shared" si="2"/>
        <v>29</v>
      </c>
      <c r="E13">
        <f t="shared" si="0"/>
        <v>28.5</v>
      </c>
      <c r="F13">
        <f t="shared" si="0"/>
        <v>28</v>
      </c>
      <c r="G13">
        <f t="shared" si="0"/>
        <v>27.5</v>
      </c>
      <c r="H13">
        <f t="shared" si="0"/>
        <v>27</v>
      </c>
      <c r="I13">
        <f t="shared" si="0"/>
        <v>26.5</v>
      </c>
      <c r="J13">
        <f t="shared" si="0"/>
        <v>26</v>
      </c>
      <c r="K13">
        <f t="shared" si="0"/>
        <v>25.5</v>
      </c>
      <c r="L13">
        <f t="shared" si="0"/>
        <v>25</v>
      </c>
      <c r="M13">
        <f t="shared" si="0"/>
        <v>24.5</v>
      </c>
      <c r="N13">
        <f t="shared" si="0"/>
        <v>24</v>
      </c>
      <c r="O13">
        <f t="shared" si="0"/>
        <v>23.5</v>
      </c>
      <c r="P13">
        <f t="shared" si="0"/>
        <v>23</v>
      </c>
      <c r="Q13">
        <f t="shared" si="0"/>
        <v>22.5</v>
      </c>
      <c r="R13">
        <f t="shared" si="0"/>
        <v>22</v>
      </c>
      <c r="S13">
        <f t="shared" si="0"/>
        <v>21.5</v>
      </c>
      <c r="T13">
        <f t="shared" si="0"/>
        <v>21</v>
      </c>
      <c r="U13">
        <f t="shared" si="1"/>
        <v>20.5</v>
      </c>
      <c r="V13">
        <f t="shared" si="1"/>
        <v>20</v>
      </c>
      <c r="W13">
        <f t="shared" si="1"/>
        <v>19.5</v>
      </c>
      <c r="X13">
        <f t="shared" si="1"/>
        <v>19</v>
      </c>
      <c r="Y13">
        <f t="shared" si="1"/>
        <v>18.5</v>
      </c>
      <c r="Z13">
        <f t="shared" si="1"/>
        <v>18</v>
      </c>
      <c r="AA13">
        <f t="shared" si="1"/>
        <v>17.5</v>
      </c>
      <c r="AB13">
        <f t="shared" si="1"/>
        <v>17</v>
      </c>
      <c r="AC13">
        <f t="shared" si="1"/>
        <v>16.5</v>
      </c>
      <c r="AD13">
        <f t="shared" si="1"/>
        <v>16</v>
      </c>
      <c r="AE13">
        <f t="shared" si="1"/>
        <v>15.5</v>
      </c>
      <c r="AF13">
        <f t="shared" si="1"/>
        <v>15</v>
      </c>
    </row>
    <row r="14" spans="1:32" x14ac:dyDescent="0.25">
      <c r="A14" s="1">
        <v>71</v>
      </c>
      <c r="B14">
        <f t="shared" si="3"/>
        <v>31.5</v>
      </c>
      <c r="C14">
        <f t="shared" si="2"/>
        <v>31</v>
      </c>
      <c r="D14">
        <f t="shared" si="2"/>
        <v>30.5</v>
      </c>
      <c r="E14">
        <f t="shared" si="0"/>
        <v>30</v>
      </c>
      <c r="F14">
        <f t="shared" si="0"/>
        <v>29.5</v>
      </c>
      <c r="G14">
        <f t="shared" si="0"/>
        <v>29</v>
      </c>
      <c r="H14">
        <f t="shared" si="0"/>
        <v>28.5</v>
      </c>
      <c r="I14">
        <f t="shared" si="0"/>
        <v>28</v>
      </c>
      <c r="J14">
        <f t="shared" si="0"/>
        <v>27.5</v>
      </c>
      <c r="K14">
        <f t="shared" si="0"/>
        <v>27</v>
      </c>
      <c r="L14">
        <f t="shared" si="0"/>
        <v>26.5</v>
      </c>
      <c r="M14">
        <f t="shared" si="0"/>
        <v>26</v>
      </c>
      <c r="N14">
        <f t="shared" si="0"/>
        <v>25.5</v>
      </c>
      <c r="O14">
        <f t="shared" si="0"/>
        <v>25</v>
      </c>
      <c r="P14">
        <f t="shared" si="0"/>
        <v>24.5</v>
      </c>
      <c r="Q14">
        <f t="shared" si="0"/>
        <v>24</v>
      </c>
      <c r="R14">
        <f t="shared" si="0"/>
        <v>23.5</v>
      </c>
      <c r="S14">
        <f t="shared" si="0"/>
        <v>23</v>
      </c>
      <c r="T14">
        <f t="shared" si="0"/>
        <v>22.5</v>
      </c>
      <c r="U14">
        <f t="shared" si="1"/>
        <v>22</v>
      </c>
      <c r="V14">
        <f t="shared" si="1"/>
        <v>21.5</v>
      </c>
      <c r="W14">
        <f t="shared" si="1"/>
        <v>21</v>
      </c>
      <c r="X14">
        <f t="shared" si="1"/>
        <v>20.5</v>
      </c>
      <c r="Y14">
        <f t="shared" si="1"/>
        <v>20</v>
      </c>
      <c r="Z14">
        <f t="shared" si="1"/>
        <v>19.5</v>
      </c>
      <c r="AA14">
        <f t="shared" si="1"/>
        <v>19</v>
      </c>
      <c r="AB14">
        <f t="shared" si="1"/>
        <v>18.5</v>
      </c>
      <c r="AC14">
        <f t="shared" si="1"/>
        <v>18</v>
      </c>
      <c r="AD14">
        <f t="shared" si="1"/>
        <v>17.5</v>
      </c>
      <c r="AE14">
        <f t="shared" si="1"/>
        <v>17</v>
      </c>
      <c r="AF14">
        <f t="shared" si="1"/>
        <v>16.5</v>
      </c>
    </row>
    <row r="15" spans="1:32" x14ac:dyDescent="0.25">
      <c r="A15" s="1">
        <v>72</v>
      </c>
      <c r="B15">
        <f t="shared" si="3"/>
        <v>33</v>
      </c>
      <c r="C15">
        <f t="shared" si="2"/>
        <v>32.5</v>
      </c>
      <c r="D15">
        <f t="shared" si="2"/>
        <v>32</v>
      </c>
      <c r="E15">
        <f t="shared" si="0"/>
        <v>31.5</v>
      </c>
      <c r="F15">
        <f t="shared" si="0"/>
        <v>31</v>
      </c>
      <c r="G15">
        <f t="shared" si="0"/>
        <v>30.5</v>
      </c>
      <c r="H15">
        <f t="shared" si="0"/>
        <v>30</v>
      </c>
      <c r="I15">
        <f t="shared" si="0"/>
        <v>29.5</v>
      </c>
      <c r="J15">
        <f t="shared" si="0"/>
        <v>29</v>
      </c>
      <c r="K15">
        <f t="shared" si="0"/>
        <v>28.5</v>
      </c>
      <c r="L15">
        <f t="shared" si="0"/>
        <v>28</v>
      </c>
      <c r="M15">
        <f t="shared" si="0"/>
        <v>27.5</v>
      </c>
      <c r="N15">
        <f t="shared" si="0"/>
        <v>27</v>
      </c>
      <c r="O15">
        <f t="shared" si="0"/>
        <v>26.5</v>
      </c>
      <c r="P15">
        <f t="shared" si="0"/>
        <v>26</v>
      </c>
      <c r="Q15">
        <f t="shared" si="0"/>
        <v>25.5</v>
      </c>
      <c r="R15">
        <f t="shared" si="0"/>
        <v>25</v>
      </c>
      <c r="S15">
        <f t="shared" si="0"/>
        <v>24.5</v>
      </c>
      <c r="T15">
        <f t="shared" si="0"/>
        <v>24</v>
      </c>
      <c r="U15">
        <f t="shared" si="1"/>
        <v>23.5</v>
      </c>
      <c r="V15">
        <f t="shared" si="1"/>
        <v>23</v>
      </c>
      <c r="W15">
        <f t="shared" si="1"/>
        <v>22.5</v>
      </c>
      <c r="X15">
        <f t="shared" si="1"/>
        <v>22</v>
      </c>
      <c r="Y15">
        <f t="shared" si="1"/>
        <v>21.5</v>
      </c>
      <c r="Z15">
        <f t="shared" si="1"/>
        <v>21</v>
      </c>
      <c r="AA15">
        <f t="shared" si="1"/>
        <v>20.5</v>
      </c>
      <c r="AB15">
        <f t="shared" si="1"/>
        <v>20</v>
      </c>
      <c r="AC15">
        <f t="shared" si="1"/>
        <v>19.5</v>
      </c>
      <c r="AD15">
        <f t="shared" si="1"/>
        <v>19</v>
      </c>
      <c r="AE15">
        <f t="shared" si="1"/>
        <v>18.5</v>
      </c>
      <c r="AF15">
        <f t="shared" si="1"/>
        <v>18</v>
      </c>
    </row>
    <row r="16" spans="1:32" x14ac:dyDescent="0.25">
      <c r="A16" s="1">
        <v>73</v>
      </c>
      <c r="B16">
        <f t="shared" si="3"/>
        <v>34.5</v>
      </c>
      <c r="C16">
        <f t="shared" si="2"/>
        <v>34</v>
      </c>
      <c r="D16">
        <f t="shared" si="2"/>
        <v>33.5</v>
      </c>
      <c r="E16">
        <f t="shared" si="0"/>
        <v>33</v>
      </c>
      <c r="F16">
        <f t="shared" si="0"/>
        <v>32.5</v>
      </c>
      <c r="G16">
        <f t="shared" si="0"/>
        <v>32</v>
      </c>
      <c r="H16">
        <f t="shared" si="0"/>
        <v>31.5</v>
      </c>
      <c r="I16">
        <f t="shared" si="0"/>
        <v>31</v>
      </c>
      <c r="J16">
        <f t="shared" si="0"/>
        <v>30.5</v>
      </c>
      <c r="K16">
        <f t="shared" si="0"/>
        <v>30</v>
      </c>
      <c r="L16">
        <f t="shared" si="0"/>
        <v>29.5</v>
      </c>
      <c r="M16">
        <f t="shared" si="0"/>
        <v>29</v>
      </c>
      <c r="N16">
        <f t="shared" si="0"/>
        <v>28.5</v>
      </c>
      <c r="O16">
        <f t="shared" si="0"/>
        <v>28</v>
      </c>
      <c r="P16">
        <f t="shared" si="0"/>
        <v>27.5</v>
      </c>
      <c r="Q16">
        <f t="shared" si="0"/>
        <v>27</v>
      </c>
      <c r="R16">
        <f t="shared" si="0"/>
        <v>26.5</v>
      </c>
      <c r="S16">
        <f t="shared" si="0"/>
        <v>26</v>
      </c>
      <c r="T16">
        <f t="shared" si="0"/>
        <v>25.5</v>
      </c>
      <c r="U16">
        <f t="shared" si="1"/>
        <v>25</v>
      </c>
      <c r="V16">
        <f t="shared" si="1"/>
        <v>24.5</v>
      </c>
      <c r="W16">
        <f t="shared" si="1"/>
        <v>24</v>
      </c>
      <c r="X16">
        <f t="shared" si="1"/>
        <v>23.5</v>
      </c>
      <c r="Y16">
        <f t="shared" si="1"/>
        <v>23</v>
      </c>
      <c r="Z16">
        <f t="shared" si="1"/>
        <v>22.5</v>
      </c>
      <c r="AA16">
        <f t="shared" si="1"/>
        <v>22</v>
      </c>
      <c r="AB16">
        <f t="shared" si="1"/>
        <v>21.5</v>
      </c>
      <c r="AC16">
        <f t="shared" si="1"/>
        <v>21</v>
      </c>
      <c r="AD16">
        <f t="shared" si="1"/>
        <v>20.5</v>
      </c>
      <c r="AE16">
        <f t="shared" si="1"/>
        <v>20</v>
      </c>
      <c r="AF16">
        <f t="shared" si="1"/>
        <v>19.5</v>
      </c>
    </row>
    <row r="17" spans="1:32" x14ac:dyDescent="0.25">
      <c r="A17" s="1">
        <v>74</v>
      </c>
      <c r="B17">
        <f t="shared" si="3"/>
        <v>36</v>
      </c>
      <c r="C17">
        <f t="shared" si="2"/>
        <v>35.5</v>
      </c>
      <c r="D17">
        <f t="shared" si="2"/>
        <v>35</v>
      </c>
      <c r="E17">
        <f t="shared" si="0"/>
        <v>34.5</v>
      </c>
      <c r="F17">
        <f t="shared" si="0"/>
        <v>34</v>
      </c>
      <c r="G17">
        <f t="shared" si="0"/>
        <v>33.5</v>
      </c>
      <c r="H17">
        <f t="shared" si="0"/>
        <v>33</v>
      </c>
      <c r="I17">
        <f t="shared" si="0"/>
        <v>32.5</v>
      </c>
      <c r="J17">
        <f t="shared" si="0"/>
        <v>32</v>
      </c>
      <c r="K17">
        <f t="shared" si="0"/>
        <v>31.5</v>
      </c>
      <c r="L17">
        <f t="shared" si="0"/>
        <v>31</v>
      </c>
      <c r="M17">
        <f t="shared" si="0"/>
        <v>30.5</v>
      </c>
      <c r="N17">
        <f t="shared" si="0"/>
        <v>30</v>
      </c>
      <c r="O17">
        <f t="shared" si="0"/>
        <v>29.5</v>
      </c>
      <c r="P17">
        <f t="shared" si="0"/>
        <v>29</v>
      </c>
      <c r="Q17">
        <f t="shared" si="0"/>
        <v>28.5</v>
      </c>
      <c r="R17">
        <f t="shared" si="0"/>
        <v>28</v>
      </c>
      <c r="S17">
        <f t="shared" si="0"/>
        <v>27.5</v>
      </c>
      <c r="T17">
        <f t="shared" si="0"/>
        <v>27</v>
      </c>
      <c r="U17">
        <f t="shared" si="1"/>
        <v>26.5</v>
      </c>
      <c r="V17">
        <f t="shared" si="1"/>
        <v>26</v>
      </c>
      <c r="W17">
        <f t="shared" si="1"/>
        <v>25.5</v>
      </c>
      <c r="X17">
        <f t="shared" si="1"/>
        <v>25</v>
      </c>
      <c r="Y17">
        <f t="shared" si="1"/>
        <v>24.5</v>
      </c>
      <c r="Z17">
        <f t="shared" si="1"/>
        <v>24</v>
      </c>
      <c r="AA17">
        <f t="shared" si="1"/>
        <v>23.5</v>
      </c>
      <c r="AB17">
        <f t="shared" si="1"/>
        <v>23</v>
      </c>
      <c r="AC17">
        <f t="shared" si="1"/>
        <v>22.5</v>
      </c>
      <c r="AD17">
        <f t="shared" si="1"/>
        <v>22</v>
      </c>
      <c r="AE17">
        <f t="shared" si="1"/>
        <v>21.5</v>
      </c>
      <c r="AF17">
        <f t="shared" si="1"/>
        <v>21</v>
      </c>
    </row>
    <row r="18" spans="1:32" x14ac:dyDescent="0.25">
      <c r="A18" s="1">
        <v>75</v>
      </c>
      <c r="B18">
        <f t="shared" si="3"/>
        <v>37.5</v>
      </c>
      <c r="C18">
        <f t="shared" si="2"/>
        <v>37</v>
      </c>
      <c r="D18">
        <f t="shared" si="2"/>
        <v>36.5</v>
      </c>
      <c r="E18">
        <f t="shared" si="0"/>
        <v>36</v>
      </c>
      <c r="F18">
        <f t="shared" si="0"/>
        <v>35.5</v>
      </c>
      <c r="G18">
        <f t="shared" si="0"/>
        <v>35</v>
      </c>
      <c r="H18">
        <f t="shared" si="0"/>
        <v>34.5</v>
      </c>
      <c r="I18">
        <f t="shared" si="0"/>
        <v>34</v>
      </c>
      <c r="J18">
        <f t="shared" si="0"/>
        <v>33.5</v>
      </c>
      <c r="K18">
        <f t="shared" si="0"/>
        <v>33</v>
      </c>
      <c r="L18">
        <f t="shared" si="0"/>
        <v>32.5</v>
      </c>
      <c r="M18">
        <f t="shared" si="0"/>
        <v>32</v>
      </c>
      <c r="N18">
        <f t="shared" si="0"/>
        <v>31.5</v>
      </c>
      <c r="O18">
        <f t="shared" si="0"/>
        <v>31</v>
      </c>
      <c r="P18">
        <f t="shared" si="0"/>
        <v>30.5</v>
      </c>
      <c r="Q18">
        <f t="shared" si="0"/>
        <v>30</v>
      </c>
      <c r="R18">
        <f t="shared" si="0"/>
        <v>29.5</v>
      </c>
      <c r="S18">
        <f t="shared" si="0"/>
        <v>29</v>
      </c>
      <c r="T18">
        <f t="shared" ref="T18:AF28" si="4">((3*$A18)-80-T$2)/2</f>
        <v>28.5</v>
      </c>
      <c r="U18">
        <f t="shared" si="1"/>
        <v>28</v>
      </c>
      <c r="V18">
        <f t="shared" si="1"/>
        <v>27.5</v>
      </c>
      <c r="W18">
        <f t="shared" si="1"/>
        <v>27</v>
      </c>
      <c r="X18">
        <f t="shared" si="1"/>
        <v>26.5</v>
      </c>
      <c r="Y18">
        <f t="shared" si="1"/>
        <v>26</v>
      </c>
      <c r="Z18">
        <f t="shared" si="1"/>
        <v>25.5</v>
      </c>
      <c r="AA18">
        <f t="shared" si="1"/>
        <v>25</v>
      </c>
      <c r="AB18">
        <f t="shared" si="1"/>
        <v>24.5</v>
      </c>
      <c r="AC18">
        <f t="shared" si="1"/>
        <v>24</v>
      </c>
      <c r="AD18">
        <f t="shared" si="1"/>
        <v>23.5</v>
      </c>
      <c r="AE18">
        <f t="shared" si="1"/>
        <v>23</v>
      </c>
      <c r="AF18">
        <f t="shared" si="1"/>
        <v>22.5</v>
      </c>
    </row>
    <row r="19" spans="1:32" x14ac:dyDescent="0.25">
      <c r="A19" s="1">
        <v>76</v>
      </c>
      <c r="B19">
        <f t="shared" si="3"/>
        <v>39</v>
      </c>
      <c r="C19">
        <f t="shared" si="2"/>
        <v>38.5</v>
      </c>
      <c r="D19">
        <f t="shared" si="2"/>
        <v>38</v>
      </c>
      <c r="E19">
        <f t="shared" si="2"/>
        <v>37.5</v>
      </c>
      <c r="F19">
        <f t="shared" si="2"/>
        <v>37</v>
      </c>
      <c r="G19">
        <f t="shared" si="2"/>
        <v>36.5</v>
      </c>
      <c r="H19">
        <f t="shared" si="2"/>
        <v>36</v>
      </c>
      <c r="I19">
        <f t="shared" si="2"/>
        <v>35.5</v>
      </c>
      <c r="J19">
        <f t="shared" si="2"/>
        <v>35</v>
      </c>
      <c r="K19">
        <f t="shared" si="2"/>
        <v>34.5</v>
      </c>
      <c r="L19">
        <f t="shared" si="2"/>
        <v>34</v>
      </c>
      <c r="M19">
        <f t="shared" si="2"/>
        <v>33.5</v>
      </c>
      <c r="N19">
        <f t="shared" si="2"/>
        <v>33</v>
      </c>
      <c r="O19">
        <f t="shared" si="2"/>
        <v>32.5</v>
      </c>
      <c r="P19">
        <f t="shared" si="2"/>
        <v>32</v>
      </c>
      <c r="Q19">
        <f t="shared" si="2"/>
        <v>31.5</v>
      </c>
      <c r="R19">
        <f t="shared" si="2"/>
        <v>31</v>
      </c>
      <c r="S19">
        <f t="shared" ref="S19:S28" si="5">((3*$A19)-80-S$2)/2</f>
        <v>30.5</v>
      </c>
      <c r="T19">
        <f t="shared" si="4"/>
        <v>30</v>
      </c>
      <c r="U19">
        <f t="shared" si="4"/>
        <v>29.5</v>
      </c>
      <c r="V19">
        <f t="shared" si="4"/>
        <v>29</v>
      </c>
      <c r="W19">
        <f t="shared" si="4"/>
        <v>28.5</v>
      </c>
      <c r="X19">
        <f t="shared" si="4"/>
        <v>28</v>
      </c>
      <c r="Y19">
        <f t="shared" si="4"/>
        <v>27.5</v>
      </c>
      <c r="Z19">
        <f t="shared" si="4"/>
        <v>27</v>
      </c>
      <c r="AA19">
        <f t="shared" si="4"/>
        <v>26.5</v>
      </c>
      <c r="AB19">
        <f t="shared" si="4"/>
        <v>26</v>
      </c>
      <c r="AC19">
        <f t="shared" si="4"/>
        <v>25.5</v>
      </c>
      <c r="AD19">
        <f t="shared" si="4"/>
        <v>25</v>
      </c>
      <c r="AE19">
        <f t="shared" si="4"/>
        <v>24.5</v>
      </c>
      <c r="AF19">
        <f t="shared" si="4"/>
        <v>24</v>
      </c>
    </row>
    <row r="20" spans="1:32" x14ac:dyDescent="0.25">
      <c r="A20" s="1">
        <v>77</v>
      </c>
      <c r="B20">
        <f t="shared" si="3"/>
        <v>40.5</v>
      </c>
      <c r="C20">
        <f t="shared" si="2"/>
        <v>40</v>
      </c>
      <c r="D20">
        <f t="shared" si="2"/>
        <v>39.5</v>
      </c>
      <c r="E20">
        <f t="shared" si="2"/>
        <v>39</v>
      </c>
      <c r="F20">
        <f t="shared" si="2"/>
        <v>38.5</v>
      </c>
      <c r="G20">
        <f t="shared" si="2"/>
        <v>38</v>
      </c>
      <c r="H20">
        <f t="shared" si="2"/>
        <v>37.5</v>
      </c>
      <c r="I20">
        <f t="shared" si="2"/>
        <v>37</v>
      </c>
      <c r="J20">
        <f t="shared" si="2"/>
        <v>36.5</v>
      </c>
      <c r="K20">
        <f t="shared" si="2"/>
        <v>36</v>
      </c>
      <c r="L20">
        <f t="shared" si="2"/>
        <v>35.5</v>
      </c>
      <c r="M20">
        <f t="shared" si="2"/>
        <v>35</v>
      </c>
      <c r="N20">
        <f t="shared" si="2"/>
        <v>34.5</v>
      </c>
      <c r="O20">
        <f t="shared" si="2"/>
        <v>34</v>
      </c>
      <c r="P20">
        <f t="shared" si="2"/>
        <v>33.5</v>
      </c>
      <c r="Q20">
        <f t="shared" si="2"/>
        <v>33</v>
      </c>
      <c r="R20">
        <f t="shared" si="2"/>
        <v>32.5</v>
      </c>
      <c r="S20">
        <f t="shared" si="5"/>
        <v>32</v>
      </c>
      <c r="T20">
        <f t="shared" si="4"/>
        <v>31.5</v>
      </c>
      <c r="U20">
        <f t="shared" si="4"/>
        <v>31</v>
      </c>
      <c r="V20">
        <f t="shared" si="4"/>
        <v>30.5</v>
      </c>
      <c r="W20">
        <f t="shared" si="4"/>
        <v>30</v>
      </c>
      <c r="X20">
        <f t="shared" si="4"/>
        <v>29.5</v>
      </c>
      <c r="Y20">
        <f t="shared" si="4"/>
        <v>29</v>
      </c>
      <c r="Z20">
        <f t="shared" si="4"/>
        <v>28.5</v>
      </c>
      <c r="AA20">
        <f t="shared" si="4"/>
        <v>28</v>
      </c>
      <c r="AB20">
        <f t="shared" si="4"/>
        <v>27.5</v>
      </c>
      <c r="AC20">
        <f t="shared" si="4"/>
        <v>27</v>
      </c>
      <c r="AD20">
        <f t="shared" si="4"/>
        <v>26.5</v>
      </c>
      <c r="AE20">
        <f t="shared" si="4"/>
        <v>26</v>
      </c>
      <c r="AF20">
        <f t="shared" si="4"/>
        <v>25.5</v>
      </c>
    </row>
    <row r="21" spans="1:32" x14ac:dyDescent="0.25">
      <c r="A21" s="1">
        <v>78</v>
      </c>
      <c r="B21">
        <f t="shared" si="3"/>
        <v>42</v>
      </c>
      <c r="C21">
        <f t="shared" si="2"/>
        <v>41.5</v>
      </c>
      <c r="D21">
        <f t="shared" si="2"/>
        <v>41</v>
      </c>
      <c r="E21">
        <f t="shared" si="2"/>
        <v>40.5</v>
      </c>
      <c r="F21">
        <f t="shared" si="2"/>
        <v>40</v>
      </c>
      <c r="G21">
        <f t="shared" si="2"/>
        <v>39.5</v>
      </c>
      <c r="H21">
        <f t="shared" si="2"/>
        <v>39</v>
      </c>
      <c r="I21">
        <f t="shared" si="2"/>
        <v>38.5</v>
      </c>
      <c r="J21">
        <f t="shared" si="2"/>
        <v>38</v>
      </c>
      <c r="K21">
        <f t="shared" si="2"/>
        <v>37.5</v>
      </c>
      <c r="L21">
        <f t="shared" si="2"/>
        <v>37</v>
      </c>
      <c r="M21">
        <f t="shared" si="2"/>
        <v>36.5</v>
      </c>
      <c r="N21">
        <f t="shared" si="2"/>
        <v>36</v>
      </c>
      <c r="O21">
        <f t="shared" si="2"/>
        <v>35.5</v>
      </c>
      <c r="P21">
        <f t="shared" si="2"/>
        <v>35</v>
      </c>
      <c r="Q21">
        <f t="shared" si="2"/>
        <v>34.5</v>
      </c>
      <c r="R21">
        <f t="shared" si="2"/>
        <v>34</v>
      </c>
      <c r="S21">
        <f t="shared" si="5"/>
        <v>33.5</v>
      </c>
      <c r="T21">
        <f t="shared" si="4"/>
        <v>33</v>
      </c>
      <c r="U21">
        <f t="shared" si="4"/>
        <v>32.5</v>
      </c>
      <c r="V21">
        <f t="shared" si="4"/>
        <v>32</v>
      </c>
      <c r="W21">
        <f t="shared" si="4"/>
        <v>31.5</v>
      </c>
      <c r="X21">
        <f t="shared" si="4"/>
        <v>31</v>
      </c>
      <c r="Y21">
        <f t="shared" si="4"/>
        <v>30.5</v>
      </c>
      <c r="Z21">
        <f t="shared" si="4"/>
        <v>30</v>
      </c>
      <c r="AA21">
        <f t="shared" si="4"/>
        <v>29.5</v>
      </c>
      <c r="AB21">
        <f t="shared" si="4"/>
        <v>29</v>
      </c>
      <c r="AC21">
        <f t="shared" si="4"/>
        <v>28.5</v>
      </c>
      <c r="AD21">
        <f t="shared" si="4"/>
        <v>28</v>
      </c>
      <c r="AE21">
        <f t="shared" si="4"/>
        <v>27.5</v>
      </c>
      <c r="AF21">
        <f t="shared" si="4"/>
        <v>27</v>
      </c>
    </row>
    <row r="22" spans="1:32" x14ac:dyDescent="0.25">
      <c r="A22" s="1">
        <v>79</v>
      </c>
      <c r="B22">
        <f t="shared" si="3"/>
        <v>43.5</v>
      </c>
      <c r="C22">
        <f t="shared" si="2"/>
        <v>43</v>
      </c>
      <c r="D22">
        <f t="shared" si="2"/>
        <v>42.5</v>
      </c>
      <c r="E22">
        <f t="shared" si="2"/>
        <v>42</v>
      </c>
      <c r="F22">
        <f t="shared" si="2"/>
        <v>41.5</v>
      </c>
      <c r="G22">
        <f t="shared" si="2"/>
        <v>41</v>
      </c>
      <c r="H22">
        <f t="shared" si="2"/>
        <v>40.5</v>
      </c>
      <c r="I22">
        <f t="shared" si="2"/>
        <v>40</v>
      </c>
      <c r="J22">
        <f t="shared" si="2"/>
        <v>39.5</v>
      </c>
      <c r="K22">
        <f t="shared" si="2"/>
        <v>39</v>
      </c>
      <c r="L22">
        <f t="shared" si="2"/>
        <v>38.5</v>
      </c>
      <c r="M22">
        <f t="shared" si="2"/>
        <v>38</v>
      </c>
      <c r="N22">
        <f t="shared" si="2"/>
        <v>37.5</v>
      </c>
      <c r="O22">
        <f t="shared" si="2"/>
        <v>37</v>
      </c>
      <c r="P22">
        <f t="shared" si="2"/>
        <v>36.5</v>
      </c>
      <c r="Q22">
        <f t="shared" si="2"/>
        <v>36</v>
      </c>
      <c r="R22">
        <f t="shared" si="2"/>
        <v>35.5</v>
      </c>
      <c r="S22">
        <f t="shared" si="5"/>
        <v>35</v>
      </c>
      <c r="T22">
        <f t="shared" si="4"/>
        <v>34.5</v>
      </c>
      <c r="U22">
        <f t="shared" si="4"/>
        <v>34</v>
      </c>
      <c r="V22">
        <f t="shared" si="4"/>
        <v>33.5</v>
      </c>
      <c r="W22">
        <f t="shared" si="4"/>
        <v>33</v>
      </c>
      <c r="X22">
        <f t="shared" si="4"/>
        <v>32.5</v>
      </c>
      <c r="Y22">
        <f t="shared" si="4"/>
        <v>32</v>
      </c>
      <c r="Z22">
        <f t="shared" si="4"/>
        <v>31.5</v>
      </c>
      <c r="AA22">
        <f t="shared" si="4"/>
        <v>31</v>
      </c>
      <c r="AB22">
        <f t="shared" si="4"/>
        <v>30.5</v>
      </c>
      <c r="AC22">
        <f t="shared" si="4"/>
        <v>30</v>
      </c>
      <c r="AD22">
        <f t="shared" si="4"/>
        <v>29.5</v>
      </c>
      <c r="AE22">
        <f t="shared" si="4"/>
        <v>29</v>
      </c>
      <c r="AF22">
        <f t="shared" si="4"/>
        <v>28.5</v>
      </c>
    </row>
    <row r="23" spans="1:32" x14ac:dyDescent="0.25">
      <c r="A23" s="1">
        <v>80</v>
      </c>
      <c r="B23">
        <f t="shared" si="3"/>
        <v>45</v>
      </c>
      <c r="C23">
        <f t="shared" si="2"/>
        <v>44.5</v>
      </c>
      <c r="D23">
        <f t="shared" si="2"/>
        <v>44</v>
      </c>
      <c r="E23">
        <f t="shared" si="2"/>
        <v>43.5</v>
      </c>
      <c r="F23">
        <f t="shared" si="2"/>
        <v>43</v>
      </c>
      <c r="G23">
        <f t="shared" si="2"/>
        <v>42.5</v>
      </c>
      <c r="H23">
        <f t="shared" si="2"/>
        <v>42</v>
      </c>
      <c r="I23">
        <f t="shared" si="2"/>
        <v>41.5</v>
      </c>
      <c r="J23">
        <f t="shared" si="2"/>
        <v>41</v>
      </c>
      <c r="K23">
        <f t="shared" si="2"/>
        <v>40.5</v>
      </c>
      <c r="L23">
        <f t="shared" si="2"/>
        <v>40</v>
      </c>
      <c r="M23">
        <f t="shared" si="2"/>
        <v>39.5</v>
      </c>
      <c r="N23">
        <f t="shared" si="2"/>
        <v>39</v>
      </c>
      <c r="O23">
        <f t="shared" si="2"/>
        <v>38.5</v>
      </c>
      <c r="P23">
        <f t="shared" si="2"/>
        <v>38</v>
      </c>
      <c r="Q23">
        <f t="shared" si="2"/>
        <v>37.5</v>
      </c>
      <c r="R23">
        <f t="shared" si="2"/>
        <v>37</v>
      </c>
      <c r="S23">
        <f t="shared" si="5"/>
        <v>36.5</v>
      </c>
      <c r="T23">
        <f t="shared" si="4"/>
        <v>36</v>
      </c>
      <c r="U23">
        <f t="shared" si="4"/>
        <v>35.5</v>
      </c>
      <c r="V23">
        <f t="shared" si="4"/>
        <v>35</v>
      </c>
      <c r="W23">
        <f t="shared" si="4"/>
        <v>34.5</v>
      </c>
      <c r="X23">
        <f t="shared" si="4"/>
        <v>34</v>
      </c>
      <c r="Y23">
        <f t="shared" si="4"/>
        <v>33.5</v>
      </c>
      <c r="Z23">
        <f t="shared" si="4"/>
        <v>33</v>
      </c>
      <c r="AA23">
        <f t="shared" si="4"/>
        <v>32.5</v>
      </c>
      <c r="AB23">
        <f t="shared" si="4"/>
        <v>32</v>
      </c>
      <c r="AC23">
        <f t="shared" si="4"/>
        <v>31.5</v>
      </c>
      <c r="AD23">
        <f t="shared" si="4"/>
        <v>31</v>
      </c>
      <c r="AE23">
        <f t="shared" si="4"/>
        <v>30.5</v>
      </c>
      <c r="AF23">
        <f t="shared" si="4"/>
        <v>30</v>
      </c>
    </row>
    <row r="24" spans="1:32" x14ac:dyDescent="0.25">
      <c r="A24" s="1">
        <v>81</v>
      </c>
      <c r="B24">
        <f t="shared" si="3"/>
        <v>46.5</v>
      </c>
      <c r="C24">
        <f t="shared" si="2"/>
        <v>46</v>
      </c>
      <c r="D24">
        <f t="shared" si="2"/>
        <v>45.5</v>
      </c>
      <c r="E24">
        <f t="shared" si="2"/>
        <v>45</v>
      </c>
      <c r="F24">
        <f t="shared" si="2"/>
        <v>44.5</v>
      </c>
      <c r="G24">
        <f t="shared" si="2"/>
        <v>44</v>
      </c>
      <c r="H24">
        <f t="shared" si="2"/>
        <v>43.5</v>
      </c>
      <c r="I24">
        <f t="shared" si="2"/>
        <v>43</v>
      </c>
      <c r="J24">
        <f t="shared" si="2"/>
        <v>42.5</v>
      </c>
      <c r="K24">
        <f t="shared" si="2"/>
        <v>42</v>
      </c>
      <c r="L24">
        <f t="shared" si="2"/>
        <v>41.5</v>
      </c>
      <c r="M24">
        <f t="shared" si="2"/>
        <v>41</v>
      </c>
      <c r="N24">
        <f t="shared" si="2"/>
        <v>40.5</v>
      </c>
      <c r="O24">
        <f t="shared" si="2"/>
        <v>40</v>
      </c>
      <c r="P24">
        <f t="shared" si="2"/>
        <v>39.5</v>
      </c>
      <c r="Q24">
        <f t="shared" si="2"/>
        <v>39</v>
      </c>
      <c r="R24">
        <f t="shared" si="2"/>
        <v>38.5</v>
      </c>
      <c r="S24">
        <f t="shared" si="5"/>
        <v>38</v>
      </c>
      <c r="T24">
        <f t="shared" si="4"/>
        <v>37.5</v>
      </c>
      <c r="U24">
        <f t="shared" si="4"/>
        <v>37</v>
      </c>
      <c r="V24">
        <f t="shared" si="4"/>
        <v>36.5</v>
      </c>
      <c r="W24">
        <f t="shared" si="4"/>
        <v>36</v>
      </c>
      <c r="X24">
        <f t="shared" si="4"/>
        <v>35.5</v>
      </c>
      <c r="Y24">
        <f t="shared" si="4"/>
        <v>35</v>
      </c>
      <c r="Z24">
        <f t="shared" si="4"/>
        <v>34.5</v>
      </c>
      <c r="AA24">
        <f t="shared" si="4"/>
        <v>34</v>
      </c>
      <c r="AB24">
        <f t="shared" si="4"/>
        <v>33.5</v>
      </c>
      <c r="AC24">
        <f t="shared" si="4"/>
        <v>33</v>
      </c>
      <c r="AD24">
        <f t="shared" si="4"/>
        <v>32.5</v>
      </c>
      <c r="AE24">
        <f t="shared" si="4"/>
        <v>32</v>
      </c>
      <c r="AF24">
        <f t="shared" si="4"/>
        <v>31.5</v>
      </c>
    </row>
    <row r="25" spans="1:32" x14ac:dyDescent="0.25">
      <c r="A25" s="1">
        <v>82</v>
      </c>
      <c r="B25">
        <f t="shared" si="3"/>
        <v>48</v>
      </c>
      <c r="C25">
        <f t="shared" si="2"/>
        <v>47.5</v>
      </c>
      <c r="D25">
        <f t="shared" si="2"/>
        <v>47</v>
      </c>
      <c r="E25">
        <f t="shared" si="2"/>
        <v>46.5</v>
      </c>
      <c r="F25">
        <f t="shared" si="2"/>
        <v>46</v>
      </c>
      <c r="G25">
        <f t="shared" si="2"/>
        <v>45.5</v>
      </c>
      <c r="H25">
        <f t="shared" si="2"/>
        <v>45</v>
      </c>
      <c r="I25">
        <f t="shared" si="2"/>
        <v>44.5</v>
      </c>
      <c r="J25">
        <f t="shared" si="2"/>
        <v>44</v>
      </c>
      <c r="K25">
        <f t="shared" si="2"/>
        <v>43.5</v>
      </c>
      <c r="L25">
        <f t="shared" si="2"/>
        <v>43</v>
      </c>
      <c r="M25">
        <f t="shared" si="2"/>
        <v>42.5</v>
      </c>
      <c r="N25">
        <f t="shared" si="2"/>
        <v>42</v>
      </c>
      <c r="O25">
        <f t="shared" si="2"/>
        <v>41.5</v>
      </c>
      <c r="P25">
        <f t="shared" si="2"/>
        <v>41</v>
      </c>
      <c r="Q25">
        <f t="shared" si="2"/>
        <v>40.5</v>
      </c>
      <c r="R25">
        <f t="shared" si="2"/>
        <v>40</v>
      </c>
      <c r="S25">
        <f t="shared" si="5"/>
        <v>39.5</v>
      </c>
      <c r="T25">
        <f t="shared" si="4"/>
        <v>39</v>
      </c>
      <c r="U25">
        <f t="shared" si="4"/>
        <v>38.5</v>
      </c>
      <c r="V25">
        <f t="shared" si="4"/>
        <v>38</v>
      </c>
      <c r="W25">
        <f t="shared" si="4"/>
        <v>37.5</v>
      </c>
      <c r="X25">
        <f t="shared" si="4"/>
        <v>37</v>
      </c>
      <c r="Y25">
        <f t="shared" si="4"/>
        <v>36.5</v>
      </c>
      <c r="Z25">
        <f t="shared" si="4"/>
        <v>36</v>
      </c>
      <c r="AA25">
        <f t="shared" si="4"/>
        <v>35.5</v>
      </c>
      <c r="AB25">
        <f t="shared" si="4"/>
        <v>35</v>
      </c>
      <c r="AC25">
        <f t="shared" si="4"/>
        <v>34.5</v>
      </c>
      <c r="AD25">
        <f t="shared" si="4"/>
        <v>34</v>
      </c>
      <c r="AE25">
        <f t="shared" si="4"/>
        <v>33.5</v>
      </c>
      <c r="AF25">
        <f t="shared" si="4"/>
        <v>33</v>
      </c>
    </row>
    <row r="26" spans="1:32" x14ac:dyDescent="0.25">
      <c r="A26" s="1">
        <v>83</v>
      </c>
      <c r="B26">
        <f t="shared" si="3"/>
        <v>49.5</v>
      </c>
      <c r="C26">
        <f t="shared" si="2"/>
        <v>49</v>
      </c>
      <c r="D26">
        <f t="shared" si="2"/>
        <v>48.5</v>
      </c>
      <c r="E26">
        <f t="shared" si="2"/>
        <v>48</v>
      </c>
      <c r="F26">
        <f t="shared" si="2"/>
        <v>47.5</v>
      </c>
      <c r="G26">
        <f t="shared" si="2"/>
        <v>47</v>
      </c>
      <c r="H26">
        <f t="shared" si="2"/>
        <v>46.5</v>
      </c>
      <c r="I26">
        <f t="shared" si="2"/>
        <v>46</v>
      </c>
      <c r="J26">
        <f t="shared" si="2"/>
        <v>45.5</v>
      </c>
      <c r="K26">
        <f t="shared" si="2"/>
        <v>45</v>
      </c>
      <c r="L26">
        <f t="shared" si="2"/>
        <v>44.5</v>
      </c>
      <c r="M26">
        <f t="shared" si="2"/>
        <v>44</v>
      </c>
      <c r="N26">
        <f t="shared" si="2"/>
        <v>43.5</v>
      </c>
      <c r="O26">
        <f t="shared" si="2"/>
        <v>43</v>
      </c>
      <c r="P26">
        <f t="shared" si="2"/>
        <v>42.5</v>
      </c>
      <c r="Q26">
        <f t="shared" si="2"/>
        <v>42</v>
      </c>
      <c r="R26">
        <f t="shared" si="2"/>
        <v>41.5</v>
      </c>
      <c r="S26">
        <f t="shared" si="5"/>
        <v>41</v>
      </c>
      <c r="T26">
        <f t="shared" si="4"/>
        <v>40.5</v>
      </c>
      <c r="U26">
        <f t="shared" si="4"/>
        <v>40</v>
      </c>
      <c r="V26">
        <f t="shared" si="4"/>
        <v>39.5</v>
      </c>
      <c r="W26">
        <f t="shared" si="4"/>
        <v>39</v>
      </c>
      <c r="X26">
        <f t="shared" si="4"/>
        <v>38.5</v>
      </c>
      <c r="Y26">
        <f t="shared" si="4"/>
        <v>38</v>
      </c>
      <c r="Z26">
        <f t="shared" si="4"/>
        <v>37.5</v>
      </c>
      <c r="AA26">
        <f t="shared" si="4"/>
        <v>37</v>
      </c>
      <c r="AB26">
        <f t="shared" si="4"/>
        <v>36.5</v>
      </c>
      <c r="AC26">
        <f t="shared" si="4"/>
        <v>36</v>
      </c>
      <c r="AD26">
        <f t="shared" si="4"/>
        <v>35.5</v>
      </c>
      <c r="AE26">
        <f t="shared" si="4"/>
        <v>35</v>
      </c>
      <c r="AF26">
        <f t="shared" si="4"/>
        <v>34.5</v>
      </c>
    </row>
    <row r="27" spans="1:32" x14ac:dyDescent="0.25">
      <c r="A27" s="1">
        <v>84</v>
      </c>
      <c r="B27">
        <f t="shared" si="3"/>
        <v>51</v>
      </c>
      <c r="C27">
        <f t="shared" si="2"/>
        <v>50.5</v>
      </c>
      <c r="D27">
        <f t="shared" si="2"/>
        <v>50</v>
      </c>
      <c r="E27">
        <f t="shared" si="2"/>
        <v>49.5</v>
      </c>
      <c r="F27">
        <f t="shared" si="2"/>
        <v>49</v>
      </c>
      <c r="G27">
        <f t="shared" si="2"/>
        <v>48.5</v>
      </c>
      <c r="H27">
        <f t="shared" si="2"/>
        <v>48</v>
      </c>
      <c r="I27">
        <f t="shared" si="2"/>
        <v>47.5</v>
      </c>
      <c r="J27">
        <f t="shared" si="2"/>
        <v>47</v>
      </c>
      <c r="K27">
        <f t="shared" si="2"/>
        <v>46.5</v>
      </c>
      <c r="L27">
        <f t="shared" si="2"/>
        <v>46</v>
      </c>
      <c r="M27">
        <f t="shared" si="2"/>
        <v>45.5</v>
      </c>
      <c r="N27">
        <f t="shared" si="2"/>
        <v>45</v>
      </c>
      <c r="O27">
        <f t="shared" si="2"/>
        <v>44.5</v>
      </c>
      <c r="P27">
        <f t="shared" si="2"/>
        <v>44</v>
      </c>
      <c r="Q27">
        <f t="shared" si="2"/>
        <v>43.5</v>
      </c>
      <c r="R27">
        <f t="shared" si="2"/>
        <v>43</v>
      </c>
      <c r="S27">
        <f t="shared" si="5"/>
        <v>42.5</v>
      </c>
      <c r="T27">
        <f t="shared" si="4"/>
        <v>42</v>
      </c>
      <c r="U27">
        <f t="shared" si="4"/>
        <v>41.5</v>
      </c>
      <c r="V27">
        <f t="shared" si="4"/>
        <v>41</v>
      </c>
      <c r="W27">
        <f t="shared" si="4"/>
        <v>40.5</v>
      </c>
      <c r="X27">
        <f t="shared" si="4"/>
        <v>40</v>
      </c>
      <c r="Y27">
        <f t="shared" si="4"/>
        <v>39.5</v>
      </c>
      <c r="Z27">
        <f t="shared" si="4"/>
        <v>39</v>
      </c>
      <c r="AA27">
        <f t="shared" si="4"/>
        <v>38.5</v>
      </c>
      <c r="AB27">
        <f t="shared" si="4"/>
        <v>38</v>
      </c>
      <c r="AC27">
        <f t="shared" si="4"/>
        <v>37.5</v>
      </c>
      <c r="AD27">
        <f t="shared" si="4"/>
        <v>37</v>
      </c>
      <c r="AE27">
        <f t="shared" si="4"/>
        <v>36.5</v>
      </c>
      <c r="AF27">
        <f t="shared" si="4"/>
        <v>36</v>
      </c>
    </row>
    <row r="28" spans="1:32" x14ac:dyDescent="0.25">
      <c r="A28" s="1">
        <v>85</v>
      </c>
      <c r="B28">
        <f t="shared" si="3"/>
        <v>52.5</v>
      </c>
      <c r="C28">
        <f t="shared" si="2"/>
        <v>52</v>
      </c>
      <c r="D28">
        <f t="shared" si="2"/>
        <v>51.5</v>
      </c>
      <c r="E28">
        <f t="shared" si="2"/>
        <v>51</v>
      </c>
      <c r="F28">
        <f t="shared" si="2"/>
        <v>50.5</v>
      </c>
      <c r="G28">
        <f t="shared" si="2"/>
        <v>50</v>
      </c>
      <c r="H28">
        <f t="shared" si="2"/>
        <v>49.5</v>
      </c>
      <c r="I28">
        <f t="shared" si="2"/>
        <v>49</v>
      </c>
      <c r="J28">
        <f t="shared" si="2"/>
        <v>48.5</v>
      </c>
      <c r="K28">
        <f t="shared" si="2"/>
        <v>48</v>
      </c>
      <c r="L28">
        <f t="shared" ref="L28:R28" si="6">((3*$A28)-80-L$2)/2</f>
        <v>47.5</v>
      </c>
      <c r="M28">
        <f t="shared" si="6"/>
        <v>47</v>
      </c>
      <c r="N28">
        <f t="shared" si="6"/>
        <v>46.5</v>
      </c>
      <c r="O28">
        <f t="shared" si="6"/>
        <v>46</v>
      </c>
      <c r="P28">
        <f t="shared" si="6"/>
        <v>45.5</v>
      </c>
      <c r="Q28">
        <f t="shared" si="6"/>
        <v>45</v>
      </c>
      <c r="R28">
        <f t="shared" si="6"/>
        <v>44.5</v>
      </c>
      <c r="S28">
        <f t="shared" si="5"/>
        <v>44</v>
      </c>
      <c r="T28">
        <f t="shared" si="4"/>
        <v>43.5</v>
      </c>
      <c r="U28">
        <f t="shared" si="4"/>
        <v>43</v>
      </c>
      <c r="V28">
        <f t="shared" si="4"/>
        <v>42.5</v>
      </c>
      <c r="W28">
        <f t="shared" si="4"/>
        <v>42</v>
      </c>
      <c r="X28">
        <f t="shared" si="4"/>
        <v>41.5</v>
      </c>
      <c r="Y28">
        <f t="shared" si="4"/>
        <v>41</v>
      </c>
      <c r="Z28">
        <f t="shared" si="4"/>
        <v>40.5</v>
      </c>
      <c r="AA28">
        <f t="shared" si="4"/>
        <v>40</v>
      </c>
      <c r="AB28">
        <f t="shared" si="4"/>
        <v>39.5</v>
      </c>
      <c r="AC28">
        <f t="shared" si="4"/>
        <v>39</v>
      </c>
      <c r="AD28">
        <f t="shared" si="4"/>
        <v>38.5</v>
      </c>
      <c r="AE28">
        <f t="shared" si="4"/>
        <v>38</v>
      </c>
      <c r="AF28">
        <f t="shared" si="4"/>
        <v>37.5</v>
      </c>
    </row>
  </sheetData>
  <mergeCells count="1">
    <mergeCell ref="B1:A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8"/>
  <sheetViews>
    <sheetView topLeftCell="A12" workbookViewId="0">
      <selection activeCell="H22" sqref="H22"/>
    </sheetView>
  </sheetViews>
  <sheetFormatPr defaultRowHeight="15" x14ac:dyDescent="0.25"/>
  <cols>
    <col min="7" max="7" width="11.140625" bestFit="1" customWidth="1"/>
    <col min="9" max="9" width="11.140625" customWidth="1"/>
    <col min="15" max="15" width="10" bestFit="1" customWidth="1"/>
    <col min="16" max="16" width="9.85546875" bestFit="1" customWidth="1"/>
    <col min="19" max="19" width="11.42578125" bestFit="1" customWidth="1"/>
    <col min="22" max="22" width="8.85546875" bestFit="1" customWidth="1"/>
    <col min="23" max="23" width="14.7109375" bestFit="1" customWidth="1"/>
  </cols>
  <sheetData>
    <row r="1" spans="1:11" ht="18" thickBot="1" x14ac:dyDescent="0.35">
      <c r="A1" s="14" t="s">
        <v>27</v>
      </c>
      <c r="B1" s="14"/>
      <c r="C1" s="14"/>
      <c r="D1" s="14"/>
    </row>
    <row r="2" spans="1:11" ht="15.75" thickTop="1" x14ac:dyDescent="0.25">
      <c r="A2" t="s">
        <v>13</v>
      </c>
      <c r="B2" t="s">
        <v>14</v>
      </c>
      <c r="C2" t="s">
        <v>11</v>
      </c>
      <c r="D2" t="s">
        <v>8</v>
      </c>
    </row>
    <row r="3" spans="1:11" x14ac:dyDescent="0.25">
      <c r="A3">
        <v>-51</v>
      </c>
      <c r="B3">
        <f t="shared" ref="B3:B22" si="0">A3-32 + 491.67</f>
        <v>408.67</v>
      </c>
      <c r="C3">
        <f t="shared" ref="C3:C22" si="1">10^(29.35754453-3845.193152/B3-7.86103122*LOG10(B3)+0.002190939044*B3+(305.8268131*(686.1-B3))/(686.1*B3)*LOG10(686.1-B3))</f>
        <v>11.352432738809068</v>
      </c>
      <c r="D3">
        <f>C3-14.696</f>
        <v>-3.3435672611909322</v>
      </c>
    </row>
    <row r="4" spans="1:11" x14ac:dyDescent="0.25">
      <c r="A4">
        <v>-50</v>
      </c>
      <c r="B4">
        <f t="shared" si="0"/>
        <v>409.67</v>
      </c>
      <c r="C4">
        <f t="shared" si="1"/>
        <v>11.667260772611771</v>
      </c>
      <c r="D4">
        <f t="shared" ref="D4:D22" si="2">C4-14.696</f>
        <v>-3.028739227388229</v>
      </c>
    </row>
    <row r="5" spans="1:11" x14ac:dyDescent="0.25">
      <c r="A5">
        <v>-49</v>
      </c>
      <c r="B5">
        <f t="shared" si="0"/>
        <v>410.67</v>
      </c>
      <c r="C5">
        <f t="shared" si="1"/>
        <v>11.989003815464043</v>
      </c>
      <c r="D5">
        <f t="shared" si="2"/>
        <v>-2.7069961845359565</v>
      </c>
    </row>
    <row r="6" spans="1:11" x14ac:dyDescent="0.25">
      <c r="A6">
        <v>-48</v>
      </c>
      <c r="B6">
        <f t="shared" si="0"/>
        <v>411.67</v>
      </c>
      <c r="C6">
        <f t="shared" si="1"/>
        <v>12.317768935653051</v>
      </c>
      <c r="D6">
        <f t="shared" si="2"/>
        <v>-2.3782310643469486</v>
      </c>
    </row>
    <row r="7" spans="1:11" x14ac:dyDescent="0.25">
      <c r="A7">
        <v>-47</v>
      </c>
      <c r="B7">
        <f t="shared" si="0"/>
        <v>412.67</v>
      </c>
      <c r="C7">
        <f t="shared" si="1"/>
        <v>12.653663999322227</v>
      </c>
      <c r="D7">
        <f t="shared" si="2"/>
        <v>-2.0423360006777731</v>
      </c>
    </row>
    <row r="8" spans="1:11" x14ac:dyDescent="0.25">
      <c r="A8">
        <v>-46</v>
      </c>
      <c r="B8">
        <f t="shared" si="0"/>
        <v>413.67</v>
      </c>
      <c r="C8">
        <f t="shared" si="1"/>
        <v>12.996797664883434</v>
      </c>
      <c r="D8">
        <f t="shared" si="2"/>
        <v>-1.6992023351165653</v>
      </c>
    </row>
    <row r="9" spans="1:11" x14ac:dyDescent="0.25">
      <c r="A9">
        <v>-45</v>
      </c>
      <c r="B9">
        <f t="shared" si="0"/>
        <v>414.67</v>
      </c>
      <c r="C9">
        <f t="shared" si="1"/>
        <v>13.347279377355697</v>
      </c>
      <c r="D9">
        <f t="shared" si="2"/>
        <v>-1.3487206226443025</v>
      </c>
    </row>
    <row r="10" spans="1:11" x14ac:dyDescent="0.25">
      <c r="A10">
        <v>-44</v>
      </c>
      <c r="B10">
        <f t="shared" si="0"/>
        <v>415.67</v>
      </c>
      <c r="C10">
        <f t="shared" si="1"/>
        <v>13.705219362634777</v>
      </c>
      <c r="D10">
        <f t="shared" si="2"/>
        <v>-0.99078063736522282</v>
      </c>
    </row>
    <row r="11" spans="1:11" x14ac:dyDescent="0.25">
      <c r="A11">
        <v>-43</v>
      </c>
      <c r="B11">
        <f t="shared" si="0"/>
        <v>416.67</v>
      </c>
      <c r="C11">
        <f t="shared" si="1"/>
        <v>14.070728621695457</v>
      </c>
      <c r="D11">
        <f t="shared" si="2"/>
        <v>-0.62527137830454294</v>
      </c>
    </row>
    <row r="12" spans="1:11" ht="18" thickBot="1" x14ac:dyDescent="0.35">
      <c r="A12">
        <v>-42</v>
      </c>
      <c r="B12">
        <f t="shared" si="0"/>
        <v>417.67</v>
      </c>
      <c r="C12">
        <f t="shared" si="1"/>
        <v>14.443918924732229</v>
      </c>
      <c r="D12">
        <f t="shared" si="2"/>
        <v>-0.25208107526777113</v>
      </c>
      <c r="G12" s="14" t="s">
        <v>26</v>
      </c>
      <c r="H12" s="14"/>
      <c r="I12" s="14"/>
      <c r="J12" s="14"/>
      <c r="K12" s="14"/>
    </row>
    <row r="13" spans="1:11" ht="15.75" thickTop="1" x14ac:dyDescent="0.25">
      <c r="A13">
        <v>-41</v>
      </c>
      <c r="B13">
        <f t="shared" si="0"/>
        <v>418.67</v>
      </c>
      <c r="C13">
        <f t="shared" si="1"/>
        <v>14.824902805237635</v>
      </c>
      <c r="D13">
        <f t="shared" si="2"/>
        <v>0.12890280523763487</v>
      </c>
      <c r="G13" t="s">
        <v>24</v>
      </c>
      <c r="H13" t="s">
        <v>25</v>
      </c>
      <c r="I13" t="s">
        <v>11</v>
      </c>
      <c r="J13" t="s">
        <v>8</v>
      </c>
      <c r="K13" t="s">
        <v>12</v>
      </c>
    </row>
    <row r="14" spans="1:11" x14ac:dyDescent="0.25">
      <c r="A14">
        <v>-40</v>
      </c>
      <c r="B14">
        <f t="shared" si="0"/>
        <v>419.67</v>
      </c>
      <c r="C14">
        <f t="shared" si="1"/>
        <v>15.213793554027953</v>
      </c>
      <c r="D14">
        <f t="shared" si="2"/>
        <v>0.51779355402795346</v>
      </c>
      <c r="G14">
        <v>60</v>
      </c>
      <c r="H14">
        <f>G14-32 + 491.67</f>
        <v>519.67000000000007</v>
      </c>
      <c r="I14">
        <f>10^(29.35754453-3845.193152/H14-7.86103122*LOG10(H14)+0.002190939044*H14+(305.8268131*(686.1-H14))/(686.1*H14)*LOG10(686.1-H14))</f>
        <v>116.27452524483665</v>
      </c>
      <c r="J14">
        <f>I14-14.696</f>
        <v>101.57852524483665</v>
      </c>
      <c r="K14">
        <v>101.6</v>
      </c>
    </row>
    <row r="15" spans="1:11" x14ac:dyDescent="0.25">
      <c r="A15">
        <v>-39</v>
      </c>
      <c r="B15">
        <f t="shared" si="0"/>
        <v>420.67</v>
      </c>
      <c r="C15">
        <f t="shared" si="1"/>
        <v>15.61070521321265</v>
      </c>
      <c r="D15">
        <f t="shared" si="2"/>
        <v>0.91470521321265075</v>
      </c>
      <c r="G15">
        <v>70</v>
      </c>
      <c r="H15">
        <f>G15-32 + 491.67</f>
        <v>529.67000000000007</v>
      </c>
      <c r="I15">
        <f>10^(29.35754453-3845.193152/H15-7.86103122*LOG10(H15)+0.002190939044*H15+(305.8268131*(686.1-H15))/(686.1*H15)*LOG10(686.1-H15))</f>
        <v>136.08071714874188</v>
      </c>
      <c r="J15">
        <f>I15-14.696</f>
        <v>121.38471714874188</v>
      </c>
      <c r="K15">
        <v>121.4</v>
      </c>
    </row>
    <row r="16" spans="1:11" x14ac:dyDescent="0.25">
      <c r="A16">
        <v>-38</v>
      </c>
      <c r="B16">
        <f t="shared" si="0"/>
        <v>421.67</v>
      </c>
      <c r="C16">
        <f t="shared" si="1"/>
        <v>16.015752570118032</v>
      </c>
      <c r="D16">
        <f t="shared" si="2"/>
        <v>1.3197525701180322</v>
      </c>
      <c r="G16">
        <v>80</v>
      </c>
      <c r="H16">
        <f>G16-32 + 491.67</f>
        <v>539.67000000000007</v>
      </c>
      <c r="I16">
        <f>10^(29.35754453-3845.193152/H16-7.86103122*LOG10(H16)+0.002190939044*H16+(305.8268131*(686.1-H16))/(686.1*H16)*LOG10(686.1-H16))</f>
        <v>158.27925126212619</v>
      </c>
      <c r="J16">
        <f>I16-14.696</f>
        <v>143.5832512621262</v>
      </c>
      <c r="K16">
        <v>143.6</v>
      </c>
    </row>
    <row r="17" spans="1:16" x14ac:dyDescent="0.25">
      <c r="A17">
        <v>-37</v>
      </c>
      <c r="B17">
        <f t="shared" si="0"/>
        <v>422.67</v>
      </c>
      <c r="C17">
        <f t="shared" si="1"/>
        <v>16.429051151161044</v>
      </c>
      <c r="D17">
        <f t="shared" si="2"/>
        <v>1.7330511511610442</v>
      </c>
      <c r="G17">
        <v>90</v>
      </c>
      <c r="H17">
        <f>G17-32 + 491.67</f>
        <v>549.67000000000007</v>
      </c>
      <c r="I17">
        <f>10^(29.35754453-3845.193152/H17-7.86103122*LOG10(H17)+0.002190939044*H17+(305.8268131*(686.1-H17))/(686.1*H17)*LOG10(686.1-H17))</f>
        <v>183.04186455042432</v>
      </c>
      <c r="J17">
        <f>I17-14.696</f>
        <v>168.34586455042432</v>
      </c>
      <c r="K17">
        <v>168.4</v>
      </c>
    </row>
    <row r="18" spans="1:16" x14ac:dyDescent="0.25">
      <c r="A18">
        <v>-36</v>
      </c>
      <c r="B18">
        <f t="shared" si="0"/>
        <v>423.67</v>
      </c>
      <c r="C18">
        <f t="shared" si="1"/>
        <v>16.850717215683975</v>
      </c>
      <c r="D18">
        <f t="shared" si="2"/>
        <v>2.1547172156839753</v>
      </c>
      <c r="G18">
        <v>100</v>
      </c>
      <c r="H18">
        <f>G18-32 + 491.67</f>
        <v>559.67000000000007</v>
      </c>
      <c r="I18">
        <f>10^(29.35754453-3845.193152/H18-7.86103122*LOG10(H18)+0.002190939044*H18+(305.8268131*(686.1-H18))/(686.1*H18)*LOG10(686.1-H18))</f>
        <v>210.54644094284819</v>
      </c>
      <c r="J18">
        <f>I18-14.696</f>
        <v>195.85044094284819</v>
      </c>
      <c r="K18">
        <v>195.9</v>
      </c>
    </row>
    <row r="19" spans="1:16" x14ac:dyDescent="0.25">
      <c r="A19">
        <v>-35</v>
      </c>
      <c r="B19">
        <f t="shared" si="0"/>
        <v>424.67</v>
      </c>
      <c r="C19">
        <f t="shared" si="1"/>
        <v>17.280867749749351</v>
      </c>
      <c r="D19">
        <f t="shared" si="2"/>
        <v>2.5848677497493515</v>
      </c>
    </row>
    <row r="20" spans="1:16" ht="18" thickBot="1" x14ac:dyDescent="0.35">
      <c r="A20">
        <v>-34</v>
      </c>
      <c r="B20">
        <f t="shared" si="0"/>
        <v>425.67</v>
      </c>
      <c r="C20">
        <f t="shared" si="1"/>
        <v>17.71962045989747</v>
      </c>
      <c r="D20">
        <f t="shared" si="2"/>
        <v>3.0236204598974705</v>
      </c>
      <c r="G20" s="14" t="s">
        <v>28</v>
      </c>
      <c r="H20" s="14"/>
      <c r="I20" s="14"/>
      <c r="J20" s="14"/>
      <c r="K20" s="14"/>
      <c r="L20" s="14"/>
      <c r="M20" s="14"/>
      <c r="N20" s="14"/>
      <c r="O20" s="14"/>
      <c r="P20" s="14"/>
    </row>
    <row r="21" spans="1:16" ht="15.75" thickTop="1" x14ac:dyDescent="0.25">
      <c r="A21">
        <v>-33</v>
      </c>
      <c r="B21">
        <f t="shared" si="0"/>
        <v>426.67</v>
      </c>
      <c r="C21">
        <f t="shared" si="1"/>
        <v>18.167093766873929</v>
      </c>
      <c r="D21">
        <f t="shared" si="2"/>
        <v>3.4710937668739295</v>
      </c>
      <c r="G21" t="s">
        <v>8</v>
      </c>
      <c r="H21" s="2">
        <f>'Target &amp; Actual Superheat'!B5</f>
        <v>80</v>
      </c>
      <c r="J21" t="s">
        <v>13</v>
      </c>
      <c r="K21" s="5">
        <f>K43-459.67</f>
        <v>47.542786674499496</v>
      </c>
    </row>
    <row r="22" spans="1:16" x14ac:dyDescent="0.25">
      <c r="A22">
        <v>-32</v>
      </c>
      <c r="B22">
        <f t="shared" si="0"/>
        <v>427.67</v>
      </c>
      <c r="C22">
        <f t="shared" si="1"/>
        <v>18.62340679932786</v>
      </c>
      <c r="D22">
        <f t="shared" si="2"/>
        <v>3.9274067993278603</v>
      </c>
      <c r="G22" t="s">
        <v>11</v>
      </c>
      <c r="H22">
        <f>H21+14.696</f>
        <v>94.695999999999998</v>
      </c>
    </row>
    <row r="23" spans="1:16" x14ac:dyDescent="0.25">
      <c r="A23">
        <v>-31</v>
      </c>
      <c r="B23">
        <f t="shared" ref="B23:B53" si="3">A23-32 + 491.67</f>
        <v>428.67</v>
      </c>
      <c r="C23">
        <f t="shared" ref="C23:C53" si="4">10^(29.35754453-3845.193152/B23-7.86103122*LOG10(B23)+0.002190939044*B23+(305.8268131*(686.1-B23))/(686.1*B23)*LOG10(686.1-B23))</f>
        <v>19.088679387484117</v>
      </c>
      <c r="D23">
        <f t="shared" ref="D23:D53" si="5">C23-14.696</f>
        <v>4.392679387484117</v>
      </c>
      <c r="G23" t="s">
        <v>15</v>
      </c>
      <c r="H23" t="s">
        <v>16</v>
      </c>
      <c r="I23" t="s">
        <v>17</v>
      </c>
      <c r="J23" t="s">
        <v>19</v>
      </c>
      <c r="K23" t="s">
        <v>18</v>
      </c>
      <c r="L23" t="s">
        <v>20</v>
      </c>
      <c r="N23" t="s">
        <v>23</v>
      </c>
      <c r="O23" t="s">
        <v>21</v>
      </c>
      <c r="P23" t="s">
        <v>22</v>
      </c>
    </row>
    <row r="24" spans="1:16" x14ac:dyDescent="0.25">
      <c r="A24">
        <v>-30</v>
      </c>
      <c r="B24">
        <f t="shared" si="3"/>
        <v>429.67</v>
      </c>
      <c r="C24">
        <f t="shared" si="4"/>
        <v>19.563032056794295</v>
      </c>
      <c r="D24">
        <f t="shared" si="5"/>
        <v>4.8670320567942955</v>
      </c>
      <c r="G24">
        <v>418</v>
      </c>
      <c r="H24">
        <v>685</v>
      </c>
      <c r="I24">
        <f t="shared" ref="I24:I37" si="6">10^(29.35754453-3845.193152/G24-7.86103122*LOG10(G24)+0.002190939044*G24+(305.8268131*(686.1-G24))/(686.1*G24)*LOG10(686.1-G24))</f>
        <v>14.568776488309357</v>
      </c>
      <c r="J24">
        <f t="shared" ref="J24:J37" si="7">10^(29.35754453-3845.193152/H24-7.86103122*LOG10(H24)+0.002190939044*H24+(305.8268131*(686.1-H24))/(686.1*H24)*LOG10(686.1-H24))</f>
        <v>898.45148596584829</v>
      </c>
      <c r="K24">
        <f t="shared" ref="K24:K37" si="8">(H24+G24)/2</f>
        <v>551.5</v>
      </c>
      <c r="L24">
        <f t="shared" ref="L24:L43" si="9">10^(29.35754453-3845.193152/K24-7.86103122*LOG10(K24)+0.002190939044*K24+(305.8268131*(686.1-K24))/(686.1*K24)*LOG10(686.1-K24))</f>
        <v>187.86486891995665</v>
      </c>
      <c r="M24" t="str">
        <f t="shared" ref="M24:M43" si="10">IF(L24&gt;$H$22,"OVER", "UNDER")</f>
        <v>OVER</v>
      </c>
      <c r="N24" s="4">
        <f t="shared" ref="N24:N43" si="11">(L24-$H$22)/$H$22</f>
        <v>0.98387333065764815</v>
      </c>
      <c r="O24">
        <f t="shared" ref="O24:O43" si="12">IF($L24&gt;$H$22, G24,$K24)</f>
        <v>418</v>
      </c>
      <c r="P24">
        <f t="shared" ref="P24:P43" si="13">IF($L24&lt;$H$22, H24,$K24)</f>
        <v>551.5</v>
      </c>
    </row>
    <row r="25" spans="1:16" x14ac:dyDescent="0.25">
      <c r="A25">
        <v>-29</v>
      </c>
      <c r="B25">
        <f t="shared" si="3"/>
        <v>430.67</v>
      </c>
      <c r="C25">
        <f t="shared" si="4"/>
        <v>20.046586021570008</v>
      </c>
      <c r="D25">
        <f t="shared" si="5"/>
        <v>5.3505860215700078</v>
      </c>
      <c r="G25">
        <f t="shared" ref="G25:G37" si="14">O24</f>
        <v>418</v>
      </c>
      <c r="H25">
        <f t="shared" ref="H25:H37" si="15">P24</f>
        <v>551.5</v>
      </c>
      <c r="I25">
        <f t="shared" si="6"/>
        <v>14.568776488309357</v>
      </c>
      <c r="J25">
        <f t="shared" si="7"/>
        <v>187.86486891995665</v>
      </c>
      <c r="K25">
        <f t="shared" si="8"/>
        <v>484.75</v>
      </c>
      <c r="L25">
        <f t="shared" si="9"/>
        <v>63.520749142180748</v>
      </c>
      <c r="M25" t="str">
        <f t="shared" si="10"/>
        <v>UNDER</v>
      </c>
      <c r="N25" s="4">
        <f t="shared" si="11"/>
        <v>-0.32921402021013824</v>
      </c>
      <c r="O25">
        <f t="shared" si="12"/>
        <v>484.75</v>
      </c>
      <c r="P25">
        <f t="shared" si="13"/>
        <v>551.5</v>
      </c>
    </row>
    <row r="26" spans="1:16" x14ac:dyDescent="0.25">
      <c r="A26">
        <v>-28</v>
      </c>
      <c r="B26">
        <f t="shared" si="3"/>
        <v>431.67</v>
      </c>
      <c r="C26">
        <f t="shared" si="4"/>
        <v>20.539463178598361</v>
      </c>
      <c r="D26">
        <f t="shared" si="5"/>
        <v>5.8434631785983608</v>
      </c>
      <c r="G26">
        <f t="shared" si="14"/>
        <v>484.75</v>
      </c>
      <c r="H26">
        <f t="shared" si="15"/>
        <v>551.5</v>
      </c>
      <c r="I26">
        <f t="shared" si="6"/>
        <v>63.520749142180748</v>
      </c>
      <c r="J26">
        <f t="shared" si="7"/>
        <v>187.86486891995665</v>
      </c>
      <c r="K26">
        <f t="shared" si="8"/>
        <v>518.125</v>
      </c>
      <c r="L26">
        <f t="shared" si="9"/>
        <v>113.41709496660521</v>
      </c>
      <c r="M26" t="str">
        <f t="shared" si="10"/>
        <v>OVER</v>
      </c>
      <c r="N26" s="4">
        <f t="shared" si="11"/>
        <v>0.19769678726245257</v>
      </c>
      <c r="O26">
        <f t="shared" si="12"/>
        <v>484.75</v>
      </c>
      <c r="P26">
        <f t="shared" si="13"/>
        <v>518.125</v>
      </c>
    </row>
    <row r="27" spans="1:16" x14ac:dyDescent="0.25">
      <c r="A27">
        <v>-27</v>
      </c>
      <c r="B27">
        <f t="shared" si="3"/>
        <v>432.67</v>
      </c>
      <c r="C27">
        <f t="shared" si="4"/>
        <v>21.041786100749736</v>
      </c>
      <c r="D27">
        <f t="shared" si="5"/>
        <v>6.345786100749736</v>
      </c>
      <c r="G27">
        <f t="shared" si="14"/>
        <v>484.75</v>
      </c>
      <c r="H27">
        <f t="shared" si="15"/>
        <v>518.125</v>
      </c>
      <c r="I27">
        <f t="shared" si="6"/>
        <v>63.520749142180748</v>
      </c>
      <c r="J27">
        <f t="shared" si="7"/>
        <v>113.41709496660521</v>
      </c>
      <c r="K27">
        <f t="shared" si="8"/>
        <v>501.4375</v>
      </c>
      <c r="L27">
        <f t="shared" si="9"/>
        <v>85.776627360555992</v>
      </c>
      <c r="M27" t="str">
        <f t="shared" si="10"/>
        <v>UNDER</v>
      </c>
      <c r="N27" s="4">
        <f t="shared" si="11"/>
        <v>-9.4189539573413944E-2</v>
      </c>
      <c r="O27">
        <f t="shared" si="12"/>
        <v>501.4375</v>
      </c>
      <c r="P27">
        <f t="shared" si="13"/>
        <v>518.125</v>
      </c>
    </row>
    <row r="28" spans="1:16" x14ac:dyDescent="0.25">
      <c r="A28">
        <v>-26</v>
      </c>
      <c r="B28">
        <f t="shared" si="3"/>
        <v>433.67</v>
      </c>
      <c r="C28">
        <f t="shared" si="4"/>
        <v>21.553678030573394</v>
      </c>
      <c r="D28">
        <f t="shared" si="5"/>
        <v>6.8576780305733944</v>
      </c>
      <c r="G28">
        <f t="shared" si="14"/>
        <v>501.4375</v>
      </c>
      <c r="H28">
        <f t="shared" si="15"/>
        <v>518.125</v>
      </c>
      <c r="I28">
        <f t="shared" si="6"/>
        <v>85.776627360555992</v>
      </c>
      <c r="J28">
        <f t="shared" si="7"/>
        <v>113.41709496660521</v>
      </c>
      <c r="K28">
        <f t="shared" si="8"/>
        <v>509.78125</v>
      </c>
      <c r="L28">
        <f t="shared" si="9"/>
        <v>98.877984088872992</v>
      </c>
      <c r="M28" t="str">
        <f t="shared" si="10"/>
        <v>OVER</v>
      </c>
      <c r="N28" s="4">
        <f t="shared" si="11"/>
        <v>4.4162204199469819E-2</v>
      </c>
      <c r="O28">
        <f t="shared" si="12"/>
        <v>501.4375</v>
      </c>
      <c r="P28">
        <f t="shared" si="13"/>
        <v>509.78125</v>
      </c>
    </row>
    <row r="29" spans="1:16" x14ac:dyDescent="0.25">
      <c r="A29">
        <v>-25</v>
      </c>
      <c r="B29">
        <f t="shared" si="3"/>
        <v>434.67</v>
      </c>
      <c r="C29">
        <f t="shared" si="4"/>
        <v>22.075262873891425</v>
      </c>
      <c r="D29">
        <f t="shared" si="5"/>
        <v>7.3792628738914257</v>
      </c>
      <c r="G29">
        <f t="shared" si="14"/>
        <v>501.4375</v>
      </c>
      <c r="H29">
        <f t="shared" si="15"/>
        <v>509.78125</v>
      </c>
      <c r="I29">
        <f t="shared" si="6"/>
        <v>85.776627360555992</v>
      </c>
      <c r="J29">
        <f t="shared" si="7"/>
        <v>98.877984088872992</v>
      </c>
      <c r="K29">
        <f t="shared" si="8"/>
        <v>505.609375</v>
      </c>
      <c r="L29">
        <f t="shared" si="9"/>
        <v>92.153386041184163</v>
      </c>
      <c r="M29" t="str">
        <f t="shared" si="10"/>
        <v>UNDER</v>
      </c>
      <c r="N29" s="4">
        <f t="shared" si="11"/>
        <v>-2.685027835194554E-2</v>
      </c>
      <c r="O29">
        <f t="shared" si="12"/>
        <v>505.609375</v>
      </c>
      <c r="P29">
        <f t="shared" si="13"/>
        <v>509.78125</v>
      </c>
    </row>
    <row r="30" spans="1:16" x14ac:dyDescent="0.25">
      <c r="A30">
        <v>-24</v>
      </c>
      <c r="B30">
        <f t="shared" si="3"/>
        <v>435.67</v>
      </c>
      <c r="C30">
        <f t="shared" si="4"/>
        <v>22.606665193388078</v>
      </c>
      <c r="D30">
        <f t="shared" si="5"/>
        <v>7.9106651933880787</v>
      </c>
      <c r="G30">
        <f t="shared" si="14"/>
        <v>505.609375</v>
      </c>
      <c r="H30">
        <f t="shared" si="15"/>
        <v>509.78125</v>
      </c>
      <c r="I30">
        <f t="shared" si="6"/>
        <v>92.153386041184163</v>
      </c>
      <c r="J30">
        <f t="shared" si="7"/>
        <v>98.877984088872992</v>
      </c>
      <c r="K30">
        <f t="shared" si="8"/>
        <v>507.6953125</v>
      </c>
      <c r="L30">
        <f t="shared" si="9"/>
        <v>95.47148490698865</v>
      </c>
      <c r="M30" t="str">
        <f t="shared" si="10"/>
        <v>OVER</v>
      </c>
      <c r="N30" s="4">
        <f t="shared" si="11"/>
        <v>8.1892044752539892E-3</v>
      </c>
      <c r="O30">
        <f t="shared" si="12"/>
        <v>505.609375</v>
      </c>
      <c r="P30">
        <f t="shared" si="13"/>
        <v>507.6953125</v>
      </c>
    </row>
    <row r="31" spans="1:16" x14ac:dyDescent="0.25">
      <c r="A31">
        <v>-23</v>
      </c>
      <c r="B31">
        <f t="shared" si="3"/>
        <v>436.67</v>
      </c>
      <c r="C31">
        <f t="shared" si="4"/>
        <v>23.14801020220343</v>
      </c>
      <c r="D31">
        <f t="shared" si="5"/>
        <v>8.4520102022034305</v>
      </c>
      <c r="G31">
        <f t="shared" si="14"/>
        <v>505.609375</v>
      </c>
      <c r="H31">
        <f t="shared" si="15"/>
        <v>507.6953125</v>
      </c>
      <c r="I31">
        <f t="shared" si="6"/>
        <v>92.153386041184163</v>
      </c>
      <c r="J31">
        <f t="shared" si="7"/>
        <v>95.47148490698865</v>
      </c>
      <c r="K31">
        <f t="shared" si="8"/>
        <v>506.65234375</v>
      </c>
      <c r="L31">
        <f t="shared" si="9"/>
        <v>93.801475754920901</v>
      </c>
      <c r="M31" t="str">
        <f t="shared" si="10"/>
        <v>UNDER</v>
      </c>
      <c r="N31" s="4">
        <f t="shared" si="11"/>
        <v>-9.4462727578683067E-3</v>
      </c>
      <c r="O31">
        <f t="shared" si="12"/>
        <v>506.65234375</v>
      </c>
      <c r="P31">
        <f t="shared" si="13"/>
        <v>507.6953125</v>
      </c>
    </row>
    <row r="32" spans="1:16" x14ac:dyDescent="0.25">
      <c r="A32">
        <v>-22</v>
      </c>
      <c r="B32">
        <f t="shared" si="3"/>
        <v>437.67</v>
      </c>
      <c r="C32">
        <f t="shared" si="4"/>
        <v>23.699423757531271</v>
      </c>
      <c r="D32">
        <f t="shared" si="5"/>
        <v>9.0034237575312712</v>
      </c>
      <c r="G32">
        <f t="shared" si="14"/>
        <v>506.65234375</v>
      </c>
      <c r="H32">
        <f t="shared" si="15"/>
        <v>507.6953125</v>
      </c>
      <c r="I32">
        <f t="shared" si="6"/>
        <v>93.801475754920901</v>
      </c>
      <c r="J32">
        <f t="shared" si="7"/>
        <v>95.47148490698865</v>
      </c>
      <c r="K32">
        <f t="shared" si="8"/>
        <v>507.173828125</v>
      </c>
      <c r="L32">
        <f t="shared" si="9"/>
        <v>94.633729129384307</v>
      </c>
      <c r="M32" t="str">
        <f t="shared" si="10"/>
        <v>UNDER</v>
      </c>
      <c r="N32" s="4">
        <f t="shared" si="11"/>
        <v>-6.5758712739388532E-4</v>
      </c>
      <c r="O32">
        <f t="shared" si="12"/>
        <v>507.173828125</v>
      </c>
      <c r="P32">
        <f t="shared" si="13"/>
        <v>507.6953125</v>
      </c>
    </row>
    <row r="33" spans="1:16" x14ac:dyDescent="0.25">
      <c r="A33">
        <v>-21</v>
      </c>
      <c r="B33">
        <f t="shared" si="3"/>
        <v>438.67</v>
      </c>
      <c r="C33">
        <f t="shared" si="4"/>
        <v>24.261032354223772</v>
      </c>
      <c r="D33">
        <f t="shared" si="5"/>
        <v>9.5650323542237725</v>
      </c>
      <c r="G33">
        <f t="shared" si="14"/>
        <v>507.173828125</v>
      </c>
      <c r="H33">
        <f t="shared" si="15"/>
        <v>507.6953125</v>
      </c>
      <c r="I33">
        <f t="shared" si="6"/>
        <v>94.633729129384307</v>
      </c>
      <c r="J33">
        <f t="shared" si="7"/>
        <v>95.47148490698865</v>
      </c>
      <c r="K33">
        <f t="shared" si="8"/>
        <v>507.4345703125</v>
      </c>
      <c r="L33">
        <f t="shared" si="9"/>
        <v>95.051917807227014</v>
      </c>
      <c r="M33" t="str">
        <f t="shared" si="10"/>
        <v>OVER</v>
      </c>
      <c r="N33" s="4">
        <f t="shared" si="11"/>
        <v>3.7585305316699302E-3</v>
      </c>
      <c r="O33">
        <f t="shared" si="12"/>
        <v>507.173828125</v>
      </c>
      <c r="P33">
        <f t="shared" si="13"/>
        <v>507.4345703125</v>
      </c>
    </row>
    <row r="34" spans="1:16" x14ac:dyDescent="0.25">
      <c r="A34">
        <v>-20</v>
      </c>
      <c r="B34">
        <f t="shared" si="3"/>
        <v>439.67</v>
      </c>
      <c r="C34">
        <f t="shared" si="4"/>
        <v>24.832963118411751</v>
      </c>
      <c r="D34">
        <f t="shared" si="5"/>
        <v>10.136963118411751</v>
      </c>
      <c r="G34">
        <f t="shared" si="14"/>
        <v>507.173828125</v>
      </c>
      <c r="H34">
        <f t="shared" si="15"/>
        <v>507.4345703125</v>
      </c>
      <c r="I34">
        <f t="shared" si="6"/>
        <v>94.633729129384307</v>
      </c>
      <c r="J34">
        <f t="shared" si="7"/>
        <v>95.051917807227014</v>
      </c>
      <c r="K34">
        <f t="shared" si="8"/>
        <v>507.30419921875</v>
      </c>
      <c r="L34">
        <f t="shared" si="9"/>
        <v>94.842651341957293</v>
      </c>
      <c r="M34" t="str">
        <f t="shared" si="10"/>
        <v>OVER</v>
      </c>
      <c r="N34" s="4">
        <f t="shared" si="11"/>
        <v>1.548654029286293E-3</v>
      </c>
      <c r="O34">
        <f t="shared" si="12"/>
        <v>507.173828125</v>
      </c>
      <c r="P34">
        <f t="shared" si="13"/>
        <v>507.30419921875</v>
      </c>
    </row>
    <row r="35" spans="1:16" x14ac:dyDescent="0.25">
      <c r="A35">
        <v>-19</v>
      </c>
      <c r="B35">
        <f t="shared" si="3"/>
        <v>440.67</v>
      </c>
      <c r="C35">
        <f t="shared" si="4"/>
        <v>25.415343801134991</v>
      </c>
      <c r="D35">
        <f t="shared" si="5"/>
        <v>10.719343801134992</v>
      </c>
      <c r="G35">
        <f t="shared" si="14"/>
        <v>507.173828125</v>
      </c>
      <c r="H35">
        <f t="shared" si="15"/>
        <v>507.30419921875</v>
      </c>
      <c r="I35">
        <f t="shared" si="6"/>
        <v>94.633729129384307</v>
      </c>
      <c r="J35">
        <f t="shared" si="7"/>
        <v>94.842651341957293</v>
      </c>
      <c r="K35">
        <f t="shared" si="8"/>
        <v>507.239013671875</v>
      </c>
      <c r="L35">
        <f t="shared" si="9"/>
        <v>94.738147226127126</v>
      </c>
      <c r="M35" t="str">
        <f t="shared" si="10"/>
        <v>OVER</v>
      </c>
      <c r="N35" s="4">
        <f t="shared" si="11"/>
        <v>4.4507926551414656E-4</v>
      </c>
      <c r="O35">
        <f t="shared" si="12"/>
        <v>507.173828125</v>
      </c>
      <c r="P35">
        <f t="shared" si="13"/>
        <v>507.239013671875</v>
      </c>
    </row>
    <row r="36" spans="1:16" x14ac:dyDescent="0.25">
      <c r="A36">
        <v>-18</v>
      </c>
      <c r="B36">
        <f t="shared" si="3"/>
        <v>441.67</v>
      </c>
      <c r="C36">
        <f t="shared" si="4"/>
        <v>26.008302771995279</v>
      </c>
      <c r="D36">
        <f t="shared" si="5"/>
        <v>11.312302771995279</v>
      </c>
      <c r="G36">
        <f t="shared" si="14"/>
        <v>507.173828125</v>
      </c>
      <c r="H36">
        <f t="shared" si="15"/>
        <v>507.239013671875</v>
      </c>
      <c r="I36">
        <f t="shared" si="6"/>
        <v>94.633729129384307</v>
      </c>
      <c r="J36">
        <f t="shared" si="7"/>
        <v>94.738147226127126</v>
      </c>
      <c r="K36">
        <f t="shared" si="8"/>
        <v>507.2064208984375</v>
      </c>
      <c r="L36">
        <f t="shared" si="9"/>
        <v>94.685927428124273</v>
      </c>
      <c r="M36" t="str">
        <f t="shared" si="10"/>
        <v>UNDER</v>
      </c>
      <c r="N36" s="4">
        <f t="shared" si="11"/>
        <v>-1.0636744821032181E-4</v>
      </c>
      <c r="O36">
        <f t="shared" si="12"/>
        <v>507.2064208984375</v>
      </c>
      <c r="P36">
        <f t="shared" si="13"/>
        <v>507.239013671875</v>
      </c>
    </row>
    <row r="37" spans="1:16" x14ac:dyDescent="0.25">
      <c r="A37">
        <v>-17</v>
      </c>
      <c r="B37">
        <f t="shared" si="3"/>
        <v>442.67</v>
      </c>
      <c r="C37">
        <f t="shared" si="4"/>
        <v>26.611969012828663</v>
      </c>
      <c r="D37">
        <f t="shared" si="5"/>
        <v>11.915969012828663</v>
      </c>
      <c r="G37">
        <f t="shared" si="14"/>
        <v>507.2064208984375</v>
      </c>
      <c r="H37">
        <f t="shared" si="15"/>
        <v>507.239013671875</v>
      </c>
      <c r="I37">
        <f t="shared" si="6"/>
        <v>94.685927428124273</v>
      </c>
      <c r="J37">
        <f t="shared" si="7"/>
        <v>94.738147226127126</v>
      </c>
      <c r="K37">
        <f t="shared" si="8"/>
        <v>507.22271728515625</v>
      </c>
      <c r="L37">
        <f t="shared" si="9"/>
        <v>94.712034639373229</v>
      </c>
      <c r="M37" t="str">
        <f t="shared" si="10"/>
        <v>OVER</v>
      </c>
      <c r="N37" s="4">
        <f t="shared" si="11"/>
        <v>1.6932752569518385E-4</v>
      </c>
      <c r="O37">
        <f t="shared" si="12"/>
        <v>507.2064208984375</v>
      </c>
      <c r="P37">
        <f t="shared" si="13"/>
        <v>507.22271728515625</v>
      </c>
    </row>
    <row r="38" spans="1:16" x14ac:dyDescent="0.25">
      <c r="A38">
        <v>-16</v>
      </c>
      <c r="B38">
        <f t="shared" si="3"/>
        <v>443.67</v>
      </c>
      <c r="C38">
        <f t="shared" si="4"/>
        <v>27.226472111401563</v>
      </c>
      <c r="D38">
        <f t="shared" si="5"/>
        <v>12.530472111401563</v>
      </c>
      <c r="G38">
        <f t="shared" ref="G38:G43" si="16">O37</f>
        <v>507.2064208984375</v>
      </c>
      <c r="H38">
        <f t="shared" ref="H38:H43" si="17">P37</f>
        <v>507.22271728515625</v>
      </c>
      <c r="I38">
        <f t="shared" ref="I38:I43" si="18">10^(29.35754453-3845.193152/G38-7.86103122*LOG10(G38)+0.002190939044*G38+(305.8268131*(686.1-G38))/(686.1*G38)*LOG10(686.1-G38))</f>
        <v>94.685927428124273</v>
      </c>
      <c r="J38">
        <f t="shared" ref="J38:J43" si="19">10^(29.35754453-3845.193152/H38-7.86103122*LOG10(H38)+0.002190939044*H38+(305.8268131*(686.1-H38))/(686.1*H38)*LOG10(686.1-H38))</f>
        <v>94.712034639373229</v>
      </c>
      <c r="K38">
        <f t="shared" ref="K38:K43" si="20">(H38+G38)/2</f>
        <v>507.21456909179687</v>
      </c>
      <c r="L38">
        <f t="shared" si="9"/>
        <v>94.698980361853117</v>
      </c>
      <c r="M38" t="str">
        <f t="shared" si="10"/>
        <v>OVER</v>
      </c>
      <c r="N38" s="4">
        <f t="shared" si="11"/>
        <v>3.1472943451877657E-5</v>
      </c>
      <c r="O38">
        <f t="shared" si="12"/>
        <v>507.2064208984375</v>
      </c>
      <c r="P38">
        <f t="shared" si="13"/>
        <v>507.21456909179687</v>
      </c>
    </row>
    <row r="39" spans="1:16" x14ac:dyDescent="0.25">
      <c r="A39">
        <v>-15</v>
      </c>
      <c r="B39">
        <f t="shared" si="3"/>
        <v>444.67</v>
      </c>
      <c r="C39">
        <f t="shared" si="4"/>
        <v>27.851942255138894</v>
      </c>
      <c r="D39">
        <f t="shared" si="5"/>
        <v>13.155942255138894</v>
      </c>
      <c r="G39">
        <f t="shared" si="16"/>
        <v>507.2064208984375</v>
      </c>
      <c r="H39">
        <f t="shared" si="17"/>
        <v>507.21456909179687</v>
      </c>
      <c r="I39">
        <f t="shared" si="18"/>
        <v>94.685927428124273</v>
      </c>
      <c r="J39">
        <f t="shared" si="19"/>
        <v>94.698980361853117</v>
      </c>
      <c r="K39">
        <f t="shared" si="20"/>
        <v>507.21049499511719</v>
      </c>
      <c r="L39">
        <f t="shared" si="9"/>
        <v>94.692453727020478</v>
      </c>
      <c r="M39" t="str">
        <f t="shared" si="10"/>
        <v>UNDER</v>
      </c>
      <c r="N39" s="4">
        <f t="shared" si="11"/>
        <v>-3.7449026141758117E-5</v>
      </c>
      <c r="O39">
        <f t="shared" si="12"/>
        <v>507.21049499511719</v>
      </c>
      <c r="P39">
        <f t="shared" si="13"/>
        <v>507.21456909179687</v>
      </c>
    </row>
    <row r="40" spans="1:16" x14ac:dyDescent="0.25">
      <c r="A40">
        <v>-14</v>
      </c>
      <c r="B40">
        <f t="shared" si="3"/>
        <v>445.67</v>
      </c>
      <c r="C40">
        <f t="shared" si="4"/>
        <v>28.488510224878546</v>
      </c>
      <c r="D40">
        <f t="shared" si="5"/>
        <v>13.792510224878546</v>
      </c>
      <c r="G40">
        <f t="shared" si="16"/>
        <v>507.21049499511719</v>
      </c>
      <c r="H40">
        <f t="shared" si="17"/>
        <v>507.21456909179687</v>
      </c>
      <c r="I40">
        <f t="shared" si="18"/>
        <v>94.692453727020478</v>
      </c>
      <c r="J40">
        <f t="shared" si="19"/>
        <v>94.698980361853117</v>
      </c>
      <c r="K40">
        <f t="shared" si="20"/>
        <v>507.21253204345703</v>
      </c>
      <c r="L40">
        <f t="shared" si="9"/>
        <v>94.695717002444383</v>
      </c>
      <c r="M40" t="str">
        <f t="shared" si="10"/>
        <v>UNDER</v>
      </c>
      <c r="N40" s="4">
        <f t="shared" si="11"/>
        <v>-2.9884847893822186E-6</v>
      </c>
      <c r="O40">
        <f t="shared" si="12"/>
        <v>507.21253204345703</v>
      </c>
      <c r="P40">
        <f t="shared" si="13"/>
        <v>507.21456909179687</v>
      </c>
    </row>
    <row r="41" spans="1:16" x14ac:dyDescent="0.25">
      <c r="A41">
        <v>-13</v>
      </c>
      <c r="B41">
        <f t="shared" si="3"/>
        <v>446.67</v>
      </c>
      <c r="C41">
        <f t="shared" si="4"/>
        <v>29.136307388663795</v>
      </c>
      <c r="D41">
        <f t="shared" si="5"/>
        <v>14.440307388663795</v>
      </c>
      <c r="G41">
        <f t="shared" si="16"/>
        <v>507.21253204345703</v>
      </c>
      <c r="H41">
        <f t="shared" si="17"/>
        <v>507.21456909179687</v>
      </c>
      <c r="I41">
        <f t="shared" si="18"/>
        <v>94.695717002444383</v>
      </c>
      <c r="J41">
        <f t="shared" si="19"/>
        <v>94.698980361853117</v>
      </c>
      <c r="K41">
        <f t="shared" si="20"/>
        <v>507.21355056762695</v>
      </c>
      <c r="L41">
        <f t="shared" si="9"/>
        <v>94.6973486716509</v>
      </c>
      <c r="M41" t="str">
        <f t="shared" si="10"/>
        <v>OVER</v>
      </c>
      <c r="N41" s="4">
        <f t="shared" si="11"/>
        <v>1.4242118472819691E-5</v>
      </c>
      <c r="O41">
        <f t="shared" si="12"/>
        <v>507.21253204345703</v>
      </c>
      <c r="P41">
        <f t="shared" si="13"/>
        <v>507.21355056762695</v>
      </c>
    </row>
    <row r="42" spans="1:16" x14ac:dyDescent="0.25">
      <c r="A42">
        <v>-12</v>
      </c>
      <c r="B42">
        <f t="shared" si="3"/>
        <v>447.67</v>
      </c>
      <c r="C42">
        <f t="shared" si="4"/>
        <v>29.795465695570769</v>
      </c>
      <c r="D42">
        <f t="shared" si="5"/>
        <v>15.099465695570769</v>
      </c>
      <c r="G42">
        <f t="shared" si="16"/>
        <v>507.21253204345703</v>
      </c>
      <c r="H42">
        <f t="shared" si="17"/>
        <v>507.21355056762695</v>
      </c>
      <c r="I42">
        <f t="shared" si="18"/>
        <v>94.695717002444383</v>
      </c>
      <c r="J42">
        <f t="shared" si="19"/>
        <v>94.6973486716509</v>
      </c>
      <c r="K42">
        <f t="shared" si="20"/>
        <v>507.21304130554199</v>
      </c>
      <c r="L42">
        <f t="shared" si="9"/>
        <v>94.696532834422811</v>
      </c>
      <c r="M42" t="str">
        <f t="shared" si="10"/>
        <v>OVER</v>
      </c>
      <c r="N42" s="4">
        <f t="shared" si="11"/>
        <v>5.6267891232287155E-6</v>
      </c>
      <c r="O42">
        <f t="shared" si="12"/>
        <v>507.21253204345703</v>
      </c>
      <c r="P42">
        <f t="shared" si="13"/>
        <v>507.21304130554199</v>
      </c>
    </row>
    <row r="43" spans="1:16" x14ac:dyDescent="0.25">
      <c r="A43">
        <v>-11</v>
      </c>
      <c r="B43">
        <f t="shared" si="3"/>
        <v>448.67</v>
      </c>
      <c r="C43">
        <f t="shared" si="4"/>
        <v>30.466117669579887</v>
      </c>
      <c r="D43">
        <f t="shared" si="5"/>
        <v>15.770117669579887</v>
      </c>
      <c r="G43">
        <f t="shared" si="16"/>
        <v>507.21253204345703</v>
      </c>
      <c r="H43">
        <f t="shared" si="17"/>
        <v>507.21304130554199</v>
      </c>
      <c r="I43">
        <f t="shared" si="18"/>
        <v>94.695717002444383</v>
      </c>
      <c r="J43">
        <f t="shared" si="19"/>
        <v>94.696532834422811</v>
      </c>
      <c r="K43">
        <f t="shared" si="20"/>
        <v>507.21278667449951</v>
      </c>
      <c r="L43">
        <f t="shared" si="9"/>
        <v>94.696124917777396</v>
      </c>
      <c r="M43" t="str">
        <f t="shared" si="10"/>
        <v>OVER</v>
      </c>
      <c r="N43" s="4">
        <f t="shared" si="11"/>
        <v>1.3191452373757772E-6</v>
      </c>
      <c r="O43">
        <f t="shared" si="12"/>
        <v>507.21253204345703</v>
      </c>
      <c r="P43">
        <f t="shared" si="13"/>
        <v>507.21278667449951</v>
      </c>
    </row>
    <row r="44" spans="1:16" x14ac:dyDescent="0.25">
      <c r="A44">
        <v>-10</v>
      </c>
      <c r="B44">
        <f t="shared" si="3"/>
        <v>449.67</v>
      </c>
      <c r="C44">
        <f t="shared" si="4"/>
        <v>31.148396403487187</v>
      </c>
      <c r="D44">
        <f t="shared" si="5"/>
        <v>16.452396403487185</v>
      </c>
    </row>
    <row r="45" spans="1:16" x14ac:dyDescent="0.25">
      <c r="A45">
        <v>-9</v>
      </c>
      <c r="B45">
        <f t="shared" si="3"/>
        <v>450.67</v>
      </c>
      <c r="C45">
        <f t="shared" si="4"/>
        <v>31.842435552865961</v>
      </c>
      <c r="D45">
        <f t="shared" si="5"/>
        <v>17.14643555286596</v>
      </c>
    </row>
    <row r="46" spans="1:16" x14ac:dyDescent="0.25">
      <c r="A46">
        <v>-8</v>
      </c>
      <c r="B46">
        <f t="shared" si="3"/>
        <v>451.67</v>
      </c>
      <c r="C46">
        <f t="shared" si="4"/>
        <v>32.548369330077428</v>
      </c>
      <c r="D46">
        <f t="shared" si="5"/>
        <v>17.85236933007743</v>
      </c>
    </row>
    <row r="47" spans="1:16" x14ac:dyDescent="0.25">
      <c r="A47">
        <v>-7</v>
      </c>
      <c r="B47">
        <f t="shared" si="3"/>
        <v>452.67</v>
      </c>
      <c r="C47">
        <f t="shared" si="4"/>
        <v>33.266332498333199</v>
      </c>
      <c r="D47">
        <f t="shared" si="5"/>
        <v>18.570332498333201</v>
      </c>
    </row>
    <row r="48" spans="1:16" x14ac:dyDescent="0.25">
      <c r="A48">
        <v>-6</v>
      </c>
      <c r="B48">
        <f t="shared" si="3"/>
        <v>453.67</v>
      </c>
      <c r="C48">
        <f t="shared" si="4"/>
        <v>33.996460365817498</v>
      </c>
      <c r="D48">
        <f t="shared" si="5"/>
        <v>19.3004603658175</v>
      </c>
    </row>
    <row r="49" spans="1:4" x14ac:dyDescent="0.25">
      <c r="A49">
        <v>-5</v>
      </c>
      <c r="B49">
        <f t="shared" si="3"/>
        <v>454.67</v>
      </c>
      <c r="C49">
        <f t="shared" si="4"/>
        <v>34.738888779862805</v>
      </c>
      <c r="D49">
        <f t="shared" si="5"/>
        <v>20.042888779862807</v>
      </c>
    </row>
    <row r="50" spans="1:4" x14ac:dyDescent="0.25">
      <c r="A50">
        <v>-4</v>
      </c>
      <c r="B50">
        <f t="shared" si="3"/>
        <v>455.67</v>
      </c>
      <c r="C50">
        <f t="shared" si="4"/>
        <v>35.493754121197469</v>
      </c>
      <c r="D50">
        <f t="shared" si="5"/>
        <v>20.797754121197471</v>
      </c>
    </row>
    <row r="51" spans="1:4" x14ac:dyDescent="0.25">
      <c r="A51">
        <v>-3</v>
      </c>
      <c r="B51">
        <f t="shared" si="3"/>
        <v>456.67</v>
      </c>
      <c r="C51">
        <f t="shared" si="4"/>
        <v>36.261193298245111</v>
      </c>
      <c r="D51">
        <f t="shared" si="5"/>
        <v>21.565193298245113</v>
      </c>
    </row>
    <row r="52" spans="1:4" x14ac:dyDescent="0.25">
      <c r="A52">
        <v>-2</v>
      </c>
      <c r="B52">
        <f t="shared" si="3"/>
        <v>457.67</v>
      </c>
      <c r="C52">
        <f t="shared" si="4"/>
        <v>37.041343741508477</v>
      </c>
      <c r="D52">
        <f t="shared" si="5"/>
        <v>22.345343741508479</v>
      </c>
    </row>
    <row r="53" spans="1:4" x14ac:dyDescent="0.25">
      <c r="A53">
        <v>-1</v>
      </c>
      <c r="B53">
        <f t="shared" si="3"/>
        <v>458.67</v>
      </c>
      <c r="C53">
        <f t="shared" si="4"/>
        <v>37.834343398010574</v>
      </c>
      <c r="D53">
        <f t="shared" si="5"/>
        <v>23.138343398010576</v>
      </c>
    </row>
    <row r="54" spans="1:4" x14ac:dyDescent="0.25">
      <c r="A54">
        <v>0</v>
      </c>
      <c r="B54">
        <f>A54-32 + 491.67</f>
        <v>459.67</v>
      </c>
      <c r="C54">
        <f>10^(29.35754453-3845.193152/B54-7.86103122*LOG10(B54)+0.002190939044*B54+(305.8268131*(686.1-B54))/(686.1*B54)*LOG10(686.1-B54))</f>
        <v>38.640330725817556</v>
      </c>
      <c r="D54">
        <f>C54-14.696</f>
        <v>23.944330725817558</v>
      </c>
    </row>
    <row r="55" spans="1:4" x14ac:dyDescent="0.25">
      <c r="A55">
        <v>1</v>
      </c>
      <c r="B55">
        <f t="shared" ref="B55:B118" si="21">A55-32 + 491.67</f>
        <v>460.67</v>
      </c>
      <c r="C55">
        <f>10^(29.35754453-3845.193152/B55-7.86103122*LOG10(B55)+0.002190939044*B55+(305.8268131*(686.1-B55))/(686.1*B55)*LOG10(686.1-B55))</f>
        <v>39.459444688638669</v>
      </c>
      <c r="D55">
        <f t="shared" ref="D55:D118" si="22">C55-14.696</f>
        <v>24.763444688638671</v>
      </c>
    </row>
    <row r="56" spans="1:4" x14ac:dyDescent="0.25">
      <c r="A56">
        <v>2</v>
      </c>
      <c r="B56">
        <f t="shared" si="21"/>
        <v>461.67</v>
      </c>
      <c r="C56">
        <f t="shared" ref="C56:C119" si="23">10^(29.35754453-3845.193152/B56-7.86103122*LOG10(B56)+0.002190939044*B56+(305.8268131*(686.1-B56))/(686.1*B56)*LOG10(686.1-B56))</f>
        <v>40.291824750504141</v>
      </c>
      <c r="D56">
        <f t="shared" si="22"/>
        <v>25.595824750504143</v>
      </c>
    </row>
    <row r="57" spans="1:4" x14ac:dyDescent="0.25">
      <c r="A57">
        <v>3</v>
      </c>
      <c r="B57">
        <f t="shared" si="21"/>
        <v>462.67</v>
      </c>
      <c r="C57">
        <f t="shared" si="23"/>
        <v>41.137610870528142</v>
      </c>
      <c r="D57">
        <f t="shared" si="22"/>
        <v>26.441610870528145</v>
      </c>
    </row>
    <row r="58" spans="1:4" x14ac:dyDescent="0.25">
      <c r="A58">
        <v>4</v>
      </c>
      <c r="B58">
        <f t="shared" si="21"/>
        <v>463.67</v>
      </c>
      <c r="C58">
        <f t="shared" si="23"/>
        <v>41.99694349775573</v>
      </c>
      <c r="D58">
        <f t="shared" si="22"/>
        <v>27.300943497755732</v>
      </c>
    </row>
    <row r="59" spans="1:4" x14ac:dyDescent="0.25">
      <c r="A59">
        <v>5</v>
      </c>
      <c r="B59">
        <f t="shared" si="21"/>
        <v>464.67</v>
      </c>
      <c r="C59">
        <f t="shared" si="23"/>
        <v>42.869963566101994</v>
      </c>
      <c r="D59">
        <f t="shared" si="22"/>
        <v>28.173963566101996</v>
      </c>
    </row>
    <row r="60" spans="1:4" x14ac:dyDescent="0.25">
      <c r="A60">
        <v>6</v>
      </c>
      <c r="B60">
        <f t="shared" si="21"/>
        <v>465.67</v>
      </c>
      <c r="C60">
        <f t="shared" si="23"/>
        <v>43.756812489380145</v>
      </c>
      <c r="D60">
        <f t="shared" si="22"/>
        <v>29.060812489380147</v>
      </c>
    </row>
    <row r="61" spans="1:4" x14ac:dyDescent="0.25">
      <c r="A61">
        <v>7</v>
      </c>
      <c r="B61">
        <f t="shared" si="21"/>
        <v>466.67</v>
      </c>
      <c r="C61">
        <f t="shared" si="23"/>
        <v>44.657632156426324</v>
      </c>
      <c r="D61">
        <f t="shared" si="22"/>
        <v>29.961632156426326</v>
      </c>
    </row>
    <row r="62" spans="1:4" x14ac:dyDescent="0.25">
      <c r="A62">
        <v>8</v>
      </c>
      <c r="B62">
        <f t="shared" si="21"/>
        <v>467.67</v>
      </c>
      <c r="C62">
        <f t="shared" si="23"/>
        <v>45.572564926321441</v>
      </c>
      <c r="D62">
        <f t="shared" si="22"/>
        <v>30.876564926321443</v>
      </c>
    </row>
    <row r="63" spans="1:4" x14ac:dyDescent="0.25">
      <c r="A63">
        <v>9</v>
      </c>
      <c r="B63">
        <f t="shared" si="21"/>
        <v>468.67</v>
      </c>
      <c r="C63">
        <f t="shared" si="23"/>
        <v>46.501753623713057</v>
      </c>
      <c r="D63">
        <f t="shared" si="22"/>
        <v>31.805753623713059</v>
      </c>
    </row>
    <row r="64" spans="1:4" x14ac:dyDescent="0.25">
      <c r="A64">
        <v>10</v>
      </c>
      <c r="B64">
        <f t="shared" si="21"/>
        <v>469.67</v>
      </c>
      <c r="C64">
        <f t="shared" si="23"/>
        <v>47.445341534241251</v>
      </c>
      <c r="D64">
        <f t="shared" si="22"/>
        <v>32.749341534241253</v>
      </c>
    </row>
    <row r="65" spans="1:4" x14ac:dyDescent="0.25">
      <c r="A65">
        <v>11</v>
      </c>
      <c r="B65">
        <f t="shared" si="21"/>
        <v>470.67</v>
      </c>
      <c r="C65">
        <f t="shared" si="23"/>
        <v>48.40347240007074</v>
      </c>
      <c r="D65">
        <f t="shared" si="22"/>
        <v>33.707472400070742</v>
      </c>
    </row>
    <row r="66" spans="1:4" x14ac:dyDescent="0.25">
      <c r="A66">
        <v>12</v>
      </c>
      <c r="B66">
        <f t="shared" si="21"/>
        <v>471.67</v>
      </c>
      <c r="C66">
        <f t="shared" si="23"/>
        <v>49.376290415531969</v>
      </c>
      <c r="D66">
        <f t="shared" si="22"/>
        <v>34.680290415531971</v>
      </c>
    </row>
    <row r="67" spans="1:4" x14ac:dyDescent="0.25">
      <c r="A67">
        <v>13</v>
      </c>
      <c r="B67">
        <f t="shared" si="21"/>
        <v>472.67</v>
      </c>
      <c r="C67">
        <f t="shared" si="23"/>
        <v>50.363940222875165</v>
      </c>
      <c r="D67">
        <f t="shared" si="22"/>
        <v>35.667940222875167</v>
      </c>
    </row>
    <row r="68" spans="1:4" x14ac:dyDescent="0.25">
      <c r="A68">
        <v>14</v>
      </c>
      <c r="B68">
        <f t="shared" si="21"/>
        <v>473.67</v>
      </c>
      <c r="C68">
        <f t="shared" si="23"/>
        <v>51.366566908135468</v>
      </c>
      <c r="D68">
        <f t="shared" si="22"/>
        <v>36.67056690813547</v>
      </c>
    </row>
    <row r="69" spans="1:4" x14ac:dyDescent="0.25">
      <c r="A69">
        <v>15</v>
      </c>
      <c r="B69">
        <f t="shared" si="21"/>
        <v>474.67</v>
      </c>
      <c r="C69">
        <f t="shared" si="23"/>
        <v>52.384315997118961</v>
      </c>
      <c r="D69">
        <f t="shared" si="22"/>
        <v>37.688315997118963</v>
      </c>
    </row>
    <row r="70" spans="1:4" x14ac:dyDescent="0.25">
      <c r="A70">
        <v>16</v>
      </c>
      <c r="B70">
        <f t="shared" si="21"/>
        <v>475.67</v>
      </c>
      <c r="C70">
        <f t="shared" si="23"/>
        <v>53.417333451510409</v>
      </c>
      <c r="D70">
        <f t="shared" si="22"/>
        <v>38.721333451510411</v>
      </c>
    </row>
    <row r="71" spans="1:4" x14ac:dyDescent="0.25">
      <c r="A71">
        <v>17</v>
      </c>
      <c r="B71">
        <f t="shared" si="21"/>
        <v>476.67</v>
      </c>
      <c r="C71">
        <f t="shared" si="23"/>
        <v>54.465765665099035</v>
      </c>
      <c r="D71">
        <f t="shared" si="22"/>
        <v>39.769765665099037</v>
      </c>
    </row>
    <row r="72" spans="1:4" x14ac:dyDescent="0.25">
      <c r="A72">
        <v>18</v>
      </c>
      <c r="B72">
        <f t="shared" si="21"/>
        <v>477.67</v>
      </c>
      <c r="C72">
        <f t="shared" si="23"/>
        <v>55.529759460134578</v>
      </c>
      <c r="D72">
        <f t="shared" si="22"/>
        <v>40.83375946013458</v>
      </c>
    </row>
    <row r="73" spans="1:4" x14ac:dyDescent="0.25">
      <c r="A73">
        <v>19</v>
      </c>
      <c r="B73">
        <f t="shared" si="21"/>
        <v>478.67</v>
      </c>
      <c r="C73">
        <f t="shared" si="23"/>
        <v>56.609462083810804</v>
      </c>
      <c r="D73">
        <f t="shared" si="22"/>
        <v>41.913462083810806</v>
      </c>
    </row>
    <row r="74" spans="1:4" x14ac:dyDescent="0.25">
      <c r="A74">
        <v>20</v>
      </c>
      <c r="B74">
        <f t="shared" si="21"/>
        <v>479.67</v>
      </c>
      <c r="C74">
        <f t="shared" si="23"/>
        <v>57.70502120488036</v>
      </c>
      <c r="D74">
        <f t="shared" si="22"/>
        <v>43.009021204880362</v>
      </c>
    </row>
    <row r="75" spans="1:4" x14ac:dyDescent="0.25">
      <c r="A75">
        <v>21</v>
      </c>
      <c r="B75">
        <f t="shared" si="21"/>
        <v>480.67</v>
      </c>
      <c r="C75">
        <f t="shared" si="23"/>
        <v>58.816584910401396</v>
      </c>
      <c r="D75">
        <f t="shared" si="22"/>
        <v>44.120584910401398</v>
      </c>
    </row>
    <row r="76" spans="1:4" x14ac:dyDescent="0.25">
      <c r="A76">
        <v>22</v>
      </c>
      <c r="B76">
        <f t="shared" si="21"/>
        <v>481.67</v>
      </c>
      <c r="C76">
        <f t="shared" si="23"/>
        <v>59.944301702631009</v>
      </c>
      <c r="D76">
        <f t="shared" si="22"/>
        <v>45.248301702631011</v>
      </c>
    </row>
    <row r="77" spans="1:4" x14ac:dyDescent="0.25">
      <c r="A77">
        <v>23</v>
      </c>
      <c r="B77">
        <f t="shared" si="21"/>
        <v>482.67</v>
      </c>
      <c r="C77">
        <f t="shared" si="23"/>
        <v>61.088320496042947</v>
      </c>
      <c r="D77">
        <f t="shared" si="22"/>
        <v>46.392320496042949</v>
      </c>
    </row>
    <row r="78" spans="1:4" x14ac:dyDescent="0.25">
      <c r="A78">
        <v>24</v>
      </c>
      <c r="B78">
        <f t="shared" si="21"/>
        <v>483.67</v>
      </c>
      <c r="C78">
        <f t="shared" si="23"/>
        <v>62.248790614505253</v>
      </c>
      <c r="D78">
        <f t="shared" si="22"/>
        <v>47.552790614505255</v>
      </c>
    </row>
    <row r="79" spans="1:4" x14ac:dyDescent="0.25">
      <c r="A79">
        <v>25</v>
      </c>
      <c r="B79">
        <f t="shared" si="21"/>
        <v>484.67</v>
      </c>
      <c r="C79">
        <f t="shared" si="23"/>
        <v>63.425861788589529</v>
      </c>
      <c r="D79">
        <f t="shared" si="22"/>
        <v>48.729861788589531</v>
      </c>
    </row>
    <row r="80" spans="1:4" x14ac:dyDescent="0.25">
      <c r="A80">
        <v>26</v>
      </c>
      <c r="B80">
        <f t="shared" si="21"/>
        <v>485.67</v>
      </c>
      <c r="C80">
        <f t="shared" si="23"/>
        <v>64.619684153038946</v>
      </c>
      <c r="D80">
        <f t="shared" si="22"/>
        <v>49.923684153038948</v>
      </c>
    </row>
    <row r="81" spans="1:4" x14ac:dyDescent="0.25">
      <c r="A81">
        <v>27</v>
      </c>
      <c r="B81">
        <f t="shared" si="21"/>
        <v>486.67</v>
      </c>
      <c r="C81">
        <f t="shared" si="23"/>
        <v>65.830408244380763</v>
      </c>
      <c r="D81">
        <f t="shared" si="22"/>
        <v>51.134408244380765</v>
      </c>
    </row>
    <row r="82" spans="1:4" x14ac:dyDescent="0.25">
      <c r="A82">
        <v>28</v>
      </c>
      <c r="B82">
        <f t="shared" si="21"/>
        <v>487.67</v>
      </c>
      <c r="C82">
        <f t="shared" si="23"/>
        <v>67.058184998696007</v>
      </c>
      <c r="D82">
        <f t="shared" si="22"/>
        <v>52.362184998696009</v>
      </c>
    </row>
    <row r="83" spans="1:4" x14ac:dyDescent="0.25">
      <c r="A83">
        <v>29</v>
      </c>
      <c r="B83">
        <f t="shared" si="21"/>
        <v>488.67</v>
      </c>
      <c r="C83">
        <f t="shared" si="23"/>
        <v>68.303165749549535</v>
      </c>
      <c r="D83">
        <f t="shared" si="22"/>
        <v>53.607165749549537</v>
      </c>
    </row>
    <row r="84" spans="1:4" x14ac:dyDescent="0.25">
      <c r="A84">
        <v>30</v>
      </c>
      <c r="B84">
        <f t="shared" si="21"/>
        <v>489.67</v>
      </c>
      <c r="C84">
        <f t="shared" si="23"/>
        <v>69.565502226073747</v>
      </c>
      <c r="D84">
        <f t="shared" si="22"/>
        <v>54.869502226073749</v>
      </c>
    </row>
    <row r="85" spans="1:4" x14ac:dyDescent="0.25">
      <c r="A85">
        <v>31</v>
      </c>
      <c r="B85">
        <f t="shared" si="21"/>
        <v>490.67</v>
      </c>
      <c r="C85">
        <f t="shared" si="23"/>
        <v>70.845346551217958</v>
      </c>
      <c r="D85">
        <f t="shared" si="22"/>
        <v>56.14934655121796</v>
      </c>
    </row>
    <row r="86" spans="1:4" x14ac:dyDescent="0.25">
      <c r="A86">
        <v>32</v>
      </c>
      <c r="B86">
        <f t="shared" si="21"/>
        <v>491.67</v>
      </c>
      <c r="C86">
        <f t="shared" si="23"/>
        <v>72.142851240167431</v>
      </c>
      <c r="D86">
        <f t="shared" si="22"/>
        <v>57.446851240167433</v>
      </c>
    </row>
    <row r="87" spans="1:4" x14ac:dyDescent="0.25">
      <c r="A87">
        <v>33</v>
      </c>
      <c r="B87">
        <f t="shared" si="21"/>
        <v>492.67</v>
      </c>
      <c r="C87">
        <f t="shared" si="23"/>
        <v>73.458169198927976</v>
      </c>
      <c r="D87">
        <f t="shared" si="22"/>
        <v>58.762169198927978</v>
      </c>
    </row>
    <row r="88" spans="1:4" x14ac:dyDescent="0.25">
      <c r="A88">
        <v>34</v>
      </c>
      <c r="B88">
        <f t="shared" si="21"/>
        <v>493.67</v>
      </c>
      <c r="C88">
        <f t="shared" si="23"/>
        <v>74.791453723080977</v>
      </c>
      <c r="D88">
        <f t="shared" si="22"/>
        <v>60.095453723080979</v>
      </c>
    </row>
    <row r="89" spans="1:4" x14ac:dyDescent="0.25">
      <c r="A89">
        <v>35</v>
      </c>
      <c r="B89">
        <f t="shared" si="21"/>
        <v>494.67</v>
      </c>
      <c r="C89">
        <f t="shared" si="23"/>
        <v>76.142858496717878</v>
      </c>
      <c r="D89">
        <f t="shared" si="22"/>
        <v>61.44685849671788</v>
      </c>
    </row>
    <row r="90" spans="1:4" x14ac:dyDescent="0.25">
      <c r="A90">
        <v>36</v>
      </c>
      <c r="B90">
        <f t="shared" si="21"/>
        <v>495.67</v>
      </c>
      <c r="C90">
        <f t="shared" si="23"/>
        <v>77.512537591549602</v>
      </c>
      <c r="D90">
        <f t="shared" si="22"/>
        <v>62.816537591549604</v>
      </c>
    </row>
    <row r="91" spans="1:4" x14ac:dyDescent="0.25">
      <c r="A91">
        <v>37</v>
      </c>
      <c r="B91">
        <f t="shared" si="21"/>
        <v>496.67</v>
      </c>
      <c r="C91">
        <f t="shared" si="23"/>
        <v>78.900645466198498</v>
      </c>
      <c r="D91">
        <f t="shared" si="22"/>
        <v>64.2046454661985</v>
      </c>
    </row>
    <row r="92" spans="1:4" x14ac:dyDescent="0.25">
      <c r="A92">
        <v>38</v>
      </c>
      <c r="B92">
        <f t="shared" si="21"/>
        <v>497.67</v>
      </c>
      <c r="C92">
        <f t="shared" si="23"/>
        <v>80.307336965676669</v>
      </c>
      <c r="D92">
        <f t="shared" si="22"/>
        <v>65.611336965676671</v>
      </c>
    </row>
    <row r="93" spans="1:4" x14ac:dyDescent="0.25">
      <c r="A93">
        <v>39</v>
      </c>
      <c r="B93">
        <f t="shared" si="21"/>
        <v>498.67</v>
      </c>
      <c r="C93">
        <f t="shared" si="23"/>
        <v>81.732767321047177</v>
      </c>
      <c r="D93">
        <f t="shared" si="22"/>
        <v>67.036767321047179</v>
      </c>
    </row>
    <row r="94" spans="1:4" x14ac:dyDescent="0.25">
      <c r="A94">
        <v>40</v>
      </c>
      <c r="B94">
        <f t="shared" si="21"/>
        <v>499.67</v>
      </c>
      <c r="C94">
        <f t="shared" si="23"/>
        <v>83.177092149277385</v>
      </c>
      <c r="D94">
        <f t="shared" si="22"/>
        <v>68.481092149277387</v>
      </c>
    </row>
    <row r="95" spans="1:4" x14ac:dyDescent="0.25">
      <c r="A95">
        <v>41</v>
      </c>
      <c r="B95">
        <f t="shared" si="21"/>
        <v>500.67</v>
      </c>
      <c r="C95">
        <f t="shared" si="23"/>
        <v>84.640467453295571</v>
      </c>
      <c r="D95">
        <f t="shared" si="22"/>
        <v>69.944467453295573</v>
      </c>
    </row>
    <row r="96" spans="1:4" x14ac:dyDescent="0.25">
      <c r="A96">
        <v>42</v>
      </c>
      <c r="B96">
        <f t="shared" si="21"/>
        <v>501.67</v>
      </c>
      <c r="C96">
        <f t="shared" si="23"/>
        <v>86.123049622228905</v>
      </c>
      <c r="D96">
        <f t="shared" si="22"/>
        <v>71.427049622228907</v>
      </c>
    </row>
    <row r="97" spans="1:4" x14ac:dyDescent="0.25">
      <c r="A97">
        <v>43</v>
      </c>
      <c r="B97">
        <f t="shared" si="21"/>
        <v>502.67</v>
      </c>
      <c r="C97">
        <f t="shared" si="23"/>
        <v>87.624995431852724</v>
      </c>
      <c r="D97">
        <f t="shared" si="22"/>
        <v>72.928995431852726</v>
      </c>
    </row>
    <row r="98" spans="1:4" x14ac:dyDescent="0.25">
      <c r="A98">
        <v>44</v>
      </c>
      <c r="B98">
        <f t="shared" si="21"/>
        <v>503.67</v>
      </c>
      <c r="C98">
        <f t="shared" si="23"/>
        <v>89.146462045251582</v>
      </c>
      <c r="D98">
        <f t="shared" si="22"/>
        <v>74.450462045251584</v>
      </c>
    </row>
    <row r="99" spans="1:4" x14ac:dyDescent="0.25">
      <c r="A99">
        <v>45</v>
      </c>
      <c r="B99">
        <f t="shared" si="21"/>
        <v>504.67</v>
      </c>
      <c r="C99">
        <f t="shared" si="23"/>
        <v>90.687607013661193</v>
      </c>
      <c r="D99">
        <f t="shared" si="22"/>
        <v>75.991607013661195</v>
      </c>
    </row>
    <row r="100" spans="1:4" x14ac:dyDescent="0.25">
      <c r="A100">
        <v>46</v>
      </c>
      <c r="B100">
        <f t="shared" si="21"/>
        <v>505.67</v>
      </c>
      <c r="C100">
        <f t="shared" si="23"/>
        <v>92.248588277559406</v>
      </c>
      <c r="D100">
        <f t="shared" si="22"/>
        <v>77.552588277559408</v>
      </c>
    </row>
    <row r="101" spans="1:4" x14ac:dyDescent="0.25">
      <c r="A101">
        <v>47</v>
      </c>
      <c r="B101">
        <f t="shared" si="21"/>
        <v>506.67</v>
      </c>
      <c r="C101">
        <f t="shared" si="23"/>
        <v>93.82956416793769</v>
      </c>
      <c r="D101">
        <f t="shared" si="22"/>
        <v>79.133564167937692</v>
      </c>
    </row>
    <row r="102" spans="1:4" x14ac:dyDescent="0.25">
      <c r="A102">
        <v>48</v>
      </c>
      <c r="B102">
        <f t="shared" si="21"/>
        <v>507.67</v>
      </c>
      <c r="C102">
        <f t="shared" si="23"/>
        <v>95.430693407811731</v>
      </c>
      <c r="D102">
        <f t="shared" si="22"/>
        <v>80.734693407811733</v>
      </c>
    </row>
    <row r="103" spans="1:4" x14ac:dyDescent="0.25">
      <c r="A103">
        <v>49</v>
      </c>
      <c r="B103">
        <f t="shared" si="21"/>
        <v>508.67</v>
      </c>
      <c r="C103">
        <f t="shared" si="23"/>
        <v>97.052135113952673</v>
      </c>
      <c r="D103">
        <f t="shared" si="22"/>
        <v>82.356135113952675</v>
      </c>
    </row>
    <row r="104" spans="1:4" x14ac:dyDescent="0.25">
      <c r="A104">
        <v>50</v>
      </c>
      <c r="B104">
        <f t="shared" si="21"/>
        <v>509.67</v>
      </c>
      <c r="C104">
        <f t="shared" si="23"/>
        <v>98.694048798833819</v>
      </c>
      <c r="D104">
        <f t="shared" si="22"/>
        <v>83.998048798833821</v>
      </c>
    </row>
    <row r="105" spans="1:4" x14ac:dyDescent="0.25">
      <c r="A105">
        <v>51</v>
      </c>
      <c r="B105">
        <f t="shared" si="21"/>
        <v>510.67</v>
      </c>
      <c r="C105">
        <f t="shared" si="23"/>
        <v>100.35659437281943</v>
      </c>
      <c r="D105">
        <f t="shared" si="22"/>
        <v>85.660594372819432</v>
      </c>
    </row>
    <row r="106" spans="1:4" x14ac:dyDescent="0.25">
      <c r="A106">
        <v>52</v>
      </c>
      <c r="B106">
        <f t="shared" si="21"/>
        <v>511.67</v>
      </c>
      <c r="C106">
        <f t="shared" si="23"/>
        <v>102.03993214658684</v>
      </c>
      <c r="D106">
        <f t="shared" si="22"/>
        <v>87.343932146586837</v>
      </c>
    </row>
    <row r="107" spans="1:4" x14ac:dyDescent="0.25">
      <c r="A107">
        <v>53</v>
      </c>
      <c r="B107">
        <f t="shared" si="21"/>
        <v>512.67000000000007</v>
      </c>
      <c r="C107">
        <f t="shared" si="23"/>
        <v>103.74422283377804</v>
      </c>
      <c r="D107">
        <f t="shared" si="22"/>
        <v>89.048222833778041</v>
      </c>
    </row>
    <row r="108" spans="1:4" x14ac:dyDescent="0.25">
      <c r="A108">
        <v>54</v>
      </c>
      <c r="B108">
        <f t="shared" si="21"/>
        <v>513.67000000000007</v>
      </c>
      <c r="C108">
        <f t="shared" si="23"/>
        <v>105.4696275539017</v>
      </c>
      <c r="D108">
        <f t="shared" si="22"/>
        <v>90.773627553901704</v>
      </c>
    </row>
    <row r="109" spans="1:4" x14ac:dyDescent="0.25">
      <c r="A109">
        <v>55</v>
      </c>
      <c r="B109">
        <f t="shared" si="21"/>
        <v>514.67000000000007</v>
      </c>
      <c r="C109">
        <f t="shared" si="23"/>
        <v>107.21630783548412</v>
      </c>
      <c r="D109">
        <f t="shared" si="22"/>
        <v>92.520307835484118</v>
      </c>
    </row>
    <row r="110" spans="1:4" x14ac:dyDescent="0.25">
      <c r="A110">
        <v>56</v>
      </c>
      <c r="B110">
        <f t="shared" si="21"/>
        <v>515.67000000000007</v>
      </c>
      <c r="C110">
        <f t="shared" si="23"/>
        <v>108.98442561946759</v>
      </c>
      <c r="D110">
        <f t="shared" si="22"/>
        <v>94.288425619467588</v>
      </c>
    </row>
    <row r="111" spans="1:4" x14ac:dyDescent="0.25">
      <c r="A111">
        <v>57</v>
      </c>
      <c r="B111">
        <f t="shared" si="21"/>
        <v>516.67000000000007</v>
      </c>
      <c r="C111">
        <f t="shared" si="23"/>
        <v>110.77414326286541</v>
      </c>
      <c r="D111">
        <f t="shared" si="22"/>
        <v>96.07814326286541</v>
      </c>
    </row>
    <row r="112" spans="1:4" x14ac:dyDescent="0.25">
      <c r="A112">
        <v>58</v>
      </c>
      <c r="B112">
        <f t="shared" si="21"/>
        <v>517.67000000000007</v>
      </c>
      <c r="C112">
        <f t="shared" si="23"/>
        <v>112.58562354267613</v>
      </c>
      <c r="D112">
        <f t="shared" si="22"/>
        <v>97.889623542676134</v>
      </c>
    </row>
    <row r="113" spans="1:4" x14ac:dyDescent="0.25">
      <c r="A113">
        <v>59</v>
      </c>
      <c r="B113">
        <f t="shared" si="21"/>
        <v>518.67000000000007</v>
      </c>
      <c r="C113">
        <f t="shared" si="23"/>
        <v>114.41902966006791</v>
      </c>
      <c r="D113">
        <f t="shared" si="22"/>
        <v>99.723029660067908</v>
      </c>
    </row>
    <row r="114" spans="1:4" x14ac:dyDescent="0.25">
      <c r="A114">
        <v>60</v>
      </c>
      <c r="B114">
        <f t="shared" si="21"/>
        <v>519.67000000000007</v>
      </c>
      <c r="C114">
        <f t="shared" si="23"/>
        <v>116.27452524483665</v>
      </c>
      <c r="D114">
        <f t="shared" si="22"/>
        <v>101.57852524483665</v>
      </c>
    </row>
    <row r="115" spans="1:4" x14ac:dyDescent="0.25">
      <c r="A115">
        <v>61</v>
      </c>
      <c r="B115">
        <f t="shared" si="21"/>
        <v>520.67000000000007</v>
      </c>
      <c r="C115">
        <f t="shared" si="23"/>
        <v>118.15227436012677</v>
      </c>
      <c r="D115">
        <f t="shared" si="22"/>
        <v>103.45627436012677</v>
      </c>
    </row>
    <row r="116" spans="1:4" x14ac:dyDescent="0.25">
      <c r="A116">
        <v>62</v>
      </c>
      <c r="B116">
        <f t="shared" si="21"/>
        <v>521.67000000000007</v>
      </c>
      <c r="C116">
        <f t="shared" si="23"/>
        <v>120.05244150744554</v>
      </c>
      <c r="D116">
        <f t="shared" si="22"/>
        <v>105.35644150744554</v>
      </c>
    </row>
    <row r="117" spans="1:4" x14ac:dyDescent="0.25">
      <c r="A117">
        <v>63</v>
      </c>
      <c r="B117">
        <f t="shared" si="21"/>
        <v>522.67000000000007</v>
      </c>
      <c r="C117">
        <f t="shared" si="23"/>
        <v>121.97519163195831</v>
      </c>
      <c r="D117">
        <f t="shared" si="22"/>
        <v>107.27919163195831</v>
      </c>
    </row>
    <row r="118" spans="1:4" x14ac:dyDescent="0.25">
      <c r="A118">
        <v>64</v>
      </c>
      <c r="B118">
        <f t="shared" si="21"/>
        <v>523.67000000000007</v>
      </c>
      <c r="C118">
        <f t="shared" si="23"/>
        <v>123.92069012807826</v>
      </c>
      <c r="D118">
        <f t="shared" si="22"/>
        <v>109.22469012807827</v>
      </c>
    </row>
    <row r="119" spans="1:4" x14ac:dyDescent="0.25">
      <c r="A119">
        <v>65</v>
      </c>
      <c r="B119">
        <f t="shared" ref="B119:B154" si="24">A119-32 + 491.67</f>
        <v>524.67000000000007</v>
      </c>
      <c r="C119">
        <f t="shared" si="23"/>
        <v>125.88910284535355</v>
      </c>
      <c r="D119">
        <f t="shared" ref="D119:D154" si="25">C119-14.696</f>
        <v>111.19310284535355</v>
      </c>
    </row>
    <row r="120" spans="1:4" x14ac:dyDescent="0.25">
      <c r="A120">
        <v>66</v>
      </c>
      <c r="B120">
        <f t="shared" si="24"/>
        <v>525.67000000000007</v>
      </c>
      <c r="C120">
        <f t="shared" ref="C120:C154" si="26">10^(29.35754453-3845.193152/B120-7.86103122*LOG10(B120)+0.002190939044*B120+(305.8268131*(686.1-B120))/(686.1*B120)*LOG10(686.1-B120))</f>
        <v>127.88059609465417</v>
      </c>
      <c r="D120">
        <f t="shared" si="25"/>
        <v>113.18459609465417</v>
      </c>
    </row>
    <row r="121" spans="1:4" x14ac:dyDescent="0.25">
      <c r="A121">
        <v>67</v>
      </c>
      <c r="B121">
        <f t="shared" si="24"/>
        <v>526.67000000000007</v>
      </c>
      <c r="C121">
        <f t="shared" si="26"/>
        <v>129.89533665467303</v>
      </c>
      <c r="D121">
        <f t="shared" si="25"/>
        <v>115.19933665467303</v>
      </c>
    </row>
    <row r="122" spans="1:4" x14ac:dyDescent="0.25">
      <c r="A122">
        <v>68</v>
      </c>
      <c r="B122">
        <f t="shared" si="24"/>
        <v>527.67000000000007</v>
      </c>
      <c r="C122">
        <f t="shared" si="26"/>
        <v>131.93349177874535</v>
      </c>
      <c r="D122">
        <f t="shared" si="25"/>
        <v>117.23749177874535</v>
      </c>
    </row>
    <row r="123" spans="1:4" x14ac:dyDescent="0.25">
      <c r="A123">
        <v>69</v>
      </c>
      <c r="B123">
        <f t="shared" si="24"/>
        <v>528.67000000000007</v>
      </c>
      <c r="C123">
        <f t="shared" si="26"/>
        <v>133.9952292019822</v>
      </c>
      <c r="D123">
        <f t="shared" si="25"/>
        <v>119.2992292019822</v>
      </c>
    </row>
    <row r="124" spans="1:4" x14ac:dyDescent="0.25">
      <c r="A124">
        <v>70</v>
      </c>
      <c r="B124">
        <f t="shared" si="24"/>
        <v>529.67000000000007</v>
      </c>
      <c r="C124">
        <f t="shared" si="26"/>
        <v>136.08071714874188</v>
      </c>
      <c r="D124">
        <f t="shared" si="25"/>
        <v>121.38471714874188</v>
      </c>
    </row>
    <row r="125" spans="1:4" x14ac:dyDescent="0.25">
      <c r="A125">
        <v>71</v>
      </c>
      <c r="B125">
        <f t="shared" si="24"/>
        <v>530.67000000000007</v>
      </c>
      <c r="C125">
        <f t="shared" si="26"/>
        <v>138.19012434043145</v>
      </c>
      <c r="D125">
        <f t="shared" si="25"/>
        <v>123.49412434043145</v>
      </c>
    </row>
    <row r="126" spans="1:4" x14ac:dyDescent="0.25">
      <c r="A126">
        <v>72</v>
      </c>
      <c r="B126">
        <f t="shared" si="24"/>
        <v>531.67000000000007</v>
      </c>
      <c r="C126">
        <f t="shared" si="26"/>
        <v>140.32362000366072</v>
      </c>
      <c r="D126">
        <f t="shared" si="25"/>
        <v>125.62762000366072</v>
      </c>
    </row>
    <row r="127" spans="1:4" x14ac:dyDescent="0.25">
      <c r="A127">
        <v>73</v>
      </c>
      <c r="B127">
        <f t="shared" si="24"/>
        <v>532.67000000000007</v>
      </c>
      <c r="C127">
        <f t="shared" si="26"/>
        <v>142.48137387873143</v>
      </c>
      <c r="D127">
        <f t="shared" si="25"/>
        <v>127.78537387873143</v>
      </c>
    </row>
    <row r="128" spans="1:4" x14ac:dyDescent="0.25">
      <c r="A128">
        <v>74</v>
      </c>
      <c r="B128">
        <f t="shared" si="24"/>
        <v>533.67000000000007</v>
      </c>
      <c r="C128">
        <f t="shared" si="26"/>
        <v>144.66355622850364</v>
      </c>
      <c r="D128">
        <f t="shared" si="25"/>
        <v>129.96755622850364</v>
      </c>
    </row>
    <row r="129" spans="1:4" x14ac:dyDescent="0.25">
      <c r="A129">
        <v>75</v>
      </c>
      <c r="B129">
        <f t="shared" si="24"/>
        <v>534.67000000000007</v>
      </c>
      <c r="C129">
        <f t="shared" si="26"/>
        <v>146.87033784761618</v>
      </c>
      <c r="D129">
        <f t="shared" si="25"/>
        <v>132.17433784761619</v>
      </c>
    </row>
    <row r="130" spans="1:4" x14ac:dyDescent="0.25">
      <c r="A130">
        <v>76</v>
      </c>
      <c r="B130">
        <f t="shared" si="24"/>
        <v>535.67000000000007</v>
      </c>
      <c r="C130">
        <f t="shared" si="26"/>
        <v>149.1018900720799</v>
      </c>
      <c r="D130">
        <f t="shared" si="25"/>
        <v>134.4058900720799</v>
      </c>
    </row>
    <row r="131" spans="1:4" x14ac:dyDescent="0.25">
      <c r="A131">
        <v>77</v>
      </c>
      <c r="B131">
        <f t="shared" si="24"/>
        <v>536.67000000000007</v>
      </c>
      <c r="C131">
        <f t="shared" si="26"/>
        <v>151.35838478927744</v>
      </c>
      <c r="D131">
        <f t="shared" si="25"/>
        <v>136.66238478927744</v>
      </c>
    </row>
    <row r="132" spans="1:4" x14ac:dyDescent="0.25">
      <c r="A132">
        <v>78</v>
      </c>
      <c r="B132">
        <f t="shared" si="24"/>
        <v>537.67000000000007</v>
      </c>
      <c r="C132">
        <f t="shared" si="26"/>
        <v>153.63999444831916</v>
      </c>
      <c r="D132">
        <f t="shared" si="25"/>
        <v>138.94399444831916</v>
      </c>
    </row>
    <row r="133" spans="1:4" x14ac:dyDescent="0.25">
      <c r="A133">
        <v>79</v>
      </c>
      <c r="B133">
        <f t="shared" si="24"/>
        <v>538.67000000000007</v>
      </c>
      <c r="C133">
        <f t="shared" si="26"/>
        <v>155.94689207082544</v>
      </c>
      <c r="D133">
        <f t="shared" si="25"/>
        <v>141.25089207082544</v>
      </c>
    </row>
    <row r="134" spans="1:4" x14ac:dyDescent="0.25">
      <c r="A134">
        <v>80</v>
      </c>
      <c r="B134">
        <f t="shared" si="24"/>
        <v>539.67000000000007</v>
      </c>
      <c r="C134">
        <f t="shared" si="26"/>
        <v>158.27925126212619</v>
      </c>
      <c r="D134">
        <f t="shared" si="25"/>
        <v>143.5832512621262</v>
      </c>
    </row>
    <row r="135" spans="1:4" x14ac:dyDescent="0.25">
      <c r="A135">
        <v>81</v>
      </c>
      <c r="B135">
        <f t="shared" si="24"/>
        <v>540.67000000000007</v>
      </c>
      <c r="C135">
        <f t="shared" si="26"/>
        <v>160.63724622285261</v>
      </c>
      <c r="D135">
        <f t="shared" si="25"/>
        <v>145.94124622285261</v>
      </c>
    </row>
    <row r="136" spans="1:4" x14ac:dyDescent="0.25">
      <c r="A136">
        <v>82</v>
      </c>
      <c r="B136">
        <f t="shared" si="24"/>
        <v>541.67000000000007</v>
      </c>
      <c r="C136">
        <f t="shared" si="26"/>
        <v>163.02105176098507</v>
      </c>
      <c r="D136">
        <f t="shared" si="25"/>
        <v>148.32505176098508</v>
      </c>
    </row>
    <row r="137" spans="1:4" x14ac:dyDescent="0.25">
      <c r="A137">
        <v>83</v>
      </c>
      <c r="B137">
        <f t="shared" si="24"/>
        <v>542.67000000000007</v>
      </c>
      <c r="C137">
        <f t="shared" si="26"/>
        <v>165.43084330434246</v>
      </c>
      <c r="D137">
        <f t="shared" si="25"/>
        <v>150.73484330434246</v>
      </c>
    </row>
    <row r="138" spans="1:4" x14ac:dyDescent="0.25">
      <c r="A138">
        <v>84</v>
      </c>
      <c r="B138">
        <f t="shared" si="24"/>
        <v>543.67000000000007</v>
      </c>
      <c r="C138">
        <f t="shared" si="26"/>
        <v>167.86679691350457</v>
      </c>
      <c r="D138">
        <f t="shared" si="25"/>
        <v>153.17079691350457</v>
      </c>
    </row>
    <row r="139" spans="1:4" x14ac:dyDescent="0.25">
      <c r="A139">
        <v>85</v>
      </c>
      <c r="B139">
        <f t="shared" si="24"/>
        <v>544.67000000000007</v>
      </c>
      <c r="C139">
        <f t="shared" si="26"/>
        <v>170.32908929522458</v>
      </c>
      <c r="D139">
        <f t="shared" si="25"/>
        <v>155.63308929522458</v>
      </c>
    </row>
    <row r="140" spans="1:4" x14ac:dyDescent="0.25">
      <c r="A140">
        <v>86</v>
      </c>
      <c r="B140">
        <f t="shared" si="24"/>
        <v>545.67000000000007</v>
      </c>
      <c r="C140">
        <f t="shared" si="26"/>
        <v>172.81789781629635</v>
      </c>
      <c r="D140">
        <f t="shared" si="25"/>
        <v>158.12189781629635</v>
      </c>
    </row>
    <row r="141" spans="1:4" x14ac:dyDescent="0.25">
      <c r="A141">
        <v>87</v>
      </c>
      <c r="B141">
        <f t="shared" si="24"/>
        <v>546.67000000000007</v>
      </c>
      <c r="C141">
        <f t="shared" si="26"/>
        <v>175.33340051793689</v>
      </c>
      <c r="D141">
        <f t="shared" si="25"/>
        <v>160.6374005179369</v>
      </c>
    </row>
    <row r="142" spans="1:4" x14ac:dyDescent="0.25">
      <c r="A142">
        <v>88</v>
      </c>
      <c r="B142">
        <f t="shared" si="24"/>
        <v>547.67000000000007</v>
      </c>
      <c r="C142">
        <f t="shared" si="26"/>
        <v>177.87577613063067</v>
      </c>
      <c r="D142">
        <f t="shared" si="25"/>
        <v>163.17977613063067</v>
      </c>
    </row>
    <row r="143" spans="1:4" x14ac:dyDescent="0.25">
      <c r="A143">
        <v>89</v>
      </c>
      <c r="B143">
        <f t="shared" si="24"/>
        <v>548.67000000000007</v>
      </c>
      <c r="C143">
        <f t="shared" si="26"/>
        <v>180.4452040895458</v>
      </c>
      <c r="D143">
        <f t="shared" si="25"/>
        <v>165.7492040895458</v>
      </c>
    </row>
    <row r="144" spans="1:4" x14ac:dyDescent="0.25">
      <c r="A144">
        <v>90</v>
      </c>
      <c r="B144">
        <f t="shared" si="24"/>
        <v>549.67000000000007</v>
      </c>
      <c r="C144">
        <f t="shared" si="26"/>
        <v>183.04186455042432</v>
      </c>
      <c r="D144">
        <f t="shared" si="25"/>
        <v>168.34586455042432</v>
      </c>
    </row>
    <row r="145" spans="1:4" x14ac:dyDescent="0.25">
      <c r="A145">
        <v>91</v>
      </c>
      <c r="B145">
        <f t="shared" si="24"/>
        <v>550.67000000000007</v>
      </c>
      <c r="C145">
        <f t="shared" si="26"/>
        <v>185.66593840605884</v>
      </c>
      <c r="D145">
        <f t="shared" si="25"/>
        <v>170.96993840605884</v>
      </c>
    </row>
    <row r="146" spans="1:4" x14ac:dyDescent="0.25">
      <c r="A146">
        <v>92</v>
      </c>
      <c r="B146">
        <f t="shared" si="24"/>
        <v>551.67000000000007</v>
      </c>
      <c r="C146">
        <f t="shared" si="26"/>
        <v>188.31760730330481</v>
      </c>
      <c r="D146">
        <f t="shared" si="25"/>
        <v>173.62160730330481</v>
      </c>
    </row>
    <row r="147" spans="1:4" x14ac:dyDescent="0.25">
      <c r="A147">
        <v>93</v>
      </c>
      <c r="B147">
        <f t="shared" si="24"/>
        <v>552.67000000000007</v>
      </c>
      <c r="C147">
        <f t="shared" si="26"/>
        <v>190.99705366068085</v>
      </c>
      <c r="D147">
        <f t="shared" si="25"/>
        <v>176.30105366068085</v>
      </c>
    </row>
    <row r="148" spans="1:4" x14ac:dyDescent="0.25">
      <c r="A148">
        <v>94</v>
      </c>
      <c r="B148">
        <f t="shared" si="24"/>
        <v>553.67000000000007</v>
      </c>
      <c r="C148">
        <f t="shared" si="26"/>
        <v>193.70446068655951</v>
      </c>
      <c r="D148">
        <f t="shared" si="25"/>
        <v>179.00846068655952</v>
      </c>
    </row>
    <row r="149" spans="1:4" x14ac:dyDescent="0.25">
      <c r="A149">
        <v>95</v>
      </c>
      <c r="B149">
        <f t="shared" si="24"/>
        <v>554.67000000000007</v>
      </c>
      <c r="C149">
        <f t="shared" si="26"/>
        <v>196.44001239797205</v>
      </c>
      <c r="D149">
        <f t="shared" si="25"/>
        <v>181.74401239797206</v>
      </c>
    </row>
    <row r="150" spans="1:4" x14ac:dyDescent="0.25">
      <c r="A150">
        <v>96</v>
      </c>
      <c r="B150">
        <f t="shared" si="24"/>
        <v>555.67000000000007</v>
      </c>
      <c r="C150">
        <f t="shared" si="26"/>
        <v>199.20389364002006</v>
      </c>
      <c r="D150">
        <f t="shared" si="25"/>
        <v>184.50789364002006</v>
      </c>
    </row>
    <row r="151" spans="1:4" x14ac:dyDescent="0.25">
      <c r="A151">
        <v>97</v>
      </c>
      <c r="B151">
        <f t="shared" si="24"/>
        <v>556.67000000000007</v>
      </c>
      <c r="C151">
        <f t="shared" si="26"/>
        <v>201.99629010597732</v>
      </c>
      <c r="D151">
        <f t="shared" si="25"/>
        <v>187.30029010597733</v>
      </c>
    </row>
    <row r="152" spans="1:4" x14ac:dyDescent="0.25">
      <c r="A152">
        <v>98</v>
      </c>
      <c r="B152">
        <f t="shared" si="24"/>
        <v>557.67000000000007</v>
      </c>
      <c r="C152">
        <f t="shared" si="26"/>
        <v>204.81738835801701</v>
      </c>
      <c r="D152">
        <f t="shared" si="25"/>
        <v>190.12138835801701</v>
      </c>
    </row>
    <row r="153" spans="1:4" x14ac:dyDescent="0.25">
      <c r="A153">
        <v>99</v>
      </c>
      <c r="B153">
        <f t="shared" si="24"/>
        <v>558.67000000000007</v>
      </c>
      <c r="C153">
        <f t="shared" si="26"/>
        <v>207.66737584864541</v>
      </c>
      <c r="D153">
        <f t="shared" si="25"/>
        <v>192.97137584864541</v>
      </c>
    </row>
    <row r="154" spans="1:4" x14ac:dyDescent="0.25">
      <c r="A154">
        <v>100</v>
      </c>
      <c r="B154">
        <f t="shared" si="24"/>
        <v>559.67000000000007</v>
      </c>
      <c r="C154">
        <f t="shared" si="26"/>
        <v>210.54644094284819</v>
      </c>
      <c r="D154">
        <f t="shared" si="25"/>
        <v>195.85044094284819</v>
      </c>
    </row>
    <row r="155" spans="1:4" x14ac:dyDescent="0.25">
      <c r="A155">
        <v>101</v>
      </c>
      <c r="B155">
        <f t="shared" ref="B155:B164" si="27">A155-32 + 491.67</f>
        <v>560.67000000000007</v>
      </c>
      <c r="C155">
        <f t="shared" ref="C155:C164" si="28">10^(29.35754453-3845.193152/B155-7.86103122*LOG10(B155)+0.002190939044*B155+(305.8268131*(686.1-B155))/(686.1*B155)*LOG10(686.1-B155))</f>
        <v>213.45477294096389</v>
      </c>
      <c r="D155">
        <f t="shared" ref="D155:D164" si="29">C155-14.696</f>
        <v>198.75877294096389</v>
      </c>
    </row>
    <row r="156" spans="1:4" x14ac:dyDescent="0.25">
      <c r="A156">
        <v>102</v>
      </c>
      <c r="B156">
        <f t="shared" si="27"/>
        <v>561.67000000000007</v>
      </c>
      <c r="C156">
        <f t="shared" si="28"/>
        <v>216.39256210230886</v>
      </c>
      <c r="D156">
        <f t="shared" si="29"/>
        <v>201.69656210230886</v>
      </c>
    </row>
    <row r="157" spans="1:4" x14ac:dyDescent="0.25">
      <c r="A157">
        <v>103</v>
      </c>
      <c r="B157">
        <f t="shared" si="27"/>
        <v>562.67000000000007</v>
      </c>
      <c r="C157">
        <f t="shared" si="28"/>
        <v>219.35999966959085</v>
      </c>
      <c r="D157">
        <f t="shared" si="29"/>
        <v>204.66399966959085</v>
      </c>
    </row>
    <row r="158" spans="1:4" x14ac:dyDescent="0.25">
      <c r="A158">
        <v>104</v>
      </c>
      <c r="B158">
        <f t="shared" si="27"/>
        <v>563.67000000000007</v>
      </c>
      <c r="C158">
        <f t="shared" si="28"/>
        <v>222.35727789412601</v>
      </c>
      <c r="D158">
        <f t="shared" si="29"/>
        <v>207.66127789412602</v>
      </c>
    </row>
    <row r="159" spans="1:4" x14ac:dyDescent="0.25">
      <c r="A159">
        <v>105</v>
      </c>
      <c r="B159">
        <f t="shared" si="27"/>
        <v>564.67000000000007</v>
      </c>
      <c r="C159">
        <f t="shared" si="28"/>
        <v>225.38459006189453</v>
      </c>
      <c r="D159">
        <f t="shared" si="29"/>
        <v>210.68859006189453</v>
      </c>
    </row>
    <row r="160" spans="1:4" x14ac:dyDescent="0.25">
      <c r="A160">
        <v>106</v>
      </c>
      <c r="B160">
        <f t="shared" si="27"/>
        <v>565.67000000000007</v>
      </c>
      <c r="C160">
        <f t="shared" si="28"/>
        <v>228.44213052043506</v>
      </c>
      <c r="D160">
        <f t="shared" si="29"/>
        <v>213.74613052043506</v>
      </c>
    </row>
    <row r="161" spans="1:4" x14ac:dyDescent="0.25">
      <c r="A161">
        <v>107</v>
      </c>
      <c r="B161">
        <f t="shared" si="27"/>
        <v>566.67000000000007</v>
      </c>
      <c r="C161">
        <f t="shared" si="28"/>
        <v>231.53009470667612</v>
      </c>
      <c r="D161">
        <f t="shared" si="29"/>
        <v>216.83409470667613</v>
      </c>
    </row>
    <row r="162" spans="1:4" x14ac:dyDescent="0.25">
      <c r="A162">
        <v>108</v>
      </c>
      <c r="B162">
        <f t="shared" si="27"/>
        <v>567.67000000000007</v>
      </c>
      <c r="C162">
        <f t="shared" si="28"/>
        <v>234.64867917564271</v>
      </c>
      <c r="D162">
        <f t="shared" si="29"/>
        <v>219.95267917564271</v>
      </c>
    </row>
    <row r="163" spans="1:4" x14ac:dyDescent="0.25">
      <c r="A163">
        <v>109</v>
      </c>
      <c r="B163">
        <f t="shared" si="27"/>
        <v>568.67000000000007</v>
      </c>
      <c r="C163">
        <f t="shared" si="28"/>
        <v>237.79808163014857</v>
      </c>
      <c r="D163">
        <f t="shared" si="29"/>
        <v>223.10208163014858</v>
      </c>
    </row>
    <row r="164" spans="1:4" x14ac:dyDescent="0.25">
      <c r="A164">
        <v>110</v>
      </c>
      <c r="B164">
        <f t="shared" si="27"/>
        <v>569.67000000000007</v>
      </c>
      <c r="C164">
        <f t="shared" si="28"/>
        <v>240.97850095146157</v>
      </c>
      <c r="D164">
        <f t="shared" si="29"/>
        <v>226.28250095146157</v>
      </c>
    </row>
    <row r="165" spans="1:4" x14ac:dyDescent="0.25">
      <c r="A165">
        <v>111</v>
      </c>
      <c r="B165">
        <f t="shared" ref="B165:B228" si="30">A165-32 + 491.67</f>
        <v>570.67000000000007</v>
      </c>
      <c r="C165">
        <f t="shared" ref="C165:C228" si="31">10^(29.35754453-3845.193152/B165-7.86103122*LOG10(B165)+0.002190939044*B165+(305.8268131*(686.1-B165))/(686.1*B165)*LOG10(686.1-B165))</f>
        <v>244.19013723101565</v>
      </c>
      <c r="D165">
        <f t="shared" ref="D165:D228" si="32">C165-14.696</f>
        <v>229.49413723101566</v>
      </c>
    </row>
    <row r="166" spans="1:4" x14ac:dyDescent="0.25">
      <c r="A166">
        <v>112</v>
      </c>
      <c r="B166">
        <f t="shared" si="30"/>
        <v>571.67000000000007</v>
      </c>
      <c r="C166">
        <f t="shared" si="31"/>
        <v>247.43319180315734</v>
      </c>
      <c r="D166">
        <f t="shared" si="32"/>
        <v>232.73719180315734</v>
      </c>
    </row>
    <row r="167" spans="1:4" x14ac:dyDescent="0.25">
      <c r="A167">
        <v>113</v>
      </c>
      <c r="B167">
        <f t="shared" si="30"/>
        <v>572.67000000000007</v>
      </c>
      <c r="C167">
        <f t="shared" si="31"/>
        <v>250.70786727903203</v>
      </c>
      <c r="D167">
        <f t="shared" si="32"/>
        <v>236.01186727903203</v>
      </c>
    </row>
    <row r="168" spans="1:4" x14ac:dyDescent="0.25">
      <c r="A168">
        <v>114</v>
      </c>
      <c r="B168">
        <f t="shared" si="30"/>
        <v>573.67000000000007</v>
      </c>
      <c r="C168">
        <f t="shared" si="31"/>
        <v>254.01436758157203</v>
      </c>
      <c r="D168">
        <f t="shared" si="32"/>
        <v>239.31836758157203</v>
      </c>
    </row>
    <row r="169" spans="1:4" x14ac:dyDescent="0.25">
      <c r="A169">
        <v>115</v>
      </c>
      <c r="B169">
        <f t="shared" si="30"/>
        <v>574.67000000000007</v>
      </c>
      <c r="C169">
        <f t="shared" si="31"/>
        <v>257.35289798171493</v>
      </c>
      <c r="D169">
        <f t="shared" si="32"/>
        <v>242.65689798171493</v>
      </c>
    </row>
    <row r="170" spans="1:4" x14ac:dyDescent="0.25">
      <c r="A170">
        <v>116</v>
      </c>
      <c r="B170">
        <f t="shared" si="30"/>
        <v>575.67000000000007</v>
      </c>
      <c r="C170">
        <f t="shared" si="31"/>
        <v>260.72366513582983</v>
      </c>
      <c r="D170">
        <f t="shared" si="32"/>
        <v>246.02766513582984</v>
      </c>
    </row>
    <row r="171" spans="1:4" x14ac:dyDescent="0.25">
      <c r="A171">
        <v>117</v>
      </c>
      <c r="B171">
        <f t="shared" si="30"/>
        <v>576.67000000000007</v>
      </c>
      <c r="C171">
        <f t="shared" si="31"/>
        <v>264.12687712444682</v>
      </c>
      <c r="D171">
        <f t="shared" si="32"/>
        <v>249.43087712444682</v>
      </c>
    </row>
    <row r="172" spans="1:4" x14ac:dyDescent="0.25">
      <c r="A172">
        <v>118</v>
      </c>
      <c r="B172">
        <f t="shared" si="30"/>
        <v>577.67000000000007</v>
      </c>
      <c r="C172">
        <f t="shared" si="31"/>
        <v>267.56274349229187</v>
      </c>
      <c r="D172">
        <f t="shared" si="32"/>
        <v>252.86674349229187</v>
      </c>
    </row>
    <row r="173" spans="1:4" x14ac:dyDescent="0.25">
      <c r="A173">
        <v>119</v>
      </c>
      <c r="B173">
        <f t="shared" si="30"/>
        <v>578.67000000000007</v>
      </c>
      <c r="C173">
        <f t="shared" si="31"/>
        <v>271.03147528974887</v>
      </c>
      <c r="D173">
        <f t="shared" si="32"/>
        <v>256.33547528974884</v>
      </c>
    </row>
    <row r="174" spans="1:4" x14ac:dyDescent="0.25">
      <c r="A174">
        <v>120</v>
      </c>
      <c r="B174">
        <f t="shared" si="30"/>
        <v>579.67000000000007</v>
      </c>
      <c r="C174">
        <f t="shared" si="31"/>
        <v>274.53328511572983</v>
      </c>
      <c r="D174">
        <f t="shared" si="32"/>
        <v>259.8372851157298</v>
      </c>
    </row>
    <row r="175" spans="1:4" x14ac:dyDescent="0.25">
      <c r="A175">
        <v>121</v>
      </c>
      <c r="B175">
        <f t="shared" si="30"/>
        <v>580.67000000000007</v>
      </c>
      <c r="C175">
        <f t="shared" si="31"/>
        <v>278.06838716208466</v>
      </c>
      <c r="D175">
        <f t="shared" si="32"/>
        <v>263.37238716208464</v>
      </c>
    </row>
    <row r="176" spans="1:4" x14ac:dyDescent="0.25">
      <c r="A176">
        <v>122</v>
      </c>
      <c r="B176">
        <f t="shared" si="30"/>
        <v>581.67000000000007</v>
      </c>
      <c r="C176">
        <f t="shared" si="31"/>
        <v>281.63699725954069</v>
      </c>
      <c r="D176">
        <f t="shared" si="32"/>
        <v>266.94099725954067</v>
      </c>
    </row>
    <row r="177" spans="1:4" x14ac:dyDescent="0.25">
      <c r="A177">
        <v>123</v>
      </c>
      <c r="B177">
        <f t="shared" si="30"/>
        <v>582.67000000000007</v>
      </c>
      <c r="C177">
        <f t="shared" si="31"/>
        <v>285.23933292530603</v>
      </c>
      <c r="D177">
        <f t="shared" si="32"/>
        <v>270.543332925306</v>
      </c>
    </row>
    <row r="178" spans="1:4" x14ac:dyDescent="0.25">
      <c r="A178">
        <v>124</v>
      </c>
      <c r="B178">
        <f t="shared" si="30"/>
        <v>583.67000000000007</v>
      </c>
      <c r="C178">
        <f t="shared" si="31"/>
        <v>288.87561341237131</v>
      </c>
      <c r="D178">
        <f t="shared" si="32"/>
        <v>274.17961341237128</v>
      </c>
    </row>
    <row r="179" spans="1:4" x14ac:dyDescent="0.25">
      <c r="A179">
        <v>125</v>
      </c>
      <c r="B179">
        <f t="shared" si="30"/>
        <v>584.67000000000007</v>
      </c>
      <c r="C179">
        <f t="shared" si="31"/>
        <v>292.54605976057672</v>
      </c>
      <c r="D179">
        <f t="shared" si="32"/>
        <v>277.8500597605767</v>
      </c>
    </row>
    <row r="180" spans="1:4" x14ac:dyDescent="0.25">
      <c r="A180">
        <v>126</v>
      </c>
      <c r="B180">
        <f t="shared" si="30"/>
        <v>585.67000000000007</v>
      </c>
      <c r="C180">
        <f t="shared" si="31"/>
        <v>296.25089484954304</v>
      </c>
      <c r="D180">
        <f t="shared" si="32"/>
        <v>281.55489484954302</v>
      </c>
    </row>
    <row r="181" spans="1:4" x14ac:dyDescent="0.25">
      <c r="A181">
        <v>127</v>
      </c>
      <c r="B181">
        <f t="shared" si="30"/>
        <v>586.67000000000007</v>
      </c>
      <c r="C181">
        <f t="shared" si="31"/>
        <v>299.9903434535621</v>
      </c>
      <c r="D181">
        <f t="shared" si="32"/>
        <v>285.29434345356208</v>
      </c>
    </row>
    <row r="182" spans="1:4" x14ac:dyDescent="0.25">
      <c r="A182">
        <v>128</v>
      </c>
      <c r="B182">
        <f t="shared" si="30"/>
        <v>587.67000000000007</v>
      </c>
      <c r="C182">
        <f t="shared" si="31"/>
        <v>303.76463229845655</v>
      </c>
      <c r="D182">
        <f t="shared" si="32"/>
        <v>289.06863229845652</v>
      </c>
    </row>
    <row r="183" spans="1:4" x14ac:dyDescent="0.25">
      <c r="A183">
        <v>129</v>
      </c>
      <c r="B183">
        <f t="shared" si="30"/>
        <v>588.67000000000007</v>
      </c>
      <c r="C183">
        <f t="shared" si="31"/>
        <v>307.57399012063672</v>
      </c>
      <c r="D183">
        <f t="shared" si="32"/>
        <v>292.8779901206367</v>
      </c>
    </row>
    <row r="184" spans="1:4" x14ac:dyDescent="0.25">
      <c r="A184">
        <v>130</v>
      </c>
      <c r="B184">
        <f t="shared" si="30"/>
        <v>589.67000000000007</v>
      </c>
      <c r="C184">
        <f t="shared" si="31"/>
        <v>311.4186477283094</v>
      </c>
      <c r="D184">
        <f t="shared" si="32"/>
        <v>296.72264772830937</v>
      </c>
    </row>
    <row r="185" spans="1:4" x14ac:dyDescent="0.25">
      <c r="A185">
        <v>131</v>
      </c>
      <c r="B185">
        <f t="shared" si="30"/>
        <v>590.67000000000007</v>
      </c>
      <c r="C185">
        <f t="shared" si="31"/>
        <v>315.29883806502983</v>
      </c>
      <c r="D185">
        <f t="shared" si="32"/>
        <v>300.6028380650298</v>
      </c>
    </row>
    <row r="186" spans="1:4" x14ac:dyDescent="0.25">
      <c r="A186">
        <v>132</v>
      </c>
      <c r="B186">
        <f t="shared" si="30"/>
        <v>591.67000000000007</v>
      </c>
      <c r="C186">
        <f t="shared" si="31"/>
        <v>319.21479627572421</v>
      </c>
      <c r="D186">
        <f t="shared" si="32"/>
        <v>304.51879627572418</v>
      </c>
    </row>
    <row r="187" spans="1:4" x14ac:dyDescent="0.25">
      <c r="A187">
        <v>133</v>
      </c>
      <c r="B187">
        <f t="shared" si="30"/>
        <v>592.67000000000007</v>
      </c>
      <c r="C187">
        <f t="shared" si="31"/>
        <v>323.16675977516832</v>
      </c>
      <c r="D187">
        <f t="shared" si="32"/>
        <v>308.47075977516829</v>
      </c>
    </row>
    <row r="188" spans="1:4" x14ac:dyDescent="0.25">
      <c r="A188">
        <v>134</v>
      </c>
      <c r="B188">
        <f t="shared" si="30"/>
        <v>593.67000000000007</v>
      </c>
      <c r="C188">
        <f t="shared" si="31"/>
        <v>327.15496831924031</v>
      </c>
      <c r="D188">
        <f t="shared" si="32"/>
        <v>312.45896831924028</v>
      </c>
    </row>
    <row r="189" spans="1:4" x14ac:dyDescent="0.25">
      <c r="A189">
        <v>135</v>
      </c>
      <c r="B189">
        <f t="shared" si="30"/>
        <v>594.67000000000007</v>
      </c>
      <c r="C189">
        <f t="shared" si="31"/>
        <v>331.17966407891379</v>
      </c>
      <c r="D189">
        <f t="shared" si="32"/>
        <v>316.48366407891376</v>
      </c>
    </row>
    <row r="190" spans="1:4" x14ac:dyDescent="0.25">
      <c r="A190">
        <v>136</v>
      </c>
      <c r="B190">
        <f t="shared" si="30"/>
        <v>595.67000000000007</v>
      </c>
      <c r="C190">
        <f t="shared" si="31"/>
        <v>335.24109171720352</v>
      </c>
      <c r="D190">
        <f t="shared" si="32"/>
        <v>320.54509171720349</v>
      </c>
    </row>
    <row r="191" spans="1:4" x14ac:dyDescent="0.25">
      <c r="A191">
        <v>137</v>
      </c>
      <c r="B191">
        <f t="shared" si="30"/>
        <v>596.67000000000007</v>
      </c>
      <c r="C191">
        <f t="shared" si="31"/>
        <v>339.33949846923019</v>
      </c>
      <c r="D191">
        <f t="shared" si="32"/>
        <v>324.64349846923017</v>
      </c>
    </row>
    <row r="192" spans="1:4" x14ac:dyDescent="0.25">
      <c r="A192">
        <v>138</v>
      </c>
      <c r="B192">
        <f t="shared" si="30"/>
        <v>597.67000000000007</v>
      </c>
      <c r="C192">
        <f t="shared" si="31"/>
        <v>343.4751342255019</v>
      </c>
      <c r="D192">
        <f t="shared" si="32"/>
        <v>328.77913422550188</v>
      </c>
    </row>
    <row r="193" spans="1:4" x14ac:dyDescent="0.25">
      <c r="A193">
        <v>139</v>
      </c>
      <c r="B193">
        <f t="shared" si="30"/>
        <v>598.67000000000007</v>
      </c>
      <c r="C193">
        <f t="shared" si="31"/>
        <v>347.64825161865491</v>
      </c>
      <c r="D193">
        <f t="shared" si="32"/>
        <v>332.95225161865488</v>
      </c>
    </row>
    <row r="194" spans="1:4" x14ac:dyDescent="0.25">
      <c r="A194">
        <v>140</v>
      </c>
      <c r="B194">
        <f t="shared" si="30"/>
        <v>599.67000000000007</v>
      </c>
      <c r="C194">
        <f t="shared" si="31"/>
        <v>351.85910611374464</v>
      </c>
      <c r="D194">
        <f t="shared" si="32"/>
        <v>337.16310611374462</v>
      </c>
    </row>
    <row r="195" spans="1:4" x14ac:dyDescent="0.25">
      <c r="A195">
        <v>141</v>
      </c>
      <c r="B195">
        <f t="shared" si="30"/>
        <v>600.67000000000007</v>
      </c>
      <c r="C195">
        <f t="shared" si="31"/>
        <v>356.1079561023908</v>
      </c>
      <c r="D195">
        <f t="shared" si="32"/>
        <v>341.41195610239077</v>
      </c>
    </row>
    <row r="196" spans="1:4" x14ac:dyDescent="0.25">
      <c r="A196">
        <v>142</v>
      </c>
      <c r="B196">
        <f t="shared" si="30"/>
        <v>601.67000000000007</v>
      </c>
      <c r="C196">
        <f t="shared" si="31"/>
        <v>360.3950630008589</v>
      </c>
      <c r="D196">
        <f t="shared" si="32"/>
        <v>345.69906300085887</v>
      </c>
    </row>
    <row r="197" spans="1:4" x14ac:dyDescent="0.25">
      <c r="A197">
        <v>143</v>
      </c>
      <c r="B197">
        <f t="shared" si="30"/>
        <v>602.67000000000007</v>
      </c>
      <c r="C197">
        <f t="shared" si="31"/>
        <v>364.72069135239246</v>
      </c>
      <c r="D197">
        <f t="shared" si="32"/>
        <v>350.02469135239244</v>
      </c>
    </row>
    <row r="198" spans="1:4" x14ac:dyDescent="0.25">
      <c r="A198">
        <v>144</v>
      </c>
      <c r="B198">
        <f t="shared" si="30"/>
        <v>603.67000000000007</v>
      </c>
      <c r="C198">
        <f t="shared" si="31"/>
        <v>369.08510893400131</v>
      </c>
      <c r="D198">
        <f t="shared" si="32"/>
        <v>354.38910893400129</v>
      </c>
    </row>
    <row r="199" spans="1:4" x14ac:dyDescent="0.25">
      <c r="A199">
        <v>145</v>
      </c>
      <c r="B199">
        <f t="shared" si="30"/>
        <v>604.67000000000007</v>
      </c>
      <c r="C199">
        <f t="shared" si="31"/>
        <v>373.48858686791749</v>
      </c>
      <c r="D199">
        <f t="shared" si="32"/>
        <v>358.79258686791746</v>
      </c>
    </row>
    <row r="200" spans="1:4" x14ac:dyDescent="0.25">
      <c r="A200">
        <v>146</v>
      </c>
      <c r="B200">
        <f t="shared" si="30"/>
        <v>605.67000000000007</v>
      </c>
      <c r="C200">
        <f t="shared" si="31"/>
        <v>377.93139973806439</v>
      </c>
      <c r="D200">
        <f t="shared" si="32"/>
        <v>363.23539973806436</v>
      </c>
    </row>
    <row r="201" spans="1:4" x14ac:dyDescent="0.25">
      <c r="A201">
        <v>147</v>
      </c>
      <c r="B201">
        <f t="shared" si="30"/>
        <v>606.67000000000007</v>
      </c>
      <c r="C201">
        <f t="shared" si="31"/>
        <v>382.41382571172636</v>
      </c>
      <c r="D201">
        <f t="shared" si="32"/>
        <v>367.71782571172633</v>
      </c>
    </row>
    <row r="202" spans="1:4" x14ac:dyDescent="0.25">
      <c r="A202">
        <v>148</v>
      </c>
      <c r="B202">
        <f t="shared" si="30"/>
        <v>607.67000000000007</v>
      </c>
      <c r="C202">
        <f t="shared" si="31"/>
        <v>386.93614666683533</v>
      </c>
      <c r="D202">
        <f t="shared" si="32"/>
        <v>372.2401466668353</v>
      </c>
    </row>
    <row r="203" spans="1:4" x14ac:dyDescent="0.25">
      <c r="A203">
        <v>149</v>
      </c>
      <c r="B203">
        <f t="shared" si="30"/>
        <v>608.67000000000007</v>
      </c>
      <c r="C203">
        <f t="shared" si="31"/>
        <v>391.49864832511702</v>
      </c>
      <c r="D203">
        <f t="shared" si="32"/>
        <v>376.80264832511699</v>
      </c>
    </row>
    <row r="204" spans="1:4" x14ac:dyDescent="0.25">
      <c r="A204">
        <v>150</v>
      </c>
      <c r="B204">
        <f t="shared" si="30"/>
        <v>609.67000000000007</v>
      </c>
      <c r="C204">
        <f t="shared" si="31"/>
        <v>396.10162039149526</v>
      </c>
      <c r="D204">
        <f t="shared" si="32"/>
        <v>381.40562039149523</v>
      </c>
    </row>
    <row r="205" spans="1:4" x14ac:dyDescent="0.25">
      <c r="A205">
        <v>151</v>
      </c>
      <c r="B205">
        <f t="shared" si="30"/>
        <v>610.67000000000007</v>
      </c>
      <c r="C205">
        <f t="shared" si="31"/>
        <v>400.7453567001524</v>
      </c>
      <c r="D205">
        <f t="shared" si="32"/>
        <v>386.04935670015237</v>
      </c>
    </row>
    <row r="206" spans="1:4" x14ac:dyDescent="0.25">
      <c r="A206">
        <v>152</v>
      </c>
      <c r="B206">
        <f t="shared" si="30"/>
        <v>611.67000000000007</v>
      </c>
      <c r="C206">
        <f t="shared" si="31"/>
        <v>405.43015536757889</v>
      </c>
      <c r="D206">
        <f t="shared" si="32"/>
        <v>390.73415536757886</v>
      </c>
    </row>
    <row r="207" spans="1:4" x14ac:dyDescent="0.25">
      <c r="A207">
        <v>153</v>
      </c>
      <c r="B207">
        <f t="shared" si="30"/>
        <v>612.67000000000007</v>
      </c>
      <c r="C207">
        <f t="shared" si="31"/>
        <v>410.15631895317705</v>
      </c>
      <c r="D207">
        <f t="shared" si="32"/>
        <v>395.46031895317702</v>
      </c>
    </row>
    <row r="208" spans="1:4" x14ac:dyDescent="0.25">
      <c r="A208">
        <v>154</v>
      </c>
      <c r="B208">
        <f t="shared" si="30"/>
        <v>613.67000000000007</v>
      </c>
      <c r="C208">
        <f t="shared" si="31"/>
        <v>414.9241546277616</v>
      </c>
      <c r="D208">
        <f t="shared" si="32"/>
        <v>400.22815462776157</v>
      </c>
    </row>
    <row r="209" spans="1:4" x14ac:dyDescent="0.25">
      <c r="A209">
        <v>155</v>
      </c>
      <c r="B209">
        <f t="shared" si="30"/>
        <v>614.67000000000007</v>
      </c>
      <c r="C209">
        <f t="shared" si="31"/>
        <v>419.7339743505978</v>
      </c>
      <c r="D209">
        <f t="shared" si="32"/>
        <v>405.03797435059778</v>
      </c>
    </row>
    <row r="210" spans="1:4" x14ac:dyDescent="0.25">
      <c r="A210">
        <v>156</v>
      </c>
      <c r="B210">
        <f t="shared" si="30"/>
        <v>615.67000000000007</v>
      </c>
      <c r="C210">
        <f t="shared" si="31"/>
        <v>424.58609505544854</v>
      </c>
      <c r="D210">
        <f t="shared" si="32"/>
        <v>409.89009505544851</v>
      </c>
    </row>
    <row r="211" spans="1:4" x14ac:dyDescent="0.25">
      <c r="A211">
        <v>157</v>
      </c>
      <c r="B211">
        <f t="shared" si="30"/>
        <v>616.67000000000007</v>
      </c>
      <c r="C211">
        <f t="shared" si="31"/>
        <v>429.4808388462518</v>
      </c>
      <c r="D211">
        <f t="shared" si="32"/>
        <v>414.78483884625177</v>
      </c>
    </row>
    <row r="212" spans="1:4" x14ac:dyDescent="0.25">
      <c r="A212">
        <v>158</v>
      </c>
      <c r="B212">
        <f t="shared" si="30"/>
        <v>617.67000000000007</v>
      </c>
      <c r="C212">
        <f t="shared" si="31"/>
        <v>434.41853320315636</v>
      </c>
      <c r="D212">
        <f t="shared" si="32"/>
        <v>419.72253320315633</v>
      </c>
    </row>
    <row r="213" spans="1:4" x14ac:dyDescent="0.25">
      <c r="A213">
        <v>159</v>
      </c>
      <c r="B213">
        <f t="shared" si="30"/>
        <v>618.67000000000007</v>
      </c>
      <c r="C213">
        <f t="shared" si="31"/>
        <v>439.3995111994758</v>
      </c>
      <c r="D213">
        <f t="shared" si="32"/>
        <v>424.70351119947577</v>
      </c>
    </row>
    <row r="214" spans="1:4" x14ac:dyDescent="0.25">
      <c r="A214">
        <v>160</v>
      </c>
      <c r="B214">
        <f t="shared" si="30"/>
        <v>619.67000000000007</v>
      </c>
      <c r="C214">
        <f t="shared" si="31"/>
        <v>444.42411173048328</v>
      </c>
      <c r="D214">
        <f t="shared" si="32"/>
        <v>429.72811173048325</v>
      </c>
    </row>
    <row r="215" spans="1:4" x14ac:dyDescent="0.25">
      <c r="A215">
        <v>161</v>
      </c>
      <c r="B215">
        <f t="shared" si="30"/>
        <v>620.67000000000007</v>
      </c>
      <c r="C215">
        <f t="shared" si="31"/>
        <v>449.49267975479574</v>
      </c>
      <c r="D215">
        <f t="shared" si="32"/>
        <v>434.79667975479572</v>
      </c>
    </row>
    <row r="216" spans="1:4" x14ac:dyDescent="0.25">
      <c r="A216">
        <v>162</v>
      </c>
      <c r="B216">
        <f t="shared" si="30"/>
        <v>621.67000000000007</v>
      </c>
      <c r="C216">
        <f t="shared" si="31"/>
        <v>454.60556654930627</v>
      </c>
      <c r="D216">
        <f t="shared" si="32"/>
        <v>439.90956654930625</v>
      </c>
    </row>
    <row r="217" spans="1:4" x14ac:dyDescent="0.25">
      <c r="A217">
        <v>163</v>
      </c>
      <c r="B217">
        <f t="shared" si="30"/>
        <v>622.67000000000007</v>
      </c>
      <c r="C217">
        <f t="shared" si="31"/>
        <v>459.76312997856792</v>
      </c>
      <c r="D217">
        <f t="shared" si="32"/>
        <v>445.06712997856789</v>
      </c>
    </row>
    <row r="218" spans="1:4" x14ac:dyDescent="0.25">
      <c r="A218">
        <v>164</v>
      </c>
      <c r="B218">
        <f t="shared" si="30"/>
        <v>623.67000000000007</v>
      </c>
      <c r="C218">
        <f t="shared" si="31"/>
        <v>464.96573477988341</v>
      </c>
      <c r="D218">
        <f t="shared" si="32"/>
        <v>450.26973477988338</v>
      </c>
    </row>
    <row r="219" spans="1:4" x14ac:dyDescent="0.25">
      <c r="A219">
        <v>165</v>
      </c>
      <c r="B219">
        <f t="shared" si="30"/>
        <v>624.67000000000007</v>
      </c>
      <c r="C219">
        <f t="shared" si="31"/>
        <v>470.21375286509334</v>
      </c>
      <c r="D219">
        <f t="shared" si="32"/>
        <v>455.51775286509331</v>
      </c>
    </row>
    <row r="220" spans="1:4" x14ac:dyDescent="0.25">
      <c r="A220">
        <v>166</v>
      </c>
      <c r="B220">
        <f t="shared" si="30"/>
        <v>625.67000000000007</v>
      </c>
      <c r="C220">
        <f t="shared" si="31"/>
        <v>475.50756364048368</v>
      </c>
      <c r="D220">
        <f t="shared" si="32"/>
        <v>460.81156364048366</v>
      </c>
    </row>
    <row r="221" spans="1:4" x14ac:dyDescent="0.25">
      <c r="A221">
        <v>167</v>
      </c>
      <c r="B221">
        <f t="shared" si="30"/>
        <v>626.67000000000007</v>
      </c>
      <c r="C221">
        <f t="shared" si="31"/>
        <v>480.84755434618882</v>
      </c>
      <c r="D221">
        <f t="shared" si="32"/>
        <v>466.15155434618879</v>
      </c>
    </row>
    <row r="222" spans="1:4" x14ac:dyDescent="0.25">
      <c r="A222">
        <v>168</v>
      </c>
      <c r="B222">
        <f t="shared" si="30"/>
        <v>627.67000000000007</v>
      </c>
      <c r="C222">
        <f t="shared" si="31"/>
        <v>486.23412041667422</v>
      </c>
      <c r="D222">
        <f t="shared" si="32"/>
        <v>471.53812041667419</v>
      </c>
    </row>
    <row r="223" spans="1:4" x14ac:dyDescent="0.25">
      <c r="A223">
        <v>169</v>
      </c>
      <c r="B223">
        <f t="shared" si="30"/>
        <v>628.67000000000007</v>
      </c>
      <c r="C223">
        <f t="shared" si="31"/>
        <v>491.66766586399359</v>
      </c>
      <c r="D223">
        <f t="shared" si="32"/>
        <v>476.97166586399356</v>
      </c>
    </row>
    <row r="224" spans="1:4" x14ac:dyDescent="0.25">
      <c r="A224">
        <v>170</v>
      </c>
      <c r="B224">
        <f t="shared" si="30"/>
        <v>629.67000000000007</v>
      </c>
      <c r="C224">
        <f t="shared" si="31"/>
        <v>497.14860368566872</v>
      </c>
      <c r="D224">
        <f t="shared" si="32"/>
        <v>482.45260368566869</v>
      </c>
    </row>
    <row r="225" spans="1:4" x14ac:dyDescent="0.25">
      <c r="A225">
        <v>171</v>
      </c>
      <c r="B225">
        <f t="shared" si="30"/>
        <v>630.67000000000007</v>
      </c>
      <c r="C225">
        <f t="shared" si="31"/>
        <v>502.67735629938602</v>
      </c>
      <c r="D225">
        <f t="shared" si="32"/>
        <v>487.98135629938599</v>
      </c>
    </row>
    <row r="226" spans="1:4" x14ac:dyDescent="0.25">
      <c r="A226">
        <v>172</v>
      </c>
      <c r="B226">
        <f t="shared" si="30"/>
        <v>631.67000000000007</v>
      </c>
      <c r="C226">
        <f t="shared" si="31"/>
        <v>508.25435600672046</v>
      </c>
      <c r="D226">
        <f t="shared" si="32"/>
        <v>493.55835600672043</v>
      </c>
    </row>
    <row r="227" spans="1:4" x14ac:dyDescent="0.25">
      <c r="A227">
        <v>173</v>
      </c>
      <c r="B227">
        <f t="shared" si="30"/>
        <v>632.67000000000007</v>
      </c>
      <c r="C227">
        <f t="shared" si="31"/>
        <v>513.88004548839285</v>
      </c>
      <c r="D227">
        <f t="shared" si="32"/>
        <v>499.18404548839283</v>
      </c>
    </row>
    <row r="228" spans="1:4" x14ac:dyDescent="0.25">
      <c r="A228">
        <v>174</v>
      </c>
      <c r="B228">
        <f t="shared" si="30"/>
        <v>633.67000000000007</v>
      </c>
      <c r="C228">
        <f t="shared" si="31"/>
        <v>519.55487833405471</v>
      </c>
      <c r="D228">
        <f t="shared" si="32"/>
        <v>504.85887833405468</v>
      </c>
    </row>
    <row r="229" spans="1:4" x14ac:dyDescent="0.25">
      <c r="A229">
        <v>175</v>
      </c>
      <c r="B229">
        <f t="shared" ref="B229:B288" si="33">A229-32 + 491.67</f>
        <v>634.67000000000007</v>
      </c>
      <c r="C229">
        <f t="shared" ref="C229:C288" si="34">10^(29.35754453-3845.193152/B229-7.86103122*LOG10(B229)+0.002190939044*B229+(305.8268131*(686.1-B229))/(686.1*B229)*LOG10(686.1-B229))</f>
        <v>525.27931960954663</v>
      </c>
      <c r="D229">
        <f t="shared" ref="D229:D288" si="35">C229-14.696</f>
        <v>510.58331960954661</v>
      </c>
    </row>
    <row r="230" spans="1:4" x14ac:dyDescent="0.25">
      <c r="A230">
        <v>176</v>
      </c>
      <c r="B230">
        <f t="shared" si="33"/>
        <v>635.67000000000007</v>
      </c>
      <c r="C230">
        <f t="shared" si="34"/>
        <v>531.0538464652426</v>
      </c>
      <c r="D230">
        <f t="shared" si="35"/>
        <v>516.35784646524257</v>
      </c>
    </row>
    <row r="231" spans="1:4" x14ac:dyDescent="0.25">
      <c r="A231">
        <v>177</v>
      </c>
      <c r="B231">
        <f t="shared" si="33"/>
        <v>636.67000000000007</v>
      </c>
      <c r="C231">
        <f t="shared" si="34"/>
        <v>536.87894878934696</v>
      </c>
      <c r="D231">
        <f t="shared" si="35"/>
        <v>522.18294878934694</v>
      </c>
    </row>
    <row r="232" spans="1:4" x14ac:dyDescent="0.25">
      <c r="A232">
        <v>178</v>
      </c>
      <c r="B232">
        <f t="shared" si="33"/>
        <v>637.67000000000007</v>
      </c>
      <c r="C232">
        <f t="shared" si="34"/>
        <v>542.75512991043036</v>
      </c>
      <c r="D232">
        <f t="shared" si="35"/>
        <v>528.05912991043033</v>
      </c>
    </row>
    <row r="233" spans="1:4" x14ac:dyDescent="0.25">
      <c r="A233">
        <v>179</v>
      </c>
      <c r="B233">
        <f t="shared" si="33"/>
        <v>638.67000000000007</v>
      </c>
      <c r="C233">
        <f t="shared" si="34"/>
        <v>548.68290735425001</v>
      </c>
      <c r="D233">
        <f t="shared" si="35"/>
        <v>533.98690735424998</v>
      </c>
    </row>
    <row r="234" spans="1:4" x14ac:dyDescent="0.25">
      <c r="A234">
        <v>180</v>
      </c>
      <c r="B234">
        <f t="shared" si="33"/>
        <v>639.67000000000007</v>
      </c>
      <c r="C234">
        <f t="shared" si="34"/>
        <v>554.66281366015915</v>
      </c>
      <c r="D234">
        <f t="shared" si="35"/>
        <v>539.96681366015912</v>
      </c>
    </row>
    <row r="235" spans="1:4" x14ac:dyDescent="0.25">
      <c r="A235">
        <v>181</v>
      </c>
      <c r="B235">
        <f t="shared" si="33"/>
        <v>640.67000000000007</v>
      </c>
      <c r="C235">
        <f t="shared" si="34"/>
        <v>560.69539726336166</v>
      </c>
      <c r="D235">
        <f t="shared" si="35"/>
        <v>545.99939726336163</v>
      </c>
    </row>
    <row r="236" spans="1:4" x14ac:dyDescent="0.25">
      <c r="A236">
        <v>182</v>
      </c>
      <c r="B236">
        <f t="shared" si="33"/>
        <v>641.67000000000007</v>
      </c>
      <c r="C236">
        <f t="shared" si="34"/>
        <v>566.78122344994279</v>
      </c>
      <c r="D236">
        <f t="shared" si="35"/>
        <v>552.08522344994276</v>
      </c>
    </row>
    <row r="237" spans="1:4" x14ac:dyDescent="0.25">
      <c r="A237">
        <v>183</v>
      </c>
      <c r="B237">
        <f t="shared" si="33"/>
        <v>642.67000000000007</v>
      </c>
      <c r="C237">
        <f t="shared" si="34"/>
        <v>572.92087539263775</v>
      </c>
      <c r="D237">
        <f t="shared" si="35"/>
        <v>558.22487539263773</v>
      </c>
    </row>
    <row r="238" spans="1:4" x14ac:dyDescent="0.25">
      <c r="A238">
        <v>184</v>
      </c>
      <c r="B238">
        <f t="shared" si="33"/>
        <v>643.67000000000007</v>
      </c>
      <c r="C238">
        <f t="shared" si="34"/>
        <v>579.11495527611146</v>
      </c>
      <c r="D238">
        <f t="shared" si="35"/>
        <v>564.41895527611143</v>
      </c>
    </row>
    <row r="239" spans="1:4" x14ac:dyDescent="0.25">
      <c r="A239">
        <v>185</v>
      </c>
      <c r="B239">
        <f t="shared" si="33"/>
        <v>644.67000000000007</v>
      </c>
      <c r="C239">
        <f t="shared" si="34"/>
        <v>585.36408552210571</v>
      </c>
      <c r="D239">
        <f t="shared" si="35"/>
        <v>570.66808552210568</v>
      </c>
    </row>
    <row r="240" spans="1:4" x14ac:dyDescent="0.25">
      <c r="A240">
        <v>186</v>
      </c>
      <c r="B240">
        <f t="shared" si="33"/>
        <v>645.67000000000007</v>
      </c>
      <c r="C240">
        <f t="shared" si="34"/>
        <v>591.66891012590111</v>
      </c>
      <c r="D240">
        <f t="shared" si="35"/>
        <v>576.97291012590108</v>
      </c>
    </row>
    <row r="241" spans="1:4" x14ac:dyDescent="0.25">
      <c r="A241">
        <v>187</v>
      </c>
      <c r="B241">
        <f t="shared" si="33"/>
        <v>646.67000000000007</v>
      </c>
      <c r="C241">
        <f t="shared" si="34"/>
        <v>598.03009611752043</v>
      </c>
      <c r="D241">
        <f t="shared" si="35"/>
        <v>583.3340961175204</v>
      </c>
    </row>
    <row r="242" spans="1:4" x14ac:dyDescent="0.25">
      <c r="A242">
        <v>188</v>
      </c>
      <c r="B242">
        <f t="shared" si="33"/>
        <v>647.67000000000007</v>
      </c>
      <c r="C242">
        <f t="shared" si="34"/>
        <v>604.44833516277424</v>
      </c>
      <c r="D242">
        <f t="shared" si="35"/>
        <v>589.75233516277422</v>
      </c>
    </row>
    <row r="243" spans="1:4" x14ac:dyDescent="0.25">
      <c r="A243">
        <v>189</v>
      </c>
      <c r="B243">
        <f t="shared" si="33"/>
        <v>648.67000000000007</v>
      </c>
      <c r="C243">
        <f t="shared" si="34"/>
        <v>610.92434532191885</v>
      </c>
      <c r="D243">
        <f t="shared" si="35"/>
        <v>596.22834532191882</v>
      </c>
    </row>
    <row r="244" spans="1:4" x14ac:dyDescent="0.25">
      <c r="A244">
        <v>190</v>
      </c>
      <c r="B244">
        <f t="shared" si="33"/>
        <v>649.67000000000007</v>
      </c>
      <c r="C244">
        <f t="shared" si="34"/>
        <v>617.45887298612786</v>
      </c>
      <c r="D244">
        <f t="shared" si="35"/>
        <v>602.76287298612783</v>
      </c>
    </row>
    <row r="245" spans="1:4" x14ac:dyDescent="0.25">
      <c r="A245">
        <v>191</v>
      </c>
      <c r="B245">
        <f t="shared" si="33"/>
        <v>650.67000000000007</v>
      </c>
      <c r="C245">
        <f t="shared" si="34"/>
        <v>624.05269501542102</v>
      </c>
      <c r="D245">
        <f t="shared" si="35"/>
        <v>609.356695015421</v>
      </c>
    </row>
    <row r="246" spans="1:4" x14ac:dyDescent="0.25">
      <c r="A246">
        <v>192</v>
      </c>
      <c r="B246">
        <f t="shared" si="33"/>
        <v>651.67000000000007</v>
      </c>
      <c r="C246">
        <f t="shared" si="34"/>
        <v>630.70662110568094</v>
      </c>
      <c r="D246">
        <f t="shared" si="35"/>
        <v>616.01062110568091</v>
      </c>
    </row>
    <row r="247" spans="1:4" x14ac:dyDescent="0.25">
      <c r="A247">
        <v>193</v>
      </c>
      <c r="B247">
        <f t="shared" si="33"/>
        <v>652.67000000000007</v>
      </c>
      <c r="C247">
        <f t="shared" si="34"/>
        <v>637.42149641681374</v>
      </c>
      <c r="D247">
        <f t="shared" si="35"/>
        <v>622.72549641681371</v>
      </c>
    </row>
    <row r="248" spans="1:4" x14ac:dyDescent="0.25">
      <c r="A248">
        <v>194</v>
      </c>
      <c r="B248">
        <f t="shared" si="33"/>
        <v>653.67000000000007</v>
      </c>
      <c r="C248">
        <f t="shared" si="34"/>
        <v>644.19820450012867</v>
      </c>
      <c r="D248">
        <f t="shared" si="35"/>
        <v>629.50220450012864</v>
      </c>
    </row>
    <row r="249" spans="1:4" x14ac:dyDescent="0.25">
      <c r="A249">
        <v>195</v>
      </c>
      <c r="B249">
        <f t="shared" si="33"/>
        <v>654.67000000000007</v>
      </c>
      <c r="C249">
        <f t="shared" si="34"/>
        <v>651.03767056953438</v>
      </c>
      <c r="D249">
        <f t="shared" si="35"/>
        <v>636.34167056953436</v>
      </c>
    </row>
    <row r="250" spans="1:4" x14ac:dyDescent="0.25">
      <c r="A250">
        <v>196</v>
      </c>
      <c r="B250">
        <f t="shared" si="33"/>
        <v>655.67000000000007</v>
      </c>
      <c r="C250">
        <f t="shared" si="34"/>
        <v>657.94086516982134</v>
      </c>
      <c r="D250">
        <f t="shared" si="35"/>
        <v>643.24486516982131</v>
      </c>
    </row>
    <row r="251" spans="1:4" x14ac:dyDescent="0.25">
      <c r="A251">
        <v>197</v>
      </c>
      <c r="B251">
        <f t="shared" si="33"/>
        <v>656.67000000000007</v>
      </c>
      <c r="C251">
        <f t="shared" si="34"/>
        <v>664.90880830533479</v>
      </c>
      <c r="D251">
        <f t="shared" si="35"/>
        <v>650.21280830533476</v>
      </c>
    </row>
    <row r="252" spans="1:4" x14ac:dyDescent="0.25">
      <c r="A252">
        <v>198</v>
      </c>
      <c r="B252">
        <f t="shared" si="33"/>
        <v>657.67000000000007</v>
      </c>
      <c r="C252">
        <f t="shared" si="34"/>
        <v>671.94257410522039</v>
      </c>
      <c r="D252">
        <f t="shared" si="35"/>
        <v>657.24657410522036</v>
      </c>
    </row>
    <row r="253" spans="1:4" x14ac:dyDescent="0.25">
      <c r="A253">
        <v>199</v>
      </c>
      <c r="B253">
        <f t="shared" si="33"/>
        <v>658.67000000000007</v>
      </c>
      <c r="C253">
        <f t="shared" si="34"/>
        <v>679.04329611715207</v>
      </c>
      <c r="D253">
        <f t="shared" si="35"/>
        <v>664.34729611715204</v>
      </c>
    </row>
    <row r="254" spans="1:4" x14ac:dyDescent="0.25">
      <c r="A254">
        <v>200</v>
      </c>
      <c r="B254">
        <f t="shared" si="33"/>
        <v>659.67000000000007</v>
      </c>
      <c r="C254">
        <f t="shared" si="34"/>
        <v>686.2121733409308</v>
      </c>
      <c r="D254">
        <f t="shared" si="35"/>
        <v>671.51617334093078</v>
      </c>
    </row>
    <row r="255" spans="1:4" x14ac:dyDescent="0.25">
      <c r="A255">
        <v>201</v>
      </c>
      <c r="B255">
        <f t="shared" si="33"/>
        <v>660.67000000000007</v>
      </c>
      <c r="C255">
        <f t="shared" si="34"/>
        <v>693.45047713895019</v>
      </c>
      <c r="D255">
        <f t="shared" si="35"/>
        <v>678.75447713895016</v>
      </c>
    </row>
    <row r="256" spans="1:4" x14ac:dyDescent="0.25">
      <c r="A256">
        <v>202</v>
      </c>
      <c r="B256">
        <f t="shared" si="33"/>
        <v>661.67000000000007</v>
      </c>
      <c r="C256">
        <f t="shared" si="34"/>
        <v>700.75955919122202</v>
      </c>
      <c r="D256">
        <f t="shared" si="35"/>
        <v>686.063559191222</v>
      </c>
    </row>
    <row r="257" spans="1:4" x14ac:dyDescent="0.25">
      <c r="A257">
        <v>203</v>
      </c>
      <c r="B257">
        <f t="shared" si="33"/>
        <v>662.67000000000007</v>
      </c>
      <c r="C257">
        <f t="shared" si="34"/>
        <v>708.14086070437406</v>
      </c>
      <c r="D257">
        <f t="shared" si="35"/>
        <v>693.44486070437404</v>
      </c>
    </row>
    <row r="258" spans="1:4" x14ac:dyDescent="0.25">
      <c r="A258">
        <v>204</v>
      </c>
      <c r="B258">
        <f t="shared" si="33"/>
        <v>663.67000000000007</v>
      </c>
      <c r="C258">
        <f t="shared" si="34"/>
        <v>715.59592313591622</v>
      </c>
      <c r="D258">
        <f t="shared" si="35"/>
        <v>700.8999231359162</v>
      </c>
    </row>
    <row r="259" spans="1:4" x14ac:dyDescent="0.25">
      <c r="A259">
        <v>205</v>
      </c>
      <c r="B259">
        <f t="shared" si="33"/>
        <v>664.67000000000007</v>
      </c>
      <c r="C259">
        <f t="shared" si="34"/>
        <v>723.12640076453511</v>
      </c>
      <c r="D259">
        <f t="shared" si="35"/>
        <v>708.43040076453508</v>
      </c>
    </row>
    <row r="260" spans="1:4" x14ac:dyDescent="0.25">
      <c r="A260">
        <v>206</v>
      </c>
      <c r="B260">
        <f t="shared" si="33"/>
        <v>665.67000000000007</v>
      </c>
      <c r="C260">
        <f t="shared" si="34"/>
        <v>730.73407552838228</v>
      </c>
      <c r="D260">
        <f t="shared" si="35"/>
        <v>716.03807552838225</v>
      </c>
    </row>
    <row r="261" spans="1:4" x14ac:dyDescent="0.25">
      <c r="A261">
        <v>207</v>
      </c>
      <c r="B261">
        <f t="shared" si="33"/>
        <v>666.67000000000007</v>
      </c>
      <c r="C261">
        <f t="shared" si="34"/>
        <v>738.42087467547685</v>
      </c>
      <c r="D261">
        <f t="shared" si="35"/>
        <v>723.72487467547683</v>
      </c>
    </row>
    <row r="262" spans="1:4" x14ac:dyDescent="0.25">
      <c r="A262">
        <v>208</v>
      </c>
      <c r="B262">
        <f t="shared" si="33"/>
        <v>667.67000000000007</v>
      </c>
      <c r="C262">
        <f t="shared" si="34"/>
        <v>746.1888919367899</v>
      </c>
      <c r="D262">
        <f t="shared" si="35"/>
        <v>731.49289193678987</v>
      </c>
    </row>
    <row r="263" spans="1:4" x14ac:dyDescent="0.25">
      <c r="A263">
        <v>209</v>
      </c>
      <c r="B263">
        <f t="shared" si="33"/>
        <v>668.67000000000007</v>
      </c>
      <c r="C263">
        <f t="shared" si="34"/>
        <v>754.0404131607479</v>
      </c>
      <c r="D263">
        <f t="shared" si="35"/>
        <v>739.34441316074788</v>
      </c>
    </row>
    <row r="264" spans="1:4" x14ac:dyDescent="0.25">
      <c r="A264">
        <v>210</v>
      </c>
      <c r="B264">
        <f t="shared" si="33"/>
        <v>669.67000000000007</v>
      </c>
      <c r="C264">
        <f t="shared" si="34"/>
        <v>761.97794766819675</v>
      </c>
      <c r="D264">
        <f t="shared" si="35"/>
        <v>747.28194766819672</v>
      </c>
    </row>
    <row r="265" spans="1:4" x14ac:dyDescent="0.25">
      <c r="A265">
        <v>211</v>
      </c>
      <c r="B265">
        <f t="shared" si="33"/>
        <v>670.67000000000007</v>
      </c>
      <c r="C265">
        <f t="shared" si="34"/>
        <v>770.00426704193126</v>
      </c>
      <c r="D265">
        <f t="shared" si="35"/>
        <v>755.30826704193123</v>
      </c>
    </row>
    <row r="266" spans="1:4" x14ac:dyDescent="0.25">
      <c r="A266">
        <v>212</v>
      </c>
      <c r="B266">
        <f t="shared" si="33"/>
        <v>671.67000000000007</v>
      </c>
      <c r="C266">
        <f t="shared" si="34"/>
        <v>778.12245372609539</v>
      </c>
      <c r="D266">
        <f t="shared" si="35"/>
        <v>763.42645372609536</v>
      </c>
    </row>
    <row r="267" spans="1:4" x14ac:dyDescent="0.25">
      <c r="A267">
        <v>213</v>
      </c>
      <c r="B267">
        <f t="shared" si="33"/>
        <v>672.67000000000007</v>
      </c>
      <c r="C267">
        <f t="shared" si="34"/>
        <v>786.33596279064682</v>
      </c>
      <c r="D267">
        <f t="shared" si="35"/>
        <v>771.63996279064679</v>
      </c>
    </row>
    <row r="268" spans="1:4" x14ac:dyDescent="0.25">
      <c r="A268">
        <v>214</v>
      </c>
      <c r="B268">
        <f t="shared" si="33"/>
        <v>673.67000000000007</v>
      </c>
      <c r="C268">
        <f t="shared" si="34"/>
        <v>794.64870170619929</v>
      </c>
      <c r="D268">
        <f t="shared" si="35"/>
        <v>779.95270170619926</v>
      </c>
    </row>
    <row r="269" spans="1:4" x14ac:dyDescent="0.25">
      <c r="A269">
        <v>215</v>
      </c>
      <c r="B269">
        <f t="shared" si="33"/>
        <v>674.67000000000007</v>
      </c>
      <c r="C269">
        <f t="shared" si="34"/>
        <v>803.06513530162488</v>
      </c>
      <c r="D269">
        <f t="shared" si="35"/>
        <v>788.36913530162485</v>
      </c>
    </row>
    <row r="270" spans="1:4" x14ac:dyDescent="0.25">
      <c r="A270">
        <v>216</v>
      </c>
      <c r="B270">
        <f t="shared" si="33"/>
        <v>675.67000000000007</v>
      </c>
      <c r="C270">
        <f t="shared" si="34"/>
        <v>811.59042682951747</v>
      </c>
      <c r="D270">
        <f t="shared" si="35"/>
        <v>796.89442682951744</v>
      </c>
    </row>
    <row r="271" spans="1:4" x14ac:dyDescent="0.25">
      <c r="A271">
        <v>217</v>
      </c>
      <c r="B271">
        <f t="shared" si="33"/>
        <v>676.67000000000007</v>
      </c>
      <c r="C271">
        <f t="shared" si="34"/>
        <v>820.23063233998744</v>
      </c>
      <c r="D271">
        <f t="shared" si="35"/>
        <v>805.53463233998741</v>
      </c>
    </row>
    <row r="272" spans="1:4" x14ac:dyDescent="0.25">
      <c r="A272">
        <v>218</v>
      </c>
      <c r="B272">
        <f t="shared" si="33"/>
        <v>677.67000000000007</v>
      </c>
      <c r="C272">
        <f t="shared" si="34"/>
        <v>828.99297651608754</v>
      </c>
      <c r="D272">
        <f t="shared" si="35"/>
        <v>814.29697651608751</v>
      </c>
    </row>
    <row r="273" spans="1:4" x14ac:dyDescent="0.25">
      <c r="A273">
        <v>219</v>
      </c>
      <c r="B273">
        <f t="shared" si="33"/>
        <v>678.67000000000007</v>
      </c>
      <c r="C273">
        <f t="shared" si="34"/>
        <v>837.88625823428549</v>
      </c>
      <c r="D273">
        <f t="shared" si="35"/>
        <v>823.19025823428547</v>
      </c>
    </row>
    <row r="274" spans="1:4" x14ac:dyDescent="0.25">
      <c r="A274">
        <v>220</v>
      </c>
      <c r="B274">
        <f t="shared" si="33"/>
        <v>679.67000000000007</v>
      </c>
      <c r="C274">
        <f t="shared" si="34"/>
        <v>846.92147337521328</v>
      </c>
      <c r="D274">
        <f t="shared" si="35"/>
        <v>832.22547337521326</v>
      </c>
    </row>
    <row r="275" spans="1:4" x14ac:dyDescent="0.25">
      <c r="A275">
        <v>221</v>
      </c>
      <c r="B275">
        <f t="shared" si="33"/>
        <v>680.67000000000007</v>
      </c>
      <c r="C275">
        <f t="shared" si="34"/>
        <v>856.11282510868534</v>
      </c>
      <c r="D275">
        <f t="shared" si="35"/>
        <v>841.41682510868532</v>
      </c>
    </row>
    <row r="276" spans="1:4" x14ac:dyDescent="0.25">
      <c r="A276">
        <v>222</v>
      </c>
      <c r="B276">
        <f t="shared" si="33"/>
        <v>681.67000000000007</v>
      </c>
      <c r="C276">
        <f t="shared" si="34"/>
        <v>865.47948378975218</v>
      </c>
      <c r="D276">
        <f t="shared" si="35"/>
        <v>850.78348378975215</v>
      </c>
    </row>
    <row r="277" spans="1:4" x14ac:dyDescent="0.25">
      <c r="A277">
        <v>223</v>
      </c>
      <c r="B277">
        <f t="shared" si="33"/>
        <v>682.67000000000007</v>
      </c>
      <c r="C277">
        <f t="shared" si="34"/>
        <v>875.04896522769445</v>
      </c>
      <c r="D277">
        <f t="shared" si="35"/>
        <v>860.35296522769443</v>
      </c>
    </row>
    <row r="278" spans="1:4" x14ac:dyDescent="0.25">
      <c r="A278">
        <v>224</v>
      </c>
      <c r="B278">
        <f t="shared" si="33"/>
        <v>683.67000000000007</v>
      </c>
      <c r="C278">
        <f t="shared" si="34"/>
        <v>884.86460157528836</v>
      </c>
      <c r="D278">
        <f t="shared" si="35"/>
        <v>870.16860157528833</v>
      </c>
    </row>
    <row r="279" spans="1:4" x14ac:dyDescent="0.25">
      <c r="A279">
        <v>225</v>
      </c>
      <c r="B279">
        <f t="shared" si="33"/>
        <v>684.67000000000007</v>
      </c>
      <c r="C279">
        <f t="shared" si="34"/>
        <v>895.0063721967548</v>
      </c>
      <c r="D279">
        <f t="shared" si="35"/>
        <v>880.31037219675477</v>
      </c>
    </row>
    <row r="280" spans="1:4" x14ac:dyDescent="0.25">
      <c r="A280">
        <v>226</v>
      </c>
      <c r="B280">
        <f t="shared" si="33"/>
        <v>685.67000000000007</v>
      </c>
      <c r="C280">
        <f t="shared" si="34"/>
        <v>905.68670955421135</v>
      </c>
      <c r="D280">
        <f t="shared" si="35"/>
        <v>890.99070955421132</v>
      </c>
    </row>
    <row r="281" spans="1:4" x14ac:dyDescent="0.25">
      <c r="A281">
        <v>227</v>
      </c>
      <c r="B281">
        <f t="shared" si="33"/>
        <v>686.67000000000007</v>
      </c>
      <c r="C281" t="e">
        <f t="shared" si="34"/>
        <v>#NUM!</v>
      </c>
      <c r="D281" t="e">
        <f t="shared" si="35"/>
        <v>#NUM!</v>
      </c>
    </row>
    <row r="282" spans="1:4" x14ac:dyDescent="0.25">
      <c r="A282">
        <v>228</v>
      </c>
      <c r="B282">
        <f t="shared" si="33"/>
        <v>687.67000000000007</v>
      </c>
      <c r="C282" t="e">
        <f t="shared" si="34"/>
        <v>#NUM!</v>
      </c>
      <c r="D282" t="e">
        <f t="shared" si="35"/>
        <v>#NUM!</v>
      </c>
    </row>
    <row r="283" spans="1:4" x14ac:dyDescent="0.25">
      <c r="A283">
        <v>229</v>
      </c>
      <c r="B283">
        <f t="shared" si="33"/>
        <v>688.67000000000007</v>
      </c>
      <c r="C283" t="e">
        <f t="shared" si="34"/>
        <v>#NUM!</v>
      </c>
      <c r="D283" t="e">
        <f t="shared" si="35"/>
        <v>#NUM!</v>
      </c>
    </row>
    <row r="284" spans="1:4" x14ac:dyDescent="0.25">
      <c r="A284">
        <v>230</v>
      </c>
      <c r="B284">
        <f t="shared" si="33"/>
        <v>689.67000000000007</v>
      </c>
      <c r="C284" t="e">
        <f t="shared" si="34"/>
        <v>#NUM!</v>
      </c>
      <c r="D284" t="e">
        <f t="shared" si="35"/>
        <v>#NUM!</v>
      </c>
    </row>
    <row r="285" spans="1:4" x14ac:dyDescent="0.25">
      <c r="A285">
        <v>231</v>
      </c>
      <c r="B285">
        <f t="shared" si="33"/>
        <v>690.67000000000007</v>
      </c>
      <c r="C285" t="e">
        <f t="shared" si="34"/>
        <v>#NUM!</v>
      </c>
      <c r="D285" t="e">
        <f t="shared" si="35"/>
        <v>#NUM!</v>
      </c>
    </row>
    <row r="286" spans="1:4" x14ac:dyDescent="0.25">
      <c r="A286">
        <v>232</v>
      </c>
      <c r="B286">
        <f t="shared" si="33"/>
        <v>691.67000000000007</v>
      </c>
      <c r="C286" t="e">
        <f t="shared" si="34"/>
        <v>#NUM!</v>
      </c>
      <c r="D286" t="e">
        <f t="shared" si="35"/>
        <v>#NUM!</v>
      </c>
    </row>
    <row r="287" spans="1:4" x14ac:dyDescent="0.25">
      <c r="A287">
        <v>233</v>
      </c>
      <c r="B287">
        <f t="shared" si="33"/>
        <v>692.67000000000007</v>
      </c>
      <c r="C287" t="e">
        <f t="shared" si="34"/>
        <v>#NUM!</v>
      </c>
      <c r="D287" t="e">
        <f t="shared" si="35"/>
        <v>#NUM!</v>
      </c>
    </row>
    <row r="288" spans="1:4" x14ac:dyDescent="0.25">
      <c r="A288">
        <v>234</v>
      </c>
      <c r="B288">
        <f t="shared" si="33"/>
        <v>693.67000000000007</v>
      </c>
      <c r="C288" t="e">
        <f t="shared" si="34"/>
        <v>#NUM!</v>
      </c>
      <c r="D288" t="e">
        <f t="shared" si="35"/>
        <v>#NUM!</v>
      </c>
    </row>
  </sheetData>
  <mergeCells count="3">
    <mergeCell ref="G12:K12"/>
    <mergeCell ref="A1:D1"/>
    <mergeCell ref="G20:P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 &amp; Actual Superheat</vt:lpstr>
      <vt:lpstr>Target Superheat Chart</vt:lpstr>
      <vt:lpstr>R22 PT Calcs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BrandonW</dc:creator>
  <cp:lastModifiedBy>BrandonW</cp:lastModifiedBy>
  <dcterms:created xsi:type="dcterms:W3CDTF">2013-07-30T16:29:16Z</dcterms:created>
  <dcterms:modified xsi:type="dcterms:W3CDTF">2013-08-14T00:51:49Z</dcterms:modified>
</cp:coreProperties>
</file>