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illi\OneDrive\Desktop\DataAnalytics2022\Crowdfunding Analysis\"/>
    </mc:Choice>
  </mc:AlternateContent>
  <xr:revisionPtr revIDLastSave="0" documentId="13_ncr:1_{97A8589D-1B0F-46A1-9607-50F62A2AD895}" xr6:coauthVersionLast="47" xr6:coauthVersionMax="47" xr10:uidLastSave="{00000000-0000-0000-0000-000000000000}"/>
  <bookViews>
    <workbookView xWindow="9576" yWindow="12852" windowWidth="23256" windowHeight="12576" tabRatio="781" firstSheet="2" activeTab="7" xr2:uid="{00000000-000D-0000-FFFF-FFFF00000000}"/>
  </bookViews>
  <sheets>
    <sheet name="Category Statistics" sheetId="3" r:id="rId1"/>
    <sheet name="Outcomes Based on Launch Date" sheetId="5" r:id="rId2"/>
    <sheet name="Edinburgh Research" sheetId="2" r:id="rId3"/>
    <sheet name="Subcategory Statistics" sheetId="4" r:id="rId4"/>
    <sheet name="Descriptive Statistics" sheetId="8" r:id="rId5"/>
    <sheet name="Theater Outcomes by Launch Date" sheetId="11" r:id="rId6"/>
    <sheet name="Outcome based on Goals" sheetId="12" r:id="rId7"/>
    <sheet name="Kickstarter" sheetId="1" r:id="rId8"/>
  </sheets>
  <definedNames>
    <definedName name="_xlnm._FilterDatabase" localSheetId="7" hidden="1">Kickstarter!$A$1:$R$4115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3" i="12"/>
  <c r="B2" i="12"/>
  <c r="B4" i="12"/>
  <c r="B12" i="12"/>
  <c r="B11" i="12"/>
  <c r="B10" i="12"/>
  <c r="B9" i="12"/>
  <c r="B8" i="12"/>
  <c r="B7" i="12"/>
  <c r="B6" i="12"/>
  <c r="B5" i="12"/>
  <c r="B13" i="12"/>
  <c r="C16" i="8"/>
  <c r="C15" i="8"/>
  <c r="C14" i="8"/>
  <c r="C6" i="8"/>
  <c r="C5" i="8"/>
  <c r="C4" i="8"/>
  <c r="B4" i="8"/>
  <c r="C2" i="8"/>
  <c r="C3" i="8"/>
  <c r="B14" i="8"/>
  <c r="B16" i="8"/>
  <c r="B15" i="8"/>
  <c r="B6" i="8"/>
  <c r="B5" i="8"/>
  <c r="B7" i="8" s="1"/>
  <c r="C13" i="8"/>
  <c r="C12" i="8"/>
  <c r="B13" i="8"/>
  <c r="B12" i="8"/>
  <c r="B3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U447" i="1" s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U600" i="1" s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U652" i="1" s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U1080" i="1" s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U1458" i="1" s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U1844" i="1" s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U1936" i="1" s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U2104" i="1" s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U2188" i="1" s="1"/>
  <c r="S2189" i="1"/>
  <c r="T2189" i="1"/>
  <c r="S2190" i="1"/>
  <c r="T2190" i="1"/>
  <c r="S2191" i="1"/>
  <c r="T2191" i="1"/>
  <c r="S2192" i="1"/>
  <c r="T2192" i="1"/>
  <c r="U2192" i="1" s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U2228" i="1" s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U2255" i="1" s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U2525" i="1" s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U2638" i="1" s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U2659" i="1" s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U2831" i="1" s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U2999" i="1" s="1"/>
  <c r="S3000" i="1"/>
  <c r="T3000" i="1"/>
  <c r="U3000" i="1" s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U3092" i="1" s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U3295" i="1" s="1"/>
  <c r="S3296" i="1"/>
  <c r="T3296" i="1"/>
  <c r="U3296" i="1" s="1"/>
  <c r="S3297" i="1"/>
  <c r="T3297" i="1"/>
  <c r="S3298" i="1"/>
  <c r="T3298" i="1"/>
  <c r="S3299" i="1"/>
  <c r="T3299" i="1"/>
  <c r="S3300" i="1"/>
  <c r="T3300" i="1"/>
  <c r="U3300" i="1" s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U4007" i="1" s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U4031" i="1" s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U4037" i="1" s="1"/>
  <c r="S4038" i="1"/>
  <c r="T4038" i="1"/>
  <c r="S4039" i="1"/>
  <c r="T4039" i="1"/>
  <c r="U4039" i="1" s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E4" i="2" s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E5" i="2" s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E6" i="2" s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E2" i="2" s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E3" i="2" s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5" i="1"/>
  <c r="Q172" i="1"/>
  <c r="Q58" i="1"/>
  <c r="Q43" i="1"/>
  <c r="Q70" i="1"/>
  <c r="Q24" i="1"/>
  <c r="Q30" i="1"/>
  <c r="Q177" i="1"/>
  <c r="Q274" i="1"/>
  <c r="Q396" i="1"/>
  <c r="Q40" i="1"/>
  <c r="Q123" i="1"/>
  <c r="Q49" i="1"/>
  <c r="Q110" i="1"/>
  <c r="Q2369" i="1"/>
  <c r="Q721" i="1"/>
  <c r="Q44" i="1"/>
  <c r="Q8" i="1"/>
  <c r="Q92" i="1"/>
  <c r="Q17" i="1"/>
  <c r="Q35" i="1"/>
  <c r="Q33" i="1"/>
  <c r="Q176" i="1"/>
  <c r="Q991" i="1"/>
  <c r="Q96" i="1"/>
  <c r="Q240" i="1"/>
  <c r="Q2254" i="1"/>
  <c r="Q31" i="1"/>
  <c r="Q89" i="1"/>
  <c r="Q36" i="1"/>
  <c r="Q73" i="1"/>
  <c r="Q62" i="1"/>
  <c r="Q47" i="1"/>
  <c r="Q103" i="1"/>
  <c r="Q105" i="1"/>
  <c r="Q141" i="1"/>
  <c r="Q1013" i="1"/>
  <c r="Q14" i="1"/>
  <c r="Q564" i="1"/>
  <c r="Q472" i="1"/>
  <c r="Q1051" i="1"/>
  <c r="Q233" i="1"/>
  <c r="Q15" i="1"/>
  <c r="Q90" i="1"/>
  <c r="Q379" i="1"/>
  <c r="Q257" i="1"/>
  <c r="Q1793" i="1"/>
  <c r="Q433" i="1"/>
  <c r="Q130" i="1"/>
  <c r="Q2261" i="1"/>
  <c r="Q2211" i="1"/>
  <c r="Q466" i="1"/>
  <c r="Q151" i="1"/>
  <c r="Q1217" i="1"/>
  <c r="Q78" i="1"/>
  <c r="Q20" i="1"/>
  <c r="Q29" i="1"/>
  <c r="Q462" i="1"/>
  <c r="Q753" i="1"/>
  <c r="Q188" i="1"/>
  <c r="Q295" i="1"/>
  <c r="Q845" i="1"/>
  <c r="Q202" i="1"/>
  <c r="Q402" i="1"/>
  <c r="Q56" i="1"/>
  <c r="Q2246" i="1"/>
  <c r="Q992" i="1"/>
  <c r="Q1052" i="1"/>
  <c r="Q1068" i="1"/>
  <c r="Q28" i="1"/>
  <c r="Q19" i="1"/>
  <c r="Q222" i="1"/>
  <c r="Q1377" i="1"/>
  <c r="Q2205" i="1"/>
  <c r="Q132" i="1"/>
  <c r="Q230" i="1"/>
  <c r="Q518" i="1"/>
  <c r="Q10" i="1"/>
  <c r="Q1430" i="1"/>
  <c r="Q64" i="1"/>
  <c r="Q1671" i="1"/>
  <c r="Q2002" i="1"/>
  <c r="Q18" i="1"/>
  <c r="Q2166" i="1"/>
  <c r="Q606" i="1"/>
  <c r="Q2252" i="1"/>
  <c r="Q256" i="1"/>
  <c r="Q120" i="1"/>
  <c r="Q497" i="1"/>
  <c r="Q12" i="1"/>
  <c r="Q427" i="1"/>
  <c r="Q37" i="1"/>
  <c r="Q362" i="1"/>
  <c r="Q1854" i="1"/>
  <c r="Q2222" i="1"/>
  <c r="Q2203" i="1"/>
  <c r="Q913" i="1"/>
  <c r="Q225" i="1"/>
  <c r="Q2381" i="1"/>
  <c r="Q263" i="1"/>
  <c r="Q80" i="1"/>
  <c r="Q1138" i="1"/>
  <c r="Q1547" i="1"/>
  <c r="Q1170" i="1"/>
  <c r="Q432" i="1"/>
  <c r="Q1734" i="1"/>
  <c r="Q97" i="1"/>
  <c r="Q131" i="1"/>
  <c r="Q100" i="1"/>
  <c r="Q135" i="1"/>
  <c r="Q209" i="1"/>
  <c r="Q101" i="1"/>
  <c r="Q191" i="1"/>
  <c r="Q142" i="1"/>
  <c r="Q2225" i="1"/>
  <c r="Q1165" i="1"/>
  <c r="Q265" i="1"/>
  <c r="Q79" i="1"/>
  <c r="Q589" i="1"/>
  <c r="Q1776" i="1"/>
  <c r="Q1904" i="1"/>
  <c r="Q487" i="1"/>
  <c r="Q641" i="1"/>
  <c r="Q668" i="1"/>
  <c r="Q106" i="1"/>
  <c r="Q1218" i="1"/>
  <c r="Q533" i="1"/>
  <c r="Q333" i="1"/>
  <c r="Q846" i="1"/>
  <c r="Q847" i="1"/>
  <c r="Q258" i="1"/>
  <c r="Q932" i="1"/>
  <c r="Q491" i="1"/>
  <c r="Q960" i="1"/>
  <c r="Q273" i="1"/>
  <c r="Q2470" i="1"/>
  <c r="Q154" i="1"/>
  <c r="Q27" i="1"/>
  <c r="Q157" i="1"/>
  <c r="Q385" i="1"/>
  <c r="Q1169" i="1"/>
  <c r="Q2025" i="1"/>
  <c r="Q780" i="1"/>
  <c r="Q1016" i="1"/>
  <c r="Q1304" i="1"/>
  <c r="Q60" i="1"/>
  <c r="Q2207" i="1"/>
  <c r="Q595" i="1"/>
  <c r="Q1417" i="1"/>
  <c r="Q629" i="1"/>
  <c r="Q1546" i="1"/>
  <c r="Q1552" i="1"/>
  <c r="Q1636" i="1"/>
  <c r="Q1641" i="1"/>
  <c r="Q1695" i="1"/>
  <c r="Q689" i="1"/>
  <c r="Q1759" i="1"/>
  <c r="Q179" i="1"/>
  <c r="Q1792" i="1"/>
  <c r="Q1924" i="1"/>
  <c r="Q353" i="1"/>
  <c r="Q737" i="1"/>
  <c r="Q883" i="1"/>
  <c r="Q261" i="1"/>
  <c r="Q366" i="1"/>
  <c r="Q71" i="1"/>
  <c r="Q266" i="1"/>
  <c r="Q1914" i="1"/>
  <c r="Q1286" i="1"/>
  <c r="Q877" i="1"/>
  <c r="Q75" i="1"/>
  <c r="Q575" i="1"/>
  <c r="Q2230" i="1"/>
  <c r="Q204" i="1"/>
  <c r="Q1796" i="1"/>
  <c r="Q987" i="1"/>
  <c r="Q348" i="1"/>
  <c r="Q1856" i="1"/>
  <c r="Q1066" i="1"/>
  <c r="Q13" i="1"/>
  <c r="Q310" i="1"/>
  <c r="Q1085" i="1"/>
  <c r="Q695" i="1"/>
  <c r="Q738" i="1"/>
  <c r="Q693" i="1"/>
  <c r="Q505" i="1"/>
  <c r="Q2480" i="1"/>
  <c r="Q1339" i="1"/>
  <c r="Q1425" i="1"/>
  <c r="Q2766" i="1"/>
  <c r="Q2655" i="1"/>
  <c r="Q1468" i="1"/>
  <c r="Q1594" i="1"/>
  <c r="Q1047" i="1"/>
  <c r="Q2522" i="1"/>
  <c r="Q949" i="1"/>
  <c r="Q448" i="1"/>
  <c r="Q247" i="1"/>
  <c r="Q2322" i="1"/>
  <c r="Q293" i="1"/>
  <c r="Q119" i="1"/>
  <c r="Q2179" i="1"/>
  <c r="Q41" i="1"/>
  <c r="Q2301" i="1"/>
  <c r="Q1355" i="1"/>
  <c r="Q1040" i="1"/>
  <c r="Q1025" i="1"/>
  <c r="Q51" i="1"/>
  <c r="Q88" i="1"/>
  <c r="Q615" i="1"/>
  <c r="Q45" i="1"/>
  <c r="Q1107" i="1"/>
  <c r="Q165" i="1"/>
  <c r="Q118" i="1"/>
  <c r="Q1122" i="1"/>
  <c r="Q417" i="1"/>
  <c r="Q1865" i="1"/>
  <c r="Q1215" i="1"/>
  <c r="Q182" i="1"/>
  <c r="Q1335" i="1"/>
  <c r="Q771" i="1"/>
  <c r="Q1643" i="1"/>
  <c r="Q1637" i="1"/>
  <c r="Q1781" i="1"/>
  <c r="Q1737" i="1"/>
  <c r="Q905" i="1"/>
  <c r="Q2357" i="1"/>
  <c r="Q312" i="1"/>
  <c r="Q1926" i="1"/>
  <c r="Q1953" i="1"/>
  <c r="Q2241" i="1"/>
  <c r="Q2118" i="1"/>
  <c r="Q288" i="1"/>
  <c r="Q532" i="1"/>
  <c r="Q535" i="1"/>
  <c r="Q1739" i="1"/>
  <c r="Q1487" i="1"/>
  <c r="Q208" i="1"/>
  <c r="Q2365" i="1"/>
  <c r="Q83" i="1"/>
  <c r="Q2331" i="1"/>
  <c r="Q237" i="1"/>
  <c r="Q1130" i="1"/>
  <c r="Q594" i="1"/>
  <c r="Q1575" i="1"/>
  <c r="Q609" i="1"/>
  <c r="Q1190" i="1"/>
  <c r="Q904" i="1"/>
  <c r="Q619" i="1"/>
  <c r="Q87" i="1"/>
  <c r="Q521" i="1"/>
  <c r="Q166" i="1"/>
  <c r="Q206" i="1"/>
  <c r="Q669" i="1"/>
  <c r="Q1398" i="1"/>
  <c r="Q1709" i="1"/>
  <c r="Q170" i="1"/>
  <c r="Q703" i="1"/>
  <c r="Q1403" i="1"/>
  <c r="Q1499" i="1"/>
  <c r="Q1467" i="1"/>
  <c r="Q84" i="1"/>
  <c r="Q1597" i="1"/>
  <c r="Q752" i="1"/>
  <c r="Q2351" i="1"/>
  <c r="Q1713" i="1"/>
  <c r="Q127" i="1"/>
  <c r="Q242" i="1"/>
  <c r="Q2400" i="1"/>
  <c r="Q1786" i="1"/>
  <c r="Q1805" i="1"/>
  <c r="Q1738" i="1"/>
  <c r="Q794" i="1"/>
  <c r="Q4" i="1"/>
  <c r="Q252" i="1"/>
  <c r="Q1869" i="1"/>
  <c r="Q23" i="1"/>
  <c r="Q253" i="1"/>
  <c r="Q1860" i="1"/>
  <c r="Q725" i="1"/>
  <c r="Q1553" i="1"/>
  <c r="Q2467" i="1"/>
  <c r="Q136" i="1"/>
  <c r="Q186" i="1"/>
  <c r="Q857" i="1"/>
  <c r="Q863" i="1"/>
  <c r="Q874" i="1"/>
  <c r="Q915" i="1"/>
  <c r="Q900" i="1"/>
  <c r="Q925" i="1"/>
  <c r="Q966" i="1"/>
  <c r="Q2204" i="1"/>
  <c r="Q147" i="1"/>
  <c r="Q1676" i="1"/>
  <c r="Q980" i="1"/>
  <c r="Q996" i="1"/>
  <c r="Q2009" i="1"/>
  <c r="Q152" i="1"/>
  <c r="Q279" i="1"/>
  <c r="Q1067" i="1"/>
  <c r="Q48" i="1"/>
  <c r="Q108" i="1"/>
  <c r="Q924" i="1"/>
  <c r="Q2251" i="1"/>
  <c r="Q842" i="1"/>
  <c r="Q1189" i="1"/>
  <c r="Q865" i="1"/>
  <c r="Q563" i="1"/>
  <c r="Q1245" i="1"/>
  <c r="Q1654" i="1"/>
  <c r="Q1273" i="1"/>
  <c r="Q395" i="1"/>
  <c r="Q1415" i="1"/>
  <c r="Q1424" i="1"/>
  <c r="Q1408" i="1"/>
  <c r="Q1423" i="1"/>
  <c r="Q1409" i="1"/>
  <c r="Q313" i="1"/>
  <c r="Q610" i="1"/>
  <c r="Q1857" i="1"/>
  <c r="Q2405" i="1"/>
  <c r="Q1496" i="1"/>
  <c r="Q625" i="1"/>
  <c r="Q1492" i="1"/>
  <c r="Q1472" i="1"/>
  <c r="Q321" i="1"/>
  <c r="Q388" i="1"/>
  <c r="Q1691" i="1"/>
  <c r="Q655" i="1"/>
  <c r="Q2283" i="1"/>
  <c r="Q1635" i="1"/>
  <c r="Q227" i="1"/>
  <c r="Q1783" i="1"/>
  <c r="Q181" i="1"/>
  <c r="Q1735" i="1"/>
  <c r="Q1808" i="1"/>
  <c r="Q1471" i="1"/>
  <c r="Q1859" i="1"/>
  <c r="Q2848" i="1"/>
  <c r="Q1873" i="1"/>
  <c r="Q2109" i="1"/>
  <c r="Q69" i="1"/>
  <c r="Q2268" i="1"/>
  <c r="Q2451" i="1"/>
  <c r="Q162" i="1"/>
  <c r="Q1121" i="1"/>
  <c r="Q1442" i="1"/>
  <c r="Q374" i="1"/>
  <c r="Q193" i="1"/>
  <c r="Q375" i="1"/>
  <c r="Q74" i="1"/>
  <c r="Q699" i="1"/>
  <c r="Q2776" i="1"/>
  <c r="Q880" i="1"/>
  <c r="Q1785" i="1"/>
  <c r="Q918" i="1"/>
  <c r="Q55" i="1"/>
  <c r="Q1436" i="1"/>
  <c r="Q746" i="1"/>
  <c r="Q1484" i="1"/>
  <c r="Q122" i="1"/>
  <c r="Q997" i="1"/>
  <c r="Q85" i="1"/>
  <c r="Q2" i="1"/>
  <c r="Q1870" i="1"/>
  <c r="Q1087" i="1"/>
  <c r="Q1754" i="1"/>
  <c r="Q1083" i="1"/>
  <c r="Q1889" i="1"/>
  <c r="Q461" i="1"/>
  <c r="Q1096" i="1"/>
  <c r="Q2231" i="1"/>
  <c r="Q1181" i="1"/>
  <c r="Q1172" i="1"/>
  <c r="Q1604" i="1"/>
  <c r="Q804" i="1"/>
  <c r="Q480" i="1"/>
  <c r="Q1564" i="1"/>
  <c r="Q1246" i="1"/>
  <c r="Q849" i="1"/>
  <c r="Q1272" i="1"/>
  <c r="Q767" i="1"/>
  <c r="Q302" i="1"/>
  <c r="Q1315" i="1"/>
  <c r="Q1336" i="1"/>
  <c r="Q876" i="1"/>
  <c r="Q2297" i="1"/>
  <c r="Q1344" i="1"/>
  <c r="Q1378" i="1"/>
  <c r="Q1338" i="1"/>
  <c r="Q2278" i="1"/>
  <c r="Q2227" i="1"/>
  <c r="Q2420" i="1"/>
  <c r="Q1504" i="1"/>
  <c r="Q1593" i="1"/>
  <c r="Q1545" i="1"/>
  <c r="Q1591" i="1"/>
  <c r="Q542" i="1"/>
  <c r="Q1420" i="1"/>
  <c r="Q1011" i="1"/>
  <c r="Q2206" i="1"/>
  <c r="Q1132" i="1"/>
  <c r="Q398" i="1"/>
  <c r="Q1224" i="1"/>
  <c r="Q475" i="1"/>
  <c r="Q1809" i="1"/>
  <c r="Q1064" i="1"/>
  <c r="Q1887" i="1"/>
  <c r="Q1214" i="1"/>
  <c r="Q1858" i="1"/>
  <c r="Q1866" i="1"/>
  <c r="Q1952" i="1"/>
  <c r="Q2034" i="1"/>
  <c r="Q2064" i="1"/>
  <c r="Q2014" i="1"/>
  <c r="Q2120" i="1"/>
  <c r="Q435" i="1"/>
  <c r="Q511" i="1"/>
  <c r="Q3040" i="1"/>
  <c r="Q2795" i="1"/>
  <c r="Q2319" i="1"/>
  <c r="Q57" i="1"/>
  <c r="Q1297" i="1"/>
  <c r="Q2440" i="1"/>
  <c r="Q2328" i="1"/>
  <c r="Q1584" i="1"/>
  <c r="Q271" i="1"/>
  <c r="Q2336" i="1"/>
  <c r="Q1891" i="1"/>
  <c r="Q1644" i="1"/>
  <c r="Q714" i="1"/>
  <c r="Q99" i="1"/>
  <c r="Q11" i="1"/>
  <c r="Q1867" i="1"/>
  <c r="Q1595" i="1"/>
  <c r="Q1658" i="1"/>
  <c r="Q763" i="1"/>
  <c r="Q1230" i="1"/>
  <c r="Q1923" i="1"/>
  <c r="Q826" i="1"/>
  <c r="Q1685" i="1"/>
  <c r="Q531" i="1"/>
  <c r="Q160" i="1"/>
  <c r="Q212" i="1"/>
  <c r="Q308" i="1"/>
  <c r="Q783" i="1"/>
  <c r="Q1470" i="1"/>
  <c r="Q104" i="1"/>
  <c r="Q906" i="1"/>
  <c r="Q2217" i="1"/>
  <c r="Q2452" i="1"/>
  <c r="Q934" i="1"/>
  <c r="Q2042" i="1"/>
  <c r="Q970" i="1"/>
  <c r="Q950" i="1"/>
  <c r="Q1565" i="1"/>
  <c r="Q958" i="1"/>
  <c r="Q489" i="1"/>
  <c r="Q296" i="1"/>
  <c r="Q1285" i="1"/>
  <c r="Q332" i="1"/>
  <c r="Q1361" i="1"/>
  <c r="Q2682" i="1"/>
  <c r="Q1012" i="1"/>
  <c r="Q345" i="1"/>
  <c r="Q2814" i="1"/>
  <c r="Q50" i="1"/>
  <c r="Q526" i="1"/>
  <c r="Q1751" i="1"/>
  <c r="Q1127" i="1"/>
  <c r="Q1576" i="1"/>
  <c r="Q1166" i="1"/>
  <c r="Q1192" i="1"/>
  <c r="Q1200" i="1"/>
  <c r="Q1216" i="1"/>
  <c r="Q1248" i="1"/>
  <c r="Q1292" i="1"/>
  <c r="Q140" i="1"/>
  <c r="Q1290" i="1"/>
  <c r="Q1890" i="1"/>
  <c r="Q1270" i="1"/>
  <c r="Q1343" i="1"/>
  <c r="Q1026" i="1"/>
  <c r="Q389" i="1"/>
  <c r="Q1414" i="1"/>
  <c r="Q54" i="1"/>
  <c r="Q2321" i="1"/>
  <c r="Q1503" i="1"/>
  <c r="Q1512" i="1"/>
  <c r="Q63" i="1"/>
  <c r="Q1469" i="1"/>
  <c r="Q1957" i="1"/>
  <c r="Q1476" i="1"/>
  <c r="Q400" i="1"/>
  <c r="Q1517" i="1"/>
  <c r="Q397" i="1"/>
  <c r="Q1102" i="1"/>
  <c r="Q1092" i="1"/>
  <c r="Q1587" i="1"/>
  <c r="Q1629" i="1"/>
  <c r="Q1549" i="1"/>
  <c r="Q405" i="1"/>
  <c r="Q1566" i="1"/>
  <c r="Q1615" i="1"/>
  <c r="Q416" i="1"/>
  <c r="Q330" i="1"/>
  <c r="Q1702" i="1"/>
  <c r="Q428" i="1"/>
  <c r="Q875" i="1"/>
  <c r="Q2587" i="1"/>
  <c r="Q1757" i="1"/>
  <c r="Q1819" i="1"/>
  <c r="Q1772" i="1"/>
  <c r="Q1810" i="1"/>
  <c r="Q1732" i="1"/>
  <c r="Q2233" i="1"/>
  <c r="Q129" i="1"/>
  <c r="Q1814" i="1"/>
  <c r="Q1784" i="1"/>
  <c r="Q1768" i="1"/>
  <c r="Q1888" i="1"/>
  <c r="Q1925" i="1"/>
  <c r="Q1951" i="1"/>
  <c r="Q133" i="1"/>
  <c r="Q1879" i="1"/>
  <c r="Q275" i="1"/>
  <c r="Q61" i="1"/>
  <c r="Q1048" i="1"/>
  <c r="Q501" i="1"/>
  <c r="Q2213" i="1"/>
  <c r="Q488" i="1"/>
  <c r="Q1150" i="1"/>
  <c r="Q494" i="1"/>
  <c r="Q2669" i="1"/>
  <c r="Q2419" i="1"/>
  <c r="Q916" i="1"/>
  <c r="Q153" i="1"/>
  <c r="Q662" i="1"/>
  <c r="Q156" i="1"/>
  <c r="Q2277" i="1"/>
  <c r="Q931" i="1"/>
  <c r="Q1126" i="1"/>
  <c r="Q111" i="1"/>
  <c r="Q2248" i="1"/>
  <c r="Q1014" i="1"/>
  <c r="Q337" i="1"/>
  <c r="Q2427" i="1"/>
  <c r="Q1239" i="1"/>
  <c r="Q562" i="1"/>
  <c r="Q21" i="1"/>
  <c r="Q163" i="1"/>
  <c r="Q572" i="1"/>
  <c r="Q424" i="1"/>
  <c r="Q1474" i="1"/>
  <c r="Q1653" i="1"/>
  <c r="Q262" i="1"/>
  <c r="Q2291" i="1"/>
  <c r="Q1743" i="1"/>
  <c r="Q1141" i="1"/>
  <c r="Q470" i="1"/>
  <c r="Q1485" i="1"/>
  <c r="Q1956" i="1"/>
  <c r="Q1247" i="1"/>
  <c r="Q173" i="1"/>
  <c r="Q1883" i="1"/>
  <c r="Q1550" i="1"/>
  <c r="Q607" i="1"/>
  <c r="Q1551" i="1"/>
  <c r="Q1097" i="1"/>
  <c r="Q1332" i="1"/>
  <c r="Q2495" i="1"/>
  <c r="Q680" i="1"/>
  <c r="Q665" i="1"/>
  <c r="Q674" i="1"/>
  <c r="Q2439" i="1"/>
  <c r="Q862" i="1"/>
  <c r="Q705" i="1"/>
  <c r="Q1405" i="1"/>
  <c r="Q183" i="1"/>
  <c r="Q1705" i="1"/>
  <c r="Q2043" i="1"/>
  <c r="Q2218" i="1"/>
  <c r="Q2392" i="1"/>
  <c r="Q68" i="1"/>
  <c r="Q787" i="1"/>
  <c r="Q768" i="1"/>
  <c r="Q772" i="1"/>
  <c r="Q1724" i="1"/>
  <c r="Q784" i="1"/>
  <c r="Q192" i="1"/>
  <c r="Q1803" i="1"/>
  <c r="Q1804" i="1"/>
  <c r="Q1767" i="1"/>
  <c r="Q810" i="1"/>
  <c r="Q1863" i="1"/>
  <c r="Q806" i="1"/>
  <c r="Q821" i="1"/>
  <c r="Q1185" i="1"/>
  <c r="Q1955" i="1"/>
  <c r="Q2007" i="1"/>
  <c r="Q838" i="1"/>
  <c r="Q2005" i="1"/>
  <c r="Q1341" i="1"/>
  <c r="Q449" i="1"/>
  <c r="Q2012" i="1"/>
  <c r="Q762" i="1"/>
  <c r="Q2030" i="1"/>
  <c r="Q856" i="1"/>
  <c r="Q520" i="1"/>
  <c r="Q2641" i="1"/>
  <c r="Q2323" i="1"/>
  <c r="Q893" i="1"/>
  <c r="Q2326" i="1"/>
  <c r="Q912" i="1"/>
  <c r="Q467" i="1"/>
  <c r="Q2129" i="1"/>
  <c r="Q201" i="1"/>
  <c r="Q25" i="1"/>
  <c r="Q929" i="1"/>
  <c r="Q2754" i="1"/>
  <c r="Q926" i="1"/>
  <c r="Q419" i="1"/>
  <c r="Q549" i="1"/>
  <c r="Q947" i="1"/>
  <c r="Q2312" i="1"/>
  <c r="Q959" i="1"/>
  <c r="Q496" i="1"/>
  <c r="Q995" i="1"/>
  <c r="Q429" i="1"/>
  <c r="Q2096" i="1"/>
  <c r="Q986" i="1"/>
  <c r="Q2822" i="1"/>
  <c r="Q1004" i="1"/>
  <c r="Q2874" i="1"/>
  <c r="Q584" i="1"/>
  <c r="Q1021" i="1"/>
  <c r="Q478" i="1"/>
  <c r="Q1031" i="1"/>
  <c r="Q720" i="1"/>
  <c r="Q124" i="1"/>
  <c r="Q889" i="1"/>
  <c r="Q148" i="1"/>
  <c r="Q1049" i="1"/>
  <c r="Q450" i="1"/>
  <c r="Q1089" i="1"/>
  <c r="Q3289" i="1"/>
  <c r="Q158" i="1"/>
  <c r="Q1094" i="1"/>
  <c r="Q1099" i="1"/>
  <c r="Q1151" i="1"/>
  <c r="Q1117" i="1"/>
  <c r="Q653" i="1"/>
  <c r="Q1137" i="1"/>
  <c r="Q1147" i="1"/>
  <c r="Q1531" i="1"/>
  <c r="Q2421" i="1"/>
  <c r="Q16" i="1"/>
  <c r="Q1178" i="1"/>
  <c r="Q2330" i="1"/>
  <c r="Q59" i="1"/>
  <c r="Q2481" i="1"/>
  <c r="Q1275" i="1"/>
  <c r="Q303" i="1"/>
  <c r="Q1303" i="1"/>
  <c r="Q2490" i="1"/>
  <c r="Q1350" i="1"/>
  <c r="Q1790" i="1"/>
  <c r="Q724" i="1"/>
  <c r="Q1381" i="1"/>
  <c r="Q81" i="1"/>
  <c r="Q226" i="1"/>
  <c r="Q716" i="1"/>
  <c r="Q1404" i="1"/>
  <c r="Q169" i="1"/>
  <c r="Q1431" i="1"/>
  <c r="Q1411" i="1"/>
  <c r="Q1416" i="1"/>
  <c r="Q1448" i="1"/>
  <c r="Q107" i="1"/>
  <c r="Q1406" i="1"/>
  <c r="Q2028" i="1"/>
  <c r="Q1488" i="1"/>
  <c r="Q1621" i="1"/>
  <c r="Q453" i="1"/>
  <c r="Q642" i="1"/>
  <c r="Q1577" i="1"/>
  <c r="Q1539" i="1"/>
  <c r="Q1600" i="1"/>
  <c r="Q331" i="1"/>
  <c r="Q1716" i="1"/>
  <c r="Q1642" i="1"/>
  <c r="Q1639" i="1"/>
  <c r="Q1700" i="1"/>
  <c r="Q1712" i="1"/>
  <c r="Q1630" i="1"/>
  <c r="Q1666" i="1"/>
  <c r="Q1730" i="1"/>
  <c r="Q1762" i="1"/>
  <c r="Q1841" i="1"/>
  <c r="Q245" i="1"/>
  <c r="Q477" i="1"/>
  <c r="Q671" i="1"/>
  <c r="Q566" i="1"/>
  <c r="Q1815" i="1"/>
  <c r="Q1829" i="1"/>
  <c r="Q1876" i="1"/>
  <c r="Q1985" i="1"/>
  <c r="Q1861" i="1"/>
  <c r="Q1970" i="1"/>
  <c r="Q1852" i="1"/>
  <c r="Q1936" i="1"/>
  <c r="Q1945" i="1"/>
  <c r="Q1871" i="1"/>
  <c r="Q250" i="1"/>
  <c r="Q251" i="1"/>
  <c r="Q418" i="1"/>
  <c r="Q114" i="1"/>
  <c r="Q1974" i="1"/>
  <c r="Q2024" i="1"/>
  <c r="Q360" i="1"/>
  <c r="Q2376" i="1"/>
  <c r="Q2141" i="1"/>
  <c r="Q2143" i="1"/>
  <c r="Q2098" i="1"/>
  <c r="Q2125" i="1"/>
  <c r="Q2094" i="1"/>
  <c r="Q259" i="1"/>
  <c r="Q795" i="1"/>
  <c r="Q2056" i="1"/>
  <c r="Q2111" i="1"/>
  <c r="Q2320" i="1"/>
  <c r="Q791" i="1"/>
  <c r="Q1003" i="1"/>
  <c r="Q635" i="1"/>
  <c r="Q1763" i="1"/>
  <c r="Q1283" i="1"/>
  <c r="Q2049" i="1"/>
  <c r="Q2101" i="1"/>
  <c r="Q2149" i="1"/>
  <c r="Q391" i="1"/>
  <c r="Q719" i="1"/>
  <c r="Q2460" i="1"/>
  <c r="Q2518" i="1"/>
  <c r="Q1493" i="1"/>
  <c r="Q280" i="1"/>
  <c r="Q2257" i="1"/>
  <c r="Q1135" i="1"/>
  <c r="Q740" i="1"/>
  <c r="Q1586" i="1"/>
  <c r="Q184" i="1"/>
  <c r="Q1657" i="1"/>
  <c r="Q3" i="1"/>
  <c r="Q287" i="1"/>
  <c r="Q1774" i="1"/>
  <c r="Q994" i="1"/>
  <c r="Q1191" i="1"/>
  <c r="Q1770" i="1"/>
  <c r="Q1022" i="1"/>
  <c r="Q1965" i="1"/>
  <c r="Q174" i="1"/>
  <c r="Q1563" i="1"/>
  <c r="Q1846" i="1"/>
  <c r="Q1864" i="1"/>
  <c r="Q102" i="1"/>
  <c r="Q1059" i="1"/>
  <c r="Q1084" i="1"/>
  <c r="Q2482" i="1"/>
  <c r="Q1173" i="1"/>
  <c r="Q2586" i="1"/>
  <c r="Q2538" i="1"/>
  <c r="Q72" i="1"/>
  <c r="Q315" i="1"/>
  <c r="Q1694" i="1"/>
  <c r="Q1540" i="1"/>
  <c r="Q317" i="1"/>
  <c r="Q935" i="1"/>
  <c r="Q1638" i="1"/>
  <c r="Q1231" i="1"/>
  <c r="Q2264" i="1"/>
  <c r="Q1697" i="1"/>
  <c r="Q323" i="1"/>
  <c r="Q1711" i="1"/>
  <c r="Q963" i="1"/>
  <c r="Q329" i="1"/>
  <c r="Q1736" i="1"/>
  <c r="Q2359" i="1"/>
  <c r="Q1312" i="1"/>
  <c r="Q2684" i="1"/>
  <c r="Q1331" i="1"/>
  <c r="Q1927" i="1"/>
  <c r="Q1334" i="1"/>
  <c r="Q2731" i="1"/>
  <c r="Q1395" i="1"/>
  <c r="Q510" i="1"/>
  <c r="Q1397" i="1"/>
  <c r="Q2689" i="1"/>
  <c r="Q155" i="1"/>
  <c r="Q1478" i="1"/>
  <c r="Q356" i="1"/>
  <c r="Q355" i="1"/>
  <c r="Q1557" i="1"/>
  <c r="Q1574" i="1"/>
  <c r="Q1605" i="1"/>
  <c r="Q365" i="1"/>
  <c r="Q2479" i="1"/>
  <c r="Q543" i="1"/>
  <c r="Q115" i="1"/>
  <c r="Q1144" i="1"/>
  <c r="Q367" i="1"/>
  <c r="Q2461" i="1"/>
  <c r="Q1699" i="1"/>
  <c r="Q1693" i="1"/>
  <c r="Q1703" i="1"/>
  <c r="Q1689" i="1"/>
  <c r="Q1662" i="1"/>
  <c r="Q1663" i="1"/>
  <c r="Q1260" i="1"/>
  <c r="Q2353" i="1"/>
  <c r="Q2710" i="1"/>
  <c r="Q117" i="1"/>
  <c r="Q1797" i="1"/>
  <c r="Q370" i="1"/>
  <c r="Q741" i="1"/>
  <c r="Q1056" i="1"/>
  <c r="Q1811" i="1"/>
  <c r="Q1991" i="1"/>
  <c r="Q1959" i="1"/>
  <c r="Q1296" i="1"/>
  <c r="Q248" i="1"/>
  <c r="Q1661" i="1"/>
  <c r="Q1896" i="1"/>
  <c r="Q1301" i="1"/>
  <c r="Q1967" i="1"/>
  <c r="Q1893" i="1"/>
  <c r="Q2732" i="1"/>
  <c r="Q2410" i="1"/>
  <c r="Q1916" i="1"/>
  <c r="Q42" i="1"/>
  <c r="Q983" i="1"/>
  <c r="Q1906" i="1"/>
  <c r="Q2029" i="1"/>
  <c r="Q2091" i="1"/>
  <c r="Q167" i="1"/>
  <c r="Q2108" i="1"/>
  <c r="Q1351" i="1"/>
  <c r="Q2137" i="1"/>
  <c r="Q1342" i="1"/>
  <c r="Q1023" i="1"/>
  <c r="Q1081" i="1"/>
  <c r="Q613" i="1"/>
  <c r="Q1410" i="1"/>
  <c r="Q2524" i="1"/>
  <c r="Q1069" i="1"/>
  <c r="Q632" i="1"/>
  <c r="Q205" i="1"/>
  <c r="Q2484" i="1"/>
  <c r="Q1966" i="1"/>
  <c r="Q622" i="1"/>
  <c r="Q2327" i="1"/>
  <c r="Q1596" i="1"/>
  <c r="Q410" i="1"/>
  <c r="Q46" i="1"/>
  <c r="Q2442" i="1"/>
  <c r="Q1556" i="1"/>
  <c r="Q1589" i="1"/>
  <c r="Q2530" i="1"/>
  <c r="Q1128" i="1"/>
  <c r="Q1651" i="1"/>
  <c r="Q1167" i="1"/>
  <c r="Q1640" i="1"/>
  <c r="Q1733" i="1"/>
  <c r="Q350" i="1"/>
  <c r="Q663" i="1"/>
  <c r="Q2700" i="1"/>
  <c r="Q1755" i="1"/>
  <c r="Q1787" i="1"/>
  <c r="Q1249" i="1"/>
  <c r="Q1244" i="1"/>
  <c r="Q1932" i="1"/>
  <c r="Q718" i="1"/>
  <c r="Q134" i="1"/>
  <c r="Q2212" i="1"/>
  <c r="Q2265" i="1"/>
  <c r="Q1268" i="1"/>
  <c r="Q2059" i="1"/>
  <c r="Q2053" i="1"/>
  <c r="Q1365" i="1"/>
  <c r="Q2520" i="1"/>
  <c r="Q1352" i="1"/>
  <c r="Q189" i="1"/>
  <c r="Q2242" i="1"/>
  <c r="Q456" i="1"/>
  <c r="Q773" i="1"/>
  <c r="Q465" i="1"/>
  <c r="Q1477" i="1"/>
  <c r="Q1515" i="1"/>
  <c r="Q2406" i="1"/>
  <c r="Q1497" i="1"/>
  <c r="Q32" i="1"/>
  <c r="Q139" i="1"/>
  <c r="Q479" i="1"/>
  <c r="Q627" i="1"/>
  <c r="Q500" i="1"/>
  <c r="Q468" i="1"/>
  <c r="Q624" i="1"/>
  <c r="Q1659" i="1"/>
  <c r="Q2238" i="1"/>
  <c r="Q1807" i="1"/>
  <c r="Q1168" i="1"/>
  <c r="Q502" i="1"/>
  <c r="Q887" i="1"/>
  <c r="Q1950" i="1"/>
  <c r="Q1236" i="1"/>
  <c r="Q517" i="1"/>
  <c r="Q1944" i="1"/>
  <c r="Q1765" i="1"/>
  <c r="Q944" i="1"/>
  <c r="Q66" i="1"/>
  <c r="Q2035" i="1"/>
  <c r="Q2048" i="1"/>
  <c r="Q2607" i="1"/>
  <c r="Q2358" i="1"/>
  <c r="Q978" i="1"/>
  <c r="Q1027" i="1"/>
  <c r="Q335" i="1"/>
  <c r="Q112" i="1"/>
  <c r="Q2658" i="1"/>
  <c r="Q2221" i="1"/>
  <c r="Q574" i="1"/>
  <c r="Q580" i="1"/>
  <c r="Q1103" i="1"/>
  <c r="Q2325" i="1"/>
  <c r="Q2223" i="1"/>
  <c r="Q585" i="1"/>
  <c r="Q2626" i="1"/>
  <c r="Q1161" i="1"/>
  <c r="Q782" i="1"/>
  <c r="Q1752" i="1"/>
  <c r="Q2456" i="1"/>
  <c r="Q814" i="1"/>
  <c r="Q1036" i="1"/>
  <c r="Q2628" i="1"/>
  <c r="Q855" i="1"/>
  <c r="Q2629" i="1"/>
  <c r="Q1930" i="1"/>
  <c r="Q2642" i="1"/>
  <c r="Q1241" i="1"/>
  <c r="Q911" i="1"/>
  <c r="Q2294" i="1"/>
  <c r="Q1775" i="1"/>
  <c r="Q2127" i="1"/>
  <c r="Q638" i="1"/>
  <c r="Q2092" i="1"/>
  <c r="Q1274" i="1"/>
  <c r="Q1354" i="1"/>
  <c r="Q1370" i="1"/>
  <c r="Q1399" i="1"/>
  <c r="Q673" i="1"/>
  <c r="Q2608" i="1"/>
  <c r="Q2498" i="1"/>
  <c r="Q1422" i="1"/>
  <c r="Q1412" i="1"/>
  <c r="Q1434" i="1"/>
  <c r="Q713" i="1"/>
  <c r="Q2304" i="1"/>
  <c r="Q723" i="1"/>
  <c r="Q715" i="1"/>
  <c r="Q727" i="1"/>
  <c r="Q2334" i="1"/>
  <c r="Q1590" i="1"/>
  <c r="Q401" i="1"/>
  <c r="Q749" i="1"/>
  <c r="Q1578" i="1"/>
  <c r="Q294" i="1"/>
  <c r="Q1617" i="1"/>
  <c r="Q239" i="1"/>
  <c r="Q1439" i="1"/>
  <c r="Q415" i="1"/>
  <c r="Q770" i="1"/>
  <c r="Q1455" i="1"/>
  <c r="Q1750" i="1"/>
  <c r="Q2448" i="1"/>
  <c r="Q2592" i="1"/>
  <c r="Q796" i="1"/>
  <c r="Q2428" i="1"/>
  <c r="Q1789" i="1"/>
  <c r="Q1753" i="1"/>
  <c r="Q1748" i="1"/>
  <c r="Q1820" i="1"/>
  <c r="Q1868" i="1"/>
  <c r="Q1877" i="1"/>
  <c r="Q807" i="1"/>
  <c r="Q1913" i="1"/>
  <c r="Q249" i="1"/>
  <c r="Q2446" i="1"/>
  <c r="Q818" i="1"/>
  <c r="Q1848" i="1"/>
  <c r="Q824" i="1"/>
  <c r="Q1922" i="1"/>
  <c r="Q1892" i="1"/>
  <c r="Q1234" i="1"/>
  <c r="Q67" i="1"/>
  <c r="Q815" i="1"/>
  <c r="Q717" i="1"/>
  <c r="Q2187" i="1"/>
  <c r="Q813" i="1"/>
  <c r="Q2061" i="1"/>
  <c r="Q2073" i="1"/>
  <c r="Q839" i="1"/>
  <c r="Q3197" i="1"/>
  <c r="Q2117" i="1"/>
  <c r="Q834" i="1"/>
  <c r="Q2138" i="1"/>
  <c r="Q831" i="1"/>
  <c r="Q197" i="1"/>
  <c r="Q2089" i="1"/>
  <c r="Q2100" i="1"/>
  <c r="Q2130" i="1"/>
  <c r="Q1761" i="1"/>
  <c r="Q890" i="1"/>
  <c r="Q463" i="1"/>
  <c r="Q901" i="1"/>
  <c r="Q351" i="1"/>
  <c r="Q457" i="1"/>
  <c r="Q2270" i="1"/>
  <c r="Q2653" i="1"/>
  <c r="Q2647" i="1"/>
  <c r="Q1281" i="1"/>
  <c r="Q2474" i="1"/>
  <c r="Q1454" i="1"/>
  <c r="Q937" i="1"/>
  <c r="Q928" i="1"/>
  <c r="Q270" i="1"/>
  <c r="Q976" i="1"/>
  <c r="Q954" i="1"/>
  <c r="Q1514" i="1"/>
  <c r="Q2649" i="1"/>
  <c r="Q276" i="1"/>
  <c r="Q1019" i="1"/>
  <c r="Q1034" i="1"/>
  <c r="Q1032" i="1"/>
  <c r="Q2496" i="1"/>
  <c r="Q1071" i="1"/>
  <c r="Q1076" i="1"/>
  <c r="Q98" i="1"/>
  <c r="Q1065" i="1"/>
  <c r="Q512" i="1"/>
  <c r="Q1667" i="1"/>
  <c r="Q1046" i="1"/>
  <c r="Q1673" i="1"/>
  <c r="Q1075" i="1"/>
  <c r="Q1050" i="1"/>
  <c r="Q1831" i="1"/>
  <c r="Q2534" i="1"/>
  <c r="Q1359" i="1"/>
  <c r="Q1112" i="1"/>
  <c r="Q1800" i="1"/>
  <c r="Q382" i="1"/>
  <c r="Q1091" i="1"/>
  <c r="Q1878" i="1"/>
  <c r="Q159" i="1"/>
  <c r="Q1120" i="1"/>
  <c r="Q2455" i="1"/>
  <c r="Q1119" i="1"/>
  <c r="Q1133" i="1"/>
  <c r="Q1129" i="1"/>
  <c r="Q852" i="1"/>
  <c r="Q1159" i="1"/>
  <c r="Q2134" i="1"/>
  <c r="Q1210" i="1"/>
  <c r="Q217" i="1"/>
  <c r="Q1183" i="1"/>
  <c r="Q2126" i="1"/>
  <c r="Q1213" i="1"/>
  <c r="Q2040" i="1"/>
  <c r="Q559" i="1"/>
  <c r="Q1188" i="1"/>
  <c r="Q1193" i="1"/>
  <c r="Q1220" i="1"/>
  <c r="Q553" i="1"/>
  <c r="Q1252" i="1"/>
  <c r="Q561" i="1"/>
  <c r="Q2360" i="1"/>
  <c r="Q403" i="1"/>
  <c r="Q161" i="1"/>
  <c r="Q1237" i="1"/>
  <c r="Q2382" i="1"/>
  <c r="Q1253" i="1"/>
  <c r="Q2594" i="1"/>
  <c r="Q164" i="1"/>
  <c r="Q414" i="1"/>
  <c r="Q1328" i="1"/>
  <c r="Q854" i="1"/>
  <c r="Q1293" i="1"/>
  <c r="Q2395" i="1"/>
  <c r="Q1271" i="1"/>
  <c r="Q1266" i="1"/>
  <c r="Q2201" i="1"/>
  <c r="Q1317" i="1"/>
  <c r="Q536" i="1"/>
  <c r="Q1731" i="1"/>
  <c r="Q1364" i="1"/>
  <c r="Q386" i="1"/>
  <c r="Q1353" i="1"/>
  <c r="Q1392" i="1"/>
  <c r="Q701" i="1"/>
  <c r="Q1356" i="1"/>
  <c r="Q2433" i="1"/>
  <c r="Q311" i="1"/>
  <c r="Q956" i="1"/>
  <c r="Q601" i="1"/>
  <c r="Q1413" i="1"/>
  <c r="Q612" i="1"/>
  <c r="Q1449" i="1"/>
  <c r="Q1456" i="1"/>
  <c r="Q1457" i="1"/>
  <c r="Q1537" i="1"/>
  <c r="Q1473" i="1"/>
  <c r="Q1522" i="1"/>
  <c r="Q1464" i="1"/>
  <c r="Q1088" i="1"/>
  <c r="Q941" i="1"/>
  <c r="Q2690" i="1"/>
  <c r="Q1508" i="1"/>
  <c r="Q1491" i="1"/>
  <c r="Q1498" i="1"/>
  <c r="Q1506" i="1"/>
  <c r="Q3078" i="1"/>
  <c r="Q1475" i="1"/>
  <c r="Q623" i="1"/>
  <c r="Q1518" i="1"/>
  <c r="Q1568" i="1"/>
  <c r="Q968" i="1"/>
  <c r="Q971" i="1"/>
  <c r="Q2443" i="1"/>
  <c r="Q1572" i="1"/>
  <c r="Q1542" i="1"/>
  <c r="Q1562" i="1"/>
  <c r="Q1608" i="1"/>
  <c r="Q1543" i="1"/>
  <c r="Q1628" i="1"/>
  <c r="Q1602" i="1"/>
  <c r="Q1729" i="1"/>
  <c r="Q658" i="1"/>
  <c r="Q1684" i="1"/>
  <c r="Q1660" i="1"/>
  <c r="Q1825" i="1"/>
  <c r="Q1744" i="1"/>
  <c r="Q1742" i="1"/>
  <c r="Q1799" i="1"/>
  <c r="Q1798" i="1"/>
  <c r="Q688" i="1"/>
  <c r="Q1747" i="1"/>
  <c r="Q425" i="1"/>
  <c r="Q704" i="1"/>
  <c r="Q180" i="1"/>
  <c r="Q65" i="1"/>
  <c r="Q1935" i="1"/>
  <c r="Q1940" i="1"/>
  <c r="Q1881" i="1"/>
  <c r="Q1095" i="1"/>
  <c r="Q1962" i="1"/>
  <c r="Q1104" i="1"/>
  <c r="Q2964" i="1"/>
  <c r="Q1911" i="1"/>
  <c r="Q1999" i="1"/>
  <c r="Q729" i="1"/>
  <c r="Q1880" i="1"/>
  <c r="Q726" i="1"/>
  <c r="Q1929" i="1"/>
  <c r="Q1996" i="1"/>
  <c r="Q1939" i="1"/>
  <c r="Q1853" i="1"/>
  <c r="Q2167" i="1"/>
  <c r="Q2131" i="1"/>
  <c r="Q2184" i="1"/>
  <c r="Q2704" i="1"/>
  <c r="Q2173" i="1"/>
  <c r="Q2039" i="1"/>
  <c r="Q2085" i="1"/>
  <c r="Q2019" i="1"/>
  <c r="Q2023" i="1"/>
  <c r="Q2090" i="1"/>
  <c r="Q2189" i="1"/>
  <c r="Q2198" i="1"/>
  <c r="Q1282" i="1"/>
  <c r="Q2513" i="1"/>
  <c r="Q2616" i="1"/>
  <c r="Q1211" i="1"/>
  <c r="Q2709" i="1"/>
  <c r="Q3023" i="1"/>
  <c r="Q2152" i="1"/>
  <c r="Q267" i="1"/>
  <c r="Q2375" i="1"/>
  <c r="Q1421" i="1"/>
  <c r="Q2517" i="1"/>
  <c r="Q1175" i="1"/>
  <c r="Q541" i="1"/>
  <c r="Q121" i="1"/>
  <c r="Q1337" i="1"/>
  <c r="Q840" i="1"/>
  <c r="Q1035" i="1"/>
  <c r="Q866" i="1"/>
  <c r="Q200" i="1"/>
  <c r="Q2930" i="1"/>
  <c r="Q939" i="1"/>
  <c r="Q587" i="1"/>
  <c r="Q229" i="1"/>
  <c r="Q3038" i="1"/>
  <c r="Q2214" i="1"/>
  <c r="Q1579" i="1"/>
  <c r="Q422" i="1"/>
  <c r="Q1631" i="1"/>
  <c r="Q413" i="1"/>
  <c r="Q421" i="1"/>
  <c r="Q2390" i="1"/>
  <c r="Q2919" i="1"/>
  <c r="Q2388" i="1"/>
  <c r="Q1385" i="1"/>
  <c r="Q1842" i="1"/>
  <c r="Q440" i="1"/>
  <c r="Q1801" i="1"/>
  <c r="Q2402" i="1"/>
  <c r="Q1961" i="1"/>
  <c r="Q639" i="1"/>
  <c r="Q1646" i="1"/>
  <c r="Q1998" i="1"/>
  <c r="Q1039" i="1"/>
  <c r="Q1043" i="1"/>
  <c r="Q1902" i="1"/>
  <c r="Q322" i="1"/>
  <c r="Q2021" i="1"/>
  <c r="Q1063" i="1"/>
  <c r="Q2093" i="1"/>
  <c r="Q1060" i="1"/>
  <c r="Q2097" i="1"/>
  <c r="Q1061" i="1"/>
  <c r="Q2041" i="1"/>
  <c r="Q2183" i="1"/>
  <c r="Q2349" i="1"/>
  <c r="Q1140" i="1"/>
  <c r="Q706" i="1"/>
  <c r="Q1153" i="1"/>
  <c r="Q369" i="1"/>
  <c r="Q1209" i="1"/>
  <c r="Q1728" i="1"/>
  <c r="Q1197" i="1"/>
  <c r="Q473" i="1"/>
  <c r="Q712" i="1"/>
  <c r="Q1162" i="1"/>
  <c r="Q39" i="1"/>
  <c r="Q219" i="1"/>
  <c r="Q476" i="1"/>
  <c r="Q2556" i="1"/>
  <c r="Q766" i="1"/>
  <c r="Q1229" i="1"/>
  <c r="Q764" i="1"/>
  <c r="Q328" i="1"/>
  <c r="Q2478" i="1"/>
  <c r="Q697" i="1"/>
  <c r="Q790" i="1"/>
  <c r="Q354" i="1"/>
  <c r="Q1327" i="1"/>
  <c r="Q2298" i="1"/>
  <c r="Q1386" i="1"/>
  <c r="Q1373" i="1"/>
  <c r="Q1348" i="1"/>
  <c r="Q808" i="1"/>
  <c r="Q799" i="1"/>
  <c r="Q1362" i="1"/>
  <c r="Q1445" i="1"/>
  <c r="Q515" i="1"/>
  <c r="Q1418" i="1"/>
  <c r="Q1943" i="1"/>
  <c r="Q94" i="1"/>
  <c r="Q822" i="1"/>
  <c r="Q1524" i="1"/>
  <c r="Q1480" i="1"/>
  <c r="Q2486" i="1"/>
  <c r="Q1483" i="1"/>
  <c r="Q884" i="1"/>
  <c r="Q886" i="1"/>
  <c r="Q539" i="1"/>
  <c r="Q2239" i="1"/>
  <c r="Q882" i="1"/>
  <c r="Q363" i="1"/>
  <c r="Q1558" i="1"/>
  <c r="Q547" i="1"/>
  <c r="Q544" i="1"/>
  <c r="Q1570" i="1"/>
  <c r="Q1701" i="1"/>
  <c r="Q314" i="1"/>
  <c r="Q2332" i="1"/>
  <c r="Q550" i="1"/>
  <c r="Q1674" i="1"/>
  <c r="Q1656" i="1"/>
  <c r="Q2409" i="1"/>
  <c r="Q1822" i="1"/>
  <c r="Q1788" i="1"/>
  <c r="Q568" i="1"/>
  <c r="Q1816" i="1"/>
  <c r="Q1782" i="1"/>
  <c r="Q1837" i="1"/>
  <c r="Q246" i="1"/>
  <c r="Q2314" i="1"/>
  <c r="Q1766" i="1"/>
  <c r="Q1938" i="1"/>
  <c r="Q1319" i="1"/>
  <c r="Q1850" i="1"/>
  <c r="Q573" i="1"/>
  <c r="Q895" i="1"/>
  <c r="Q1287" i="1"/>
  <c r="Q977" i="1"/>
  <c r="Q1948" i="1"/>
  <c r="Q1897" i="1"/>
  <c r="Q1969" i="1"/>
  <c r="Q1995" i="1"/>
  <c r="Q1912" i="1"/>
  <c r="Q378" i="1"/>
  <c r="Q982" i="1"/>
  <c r="Q2050" i="1"/>
  <c r="Q2121" i="1"/>
  <c r="Q993" i="1"/>
  <c r="Q2185" i="1"/>
  <c r="Q604" i="1"/>
  <c r="Q2174" i="1"/>
  <c r="Q2016" i="1"/>
  <c r="Q1523" i="1"/>
  <c r="Q2031" i="1"/>
  <c r="Q1383" i="1"/>
  <c r="Q2158" i="1"/>
  <c r="Q2352" i="1"/>
  <c r="Q1010" i="1"/>
  <c r="Q1009" i="1"/>
  <c r="Q309" i="1"/>
  <c r="Q616" i="1"/>
  <c r="Q614" i="1"/>
  <c r="Q1933" i="1"/>
  <c r="Q338" i="1"/>
  <c r="Q1100" i="1"/>
  <c r="Q1105" i="1"/>
  <c r="Q651" i="1"/>
  <c r="Q269" i="1"/>
  <c r="Q2209" i="1"/>
  <c r="Q902" i="1"/>
  <c r="Q1149" i="1"/>
  <c r="Q1158" i="1"/>
  <c r="Q2362" i="1"/>
  <c r="Q1176" i="1"/>
  <c r="Q93" i="1"/>
  <c r="Q1900" i="1"/>
  <c r="Q1219" i="1"/>
  <c r="Q1225" i="1"/>
  <c r="Q1264" i="1"/>
  <c r="Q443" i="1"/>
  <c r="Q722" i="1"/>
  <c r="Q2840" i="1"/>
  <c r="Q1683" i="1"/>
  <c r="Q728" i="1"/>
  <c r="Q1394" i="1"/>
  <c r="Q1018" i="1"/>
  <c r="Q757" i="1"/>
  <c r="Q1374" i="1"/>
  <c r="Q1368" i="1"/>
  <c r="Q1340" i="1"/>
  <c r="Q779" i="1"/>
  <c r="Q1389" i="1"/>
  <c r="Q1433" i="1"/>
  <c r="Q781" i="1"/>
  <c r="Q190" i="1"/>
  <c r="Q2347" i="1"/>
  <c r="Q789" i="1"/>
  <c r="Q1482" i="1"/>
  <c r="Q1278" i="1"/>
  <c r="Q1519" i="1"/>
  <c r="Q1536" i="1"/>
  <c r="Q1606" i="1"/>
  <c r="Q823" i="1"/>
  <c r="Q1548" i="1"/>
  <c r="Q828" i="1"/>
  <c r="Q1633" i="1"/>
  <c r="Q832" i="1"/>
  <c r="Q2262" i="1"/>
  <c r="Q1727" i="1"/>
  <c r="Q879" i="1"/>
  <c r="Q675" i="1"/>
  <c r="Q2542" i="1"/>
  <c r="Q878" i="1"/>
  <c r="Q2893" i="1"/>
  <c r="Q922" i="1"/>
  <c r="Q1918" i="1"/>
  <c r="Q1947" i="1"/>
  <c r="Q1937" i="1"/>
  <c r="Q1992" i="1"/>
  <c r="Q2215" i="1"/>
  <c r="Q1968" i="1"/>
  <c r="Q2115" i="1"/>
  <c r="Q431" i="1"/>
  <c r="Q1696" i="1"/>
  <c r="Q943" i="1"/>
  <c r="Q2004" i="1"/>
  <c r="Q2020" i="1"/>
  <c r="Q203" i="1"/>
  <c r="Q316" i="1"/>
  <c r="Q524" i="1"/>
  <c r="Q972" i="1"/>
  <c r="Q969" i="1"/>
  <c r="Q1323" i="1"/>
  <c r="Q534" i="1"/>
  <c r="Q2796" i="1"/>
  <c r="Q961" i="1"/>
  <c r="Q975" i="1"/>
  <c r="Q988" i="1"/>
  <c r="Q327" i="1"/>
  <c r="Q1533" i="1"/>
  <c r="Q2370" i="1"/>
  <c r="Q981" i="1"/>
  <c r="Q1024" i="1"/>
  <c r="Q802" i="1"/>
  <c r="Q3200" i="1"/>
  <c r="Q2547" i="1"/>
  <c r="Q2612" i="1"/>
  <c r="Q2817" i="1"/>
  <c r="Q1033" i="1"/>
  <c r="Q2232" i="1"/>
  <c r="Q1401" i="1"/>
  <c r="Q569" i="1"/>
  <c r="Q1466" i="1"/>
  <c r="Q347" i="1"/>
  <c r="Q1194" i="1"/>
  <c r="Q634" i="1"/>
  <c r="Q2828" i="1"/>
  <c r="Q210" i="1"/>
  <c r="Q1077" i="1"/>
  <c r="Q1079" i="1"/>
  <c r="Q1909" i="1"/>
  <c r="Q576" i="1"/>
  <c r="Q1101" i="1"/>
  <c r="Q1830" i="1"/>
  <c r="Q1108" i="1"/>
  <c r="Q1501" i="1"/>
  <c r="Q1086" i="1"/>
  <c r="Q1098" i="1"/>
  <c r="Q1817" i="1"/>
  <c r="Q2133" i="1"/>
  <c r="Q1136" i="1"/>
  <c r="Q1157" i="1"/>
  <c r="Q1142" i="1"/>
  <c r="Q1148" i="1"/>
  <c r="Q2377" i="1"/>
  <c r="Q1155" i="1"/>
  <c r="Q1124" i="1"/>
  <c r="Q2785" i="1"/>
  <c r="Q2122" i="1"/>
  <c r="Q921" i="1"/>
  <c r="Q52" i="1"/>
  <c r="Q617" i="1"/>
  <c r="Q2543" i="1"/>
  <c r="Q1206" i="1"/>
  <c r="Q1164" i="1"/>
  <c r="Q1243" i="1"/>
  <c r="Q1262" i="1"/>
  <c r="Q1263" i="1"/>
  <c r="Q1255" i="1"/>
  <c r="Q1265" i="1"/>
  <c r="Q1802" i="1"/>
  <c r="Q1238" i="1"/>
  <c r="Q1509" i="1"/>
  <c r="Q1254" i="1"/>
  <c r="Q1259" i="1"/>
  <c r="Q1294" i="1"/>
  <c r="Q1299" i="1"/>
  <c r="Q1300" i="1"/>
  <c r="Q1279" i="1"/>
  <c r="Q654" i="1"/>
  <c r="Q1313" i="1"/>
  <c r="Q471" i="1"/>
  <c r="Q1347" i="1"/>
  <c r="Q1357" i="1"/>
  <c r="Q2571" i="1"/>
  <c r="Q377" i="1"/>
  <c r="Q2070" i="1"/>
  <c r="Q2107" i="1"/>
  <c r="Q1372" i="1"/>
  <c r="Q2318" i="1"/>
  <c r="Q2852" i="1"/>
  <c r="Q1375" i="1"/>
  <c r="Q1452" i="1"/>
  <c r="Q241" i="1"/>
  <c r="Q2923" i="1"/>
  <c r="Q1446" i="1"/>
  <c r="Q1072" i="1"/>
  <c r="Q2502" i="1"/>
  <c r="Q694" i="1"/>
  <c r="Q1429" i="1"/>
  <c r="Q1507" i="1"/>
  <c r="Q392" i="1"/>
  <c r="Q2504" i="1"/>
  <c r="Q1479" i="1"/>
  <c r="Q1532" i="1"/>
  <c r="Q1110" i="1"/>
  <c r="Q1511" i="1"/>
  <c r="Q1611" i="1"/>
  <c r="Q1571" i="1"/>
  <c r="Q2394" i="1"/>
  <c r="Q175" i="1"/>
  <c r="Q758" i="1"/>
  <c r="Q760" i="1"/>
  <c r="Q776" i="1"/>
  <c r="Q1616" i="1"/>
  <c r="Q1634" i="1"/>
  <c r="Q2572" i="1"/>
  <c r="Q1690" i="1"/>
  <c r="Q423" i="1"/>
  <c r="Q1723" i="1"/>
  <c r="Q1720" i="1"/>
  <c r="Q896" i="1"/>
  <c r="Q1718" i="1"/>
  <c r="Q1722" i="1"/>
  <c r="Q786" i="1"/>
  <c r="Q434" i="1"/>
  <c r="Q1838" i="1"/>
  <c r="Q803" i="1"/>
  <c r="Q2391" i="1"/>
  <c r="Q1821" i="1"/>
  <c r="Q1227" i="1"/>
  <c r="Q1794" i="1"/>
  <c r="Q1813" i="1"/>
  <c r="Q1839" i="1"/>
  <c r="Q797" i="1"/>
  <c r="Q1828" i="1"/>
  <c r="Q2235" i="1"/>
  <c r="Q1276" i="1"/>
  <c r="Q1862" i="1"/>
  <c r="Q1934" i="1"/>
  <c r="Q1941" i="1"/>
  <c r="Q1942" i="1"/>
  <c r="Q1949" i="1"/>
  <c r="Q2449" i="1"/>
  <c r="Q1971" i="1"/>
  <c r="Q1975" i="1"/>
  <c r="Q1919" i="1"/>
  <c r="Q819" i="1"/>
  <c r="Q1874" i="1"/>
  <c r="Q1954" i="1"/>
  <c r="Q1277" i="1"/>
  <c r="Q1847" i="1"/>
  <c r="Q447" i="1"/>
  <c r="Q2033" i="1"/>
  <c r="Q837" i="1"/>
  <c r="Q848" i="1"/>
  <c r="Q439" i="1"/>
  <c r="Q2095" i="1"/>
  <c r="Q2063" i="1"/>
  <c r="Q2554" i="1"/>
  <c r="Q2236" i="1"/>
  <c r="Q2069" i="1"/>
  <c r="Q2072" i="1"/>
  <c r="Q2102" i="1"/>
  <c r="Q2136" i="1"/>
  <c r="Q2144" i="1"/>
  <c r="Q868" i="1"/>
  <c r="Q870" i="1"/>
  <c r="Q871" i="1"/>
  <c r="Q2839" i="1"/>
  <c r="Q2346" i="1"/>
  <c r="Q853" i="1"/>
  <c r="Q2850" i="1"/>
  <c r="Q2243" i="1"/>
  <c r="Q2401" i="1"/>
  <c r="Q1824" i="1"/>
  <c r="Q917" i="1"/>
  <c r="Q1223" i="1"/>
  <c r="Q940" i="1"/>
  <c r="Q469" i="1"/>
  <c r="Q268" i="1"/>
  <c r="Q1391" i="1"/>
  <c r="Q143" i="1"/>
  <c r="Q1726" i="1"/>
  <c r="Q1309" i="1"/>
  <c r="Q484" i="1"/>
  <c r="Q3037" i="1"/>
  <c r="Q272" i="1"/>
  <c r="Q750" i="1"/>
  <c r="Q113" i="1"/>
  <c r="Q679" i="1"/>
  <c r="Q2532" i="1"/>
  <c r="Q149" i="1"/>
  <c r="Q1000" i="1"/>
  <c r="Q508" i="1"/>
  <c r="Q1195" i="1"/>
  <c r="Q1038" i="1"/>
  <c r="Q2960" i="1"/>
  <c r="Q278" i="1"/>
  <c r="Q1020" i="1"/>
  <c r="Q2683" i="1"/>
  <c r="Q785" i="1"/>
  <c r="Q513" i="1"/>
  <c r="Q514" i="1"/>
  <c r="Q1648" i="1"/>
  <c r="Q2281" i="1"/>
  <c r="Q1111" i="1"/>
  <c r="Q528" i="1"/>
  <c r="Q1106" i="1"/>
  <c r="Q2473" i="1"/>
  <c r="Q525" i="1"/>
  <c r="Q2296" i="1"/>
  <c r="Q1198" i="1"/>
  <c r="Q1163" i="1"/>
  <c r="Q2160" i="1"/>
  <c r="Q2468" i="1"/>
  <c r="Q1196" i="1"/>
  <c r="Q493" i="1"/>
  <c r="Q1235" i="1"/>
  <c r="Q1228" i="1"/>
  <c r="Q2253" i="1"/>
  <c r="Q2728" i="1"/>
  <c r="Q1251" i="1"/>
  <c r="Q3233" i="1"/>
  <c r="Q300" i="1"/>
  <c r="Q1291" i="1"/>
  <c r="Q1288" i="1"/>
  <c r="Q1306" i="1"/>
  <c r="Q2300" i="1"/>
  <c r="Q1311" i="1"/>
  <c r="Q2876" i="1"/>
  <c r="Q1882" i="1"/>
  <c r="Q667" i="1"/>
  <c r="Q1322" i="1"/>
  <c r="Q581" i="1"/>
  <c r="Q1380" i="1"/>
  <c r="Q2980" i="1"/>
  <c r="Q1393" i="1"/>
  <c r="Q1384" i="1"/>
  <c r="Q1379" i="1"/>
  <c r="Q86" i="1"/>
  <c r="Q1460" i="1"/>
  <c r="Q1440" i="1"/>
  <c r="Q611" i="1"/>
  <c r="Q481" i="1"/>
  <c r="Q1670" i="1"/>
  <c r="Q2678" i="1"/>
  <c r="Q319" i="1"/>
  <c r="Q1527" i="1"/>
  <c r="Q1500" i="1"/>
  <c r="Q324" i="1"/>
  <c r="Q1463" i="1"/>
  <c r="Q637" i="1"/>
  <c r="Q1561" i="1"/>
  <c r="Q2260" i="1"/>
  <c r="Q2958" i="1"/>
  <c r="Q1569" i="1"/>
  <c r="Q1618" i="1"/>
  <c r="Q1582" i="1"/>
  <c r="Q1599" i="1"/>
  <c r="Q1607" i="1"/>
  <c r="Q326" i="1"/>
  <c r="Q1407" i="1"/>
  <c r="Q1620" i="1"/>
  <c r="Q1681" i="1"/>
  <c r="Q1707" i="1"/>
  <c r="Q223" i="1"/>
  <c r="Q334" i="1"/>
  <c r="Q1706" i="1"/>
  <c r="Q1692" i="1"/>
  <c r="Q687" i="1"/>
  <c r="Q1677" i="1"/>
  <c r="Q1715" i="1"/>
  <c r="Q1721" i="1"/>
  <c r="Q1795" i="1"/>
  <c r="Q681" i="1"/>
  <c r="Q1836" i="1"/>
  <c r="Q344" i="1"/>
  <c r="Q1760" i="1"/>
  <c r="Q684" i="1"/>
  <c r="Q1746" i="1"/>
  <c r="Q2627" i="1"/>
  <c r="Q2288" i="1"/>
  <c r="Q1758" i="1"/>
  <c r="Q1745" i="1"/>
  <c r="Q708" i="1"/>
  <c r="Q2540" i="1"/>
  <c r="Q2263" i="1"/>
  <c r="Q1875" i="1"/>
  <c r="Q1899" i="1"/>
  <c r="Q1435" i="1"/>
  <c r="Q2515" i="1"/>
  <c r="Q1958" i="1"/>
  <c r="Q2563" i="1"/>
  <c r="Q2350" i="1"/>
  <c r="Q1535" i="1"/>
  <c r="Q1987" i="1"/>
  <c r="Q1994" i="1"/>
  <c r="Q730" i="1"/>
  <c r="Q2038" i="1"/>
  <c r="Q744" i="1"/>
  <c r="Q748" i="1"/>
  <c r="Q751" i="1"/>
  <c r="Q2078" i="1"/>
  <c r="Q2080" i="1"/>
  <c r="Q2597" i="1"/>
  <c r="Q2128" i="1"/>
  <c r="Q359" i="1"/>
  <c r="Q2051" i="1"/>
  <c r="Q2071" i="1"/>
  <c r="Q2083" i="1"/>
  <c r="Q2124" i="1"/>
  <c r="Q2157" i="1"/>
  <c r="Q2161" i="1"/>
  <c r="Q2193" i="1"/>
  <c r="Q2397" i="1"/>
  <c r="Q2827" i="1"/>
  <c r="Q2202" i="1"/>
  <c r="Q3032" i="1"/>
  <c r="Q2311" i="1"/>
  <c r="Q2305" i="1"/>
  <c r="Q2644" i="1"/>
  <c r="Q788" i="1"/>
  <c r="Q1125" i="1"/>
  <c r="Q2309" i="1"/>
  <c r="Q827" i="1"/>
  <c r="Q820" i="1"/>
  <c r="Q816" i="1"/>
  <c r="Q841" i="1"/>
  <c r="Q860" i="1"/>
  <c r="Q861" i="1"/>
  <c r="Q2060" i="1"/>
  <c r="Q2164" i="1"/>
  <c r="Q384" i="1"/>
  <c r="Q2272" i="1"/>
  <c r="Q891" i="1"/>
  <c r="Q1269" i="1"/>
  <c r="Q873" i="1"/>
  <c r="Q872" i="1"/>
  <c r="Q393" i="1"/>
  <c r="Q2383" i="1"/>
  <c r="Q1333" i="1"/>
  <c r="Q630" i="1"/>
  <c r="Q2729" i="1"/>
  <c r="Q2527" i="1"/>
  <c r="Q2615" i="1"/>
  <c r="Q1360" i="1"/>
  <c r="Q628" i="1"/>
  <c r="Q927" i="1"/>
  <c r="Q930" i="1"/>
  <c r="Q933" i="1"/>
  <c r="Q2302" i="1"/>
  <c r="Q945" i="1"/>
  <c r="Q409" i="1"/>
  <c r="Q1438" i="1"/>
  <c r="Q948" i="1"/>
  <c r="Q964" i="1"/>
  <c r="Q974" i="1"/>
  <c r="Q2282" i="1"/>
  <c r="Q957" i="1"/>
  <c r="Q1202" i="1"/>
  <c r="Q1001" i="1"/>
  <c r="Q2804" i="1"/>
  <c r="Q76" i="1"/>
  <c r="Q984" i="1"/>
  <c r="Q2284" i="1"/>
  <c r="Q2471" i="1"/>
  <c r="Q2604" i="1"/>
  <c r="Q1041" i="1"/>
  <c r="Q2285" i="1"/>
  <c r="Q441" i="1"/>
  <c r="Q1030" i="1"/>
  <c r="Q1008" i="1"/>
  <c r="Q1058" i="1"/>
  <c r="Q1074" i="1"/>
  <c r="Q2588" i="1"/>
  <c r="Q1109" i="1"/>
  <c r="Q761" i="1"/>
  <c r="Q1093" i="1"/>
  <c r="Q2289" i="1"/>
  <c r="Q459" i="1"/>
  <c r="Q1143" i="1"/>
  <c r="Q1156" i="1"/>
  <c r="Q732" i="1"/>
  <c r="Q2165" i="1"/>
  <c r="Q1179" i="1"/>
  <c r="Q1208" i="1"/>
  <c r="Q2807" i="1"/>
  <c r="Q554" i="1"/>
  <c r="Q2368" i="1"/>
  <c r="Q216" i="1"/>
  <c r="Q1201" i="1"/>
  <c r="Q1182" i="1"/>
  <c r="Q1212" i="1"/>
  <c r="Q2614" i="1"/>
  <c r="Q1002" i="1"/>
  <c r="Q485" i="1"/>
  <c r="Q1232" i="1"/>
  <c r="Q1256" i="1"/>
  <c r="Q498" i="1"/>
  <c r="Q1325" i="1"/>
  <c r="Q1267" i="1"/>
  <c r="Q2516" i="1"/>
  <c r="Q1308" i="1"/>
  <c r="Q1295" i="1"/>
  <c r="Q2544" i="1"/>
  <c r="Q1305" i="1"/>
  <c r="Q582" i="1"/>
  <c r="Q1376" i="1"/>
  <c r="Q1367" i="1"/>
  <c r="Q1396" i="1"/>
  <c r="Q1371" i="1"/>
  <c r="Q503" i="1"/>
  <c r="Q1390" i="1"/>
  <c r="Q1345" i="1"/>
  <c r="Q507" i="1"/>
  <c r="Q1833" i="1"/>
  <c r="Q1330" i="1"/>
  <c r="Q1358" i="1"/>
  <c r="Q2584" i="1"/>
  <c r="Q1363" i="1"/>
  <c r="Q2578" i="1"/>
  <c r="Q1441" i="1"/>
  <c r="Q2001" i="1"/>
  <c r="Q2269" i="1"/>
  <c r="Q2800" i="1"/>
  <c r="Q3064" i="1"/>
  <c r="Q232" i="1"/>
  <c r="Q1450" i="1"/>
  <c r="Q1510" i="1"/>
  <c r="Q3976" i="1"/>
  <c r="Q1513" i="1"/>
  <c r="Q530" i="1"/>
  <c r="Q1494" i="1"/>
  <c r="Q1502" i="1"/>
  <c r="Q2681" i="1"/>
  <c r="Q1521" i="1"/>
  <c r="Q137" i="1"/>
  <c r="Q1369" i="1"/>
  <c r="Q1529" i="1"/>
  <c r="Q1486" i="1"/>
  <c r="Q1623" i="1"/>
  <c r="Q973" i="1"/>
  <c r="Q2719" i="1"/>
  <c r="Q325" i="1"/>
  <c r="Q1567" i="1"/>
  <c r="Q1005" i="1"/>
  <c r="Q1554" i="1"/>
  <c r="Q1610" i="1"/>
  <c r="Q2497" i="1"/>
  <c r="Q2415" i="1"/>
  <c r="Q2244" i="1"/>
  <c r="Q238" i="1"/>
  <c r="Q1679" i="1"/>
  <c r="Q1719" i="1"/>
  <c r="Q1708" i="1"/>
  <c r="Q1717" i="1"/>
  <c r="Q2255" i="1"/>
  <c r="Q552" i="1"/>
  <c r="Q1655" i="1"/>
  <c r="Q1714" i="1"/>
  <c r="Q243" i="1"/>
  <c r="Q3077" i="1"/>
  <c r="Q557" i="1"/>
  <c r="Q1645" i="1"/>
  <c r="Q1687" i="1"/>
  <c r="Q1688" i="1"/>
  <c r="Q1725" i="1"/>
  <c r="Q1806" i="1"/>
  <c r="Q1845" i="1"/>
  <c r="Q1826" i="1"/>
  <c r="Q244" i="1"/>
  <c r="Q1769" i="1"/>
  <c r="Q1844" i="1"/>
  <c r="Q1756" i="1"/>
  <c r="Q1740" i="1"/>
  <c r="Q2619" i="1"/>
  <c r="Q1840" i="1"/>
  <c r="Q3195" i="1"/>
  <c r="Q1851" i="1"/>
  <c r="Q1981" i="1"/>
  <c r="Q1885" i="1"/>
  <c r="Q1908" i="1"/>
  <c r="Q2000" i="1"/>
  <c r="Q2003" i="1"/>
  <c r="Q1886" i="1"/>
  <c r="Q3204" i="1"/>
  <c r="Q1905" i="1"/>
  <c r="Q1964" i="1"/>
  <c r="Q1976" i="1"/>
  <c r="Q1988" i="1"/>
  <c r="Q1901" i="1"/>
  <c r="Q1915" i="1"/>
  <c r="Q1982" i="1"/>
  <c r="Q735" i="1"/>
  <c r="Q1997" i="1"/>
  <c r="Q1903" i="1"/>
  <c r="Q1898" i="1"/>
  <c r="Q1989" i="1"/>
  <c r="Q2074" i="1"/>
  <c r="Q2036" i="1"/>
  <c r="Q3251" i="1"/>
  <c r="Q2135" i="1"/>
  <c r="Q2194" i="1"/>
  <c r="Q2006" i="1"/>
  <c r="Q2032" i="1"/>
  <c r="Q602" i="1"/>
  <c r="Q2317" i="1"/>
  <c r="Q2119" i="1"/>
  <c r="Q2055" i="1"/>
  <c r="Q2010" i="1"/>
  <c r="Q2011" i="1"/>
  <c r="Q591" i="1"/>
  <c r="Q2079" i="1"/>
  <c r="Q2084" i="1"/>
  <c r="Q2086" i="1"/>
  <c r="Q600" i="1"/>
  <c r="Q2139" i="1"/>
  <c r="Q2142" i="1"/>
  <c r="Q2148" i="1"/>
  <c r="Q2151" i="1"/>
  <c r="Q2178" i="1"/>
  <c r="Q2192" i="1"/>
  <c r="Q596" i="1"/>
  <c r="Q2324" i="1"/>
  <c r="Q2779" i="1"/>
  <c r="Q626" i="1"/>
  <c r="Q2761" i="1"/>
  <c r="Q1113" i="1"/>
  <c r="Q645" i="1"/>
  <c r="Q1280" i="1"/>
  <c r="Q412" i="1"/>
  <c r="Q2901" i="1"/>
  <c r="Q1055" i="1"/>
  <c r="Q677" i="1"/>
  <c r="Q683" i="1"/>
  <c r="Q672" i="1"/>
  <c r="Q2703" i="1"/>
  <c r="Q2536" i="1"/>
  <c r="Q2767" i="1"/>
  <c r="Q2815" i="1"/>
  <c r="Q281" i="1"/>
  <c r="Q399" i="1"/>
  <c r="Q745" i="1"/>
  <c r="Q2824" i="1"/>
  <c r="Q2727" i="1"/>
  <c r="Q742" i="1"/>
  <c r="Q283" i="1"/>
  <c r="Q284" i="1"/>
  <c r="Q1171" i="1"/>
  <c r="Q3017" i="1"/>
  <c r="Q1382" i="1"/>
  <c r="Q2531" i="1"/>
  <c r="Q2745" i="1"/>
  <c r="Q1221" i="1"/>
  <c r="Q286" i="1"/>
  <c r="Q285" i="1"/>
  <c r="Q128" i="1"/>
  <c r="Q936" i="1"/>
  <c r="Q522" i="1"/>
  <c r="Q811" i="1"/>
  <c r="Q2809" i="1"/>
  <c r="Q1812" i="1"/>
  <c r="Q2600" i="1"/>
  <c r="Q812" i="1"/>
  <c r="Q2652" i="1"/>
  <c r="Q2733" i="1"/>
  <c r="Q830" i="1"/>
  <c r="Q817" i="1"/>
  <c r="Q2123" i="1"/>
  <c r="Q2782" i="1"/>
  <c r="Q2057" i="1"/>
  <c r="Q4000" i="1"/>
  <c r="Q869" i="1"/>
  <c r="Q898" i="1"/>
  <c r="Q2579" i="1"/>
  <c r="Q2835" i="1"/>
  <c r="Q881" i="1"/>
  <c r="Q2356" i="1"/>
  <c r="Q2590" i="1"/>
  <c r="Q909" i="1"/>
  <c r="Q1931" i="1"/>
  <c r="Q907" i="1"/>
  <c r="Q464" i="1"/>
  <c r="Q2292" i="1"/>
  <c r="Q2717" i="1"/>
  <c r="Q920" i="1"/>
  <c r="Q2361" i="1"/>
  <c r="Q2917" i="1"/>
  <c r="Q144" i="1"/>
  <c r="Q2487" i="1"/>
  <c r="Q187" i="1"/>
  <c r="Q3048" i="1"/>
  <c r="Q2466" i="1"/>
  <c r="Q2685" i="1"/>
  <c r="Q495" i="1"/>
  <c r="Q979" i="1"/>
  <c r="Q2562" i="1"/>
  <c r="Q1015" i="1"/>
  <c r="Q2793" i="1"/>
  <c r="Q340" i="1"/>
  <c r="Q2902" i="1"/>
  <c r="Q2146" i="1"/>
  <c r="Q621" i="1"/>
  <c r="Q2422" i="1"/>
  <c r="Q2274" i="1"/>
  <c r="Q2577" i="1"/>
  <c r="Q2611" i="1"/>
  <c r="Q1827" i="1"/>
  <c r="Q1090" i="1"/>
  <c r="Q234" i="1"/>
  <c r="Q1257" i="1"/>
  <c r="Q2558" i="1"/>
  <c r="Q1131" i="1"/>
  <c r="Q1983" i="1"/>
  <c r="Q1160" i="1"/>
  <c r="Q357" i="1"/>
  <c r="Q1139" i="1"/>
  <c r="Q1152" i="1"/>
  <c r="Q1146" i="1"/>
  <c r="Q1977" i="1"/>
  <c r="Q2306" i="1"/>
  <c r="Q1180" i="1"/>
  <c r="Q2768" i="1"/>
  <c r="Q692" i="1"/>
  <c r="Q1204" i="1"/>
  <c r="Q1199" i="1"/>
  <c r="Q1704" i="1"/>
  <c r="Q2860" i="1"/>
  <c r="Q1242" i="1"/>
  <c r="Q2864" i="1"/>
  <c r="Q1284" i="1"/>
  <c r="Q372" i="1"/>
  <c r="Q376" i="1"/>
  <c r="Q579" i="1"/>
  <c r="Q1307" i="1"/>
  <c r="Q380" i="1"/>
  <c r="Q1682" i="1"/>
  <c r="Q1366" i="1"/>
  <c r="Q381" i="1"/>
  <c r="Q2770" i="1"/>
  <c r="Q888" i="1"/>
  <c r="Q1346" i="1"/>
  <c r="Q1444" i="1"/>
  <c r="Q1402" i="1"/>
  <c r="Q1447" i="1"/>
  <c r="Q2208" i="1"/>
  <c r="Q2581" i="1"/>
  <c r="Q1489" i="1"/>
  <c r="Q1481" i="1"/>
  <c r="Q2666" i="1"/>
  <c r="Q2670" i="1"/>
  <c r="Q125" i="1"/>
  <c r="Q2438" i="1"/>
  <c r="Q3071" i="1"/>
  <c r="Q91" i="1"/>
  <c r="Q2287" i="1"/>
  <c r="Q1526" i="1"/>
  <c r="Q636" i="1"/>
  <c r="Q1613" i="1"/>
  <c r="Q640" i="1"/>
  <c r="Q1585" i="1"/>
  <c r="Q126" i="1"/>
  <c r="Q1612" i="1"/>
  <c r="Q1573" i="1"/>
  <c r="Q2503" i="1"/>
  <c r="Q1583" i="1"/>
  <c r="Q1123" i="1"/>
  <c r="Q3988" i="1"/>
  <c r="Q661" i="1"/>
  <c r="Q2557" i="1"/>
  <c r="Q426" i="1"/>
  <c r="Q1777" i="1"/>
  <c r="Q1823" i="1"/>
  <c r="Q178" i="1"/>
  <c r="Q1843" i="1"/>
  <c r="Q436" i="1"/>
  <c r="Q2595" i="1"/>
  <c r="Q437" i="1"/>
  <c r="Q2947" i="1"/>
  <c r="Q1835" i="1"/>
  <c r="Q2514" i="1"/>
  <c r="Q1818" i="1"/>
  <c r="Q1907" i="1"/>
  <c r="Q1963" i="1"/>
  <c r="Q2399" i="1"/>
  <c r="Q1980" i="1"/>
  <c r="Q1928" i="1"/>
  <c r="Q1855" i="1"/>
  <c r="Q1849" i="1"/>
  <c r="Q953" i="1"/>
  <c r="Q1978" i="1"/>
  <c r="Q1990" i="1"/>
  <c r="Q711" i="1"/>
  <c r="Q2599" i="1"/>
  <c r="Q2186" i="1"/>
  <c r="Q754" i="1"/>
  <c r="Q2054" i="1"/>
  <c r="Q2081" i="1"/>
  <c r="Q2088" i="1"/>
  <c r="Q2170" i="1"/>
  <c r="Q1650" i="1"/>
  <c r="Q2114" i="1"/>
  <c r="Q759" i="1"/>
  <c r="Q2147" i="1"/>
  <c r="Q2153" i="1"/>
  <c r="Q2172" i="1"/>
  <c r="Q2190" i="1"/>
  <c r="Q2602" i="1"/>
  <c r="Q2982" i="1"/>
  <c r="Q2591" i="1"/>
  <c r="Q264" i="1"/>
  <c r="Q3145" i="1"/>
  <c r="Q560" i="1"/>
  <c r="Q2299" i="1"/>
  <c r="Q2407" i="1"/>
  <c r="Q2271" i="1"/>
  <c r="Q3139" i="1"/>
  <c r="Q482" i="1"/>
  <c r="Q474" i="1"/>
  <c r="Q2763" i="1"/>
  <c r="Q490" i="1"/>
  <c r="Q2610" i="1"/>
  <c r="Q864" i="1"/>
  <c r="Q301" i="1"/>
  <c r="Q34" i="1"/>
  <c r="Q3589" i="1"/>
  <c r="Q1741" i="1"/>
  <c r="Q2910" i="1"/>
  <c r="Q2444" i="1"/>
  <c r="Q2343" i="1"/>
  <c r="Q407" i="1"/>
  <c r="Q2650" i="1"/>
  <c r="Q2447" i="1"/>
  <c r="Q2417" i="1"/>
  <c r="Q946" i="1"/>
  <c r="Q2279" i="1"/>
  <c r="Q2295" i="1"/>
  <c r="Q2159" i="1"/>
  <c r="Q1349" i="1"/>
  <c r="Q290" i="1"/>
  <c r="Q2842" i="1"/>
  <c r="Q2805" i="1"/>
  <c r="Q2661" i="1"/>
  <c r="Q548" i="1"/>
  <c r="Q2589" i="1"/>
  <c r="Q555" i="1"/>
  <c r="Q77" i="1"/>
  <c r="Q1017" i="1"/>
  <c r="Q1465" i="1"/>
  <c r="Q3131" i="1"/>
  <c r="Q1652" i="1"/>
  <c r="Q343" i="1"/>
  <c r="Q1028" i="1"/>
  <c r="Q2431" i="1"/>
  <c r="Q1240" i="1"/>
  <c r="Q565" i="1"/>
  <c r="Q349" i="1"/>
  <c r="Q9" i="1"/>
  <c r="Q2219" i="1"/>
  <c r="Q577" i="1"/>
  <c r="Q578" i="1"/>
  <c r="Q2313" i="1"/>
  <c r="Q798" i="1"/>
  <c r="Q583" i="1"/>
  <c r="Q2750" i="1"/>
  <c r="Q2989" i="1"/>
  <c r="Q2735" i="1"/>
  <c r="Q951" i="1"/>
  <c r="Q1134" i="1"/>
  <c r="Q598" i="1"/>
  <c r="Q1458" i="1"/>
  <c r="Q605" i="1"/>
  <c r="Q2561" i="1"/>
  <c r="Q843" i="1"/>
  <c r="Q1505" i="1"/>
  <c r="Q2293" i="1"/>
  <c r="Q631" i="1"/>
  <c r="Q2777" i="1"/>
  <c r="Q3312" i="1"/>
  <c r="Q2226" i="1"/>
  <c r="Q2068" i="1"/>
  <c r="Q2570" i="1"/>
  <c r="Q1601" i="1"/>
  <c r="Q2806" i="1"/>
  <c r="Q2744" i="1"/>
  <c r="Q793" i="1"/>
  <c r="Q2664" i="1"/>
  <c r="Q506" i="1"/>
  <c r="Q2307" i="1"/>
  <c r="Q339" i="1"/>
  <c r="Q664" i="1"/>
  <c r="Q676" i="1"/>
  <c r="Q686" i="1"/>
  <c r="Q2354" i="1"/>
  <c r="Q685" i="1"/>
  <c r="Q696" i="1"/>
  <c r="Q231" i="1"/>
  <c r="Q702" i="1"/>
  <c r="Q698" i="1"/>
  <c r="Q304" i="1"/>
  <c r="Q1525" i="1"/>
  <c r="Q736" i="1"/>
  <c r="Q731" i="1"/>
  <c r="Q1538" i="1"/>
  <c r="Q1029" i="1"/>
  <c r="Q3022" i="1"/>
  <c r="Q1603" i="1"/>
  <c r="Q2176" i="1"/>
  <c r="Q411" i="1"/>
  <c r="Q2643" i="1"/>
  <c r="Q1614" i="1"/>
  <c r="Q2880" i="1"/>
  <c r="Q483" i="1"/>
  <c r="Q1773" i="1"/>
  <c r="Q320" i="1"/>
  <c r="Q2927" i="1"/>
  <c r="Q3846" i="1"/>
  <c r="Q373" i="1"/>
  <c r="Q805" i="1"/>
  <c r="Q307" i="1"/>
  <c r="Q2861" i="1"/>
  <c r="Q3075" i="1"/>
  <c r="Q778" i="1"/>
  <c r="Q1894" i="1"/>
  <c r="Q836" i="1"/>
  <c r="Q2458" i="1"/>
  <c r="Q2047" i="1"/>
  <c r="Q519" i="1"/>
  <c r="Q2058" i="1"/>
  <c r="Q593" i="1"/>
  <c r="Q858" i="1"/>
  <c r="Q342" i="1"/>
  <c r="Q2182" i="1"/>
  <c r="Q859" i="1"/>
  <c r="Q198" i="1"/>
  <c r="Q885" i="1"/>
  <c r="Q2403" i="1"/>
  <c r="Q1324" i="1"/>
  <c r="Q3291" i="1"/>
  <c r="Q908" i="1"/>
  <c r="Q910" i="1"/>
  <c r="Q633" i="1"/>
  <c r="Q2756" i="1"/>
  <c r="Q2333" i="1"/>
  <c r="Q942" i="1"/>
  <c r="Q26" i="1"/>
  <c r="Q3031" i="1"/>
  <c r="Q2565" i="1"/>
  <c r="Q2897" i="1"/>
  <c r="Q999" i="1"/>
  <c r="Q1007" i="1"/>
  <c r="Q2286" i="1"/>
  <c r="Q989" i="1"/>
  <c r="Q990" i="1"/>
  <c r="Q2829" i="1"/>
  <c r="Q998" i="1"/>
  <c r="Q2691" i="1"/>
  <c r="Q2338" i="1"/>
  <c r="Q894" i="1"/>
  <c r="Q444" i="1"/>
  <c r="Q2668" i="1"/>
  <c r="Q3198" i="1"/>
  <c r="Q1053" i="1"/>
  <c r="Q1675" i="1"/>
  <c r="Q1078" i="1"/>
  <c r="Q2472" i="1"/>
  <c r="Q2342" i="1"/>
  <c r="Q1832" i="1"/>
  <c r="Q282" i="1"/>
  <c r="Q1115" i="1"/>
  <c r="Q1116" i="1"/>
  <c r="Q1443" i="1"/>
  <c r="Q214" i="1"/>
  <c r="Q336" i="1"/>
  <c r="Q1154" i="1"/>
  <c r="Q2892" i="1"/>
  <c r="Q1118" i="1"/>
  <c r="Q215" i="1"/>
  <c r="Q2580" i="1"/>
  <c r="Q2596" i="1"/>
  <c r="Q1205" i="1"/>
  <c r="Q1184" i="1"/>
  <c r="Q3894" i="1"/>
  <c r="Q2191" i="1"/>
  <c r="Q2489" i="1"/>
  <c r="Q3085" i="1"/>
  <c r="Q1226" i="1"/>
  <c r="Q221" i="1"/>
  <c r="Q1258" i="1"/>
  <c r="Q1326" i="1"/>
  <c r="Q361" i="1"/>
  <c r="Q1320" i="1"/>
  <c r="Q2977" i="1"/>
  <c r="Q1289" i="1"/>
  <c r="Q305" i="1"/>
  <c r="Q1321" i="1"/>
  <c r="Q224" i="1"/>
  <c r="Q2915" i="1"/>
  <c r="Q213" i="1"/>
  <c r="Q1387" i="1"/>
  <c r="Q914" i="1"/>
  <c r="Q228" i="1"/>
  <c r="Q590" i="1"/>
  <c r="Q2508" i="1"/>
  <c r="Q1459" i="1"/>
  <c r="Q1451" i="1"/>
  <c r="Q2784" i="1"/>
  <c r="Q2551" i="1"/>
  <c r="Q2266" i="1"/>
  <c r="Q1426" i="1"/>
  <c r="Q608" i="1"/>
  <c r="Q235" i="1"/>
  <c r="Q109" i="1"/>
  <c r="Q1490" i="1"/>
  <c r="Q2672" i="1"/>
  <c r="Q171" i="1"/>
  <c r="Q2718" i="1"/>
  <c r="Q1495" i="1"/>
  <c r="Q1520" i="1"/>
  <c r="Q540" i="1"/>
  <c r="Q1544" i="1"/>
  <c r="Q1555" i="1"/>
  <c r="Q1559" i="1"/>
  <c r="Q2645" i="1"/>
  <c r="Q2920" i="1"/>
  <c r="Q643" i="1"/>
  <c r="Q985" i="1"/>
  <c r="Q1609" i="1"/>
  <c r="Q1622" i="1"/>
  <c r="Q1627" i="1"/>
  <c r="Q1678" i="1"/>
  <c r="Q1668" i="1"/>
  <c r="Q659" i="1"/>
  <c r="Q2966" i="1"/>
  <c r="Q1664" i="1"/>
  <c r="Q3244" i="1"/>
  <c r="Q1647" i="1"/>
  <c r="Q1042" i="1"/>
  <c r="Q3301" i="1"/>
  <c r="Q1749" i="1"/>
  <c r="Q2820" i="1"/>
  <c r="Q3055" i="1"/>
  <c r="Q1834" i="1"/>
  <c r="Q1779" i="1"/>
  <c r="Q1764" i="1"/>
  <c r="Q1780" i="1"/>
  <c r="Q1884" i="1"/>
  <c r="Q255" i="1"/>
  <c r="Q2224" i="1"/>
  <c r="Q1920" i="1"/>
  <c r="Q1946" i="1"/>
  <c r="Q1984" i="1"/>
  <c r="Q2519" i="1"/>
  <c r="Q22" i="1"/>
  <c r="Q2112" i="1"/>
  <c r="Q2617" i="1"/>
  <c r="Q2065" i="1"/>
  <c r="Q747" i="1"/>
  <c r="Q592" i="1"/>
  <c r="Q2082" i="1"/>
  <c r="Q2087" i="1"/>
  <c r="Q756" i="1"/>
  <c r="Q2177" i="1"/>
  <c r="Q2197" i="1"/>
  <c r="Q2027" i="1"/>
  <c r="Q2066" i="1"/>
  <c r="Q2077" i="1"/>
  <c r="Q3254" i="1"/>
  <c r="Q2099" i="1"/>
  <c r="Q2106" i="1"/>
  <c r="Q2110" i="1"/>
  <c r="Q2116" i="1"/>
  <c r="Q2155" i="1"/>
  <c r="Q2156" i="1"/>
  <c r="Q2196" i="1"/>
  <c r="Q2722" i="1"/>
  <c r="Q2674" i="1"/>
  <c r="Q3058" i="1"/>
  <c r="Q2972" i="1"/>
  <c r="Q1428" i="1"/>
  <c r="Q1233" i="1"/>
  <c r="Q2638" i="1"/>
  <c r="Q3046" i="1"/>
  <c r="Q3150" i="1"/>
  <c r="Q657" i="1"/>
  <c r="Q53" i="1"/>
  <c r="Q546" i="1"/>
  <c r="Q2337" i="1"/>
  <c r="Q277" i="1"/>
  <c r="Q2533" i="1"/>
  <c r="Q1186" i="1"/>
  <c r="Q2396" i="1"/>
  <c r="Q967" i="1"/>
  <c r="Q1298" i="1"/>
  <c r="Q291" i="1"/>
  <c r="Q801" i="1"/>
  <c r="Q442" i="1"/>
  <c r="Q2819" i="1"/>
  <c r="Q2475" i="1"/>
  <c r="Q2366" i="1"/>
  <c r="Q2355" i="1"/>
  <c r="Q2273" i="1"/>
  <c r="Q1979" i="1"/>
  <c r="Q2753" i="1"/>
  <c r="Q298" i="1"/>
  <c r="Q2015" i="1"/>
  <c r="Q1082" i="1"/>
  <c r="Q851" i="1"/>
  <c r="Q2393" i="1"/>
  <c r="Q2501" i="1"/>
  <c r="Q2585" i="1"/>
  <c r="Q1145" i="1"/>
  <c r="Q892" i="1"/>
  <c r="Q2821" i="1"/>
  <c r="Q460" i="1"/>
  <c r="Q38" i="1"/>
  <c r="Q3266" i="1"/>
  <c r="Q2667" i="1"/>
  <c r="Q2925" i="1"/>
  <c r="Q2555" i="1"/>
  <c r="Q897" i="1"/>
  <c r="Q3170" i="1"/>
  <c r="Q2593" i="1"/>
  <c r="Q218" i="1"/>
  <c r="Q1261" i="1"/>
  <c r="Q2747" i="1"/>
  <c r="Q146" i="1"/>
  <c r="Q2633" i="1"/>
  <c r="Q2936" i="1"/>
  <c r="Q3034" i="1"/>
  <c r="Q406" i="1"/>
  <c r="Q2573" i="1"/>
  <c r="Q2220" i="1"/>
  <c r="Q3232" i="1"/>
  <c r="Q2372" i="1"/>
  <c r="Q2364" i="1"/>
  <c r="Q2329" i="1"/>
  <c r="Q2500" i="1"/>
  <c r="Q1057" i="1"/>
  <c r="Q2103" i="1"/>
  <c r="Q3093" i="1"/>
  <c r="Q1516" i="1"/>
  <c r="Q2811" i="1"/>
  <c r="Q2865" i="1"/>
  <c r="Q364" i="1"/>
  <c r="Q2462" i="1"/>
  <c r="Q116" i="1"/>
  <c r="Q903" i="1"/>
  <c r="Q2752" i="1"/>
  <c r="Q2576" i="1"/>
  <c r="Q558" i="1"/>
  <c r="Q1771" i="1"/>
  <c r="Q458" i="1"/>
  <c r="Q2380" i="1"/>
  <c r="Q371" i="1"/>
  <c r="Q955" i="1"/>
  <c r="Q1921" i="1"/>
  <c r="Q1960" i="1"/>
  <c r="Q2429" i="1"/>
  <c r="Q1910" i="1"/>
  <c r="Q2788" i="1"/>
  <c r="Q2526" i="1"/>
  <c r="Q586" i="1"/>
  <c r="Q2430" i="1"/>
  <c r="Q588" i="1"/>
  <c r="Q2569" i="1"/>
  <c r="Q2546" i="1"/>
  <c r="Q3269" i="1"/>
  <c r="Q2175" i="1"/>
  <c r="Q3014" i="1"/>
  <c r="Q168" i="1"/>
  <c r="Q2574" i="1"/>
  <c r="Q1432" i="1"/>
  <c r="Q2916" i="1"/>
  <c r="Q2256" i="1"/>
  <c r="Q394" i="1"/>
  <c r="Q3243" i="1"/>
  <c r="Q1427" i="1"/>
  <c r="Q516" i="1"/>
  <c r="Q644" i="1"/>
  <c r="Q649" i="1"/>
  <c r="Q1624" i="1"/>
  <c r="Q2492" i="1"/>
  <c r="Q2163" i="1"/>
  <c r="Q2775" i="1"/>
  <c r="Q952" i="1"/>
  <c r="Q690" i="1"/>
  <c r="Q2485" i="1"/>
  <c r="Q938" i="1"/>
  <c r="Q445" i="1"/>
  <c r="Q2493" i="1"/>
  <c r="Q1895" i="1"/>
  <c r="Q446" i="1"/>
  <c r="Q185" i="1"/>
  <c r="Q2210" i="1"/>
  <c r="Q755" i="1"/>
  <c r="Q2598" i="1"/>
  <c r="Q2398" i="1"/>
  <c r="Q454" i="1"/>
  <c r="Q2436" i="1"/>
  <c r="Q2968" i="1"/>
  <c r="Q2412" i="1"/>
  <c r="Q2459" i="1"/>
  <c r="Q1598" i="1"/>
  <c r="Q2348" i="1"/>
  <c r="Q486" i="1"/>
  <c r="Q2781" i="1"/>
  <c r="Q1592" i="1"/>
  <c r="Q2494" i="1"/>
  <c r="Q1698" i="1"/>
  <c r="Q1710" i="1"/>
  <c r="Q867" i="1"/>
  <c r="Q2705" i="1"/>
  <c r="Q2237" i="1"/>
  <c r="Q899" i="1"/>
  <c r="Q2250" i="1"/>
  <c r="Q1006" i="1"/>
  <c r="Q652" i="1"/>
  <c r="Q2418" i="1"/>
  <c r="Q919" i="1"/>
  <c r="Q1973" i="1"/>
  <c r="Q2453" i="1"/>
  <c r="Q3507" i="1"/>
  <c r="Q2037" i="1"/>
  <c r="Q538" i="1"/>
  <c r="Q3143" i="1"/>
  <c r="Q551" i="1"/>
  <c r="Q2841" i="1"/>
  <c r="Q556" i="1"/>
  <c r="Q1062" i="1"/>
  <c r="Q346" i="1"/>
  <c r="Q2965" i="1"/>
  <c r="Q2290" i="1"/>
  <c r="Q2808" i="1"/>
  <c r="Q571" i="1"/>
  <c r="Q2432" i="1"/>
  <c r="Q3241" i="1"/>
  <c r="Q2730" i="1"/>
  <c r="Q599" i="1"/>
  <c r="Q603" i="1"/>
  <c r="Q618" i="1"/>
  <c r="Q1972" i="1"/>
  <c r="Q2345" i="1"/>
  <c r="Q2445" i="1"/>
  <c r="Q2613" i="1"/>
  <c r="Q2639" i="1"/>
  <c r="Q2632" i="1"/>
  <c r="Q2791" i="1"/>
  <c r="Q2688" i="1"/>
  <c r="Q646" i="1"/>
  <c r="Q647" i="1"/>
  <c r="Q2434" i="1"/>
  <c r="Q3971" i="1"/>
  <c r="Q2575" i="1"/>
  <c r="Q2389" i="1"/>
  <c r="Q666" i="1"/>
  <c r="Q2385" i="1"/>
  <c r="Q2387" i="1"/>
  <c r="Q2510" i="1"/>
  <c r="Q3111" i="1"/>
  <c r="Q2938" i="1"/>
  <c r="Q2541" i="1"/>
  <c r="Q670" i="1"/>
  <c r="Q678" i="1"/>
  <c r="Q3226" i="1"/>
  <c r="Q691" i="1"/>
  <c r="Q3148" i="1"/>
  <c r="Q1437" i="1"/>
  <c r="Q2454" i="1"/>
  <c r="Q299" i="1"/>
  <c r="Q707" i="1"/>
  <c r="Q523" i="1"/>
  <c r="Q733" i="1"/>
  <c r="Q734" i="1"/>
  <c r="Q710" i="1"/>
  <c r="Q700" i="1"/>
  <c r="Q2634" i="1"/>
  <c r="Q2505" i="1"/>
  <c r="Q2548" i="1"/>
  <c r="Q2961" i="1"/>
  <c r="Q765" i="1"/>
  <c r="Q1669" i="1"/>
  <c r="Q2692" i="1"/>
  <c r="Q2276" i="1"/>
  <c r="Q777" i="1"/>
  <c r="Q1672" i="1"/>
  <c r="Q2234" i="1"/>
  <c r="Q800" i="1"/>
  <c r="Q1778" i="1"/>
  <c r="Q3087" i="1"/>
  <c r="Q809" i="1"/>
  <c r="Q3067" i="1"/>
  <c r="Q825" i="1"/>
  <c r="Q829" i="1"/>
  <c r="Q194" i="1"/>
  <c r="Q195" i="1"/>
  <c r="Q3954" i="1"/>
  <c r="Q2026" i="1"/>
  <c r="Q2825" i="1"/>
  <c r="Q2013" i="1"/>
  <c r="Q833" i="1"/>
  <c r="Q835" i="1"/>
  <c r="Q2974" i="1"/>
  <c r="Q138" i="1"/>
  <c r="Q199" i="1"/>
  <c r="Q352" i="1"/>
  <c r="Q1318" i="1"/>
  <c r="Q2978" i="1"/>
  <c r="Q2891" i="1"/>
  <c r="Q3514" i="1"/>
  <c r="Q2523" i="1"/>
  <c r="Q2659" i="1"/>
  <c r="Q358" i="1"/>
  <c r="Q3044" i="1"/>
  <c r="Q2969" i="1"/>
  <c r="Q1530" i="1"/>
  <c r="Q2413" i="1"/>
  <c r="Q2702" i="1"/>
  <c r="Q2618" i="1"/>
  <c r="Q1037" i="1"/>
  <c r="Q1044" i="1"/>
  <c r="Q207" i="1"/>
  <c r="Q2742" i="1"/>
  <c r="Q1080" i="1"/>
  <c r="Q1045" i="1"/>
  <c r="Q1054" i="1"/>
  <c r="Q2425" i="1"/>
  <c r="Q2477" i="1"/>
  <c r="Q2712" i="1"/>
  <c r="Q3776" i="1"/>
  <c r="Q769" i="1"/>
  <c r="Q390" i="1"/>
  <c r="Q289" i="1"/>
  <c r="Q2416" i="1"/>
  <c r="Q2675" i="1"/>
  <c r="Q1174" i="1"/>
  <c r="Q1177" i="1"/>
  <c r="Q2686" i="1"/>
  <c r="Q2872" i="1"/>
  <c r="Q1203" i="1"/>
  <c r="Q2694" i="1"/>
  <c r="Q297" i="1"/>
  <c r="Q404" i="1"/>
  <c r="Q220" i="1"/>
  <c r="Q1250" i="1"/>
  <c r="Q2435" i="1"/>
  <c r="Q2885" i="1"/>
  <c r="Q1314" i="1"/>
  <c r="Q1316" i="1"/>
  <c r="Q1388" i="1"/>
  <c r="Q1461" i="1"/>
  <c r="Q2734" i="1"/>
  <c r="Q2680" i="1"/>
  <c r="Q1453" i="1"/>
  <c r="Q1528" i="1"/>
  <c r="Q2695" i="1"/>
  <c r="Q1462" i="1"/>
  <c r="Q318" i="1"/>
  <c r="Q1534" i="1"/>
  <c r="Q2875" i="1"/>
  <c r="Q1560" i="1"/>
  <c r="Q2956" i="1"/>
  <c r="Q1581" i="1"/>
  <c r="Q1625" i="1"/>
  <c r="Q3005" i="1"/>
  <c r="Q1580" i="1"/>
  <c r="Q1680" i="1"/>
  <c r="Q3060" i="1"/>
  <c r="Q2559" i="1"/>
  <c r="Q2858" i="1"/>
  <c r="Q254" i="1"/>
  <c r="Q2521" i="1"/>
  <c r="Q499" i="1"/>
  <c r="Q1872" i="1"/>
  <c r="Q3196" i="1"/>
  <c r="Q2018" i="1"/>
  <c r="Q2199" i="1"/>
  <c r="Q2017" i="1"/>
  <c r="Q2022" i="1"/>
  <c r="Q504" i="1"/>
  <c r="Q2741" i="1"/>
  <c r="Q2104" i="1"/>
  <c r="Q2113" i="1"/>
  <c r="Q2140" i="1"/>
  <c r="Q2168" i="1"/>
  <c r="Q2171" i="1"/>
  <c r="Q2180" i="1"/>
  <c r="Q2188" i="1"/>
  <c r="Q3299" i="1"/>
  <c r="Q2564" i="1"/>
  <c r="Q368" i="1"/>
  <c r="Q3103" i="1"/>
  <c r="Q2724" i="1"/>
  <c r="Q2711" i="1"/>
  <c r="Q3047" i="1"/>
  <c r="Q1310" i="1"/>
  <c r="Q545" i="1"/>
  <c r="Q3149" i="1"/>
  <c r="Q2877" i="1"/>
  <c r="Q2229" i="1"/>
  <c r="Q2646" i="1"/>
  <c r="Q2716" i="1"/>
  <c r="Q2656" i="1"/>
  <c r="Q455" i="1"/>
  <c r="Q3558" i="1"/>
  <c r="Q2868" i="1"/>
  <c r="Q962" i="1"/>
  <c r="Q3245" i="1"/>
  <c r="Q430" i="1"/>
  <c r="Q620" i="1"/>
  <c r="Q3072" i="1"/>
  <c r="Q2987" i="1"/>
  <c r="Q292" i="1"/>
  <c r="Q2773" i="1"/>
  <c r="Q2404" i="1"/>
  <c r="Q3097" i="1"/>
  <c r="Q2340" i="1"/>
  <c r="Q3003" i="1"/>
  <c r="Q2994" i="1"/>
  <c r="Q1070" i="1"/>
  <c r="Q2553" i="1"/>
  <c r="Q2787" i="1"/>
  <c r="Q2736" i="1"/>
  <c r="Q1187" i="1"/>
  <c r="Q2552" i="1"/>
  <c r="Q2488" i="1"/>
  <c r="Q2568" i="1"/>
  <c r="Q1222" i="1"/>
  <c r="Q2911" i="1"/>
  <c r="Q3062" i="1"/>
  <c r="Q3115" i="1"/>
  <c r="Q1302" i="1"/>
  <c r="Q2249" i="1"/>
  <c r="Q660" i="1"/>
  <c r="Q509" i="1"/>
  <c r="Q2373" i="1"/>
  <c r="Q2424" i="1"/>
  <c r="Q3476" i="1"/>
  <c r="Q2746" i="1"/>
  <c r="Q1400" i="1"/>
  <c r="Q2849" i="1"/>
  <c r="Q3601" i="1"/>
  <c r="Q1917" i="1"/>
  <c r="Q2463" i="1"/>
  <c r="Q95" i="1"/>
  <c r="Q236" i="1"/>
  <c r="Q2758" i="1"/>
  <c r="Q2303" i="1"/>
  <c r="Q1588" i="1"/>
  <c r="Q2606" i="1"/>
  <c r="Q2803" i="1"/>
  <c r="Q3036" i="1"/>
  <c r="Q923" i="1"/>
  <c r="Q3182" i="1"/>
  <c r="Q2465" i="1"/>
  <c r="Q570" i="1"/>
  <c r="Q3199" i="1"/>
  <c r="Q3234" i="1"/>
  <c r="Q2624" i="1"/>
  <c r="Q2948" i="1"/>
  <c r="Q2759" i="1"/>
  <c r="Q2924" i="1"/>
  <c r="Q2374" i="1"/>
  <c r="Q2316" i="1"/>
  <c r="Q597" i="1"/>
  <c r="Q3126" i="1"/>
  <c r="Q2950" i="1"/>
  <c r="Q2154" i="1"/>
  <c r="Q2582" i="1"/>
  <c r="Q2699" i="1"/>
  <c r="Q2662" i="1"/>
  <c r="Q3118" i="1"/>
  <c r="Q408" i="1"/>
  <c r="Q682" i="1"/>
  <c r="Q2537" i="1"/>
  <c r="Q2862" i="1"/>
  <c r="Q709" i="1"/>
  <c r="Q2245" i="1"/>
  <c r="Q2676" i="1"/>
  <c r="Q2535" i="1"/>
  <c r="Q3169" i="1"/>
  <c r="Q739" i="1"/>
  <c r="Q3975" i="1"/>
  <c r="Q2812" i="1"/>
  <c r="Q743" i="1"/>
  <c r="Q2921" i="1"/>
  <c r="Q452" i="1"/>
  <c r="Q775" i="1"/>
  <c r="Q792" i="1"/>
  <c r="Q2790" i="1"/>
  <c r="Q2799" i="1"/>
  <c r="Q2713" i="1"/>
  <c r="Q3113" i="1"/>
  <c r="Q3052" i="1"/>
  <c r="Q1665" i="1"/>
  <c r="Q3110" i="1"/>
  <c r="Q3265" i="1"/>
  <c r="Q2550" i="1"/>
  <c r="Q1993" i="1"/>
  <c r="Q1791" i="1"/>
  <c r="Q2216" i="1"/>
  <c r="Q2195" i="1"/>
  <c r="Q3497" i="1"/>
  <c r="Q2906" i="1"/>
  <c r="Q527" i="1"/>
  <c r="Q2583" i="1"/>
  <c r="Q3463" i="1"/>
  <c r="Q3362" i="1"/>
  <c r="Q2335" i="1"/>
  <c r="Q2810" i="1"/>
  <c r="Q1073" i="1"/>
  <c r="Q2751" i="1"/>
  <c r="Q3125" i="1"/>
  <c r="Q2792" i="1"/>
  <c r="Q3249" i="1"/>
  <c r="Q3966" i="1"/>
  <c r="Q2996" i="1"/>
  <c r="Q3030" i="1"/>
  <c r="Q2665" i="1"/>
  <c r="Q2679" i="1"/>
  <c r="Q2889" i="1"/>
  <c r="Q2932" i="1"/>
  <c r="Q2845" i="1"/>
  <c r="Q2783" i="1"/>
  <c r="Q2853" i="1"/>
  <c r="Q387" i="1"/>
  <c r="Q2386" i="1"/>
  <c r="Q1419" i="1"/>
  <c r="Q2914" i="1"/>
  <c r="Q1619" i="1"/>
  <c r="Q2913" i="1"/>
  <c r="Q1649" i="1"/>
  <c r="Q3771" i="1"/>
  <c r="Q3250" i="1"/>
  <c r="Q1686" i="1"/>
  <c r="Q3520" i="1"/>
  <c r="Q2512" i="1"/>
  <c r="Q3019" i="1"/>
  <c r="Q2943" i="1"/>
  <c r="Q2067" i="1"/>
  <c r="Q196" i="1"/>
  <c r="Q2663" i="1"/>
  <c r="Q3141" i="1"/>
  <c r="Q2045" i="1"/>
  <c r="Q2046" i="1"/>
  <c r="Q2062" i="1"/>
  <c r="Q2075" i="1"/>
  <c r="Q2984" i="1"/>
  <c r="Q2267" i="1"/>
  <c r="Q2105" i="1"/>
  <c r="Q2657" i="1"/>
  <c r="Q2997" i="1"/>
  <c r="Q2240" i="1"/>
  <c r="Q3146" i="1"/>
  <c r="Q3171" i="1"/>
  <c r="Q2464" i="1"/>
  <c r="Q145" i="1"/>
  <c r="Q2707" i="1"/>
  <c r="Q2408" i="1"/>
  <c r="Q150" i="1"/>
  <c r="Q3033" i="1"/>
  <c r="Q2622" i="1"/>
  <c r="Q3012" i="1"/>
  <c r="Q3231" i="1"/>
  <c r="Q2988" i="1"/>
  <c r="Q2344" i="1"/>
  <c r="Q3173" i="1"/>
  <c r="Q3714" i="1"/>
  <c r="Q2739" i="1"/>
  <c r="Q3086" i="1"/>
  <c r="Q1114" i="1"/>
  <c r="Q3112" i="1"/>
  <c r="Q2621" i="1"/>
  <c r="Q3879" i="1"/>
  <c r="Q537" i="1"/>
  <c r="Q3267" i="1"/>
  <c r="Q3167" i="1"/>
  <c r="Q2991" i="1"/>
  <c r="Q2999" i="1"/>
  <c r="Q567" i="1"/>
  <c r="Q2869" i="1"/>
  <c r="Q2818" i="1"/>
  <c r="Q3788" i="1"/>
  <c r="Q2549" i="1"/>
  <c r="Q1329" i="1"/>
  <c r="Q2962" i="1"/>
  <c r="Q2797" i="1"/>
  <c r="Q2992" i="1"/>
  <c r="Q2701" i="1"/>
  <c r="Q3142" i="1"/>
  <c r="Q1541" i="1"/>
  <c r="Q3147" i="1"/>
  <c r="Q2952" i="1"/>
  <c r="Q3228" i="1"/>
  <c r="Q2258" i="1"/>
  <c r="Q2878" i="1"/>
  <c r="Q2379" i="1"/>
  <c r="Q3464" i="1"/>
  <c r="Q2259" i="1"/>
  <c r="Q3185" i="1"/>
  <c r="Q2708" i="1"/>
  <c r="Q2371" i="1"/>
  <c r="Q2162" i="1"/>
  <c r="Q2637" i="1"/>
  <c r="Q2836" i="1"/>
  <c r="Q3114" i="1"/>
  <c r="Q2450" i="1"/>
  <c r="Q3435" i="1"/>
  <c r="Q2944" i="1"/>
  <c r="Q3559" i="1"/>
  <c r="Q3562" i="1"/>
  <c r="Q3871" i="1"/>
  <c r="Q2457" i="1"/>
  <c r="Q2132" i="1"/>
  <c r="Q2150" i="1"/>
  <c r="Q2181" i="1"/>
  <c r="Q2886" i="1"/>
  <c r="Q3011" i="1"/>
  <c r="Q3132" i="1"/>
  <c r="Q3042" i="1"/>
  <c r="Q2971" i="1"/>
  <c r="Q3049" i="1"/>
  <c r="Q1207" i="1"/>
  <c r="Q2959" i="1"/>
  <c r="Q2888" i="1"/>
  <c r="Q2280" i="1"/>
  <c r="Q3230" i="1"/>
  <c r="Q2651" i="1"/>
  <c r="Q2843" i="1"/>
  <c r="Q2816" i="1"/>
  <c r="Q2654" i="1"/>
  <c r="Q1626" i="1"/>
  <c r="Q3035" i="1"/>
  <c r="Q2912" i="1"/>
  <c r="Q3124" i="1"/>
  <c r="Q438" i="1"/>
  <c r="Q3553" i="1"/>
  <c r="Q2823" i="1"/>
  <c r="Q2677" i="1"/>
  <c r="Q2476" i="1"/>
  <c r="Q211" i="1"/>
  <c r="Q2341" i="1"/>
  <c r="Q2890" i="1"/>
  <c r="Q3054" i="1"/>
  <c r="Q3560" i="1"/>
  <c r="Q2907" i="1"/>
  <c r="Q2798" i="1"/>
  <c r="Q2698" i="1"/>
  <c r="Q3425" i="1"/>
  <c r="Q2937" i="1"/>
  <c r="Q2802" i="1"/>
  <c r="Q2696" i="1"/>
  <c r="Q2896" i="1"/>
  <c r="Q3176" i="1"/>
  <c r="Q3223" i="1"/>
  <c r="Q2801" i="1"/>
  <c r="Q2509" i="1"/>
  <c r="Q2970" i="1"/>
  <c r="Q3073" i="1"/>
  <c r="Q1632" i="1"/>
  <c r="Q3127" i="1"/>
  <c r="Q3509" i="1"/>
  <c r="Q2308" i="1"/>
  <c r="Q2671" i="1"/>
  <c r="Q2499" i="1"/>
  <c r="Q2640" i="1"/>
  <c r="Q2774" i="1"/>
  <c r="Q2560" i="1"/>
  <c r="Q3091" i="1"/>
  <c r="Q3246" i="1"/>
  <c r="Q1986" i="1"/>
  <c r="Q2725" i="1"/>
  <c r="Q2511" i="1"/>
  <c r="Q2942" i="1"/>
  <c r="Q2706" i="1"/>
  <c r="Q2052" i="1"/>
  <c r="Q3657" i="1"/>
  <c r="Q2995" i="1"/>
  <c r="Q2145" i="1"/>
  <c r="Q3319" i="1"/>
  <c r="Q3151" i="1"/>
  <c r="Q2955" i="1"/>
  <c r="Q2846" i="1"/>
  <c r="Q3029" i="1"/>
  <c r="Q648" i="1"/>
  <c r="Q3007" i="1"/>
  <c r="Q3153" i="1"/>
  <c r="Q3016" i="1"/>
  <c r="Q2200" i="1"/>
  <c r="Q3001" i="1"/>
  <c r="Q3190" i="1"/>
  <c r="Q2908" i="1"/>
  <c r="Q3613" i="1"/>
  <c r="Q3937" i="1"/>
  <c r="Q3006" i="1"/>
  <c r="Q2315" i="1"/>
  <c r="Q2789" i="1"/>
  <c r="Q850" i="1"/>
  <c r="Q2985" i="1"/>
  <c r="Q306" i="1"/>
  <c r="Q3595" i="1"/>
  <c r="Q2545" i="1"/>
  <c r="Q2894" i="1"/>
  <c r="Q3283" i="1"/>
  <c r="Q3135" i="1"/>
  <c r="Q3969" i="1"/>
  <c r="Q2660" i="1"/>
  <c r="Q3026" i="1"/>
  <c r="Q3530" i="1"/>
  <c r="Q2367" i="1"/>
  <c r="Q2693" i="1"/>
  <c r="Q2528" i="1"/>
  <c r="Q2310" i="1"/>
  <c r="Q2567" i="1"/>
  <c r="Q2506" i="1"/>
  <c r="Q2954" i="1"/>
  <c r="Q2957" i="1"/>
  <c r="Q3506" i="1"/>
  <c r="Q420" i="1"/>
  <c r="Q3116" i="1"/>
  <c r="Q2076" i="1"/>
  <c r="Q2603" i="1"/>
  <c r="Q3328" i="1"/>
  <c r="Q3539" i="1"/>
  <c r="Q3045" i="1"/>
  <c r="Q3247" i="1"/>
  <c r="Q2922" i="1"/>
  <c r="Q2339" i="1"/>
  <c r="Q2939" i="1"/>
  <c r="Q3051" i="1"/>
  <c r="Q2762" i="1"/>
  <c r="Q2990" i="1"/>
  <c r="Q2507" i="1"/>
  <c r="Q3421" i="1"/>
  <c r="Q2867" i="1"/>
  <c r="Q2975" i="1"/>
  <c r="Q3074" i="1"/>
  <c r="Q2769" i="1"/>
  <c r="Q3460" i="1"/>
  <c r="Q2539" i="1"/>
  <c r="Q2620" i="1"/>
  <c r="Q3342" i="1"/>
  <c r="Q3138" i="1"/>
  <c r="Q2794" i="1"/>
  <c r="Q2423" i="1"/>
  <c r="Q2426" i="1"/>
  <c r="Q2437" i="1"/>
  <c r="Q3311" i="1"/>
  <c r="Q2883" i="1"/>
  <c r="Q4046" i="1"/>
  <c r="Q2884" i="1"/>
  <c r="Q3320" i="1"/>
  <c r="Q3117" i="1"/>
  <c r="Q2900" i="1"/>
  <c r="Q3895" i="1"/>
  <c r="Q2945" i="1"/>
  <c r="Q2780" i="1"/>
  <c r="Q2601" i="1"/>
  <c r="Q2625" i="1"/>
  <c r="Q2441" i="1"/>
  <c r="Q2378" i="1"/>
  <c r="Q2228" i="1"/>
  <c r="Q2749" i="1"/>
  <c r="Q656" i="1"/>
  <c r="Q2635" i="1"/>
  <c r="Q3990" i="1"/>
  <c r="Q3168" i="1"/>
  <c r="Q3980" i="1"/>
  <c r="Q2832" i="1"/>
  <c r="Q2837" i="1"/>
  <c r="Q2895" i="1"/>
  <c r="Q3608" i="1"/>
  <c r="Q2857" i="1"/>
  <c r="Q3222" i="1"/>
  <c r="Q3290" i="1"/>
  <c r="Q3305" i="1"/>
  <c r="Q3317" i="1"/>
  <c r="Q3890" i="1"/>
  <c r="Q774" i="1"/>
  <c r="Q3448" i="1"/>
  <c r="Q2483" i="1"/>
  <c r="Q2813" i="1"/>
  <c r="Q2275" i="1"/>
  <c r="Q2411" i="1"/>
  <c r="Q3870" i="1"/>
  <c r="Q341" i="1"/>
  <c r="Q4051" i="1"/>
  <c r="Q3780" i="1"/>
  <c r="Q3304" i="1"/>
  <c r="Q2648" i="1"/>
  <c r="Q2247" i="1"/>
  <c r="Q3000" i="1"/>
  <c r="Q3108" i="1"/>
  <c r="Q2469" i="1"/>
  <c r="Q2715" i="1"/>
  <c r="Q3069" i="1"/>
  <c r="Q3024" i="1"/>
  <c r="Q2951" i="1"/>
  <c r="Q2934" i="1"/>
  <c r="Q2673" i="1"/>
  <c r="Q3274" i="1"/>
  <c r="Q4001" i="1"/>
  <c r="Q3099" i="1"/>
  <c r="Q3102" i="1"/>
  <c r="Q2491" i="1"/>
  <c r="Q3043" i="1"/>
  <c r="Q3238" i="1"/>
  <c r="Q3239" i="1"/>
  <c r="Q2909" i="1"/>
  <c r="Q3461" i="1"/>
  <c r="Q3172" i="1"/>
  <c r="Q3174" i="1"/>
  <c r="Q3644" i="1"/>
  <c r="Q82" i="1"/>
  <c r="Q3264" i="1"/>
  <c r="Q3519" i="1"/>
  <c r="Q3649" i="1"/>
  <c r="Q3050" i="1"/>
  <c r="Q2687" i="1"/>
  <c r="Q3973" i="1"/>
  <c r="Q3315" i="1"/>
  <c r="Q3066" i="1"/>
  <c r="Q3227" i="1"/>
  <c r="Q3295" i="1"/>
  <c r="Q492" i="1"/>
  <c r="Q3027" i="1"/>
  <c r="Q2631" i="1"/>
  <c r="Q3008" i="1"/>
  <c r="Q3018" i="1"/>
  <c r="Q3025" i="1"/>
  <c r="Q3163" i="1"/>
  <c r="Q2967" i="1"/>
  <c r="Q3615" i="1"/>
  <c r="Q3628" i="1"/>
  <c r="Q2899" i="1"/>
  <c r="Q3648" i="1"/>
  <c r="Q2854" i="1"/>
  <c r="Q3659" i="1"/>
  <c r="Q2760" i="1"/>
  <c r="Q2904" i="1"/>
  <c r="Q2976" i="1"/>
  <c r="Q3802" i="1"/>
  <c r="Q3256" i="1"/>
  <c r="Q3079" i="1"/>
  <c r="Q3288" i="1"/>
  <c r="Q2169" i="1"/>
  <c r="Q2525" i="1"/>
  <c r="Q2720" i="1"/>
  <c r="Q3090" i="1"/>
  <c r="Q2879" i="1"/>
  <c r="Q2529" i="1"/>
  <c r="Q2566" i="1"/>
  <c r="Q2726" i="1"/>
  <c r="Q3294" i="1"/>
  <c r="Q3144" i="1"/>
  <c r="Q3081" i="1"/>
  <c r="Q2833" i="1"/>
  <c r="Q3010" i="1"/>
  <c r="Q2905" i="1"/>
  <c r="Q3015" i="1"/>
  <c r="Q2738" i="1"/>
  <c r="Q3109" i="1"/>
  <c r="Q3892" i="1"/>
  <c r="Q3495" i="1"/>
  <c r="Q3152" i="1"/>
  <c r="Q2844" i="1"/>
  <c r="Q3538" i="1"/>
  <c r="Q3261" i="1"/>
  <c r="Q3913" i="1"/>
  <c r="Q3096" i="1"/>
  <c r="Q3852" i="1"/>
  <c r="Q2414" i="1"/>
  <c r="Q3209" i="1"/>
  <c r="Q2859" i="1"/>
  <c r="Q3761" i="1"/>
  <c r="Q3774" i="1"/>
  <c r="Q3237" i="1"/>
  <c r="Q2983" i="1"/>
  <c r="Q2826" i="1"/>
  <c r="Q2757" i="1"/>
  <c r="Q2935" i="1"/>
  <c r="Q3119" i="1"/>
  <c r="Q3804" i="1"/>
  <c r="Q3344" i="1"/>
  <c r="Q2963" i="1"/>
  <c r="Q3134" i="1"/>
  <c r="Q3210" i="1"/>
  <c r="Q2765" i="1"/>
  <c r="Q2384" i="1"/>
  <c r="Q2697" i="1"/>
  <c r="Q2764" i="1"/>
  <c r="Q3203" i="1"/>
  <c r="Q3121" i="1"/>
  <c r="Q3219" i="1"/>
  <c r="Q3561" i="1"/>
  <c r="Q3618" i="1"/>
  <c r="Q3671" i="1"/>
  <c r="Q3056" i="1"/>
  <c r="Q3730" i="1"/>
  <c r="Q2986" i="1"/>
  <c r="Q3858" i="1"/>
  <c r="Q3255" i="1"/>
  <c r="Q451" i="1"/>
  <c r="Q2873" i="1"/>
  <c r="Q3959" i="1"/>
  <c r="Q2929" i="1"/>
  <c r="Q3900" i="1"/>
  <c r="Q3617" i="1"/>
  <c r="Q2778" i="1"/>
  <c r="Q2786" i="1"/>
  <c r="Q3904" i="1"/>
  <c r="Q3974" i="1"/>
  <c r="Q2605" i="1"/>
  <c r="Q3443" i="1"/>
  <c r="Q2953" i="1"/>
  <c r="Q3179" i="1"/>
  <c r="Q3272" i="1"/>
  <c r="Q3925" i="1"/>
  <c r="Q529" i="1"/>
  <c r="Q2363" i="1"/>
  <c r="Q2623" i="1"/>
  <c r="Q3059" i="1"/>
  <c r="Q2928" i="1"/>
  <c r="Q2941" i="1"/>
  <c r="Q3455" i="1"/>
  <c r="Q3208" i="1"/>
  <c r="Q3156" i="1"/>
  <c r="Q3158" i="1"/>
  <c r="Q3039" i="1"/>
  <c r="Q3175" i="1"/>
  <c r="Q3864" i="1"/>
  <c r="Q7" i="1"/>
  <c r="Q2748" i="1"/>
  <c r="Q383" i="1"/>
  <c r="Q3084" i="1"/>
  <c r="Q3532" i="1"/>
  <c r="Q3120" i="1"/>
  <c r="Q3474" i="1"/>
  <c r="Q3517" i="1"/>
  <c r="Q2771" i="1"/>
  <c r="Q3384" i="1"/>
  <c r="Q2946" i="1"/>
  <c r="Q2737" i="1"/>
  <c r="Q2740" i="1"/>
  <c r="Q3302" i="1"/>
  <c r="Q2834" i="1"/>
  <c r="Q3105" i="1"/>
  <c r="Q3258" i="1"/>
  <c r="Q3107" i="1"/>
  <c r="Q3053" i="1"/>
  <c r="Q3137" i="1"/>
  <c r="Q3181" i="1"/>
  <c r="Q3978" i="1"/>
  <c r="Q3453" i="1"/>
  <c r="Q3202" i="1"/>
  <c r="Q3211" i="1"/>
  <c r="Q3240" i="1"/>
  <c r="Q3812" i="1"/>
  <c r="Q3268" i="1"/>
  <c r="Q3929" i="1"/>
  <c r="Q2830" i="1"/>
  <c r="Q3512" i="1"/>
  <c r="Q3594" i="1"/>
  <c r="Q3273" i="1"/>
  <c r="Q3080" i="1"/>
  <c r="Q3434" i="1"/>
  <c r="Q3444" i="1"/>
  <c r="Q3826" i="1"/>
  <c r="Q2933" i="1"/>
  <c r="Q3122" i="1"/>
  <c r="Q3581" i="1"/>
  <c r="Q3214" i="1"/>
  <c r="Q3224" i="1"/>
  <c r="Q2981" i="1"/>
  <c r="Q3259" i="1"/>
  <c r="Q3891" i="1"/>
  <c r="Q2743" i="1"/>
  <c r="Q3363" i="1"/>
  <c r="Q3389" i="1"/>
  <c r="Q2838" i="1"/>
  <c r="Q3422" i="1"/>
  <c r="Q2940" i="1"/>
  <c r="Q3451" i="1"/>
  <c r="Q2949" i="1"/>
  <c r="Q3531" i="1"/>
  <c r="Q3164" i="1"/>
  <c r="Q3178" i="1"/>
  <c r="Q2851" i="1"/>
  <c r="Q3189" i="1"/>
  <c r="Q3206" i="1"/>
  <c r="Q3701" i="1"/>
  <c r="Q3057" i="1"/>
  <c r="Q3759" i="1"/>
  <c r="Q3229" i="1"/>
  <c r="Q2714" i="1"/>
  <c r="Q3781" i="1"/>
  <c r="Q3806" i="1"/>
  <c r="Q3818" i="1"/>
  <c r="Q3849" i="1"/>
  <c r="Q3257" i="1"/>
  <c r="Q3882" i="1"/>
  <c r="Q3886" i="1"/>
  <c r="Q3979" i="1"/>
  <c r="Q3982" i="1"/>
  <c r="Q2998" i="1"/>
  <c r="Q3300" i="1"/>
  <c r="Q2882" i="1"/>
  <c r="Q3308" i="1"/>
  <c r="Q3324" i="1"/>
  <c r="Q3684" i="1"/>
  <c r="Q3775" i="1"/>
  <c r="Q3587" i="1"/>
  <c r="Q2887" i="1"/>
  <c r="Q3021" i="1"/>
  <c r="Q3407" i="1"/>
  <c r="Q3028" i="1"/>
  <c r="Q3157" i="1"/>
  <c r="Q3579" i="1"/>
  <c r="Q2847" i="1"/>
  <c r="Q2755" i="1"/>
  <c r="Q3591" i="1"/>
  <c r="Q2855" i="1"/>
  <c r="Q3847" i="1"/>
  <c r="Q3278" i="1"/>
  <c r="Q3282" i="1"/>
  <c r="Q3088" i="1"/>
  <c r="Q3098" i="1"/>
  <c r="Q3009" i="1"/>
  <c r="Q3310" i="1"/>
  <c r="Q2609" i="1"/>
  <c r="Q2898" i="1"/>
  <c r="Q3760" i="1"/>
  <c r="Q3588" i="1"/>
  <c r="Q2918" i="1"/>
  <c r="Q3106" i="1"/>
  <c r="Q3341" i="1"/>
  <c r="Q2931" i="1"/>
  <c r="Q3165" i="1"/>
  <c r="Q3166" i="1"/>
  <c r="Q3192" i="1"/>
  <c r="Q3220" i="1"/>
  <c r="Q3221" i="1"/>
  <c r="Q3744" i="1"/>
  <c r="Q3271" i="1"/>
  <c r="Q3083" i="1"/>
  <c r="Q3960" i="1"/>
  <c r="Q3004" i="1"/>
  <c r="Q3313" i="1"/>
  <c r="Q3787" i="1"/>
  <c r="Q3287" i="1"/>
  <c r="Q2926" i="1"/>
  <c r="Q3323" i="1"/>
  <c r="Q3753" i="1"/>
  <c r="Q3263" i="1"/>
  <c r="Q3896" i="1"/>
  <c r="Q3276" i="1"/>
  <c r="Q3130" i="1"/>
  <c r="Q3621" i="1"/>
  <c r="Q3624" i="1"/>
  <c r="Q2856" i="1"/>
  <c r="Q3216" i="1"/>
  <c r="Q3217" i="1"/>
  <c r="Q3902" i="1"/>
  <c r="Q3907" i="1"/>
  <c r="Q3082" i="1"/>
  <c r="Q4019" i="1"/>
  <c r="Q3095" i="1"/>
  <c r="Q3322" i="1"/>
  <c r="Q3215" i="1"/>
  <c r="Q3782" i="1"/>
  <c r="Q3279" i="1"/>
  <c r="Q3154" i="1"/>
  <c r="Q3100" i="1"/>
  <c r="Q3013" i="1"/>
  <c r="Q3430" i="1"/>
  <c r="Q3479" i="1"/>
  <c r="Q3343" i="1"/>
  <c r="Q3123" i="1"/>
  <c r="Q3159" i="1"/>
  <c r="Q3161" i="1"/>
  <c r="Q3162" i="1"/>
  <c r="Q3631" i="1"/>
  <c r="Q3207" i="1"/>
  <c r="Q844" i="1"/>
  <c r="Q3814" i="1"/>
  <c r="Q3828" i="1"/>
  <c r="Q3253" i="1"/>
  <c r="Q2866" i="1"/>
  <c r="Q2831" i="1"/>
  <c r="Q3598" i="1"/>
  <c r="Q965" i="1"/>
  <c r="Q3935" i="1"/>
  <c r="Q3316" i="1"/>
  <c r="Q3194" i="1"/>
  <c r="Q3212" i="1"/>
  <c r="Q3321" i="1"/>
  <c r="Q3905" i="1"/>
  <c r="Q3406" i="1"/>
  <c r="Q3475" i="1"/>
  <c r="Q3557" i="1"/>
  <c r="Q3658" i="1"/>
  <c r="Q3754" i="1"/>
  <c r="Q3236" i="1"/>
  <c r="Q3845" i="1"/>
  <c r="Q3076" i="1"/>
  <c r="Q3984" i="1"/>
  <c r="Q3991" i="1"/>
  <c r="Q4026" i="1"/>
  <c r="Q3314" i="1"/>
  <c r="Q3409" i="1"/>
  <c r="Q3410" i="1"/>
  <c r="Q3128" i="1"/>
  <c r="Q3551" i="1"/>
  <c r="Q2630" i="1"/>
  <c r="Q3184" i="1"/>
  <c r="Q3629" i="1"/>
  <c r="Q3191" i="1"/>
  <c r="Q3061" i="1"/>
  <c r="Q3765" i="1"/>
  <c r="Q3773" i="1"/>
  <c r="Q2863" i="1"/>
  <c r="Q3793" i="1"/>
  <c r="Q3816" i="1"/>
  <c r="Q3248" i="1"/>
  <c r="Q3270" i="1"/>
  <c r="Q3277" i="1"/>
  <c r="Q3285" i="1"/>
  <c r="Q3942" i="1"/>
  <c r="Q2993" i="1"/>
  <c r="Q3981" i="1"/>
  <c r="Q3296" i="1"/>
  <c r="Q3298" i="1"/>
  <c r="Q3002" i="1"/>
  <c r="Q2881" i="1"/>
  <c r="Q3306" i="1"/>
  <c r="Q3307" i="1"/>
  <c r="Q3309" i="1"/>
  <c r="Q4065" i="1"/>
  <c r="Q4098" i="1"/>
  <c r="Q3020" i="1"/>
  <c r="Q3952" i="1"/>
  <c r="Q2871" i="1"/>
  <c r="Q3101" i="1"/>
  <c r="Q3218" i="1"/>
  <c r="Q3972" i="1"/>
  <c r="Q3155" i="1"/>
  <c r="Q3536" i="1"/>
  <c r="Q3183" i="1"/>
  <c r="Q3604" i="1"/>
  <c r="Q3252" i="1"/>
  <c r="Q3284" i="1"/>
  <c r="Q4070" i="1"/>
  <c r="Q4089" i="1"/>
  <c r="Q4090" i="1"/>
  <c r="Q3374" i="1"/>
  <c r="Q3133" i="1"/>
  <c r="Q3478" i="1"/>
  <c r="Q3160" i="1"/>
  <c r="Q3188" i="1"/>
  <c r="Q2903" i="1"/>
  <c r="Q3740" i="1"/>
  <c r="Q3930" i="1"/>
  <c r="Q3944" i="1"/>
  <c r="Q2636" i="1"/>
  <c r="Q4025" i="1"/>
  <c r="Q4108" i="1"/>
  <c r="Q3893" i="1"/>
  <c r="Q2772" i="1"/>
  <c r="Q3504" i="1"/>
  <c r="Q3719" i="1"/>
  <c r="Q3364" i="1"/>
  <c r="Q3627" i="1"/>
  <c r="Q3065" i="1"/>
  <c r="Q4093" i="1"/>
  <c r="Q3510" i="1"/>
  <c r="Q3177" i="1"/>
  <c r="Q3584" i="1"/>
  <c r="Q3650" i="1"/>
  <c r="Q3201" i="1"/>
  <c r="Q3664" i="1"/>
  <c r="Q3205" i="1"/>
  <c r="Q3706" i="1"/>
  <c r="Q2979" i="1"/>
  <c r="Q3070" i="1"/>
  <c r="Q3262" i="1"/>
  <c r="Q3089" i="1"/>
  <c r="Q2723" i="1"/>
  <c r="Q4053" i="1"/>
  <c r="Q3391" i="1"/>
  <c r="Q3467" i="1"/>
  <c r="Q2008" i="1"/>
  <c r="Q650" i="1"/>
  <c r="Q3452" i="1"/>
  <c r="Q3582" i="1"/>
  <c r="Q3225" i="1"/>
  <c r="Q3352" i="1"/>
  <c r="Q3438" i="1"/>
  <c r="Q3554" i="1"/>
  <c r="Q3600" i="1"/>
  <c r="Q3605" i="1"/>
  <c r="Q3729" i="1"/>
  <c r="Q3983" i="1"/>
  <c r="Q3303" i="1"/>
  <c r="Q4059" i="1"/>
  <c r="Q4072" i="1"/>
  <c r="Q3325" i="1"/>
  <c r="Q3338" i="1"/>
  <c r="Q3347" i="1"/>
  <c r="Q3376" i="1"/>
  <c r="Q3402" i="1"/>
  <c r="Q3420" i="1"/>
  <c r="Q3436" i="1"/>
  <c r="Q3466" i="1"/>
  <c r="Q3136" i="1"/>
  <c r="Q3482" i="1"/>
  <c r="Q3498" i="1"/>
  <c r="Q3528" i="1"/>
  <c r="Q2044" i="1"/>
  <c r="Q3041" i="1"/>
  <c r="Q3180" i="1"/>
  <c r="Q3593" i="1"/>
  <c r="Q3187" i="1"/>
  <c r="Q3632" i="1"/>
  <c r="Q3693" i="1"/>
  <c r="Q3703" i="1"/>
  <c r="Q3723" i="1"/>
  <c r="Q3749" i="1"/>
  <c r="Q3751" i="1"/>
  <c r="Q3762" i="1"/>
  <c r="Q3772" i="1"/>
  <c r="Q260" i="1"/>
  <c r="Q3807" i="1"/>
  <c r="Q3821" i="1"/>
  <c r="Q3851" i="1"/>
  <c r="Q3897" i="1"/>
  <c r="Q3275" i="1"/>
  <c r="Q3919" i="1"/>
  <c r="Q3280" i="1"/>
  <c r="Q2870" i="1"/>
  <c r="Q3968" i="1"/>
  <c r="Q3985" i="1"/>
  <c r="Q3292" i="1"/>
  <c r="Q3293" i="1"/>
  <c r="Q3994" i="1"/>
  <c r="Q3297" i="1"/>
  <c r="Q2721" i="1"/>
  <c r="Q3092" i="1"/>
  <c r="Q3094" i="1"/>
  <c r="Q4031" i="1"/>
  <c r="Q4036" i="1"/>
  <c r="Q4050" i="1"/>
  <c r="Q4078" i="1"/>
  <c r="Q3318" i="1"/>
  <c r="Q4105" i="1"/>
  <c r="Q4106" i="1"/>
  <c r="Q3446" i="1"/>
  <c r="Q3345" i="1"/>
  <c r="Q3508" i="1"/>
  <c r="Q3063" i="1"/>
  <c r="Q3242" i="1"/>
  <c r="Q3837" i="1"/>
  <c r="Q3653" i="1"/>
  <c r="Q3933" i="1"/>
  <c r="Q4069" i="1"/>
  <c r="Q3392" i="1"/>
  <c r="Q3129" i="1"/>
  <c r="Q3477" i="1"/>
  <c r="Q3564" i="1"/>
  <c r="Q3656" i="1"/>
  <c r="Q3692" i="1"/>
  <c r="Q3758" i="1"/>
  <c r="Q3286" i="1"/>
  <c r="Q3349" i="1"/>
  <c r="Q3400" i="1"/>
  <c r="Q3404" i="1"/>
  <c r="Q3140" i="1"/>
  <c r="Q3523" i="1"/>
  <c r="Q3586" i="1"/>
  <c r="Q3186" i="1"/>
  <c r="Q3596" i="1"/>
  <c r="Q3609" i="1"/>
  <c r="Q3634" i="1"/>
  <c r="Q3193" i="1"/>
  <c r="Q3682" i="1"/>
  <c r="Q3691" i="1"/>
  <c r="Q3213" i="1"/>
  <c r="Q3720" i="1"/>
  <c r="Q3831" i="1"/>
  <c r="Q3833" i="1"/>
  <c r="Q3260" i="1"/>
  <c r="Q3883" i="1"/>
  <c r="Q3884" i="1"/>
  <c r="Q3281" i="1"/>
  <c r="Q3938" i="1"/>
  <c r="Q3989" i="1"/>
  <c r="Q4024" i="1"/>
  <c r="Q4048" i="1"/>
  <c r="Q4058" i="1"/>
  <c r="Q4062" i="1"/>
  <c r="Q4076" i="1"/>
  <c r="Q4081" i="1"/>
  <c r="Q4103" i="1"/>
  <c r="Q3502" i="1"/>
  <c r="Q3635" i="1"/>
  <c r="Q3750" i="1"/>
  <c r="Q4100" i="1"/>
  <c r="Q3366" i="1"/>
  <c r="Q3396" i="1"/>
  <c r="Q3555" i="1"/>
  <c r="Q2973" i="1"/>
  <c r="Q3713" i="1"/>
  <c r="Q3819" i="1"/>
  <c r="Q3965" i="1"/>
  <c r="Q4023" i="1"/>
  <c r="Q4045" i="1"/>
  <c r="Q4075" i="1"/>
  <c r="Q3104" i="1"/>
  <c r="Q4115" i="1"/>
  <c r="Q3403" i="1"/>
  <c r="Q3501" i="1"/>
  <c r="Q3529" i="1"/>
  <c r="Q3675" i="1"/>
  <c r="Q3766" i="1"/>
  <c r="Q3068" i="1"/>
  <c r="Q3235" i="1"/>
  <c r="Q3797" i="1"/>
  <c r="Q3842" i="1"/>
  <c r="Q3843" i="1"/>
  <c r="Q3915" i="1"/>
  <c r="Q3943" i="1"/>
  <c r="Q3946" i="1"/>
  <c r="Q3951" i="1"/>
  <c r="Q3970" i="1"/>
  <c r="Q4006" i="1"/>
  <c r="Q4080" i="1"/>
  <c r="Q3326" i="1"/>
  <c r="Q3353" i="1"/>
  <c r="Q3373" i="1"/>
  <c r="Q3375" i="1"/>
  <c r="Q3413" i="1"/>
  <c r="Q3416" i="1"/>
  <c r="Q3432" i="1"/>
  <c r="Q3441" i="1"/>
  <c r="Q3442" i="1"/>
  <c r="Q3456" i="1"/>
  <c r="Q3458" i="1"/>
  <c r="Q3465" i="1"/>
  <c r="Q3468" i="1"/>
  <c r="Q3471" i="1"/>
  <c r="Q3473" i="1"/>
  <c r="Q3491" i="1"/>
  <c r="Q3500" i="1"/>
  <c r="Q3505" i="1"/>
  <c r="Q3511" i="1"/>
  <c r="Q3515" i="1"/>
  <c r="Q3566" i="1"/>
  <c r="Q3592" i="1"/>
  <c r="Q3603" i="1"/>
  <c r="Q3607" i="1"/>
  <c r="Q3643" i="1"/>
  <c r="Q3652" i="1"/>
  <c r="Q3654" i="1"/>
  <c r="Q3665" i="1"/>
  <c r="Q3674" i="1"/>
  <c r="Q3690" i="1"/>
  <c r="Q3695" i="1"/>
  <c r="Q3709" i="1"/>
  <c r="Q3716" i="1"/>
  <c r="Q3724" i="1"/>
  <c r="Q3732" i="1"/>
  <c r="Q3733" i="1"/>
  <c r="Q3739" i="1"/>
  <c r="Q3741" i="1"/>
  <c r="Q3764" i="1"/>
  <c r="Q3778" i="1"/>
  <c r="Q3785" i="1"/>
  <c r="Q3835" i="1"/>
  <c r="Q3836" i="1"/>
  <c r="Q3838" i="1"/>
  <c r="Q3840" i="1"/>
  <c r="Q3841" i="1"/>
  <c r="Q3880" i="1"/>
  <c r="Q3888" i="1"/>
  <c r="Q3901" i="1"/>
  <c r="Q3903" i="1"/>
  <c r="Q3918" i="1"/>
  <c r="Q3945" i="1"/>
  <c r="Q3947" i="1"/>
  <c r="Q3948" i="1"/>
  <c r="Q3962" i="1"/>
  <c r="Q3987" i="1"/>
  <c r="Q4002" i="1"/>
  <c r="Q4007" i="1"/>
  <c r="Q4009" i="1"/>
  <c r="Q4012" i="1"/>
  <c r="Q4020" i="1"/>
  <c r="Q4027" i="1"/>
  <c r="Q4028" i="1"/>
  <c r="Q4029" i="1"/>
  <c r="Q4047" i="1"/>
  <c r="Q4056" i="1"/>
  <c r="Q4064" i="1"/>
  <c r="Q4079" i="1"/>
  <c r="Q4084" i="1"/>
  <c r="Q4092" i="1"/>
  <c r="Q4094" i="1"/>
  <c r="Q4114" i="1"/>
  <c r="Q3327" i="1"/>
  <c r="Q3329" i="1"/>
  <c r="Q3330" i="1"/>
  <c r="Q3331" i="1"/>
  <c r="Q3332" i="1"/>
  <c r="Q3333" i="1"/>
  <c r="Q3334" i="1"/>
  <c r="Q3335" i="1"/>
  <c r="Q3336" i="1"/>
  <c r="Q3337" i="1"/>
  <c r="Q3339" i="1"/>
  <c r="Q3340" i="1"/>
  <c r="Q3346" i="1"/>
  <c r="Q3348" i="1"/>
  <c r="Q3350" i="1"/>
  <c r="Q3351" i="1"/>
  <c r="Q3354" i="1"/>
  <c r="Q3355" i="1"/>
  <c r="Q3356" i="1"/>
  <c r="Q3357" i="1"/>
  <c r="Q3358" i="1"/>
  <c r="Q3359" i="1"/>
  <c r="Q3360" i="1"/>
  <c r="Q3361" i="1"/>
  <c r="Q3365" i="1"/>
  <c r="Q3367" i="1"/>
  <c r="Q3368" i="1"/>
  <c r="Q3369" i="1"/>
  <c r="Q3370" i="1"/>
  <c r="Q3371" i="1"/>
  <c r="Q3372" i="1"/>
  <c r="Q3377" i="1"/>
  <c r="Q3378" i="1"/>
  <c r="Q3379" i="1"/>
  <c r="Q3380" i="1"/>
  <c r="Q3381" i="1"/>
  <c r="Q3382" i="1"/>
  <c r="Q3383" i="1"/>
  <c r="Q3385" i="1"/>
  <c r="Q3386" i="1"/>
  <c r="Q3387" i="1"/>
  <c r="Q3388" i="1"/>
  <c r="Q3390" i="1"/>
  <c r="Q3393" i="1"/>
  <c r="Q3394" i="1"/>
  <c r="Q3395" i="1"/>
  <c r="Q3397" i="1"/>
  <c r="Q3398" i="1"/>
  <c r="Q3399" i="1"/>
  <c r="Q3401" i="1"/>
  <c r="Q3405" i="1"/>
  <c r="Q3408" i="1"/>
  <c r="Q3411" i="1"/>
  <c r="Q3412" i="1"/>
  <c r="Q3414" i="1"/>
  <c r="Q3415" i="1"/>
  <c r="Q3417" i="1"/>
  <c r="Q3418" i="1"/>
  <c r="Q3419" i="1"/>
  <c r="Q3423" i="1"/>
  <c r="Q3424" i="1"/>
  <c r="Q3426" i="1"/>
  <c r="Q3427" i="1"/>
  <c r="Q3428" i="1"/>
  <c r="Q3429" i="1"/>
  <c r="Q3431" i="1"/>
  <c r="Q3433" i="1"/>
  <c r="Q3437" i="1"/>
  <c r="Q3439" i="1"/>
  <c r="Q3440" i="1"/>
  <c r="Q3445" i="1"/>
  <c r="Q3447" i="1"/>
  <c r="Q3449" i="1"/>
  <c r="Q3450" i="1"/>
  <c r="Q3454" i="1"/>
  <c r="Q3457" i="1"/>
  <c r="Q3459" i="1"/>
  <c r="Q3462" i="1"/>
  <c r="Q3469" i="1"/>
  <c r="Q3470" i="1"/>
  <c r="Q3472" i="1"/>
  <c r="Q3480" i="1"/>
  <c r="Q3481" i="1"/>
  <c r="Q3483" i="1"/>
  <c r="Q3484" i="1"/>
  <c r="Q3485" i="1"/>
  <c r="Q3486" i="1"/>
  <c r="Q3487" i="1"/>
  <c r="Q3488" i="1"/>
  <c r="Q3489" i="1"/>
  <c r="Q3490" i="1"/>
  <c r="Q3492" i="1"/>
  <c r="Q3493" i="1"/>
  <c r="Q3494" i="1"/>
  <c r="Q3496" i="1"/>
  <c r="Q3499" i="1"/>
  <c r="Q3503" i="1"/>
  <c r="Q3513" i="1"/>
  <c r="Q3516" i="1"/>
  <c r="Q3518" i="1"/>
  <c r="Q3521" i="1"/>
  <c r="Q3522" i="1"/>
  <c r="Q3524" i="1"/>
  <c r="Q3525" i="1"/>
  <c r="Q3526" i="1"/>
  <c r="Q3527" i="1"/>
  <c r="Q3533" i="1"/>
  <c r="Q3534" i="1"/>
  <c r="Q3535" i="1"/>
  <c r="Q3537" i="1"/>
  <c r="Q3540" i="1"/>
  <c r="Q3541" i="1"/>
  <c r="Q3542" i="1"/>
  <c r="Q3543" i="1"/>
  <c r="Q3544" i="1"/>
  <c r="Q3545" i="1"/>
  <c r="Q3546" i="1"/>
  <c r="Q3547" i="1"/>
  <c r="Q3548" i="1"/>
  <c r="Q3549" i="1"/>
  <c r="Q3550" i="1"/>
  <c r="Q3552" i="1"/>
  <c r="Q3556" i="1"/>
  <c r="Q3563" i="1"/>
  <c r="Q3565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80" i="1"/>
  <c r="Q3583" i="1"/>
  <c r="Q3585" i="1"/>
  <c r="Q3590" i="1"/>
  <c r="Q3597" i="1"/>
  <c r="Q3599" i="1"/>
  <c r="Q3602" i="1"/>
  <c r="Q3606" i="1"/>
  <c r="Q3610" i="1"/>
  <c r="Q3611" i="1"/>
  <c r="Q3612" i="1"/>
  <c r="Q3614" i="1"/>
  <c r="Q3616" i="1"/>
  <c r="Q3619" i="1"/>
  <c r="Q3620" i="1"/>
  <c r="Q3622" i="1"/>
  <c r="Q3623" i="1"/>
  <c r="Q3625" i="1"/>
  <c r="Q3626" i="1"/>
  <c r="Q3630" i="1"/>
  <c r="Q3633" i="1"/>
  <c r="Q3636" i="1"/>
  <c r="Q3637" i="1"/>
  <c r="Q3638" i="1"/>
  <c r="Q3639" i="1"/>
  <c r="Q3640" i="1"/>
  <c r="Q3641" i="1"/>
  <c r="Q3642" i="1"/>
  <c r="Q3645" i="1"/>
  <c r="Q3646" i="1"/>
  <c r="Q3647" i="1"/>
  <c r="Q3651" i="1"/>
  <c r="Q3655" i="1"/>
  <c r="Q3660" i="1"/>
  <c r="Q3661" i="1"/>
  <c r="Q3662" i="1"/>
  <c r="Q3663" i="1"/>
  <c r="Q3666" i="1"/>
  <c r="Q3667" i="1"/>
  <c r="Q3668" i="1"/>
  <c r="Q3669" i="1"/>
  <c r="Q3670" i="1"/>
  <c r="Q3672" i="1"/>
  <c r="Q3673" i="1"/>
  <c r="Q3676" i="1"/>
  <c r="Q3677" i="1"/>
  <c r="Q3678" i="1"/>
  <c r="Q3679" i="1"/>
  <c r="Q3680" i="1"/>
  <c r="Q3681" i="1"/>
  <c r="Q3683" i="1"/>
  <c r="Q3685" i="1"/>
  <c r="Q3686" i="1"/>
  <c r="Q3687" i="1"/>
  <c r="Q3688" i="1"/>
  <c r="Q3689" i="1"/>
  <c r="Q3694" i="1"/>
  <c r="Q3696" i="1"/>
  <c r="Q3697" i="1"/>
  <c r="Q3698" i="1"/>
  <c r="Q3699" i="1"/>
  <c r="Q3700" i="1"/>
  <c r="Q3702" i="1"/>
  <c r="Q3704" i="1"/>
  <c r="Q3705" i="1"/>
  <c r="Q3707" i="1"/>
  <c r="Q3708" i="1"/>
  <c r="Q3710" i="1"/>
  <c r="Q3711" i="1"/>
  <c r="Q3712" i="1"/>
  <c r="Q3715" i="1"/>
  <c r="Q3717" i="1"/>
  <c r="Q3718" i="1"/>
  <c r="Q3721" i="1"/>
  <c r="Q3722" i="1"/>
  <c r="Q3725" i="1"/>
  <c r="Q3726" i="1"/>
  <c r="Q3727" i="1"/>
  <c r="Q3728" i="1"/>
  <c r="Q3731" i="1"/>
  <c r="Q3734" i="1"/>
  <c r="Q3735" i="1"/>
  <c r="Q3736" i="1"/>
  <c r="Q3737" i="1"/>
  <c r="Q3738" i="1"/>
  <c r="Q3742" i="1"/>
  <c r="Q3743" i="1"/>
  <c r="Q3745" i="1"/>
  <c r="Q3746" i="1"/>
  <c r="Q3747" i="1"/>
  <c r="Q3748" i="1"/>
  <c r="Q3752" i="1"/>
  <c r="Q3755" i="1"/>
  <c r="Q3756" i="1"/>
  <c r="Q3757" i="1"/>
  <c r="Q3763" i="1"/>
  <c r="Q3767" i="1"/>
  <c r="Q3768" i="1"/>
  <c r="Q3769" i="1"/>
  <c r="Q3770" i="1"/>
  <c r="Q3777" i="1"/>
  <c r="Q3779" i="1"/>
  <c r="Q3783" i="1"/>
  <c r="Q3784" i="1"/>
  <c r="Q3786" i="1"/>
  <c r="Q3789" i="1"/>
  <c r="Q3790" i="1"/>
  <c r="Q3791" i="1"/>
  <c r="Q3792" i="1"/>
  <c r="Q3794" i="1"/>
  <c r="Q3795" i="1"/>
  <c r="Q3796" i="1"/>
  <c r="Q3798" i="1"/>
  <c r="Q3799" i="1"/>
  <c r="Q3800" i="1"/>
  <c r="Q3801" i="1"/>
  <c r="Q3803" i="1"/>
  <c r="Q3805" i="1"/>
  <c r="Q3808" i="1"/>
  <c r="Q3809" i="1"/>
  <c r="Q3810" i="1"/>
  <c r="Q3811" i="1"/>
  <c r="Q3813" i="1"/>
  <c r="Q3815" i="1"/>
  <c r="Q3817" i="1"/>
  <c r="Q3820" i="1"/>
  <c r="Q3822" i="1"/>
  <c r="Q3823" i="1"/>
  <c r="Q3824" i="1"/>
  <c r="Q3825" i="1"/>
  <c r="Q3827" i="1"/>
  <c r="Q3829" i="1"/>
  <c r="Q3830" i="1"/>
  <c r="Q3832" i="1"/>
  <c r="Q3834" i="1"/>
  <c r="Q3839" i="1"/>
  <c r="Q3844" i="1"/>
  <c r="Q3848" i="1"/>
  <c r="Q3850" i="1"/>
  <c r="Q3853" i="1"/>
  <c r="Q3854" i="1"/>
  <c r="Q3855" i="1"/>
  <c r="Q3856" i="1"/>
  <c r="Q3857" i="1"/>
  <c r="Q3859" i="1"/>
  <c r="Q3860" i="1"/>
  <c r="Q3861" i="1"/>
  <c r="Q3862" i="1"/>
  <c r="Q3863" i="1"/>
  <c r="Q3865" i="1"/>
  <c r="Q3866" i="1"/>
  <c r="Q3867" i="1"/>
  <c r="Q3868" i="1"/>
  <c r="Q3869" i="1"/>
  <c r="Q3872" i="1"/>
  <c r="Q3873" i="1"/>
  <c r="Q3874" i="1"/>
  <c r="Q3875" i="1"/>
  <c r="Q3876" i="1"/>
  <c r="Q3877" i="1"/>
  <c r="Q3878" i="1"/>
  <c r="Q3881" i="1"/>
  <c r="Q3885" i="1"/>
  <c r="Q3887" i="1"/>
  <c r="Q3889" i="1"/>
  <c r="Q3898" i="1"/>
  <c r="Q3899" i="1"/>
  <c r="Q3906" i="1"/>
  <c r="Q3908" i="1"/>
  <c r="Q3909" i="1"/>
  <c r="Q3910" i="1"/>
  <c r="Q3911" i="1"/>
  <c r="Q3912" i="1"/>
  <c r="Q3914" i="1"/>
  <c r="Q3916" i="1"/>
  <c r="Q3917" i="1"/>
  <c r="Q3920" i="1"/>
  <c r="Q3921" i="1"/>
  <c r="Q3922" i="1"/>
  <c r="Q3923" i="1"/>
  <c r="Q3924" i="1"/>
  <c r="Q3926" i="1"/>
  <c r="Q3927" i="1"/>
  <c r="Q3928" i="1"/>
  <c r="Q3931" i="1"/>
  <c r="Q3932" i="1"/>
  <c r="Q3934" i="1"/>
  <c r="Q3936" i="1"/>
  <c r="Q3939" i="1"/>
  <c r="Q3940" i="1"/>
  <c r="Q3941" i="1"/>
  <c r="Q3949" i="1"/>
  <c r="Q3950" i="1"/>
  <c r="Q3953" i="1"/>
  <c r="Q3955" i="1"/>
  <c r="Q3956" i="1"/>
  <c r="Q3957" i="1"/>
  <c r="Q3958" i="1"/>
  <c r="Q3961" i="1"/>
  <c r="Q3963" i="1"/>
  <c r="Q3964" i="1"/>
  <c r="Q3967" i="1"/>
  <c r="Q3977" i="1"/>
  <c r="Q3986" i="1"/>
  <c r="Q3992" i="1"/>
  <c r="Q3993" i="1"/>
  <c r="Q3995" i="1"/>
  <c r="Q3996" i="1"/>
  <c r="Q3997" i="1"/>
  <c r="Q3998" i="1"/>
  <c r="Q3999" i="1"/>
  <c r="Q4003" i="1"/>
  <c r="Q4004" i="1"/>
  <c r="Q4005" i="1"/>
  <c r="Q4008" i="1"/>
  <c r="Q4010" i="1"/>
  <c r="Q4011" i="1"/>
  <c r="Q4013" i="1"/>
  <c r="Q4014" i="1"/>
  <c r="Q4015" i="1"/>
  <c r="Q4016" i="1"/>
  <c r="Q4017" i="1"/>
  <c r="Q4018" i="1"/>
  <c r="Q4021" i="1"/>
  <c r="Q4022" i="1"/>
  <c r="Q4030" i="1"/>
  <c r="Q4032" i="1"/>
  <c r="Q4033" i="1"/>
  <c r="Q4034" i="1"/>
  <c r="Q4035" i="1"/>
  <c r="Q4037" i="1"/>
  <c r="Q4038" i="1"/>
  <c r="Q4039" i="1"/>
  <c r="Q4040" i="1"/>
  <c r="Q4041" i="1"/>
  <c r="Q4042" i="1"/>
  <c r="Q4043" i="1"/>
  <c r="Q4044" i="1"/>
  <c r="Q4049" i="1"/>
  <c r="Q4052" i="1"/>
  <c r="Q4054" i="1"/>
  <c r="Q4055" i="1"/>
  <c r="Q4057" i="1"/>
  <c r="Q4060" i="1"/>
  <c r="Q4061" i="1"/>
  <c r="Q4063" i="1"/>
  <c r="Q4066" i="1"/>
  <c r="Q4067" i="1"/>
  <c r="Q4068" i="1"/>
  <c r="Q4071" i="1"/>
  <c r="Q4073" i="1"/>
  <c r="Q4074" i="1"/>
  <c r="Q4077" i="1"/>
  <c r="Q4082" i="1"/>
  <c r="Q4083" i="1"/>
  <c r="Q4085" i="1"/>
  <c r="Q4086" i="1"/>
  <c r="Q4087" i="1"/>
  <c r="Q4088" i="1"/>
  <c r="Q4091" i="1"/>
  <c r="Q4095" i="1"/>
  <c r="Q4096" i="1"/>
  <c r="Q4097" i="1"/>
  <c r="Q4099" i="1"/>
  <c r="Q4101" i="1"/>
  <c r="Q4102" i="1"/>
  <c r="Q4104" i="1"/>
  <c r="Q4107" i="1"/>
  <c r="Q4109" i="1"/>
  <c r="Q4110" i="1"/>
  <c r="Q4111" i="1"/>
  <c r="Q4112" i="1"/>
  <c r="Q4113" i="1"/>
  <c r="Q6" i="1"/>
  <c r="C17" i="8" l="1"/>
  <c r="C7" i="8"/>
  <c r="B17" i="8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<sst xmlns="http://schemas.openxmlformats.org/spreadsheetml/2006/main" count="33050" uniqueCount="8419">
  <si>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</si>
  <si>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</si>
  <si>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</si>
  <si>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</si>
  <si>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</si>
  <si>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</si>
  <si>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</si>
  <si>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</si>
  <si>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</si>
  <si>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</si>
  <si>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</si>
  <si>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</si>
  <si>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</si>
  <si>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</si>
  <si>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</si>
  <si>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</si>
  <si>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</si>
  <si>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</si>
  <si>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</si>
  <si>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</si>
  <si>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</si>
  <si>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</si>
  <si>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</si>
  <si>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</si>
  <si>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</si>
  <si>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</si>
  <si>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</si>
  <si>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</si>
  <si>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</si>
  <si>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</si>
  <si>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</si>
  <si>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</si>
  <si>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</si>
  <si>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</si>
  <si>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</si>
  <si>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</si>
  <si>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</si>
  <si>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</si>
  <si>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</si>
  <si>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</si>
  <si>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</si>
  <si>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</si>
  <si>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</si>
  <si>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</si>
  <si>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</si>
  <si>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</si>
  <si>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</si>
  <si>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</si>
  <si>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</si>
  <si>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</si>
  <si>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</si>
  <si>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</si>
  <si>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</si>
  <si>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</si>
  <si>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</si>
  <si>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</si>
  <si>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</si>
  <si>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</si>
  <si>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</si>
  <si>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</si>
  <si>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</si>
  <si>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</si>
  <si>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</si>
  <si>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</si>
  <si>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</si>
  <si>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</si>
  <si>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</si>
  <si>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</si>
  <si>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</si>
  <si>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</si>
  <si>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</si>
  <si>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</si>
  <si>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</si>
  <si>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</si>
  <si>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</si>
  <si>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</si>
  <si>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</si>
  <si>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</si>
  <si>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</si>
  <si>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</si>
  <si>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</si>
  <si>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</si>
  <si>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</si>
  <si>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</si>
  <si>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</si>
  <si>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</si>
  <si>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</si>
  <si>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</si>
  <si>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</si>
  <si>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</si>
  <si>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</si>
  <si>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</si>
  <si>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</si>
  <si>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</si>
  <si>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</si>
  <si>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</si>
  <si>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</si>
  <si>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</si>
  <si>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</si>
  <si>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</si>
  <si>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</si>
  <si>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</si>
  <si>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</si>
  <si>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</si>
  <si>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</si>
  <si>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</si>
  <si>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</si>
  <si>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</si>
  <si>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</si>
  <si>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</si>
  <si>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</si>
  <si>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</si>
  <si>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</si>
  <si>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</si>
  <si>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</si>
  <si>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</si>
  <si>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</si>
  <si>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</si>
  <si>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</si>
  <si>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</si>
  <si>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</si>
  <si>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</si>
  <si>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</si>
  <si>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</si>
  <si>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</si>
  <si>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</si>
  <si>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</si>
  <si>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</si>
  <si>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</si>
  <si>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</si>
  <si>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</si>
  <si>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</si>
  <si>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</si>
  <si>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</si>
  <si>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</si>
  <si>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</si>
  <si>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</si>
  <si>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</si>
  <si>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</si>
  <si>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</si>
  <si>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</si>
  <si>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</si>
  <si>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</si>
  <si>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</si>
  <si>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</si>
  <si>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</si>
  <si>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</si>
  <si>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</si>
  <si>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</si>
  <si>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</si>
  <si>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</si>
  <si>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</si>
  <si>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</si>
  <si>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</si>
  <si>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</si>
  <si>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</si>
  <si>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</si>
  <si>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</si>
  <si>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</si>
  <si>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</si>
  <si>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</si>
  <si>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</si>
  <si>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</si>
  <si>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</si>
  <si>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</si>
  <si>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</si>
  <si>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</si>
  <si>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</si>
  <si>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</si>
  <si>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</si>
  <si>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</si>
  <si>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</si>
  <si>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</si>
  <si>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</si>
  <si>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</si>
  <si>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</si>
  <si>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</si>
  <si>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</si>
  <si>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</si>
  <si>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</si>
  <si>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</si>
  <si>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</si>
  <si>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</si>
  <si>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</si>
  <si>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</si>
  <si>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</si>
  <si>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</si>
  <si>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</si>
  <si>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</si>
  <si>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</si>
  <si>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</si>
  <si>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</si>
  <si>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</si>
  <si>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</si>
  <si>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</si>
  <si>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</si>
  <si>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</si>
  <si>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</si>
  <si>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</si>
  <si>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</si>
  <si>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</si>
  <si>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</si>
  <si>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</si>
  <si>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</si>
  <si>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</si>
  <si>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</si>
  <si>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</si>
  <si>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</si>
  <si>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</si>
  <si>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</si>
  <si>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</si>
  <si>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</si>
  <si>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</si>
  <si>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</si>
  <si>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</si>
  <si>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</si>
  <si>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</si>
  <si>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</si>
  <si>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</si>
  <si>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</si>
  <si>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</si>
  <si>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</si>
  <si>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</si>
  <si>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</si>
  <si>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</si>
  <si>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</si>
  <si>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</si>
  <si>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</si>
  <si>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</si>
  <si>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</si>
  <si>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</si>
  <si>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</si>
  <si>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</si>
  <si>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</si>
  <si>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</si>
  <si>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</si>
  <si>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</si>
  <si>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</si>
  <si>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</si>
  <si>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</si>
  <si>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</si>
  <si>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</si>
  <si>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</si>
  <si>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</si>
  <si>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</si>
  <si>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</si>
  <si>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</si>
  <si>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</si>
  <si>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</si>
  <si>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</si>
  <si>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</si>
  <si>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</si>
  <si>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</si>
  <si>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</si>
  <si>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</si>
  <si>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</si>
  <si>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</si>
  <si>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</si>
  <si>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</si>
  <si>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</si>
  <si>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</si>
  <si>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</si>
  <si>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</si>
  <si>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</si>
  <si>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</si>
  <si>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</si>
  <si>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</si>
  <si>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</si>
  <si>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</si>
  <si>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</si>
  <si>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</si>
  <si>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</si>
  <si>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</si>
  <si>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</si>
  <si>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</si>
  <si>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</si>
  <si>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</si>
  <si>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</si>
  <si>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</si>
  <si>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</si>
  <si>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</si>
  <si>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</si>
  <si>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</si>
  <si>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</si>
  <si>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</si>
  <si>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</si>
  <si>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</si>
  <si>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</si>
  <si>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</si>
  <si>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</si>
  <si>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</si>
  <si>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</si>
  <si>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</si>
  <si>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</si>
  <si>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</si>
  <si>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</si>
  <si>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</si>
  <si>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</si>
  <si>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</si>
  <si>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</si>
  <si>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</si>
  <si>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</si>
  <si>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</si>
  <si>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</si>
  <si>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</si>
  <si>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</si>
  <si>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</si>
  <si>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</si>
  <si>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</si>
  <si>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</si>
  <si>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</si>
  <si>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</si>
  <si>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</si>
  <si>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</si>
  <si>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</si>
  <si>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</si>
  <si>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</si>
  <si>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</si>
  <si>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</si>
  <si>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</si>
  <si>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</si>
  <si>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</si>
  <si>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</si>
  <si>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</si>
  <si>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</si>
  <si>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</si>
  <si>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</si>
  <si>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</si>
  <si>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</si>
  <si>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</si>
  <si>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</si>
  <si>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</si>
  <si>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</si>
  <si>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</si>
  <si>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</si>
  <si>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</si>
  <si>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</si>
  <si>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</si>
  <si>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</si>
  <si>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</si>
  <si>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</si>
  <si>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</si>
  <si>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</si>
  <si>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</si>
  <si>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</si>
  <si>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</si>
  <si>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</si>
  <si>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</si>
  <si>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</si>
  <si>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</si>
  <si>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</si>
  <si>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</si>
  <si>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</si>
  <si>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</si>
  <si>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</si>
  <si>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</si>
  <si>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</si>
  <si>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</si>
  <si>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</si>
  <si>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</si>
  <si>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</si>
  <si>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</si>
  <si>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</si>
  <si>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</si>
  <si>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</si>
  <si>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</si>
  <si>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</si>
  <si>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</si>
  <si>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</si>
  <si>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</si>
  <si>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</si>
  <si>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</si>
  <si>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</si>
  <si>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</si>
  <si>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</si>
  <si>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</si>
  <si>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</si>
  <si>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</si>
  <si>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</si>
  <si>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</si>
  <si>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</si>
  <si>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</si>
  <si>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</si>
  <si>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</si>
  <si>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</si>
  <si>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</si>
  <si>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</si>
  <si>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</si>
  <si>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</si>
  <si>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</si>
  <si>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</si>
  <si>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</si>
  <si>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</si>
  <si>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</si>
  <si>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</si>
  <si>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</si>
  <si>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</si>
  <si>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</si>
  <si>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</si>
  <si>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</si>
  <si>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</si>
  <si>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</si>
  <si>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</si>
  <si>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</si>
  <si>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</si>
  <si>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</si>
  <si>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</si>
  <si>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</si>
  <si>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</si>
  <si>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</si>
  <si>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</si>
  <si>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</si>
  <si>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</si>
  <si>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</si>
  <si>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</si>
  <si>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</si>
  <si>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</si>
  <si>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</si>
  <si>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</si>
  <si>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</si>
  <si>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</si>
  <si>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</si>
  <si>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</si>
  <si>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</si>
  <si>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</si>
  <si>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</si>
  <si>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</si>
  <si>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</si>
  <si>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</si>
  <si>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</si>
  <si>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</si>
  <si>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</si>
  <si>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</si>
  <si>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</si>
  <si>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</si>
  <si>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</si>
  <si>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</si>
  <si>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</si>
  <si>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</si>
  <si>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</si>
  <si>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</si>
  <si>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</si>
  <si>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</si>
  <si>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</si>
  <si>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</si>
  <si>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</si>
  <si>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</si>
  <si>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</si>
  <si>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</si>
  <si>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</si>
  <si>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</si>
  <si>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</si>
  <si>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</si>
  <si>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</si>
  <si>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</si>
  <si>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</si>
  <si>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</si>
  <si>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</si>
  <si>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</si>
  <si>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</si>
  <si>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</si>
  <si>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</si>
  <si>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</si>
  <si>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</si>
  <si>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</si>
  <si>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</si>
  <si>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</si>
  <si>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</si>
  <si>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</si>
  <si>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</si>
  <si>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</si>
  <si>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</si>
  <si>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</si>
  <si>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</si>
  <si>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</si>
  <si>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</si>
  <si>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</si>
  <si>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</si>
  <si>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</si>
  <si>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</si>
  <si>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</si>
  <si>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</si>
  <si>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</si>
  <si>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</si>
  <si>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</si>
  <si>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</si>
  <si>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</si>
  <si>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</si>
  <si>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</si>
  <si>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</si>
  <si>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</si>
  <si>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</si>
  <si>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</si>
  <si>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</si>
  <si>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</si>
  <si>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</si>
  <si>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</si>
  <si>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</si>
  <si>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</si>
  <si>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</si>
  <si>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</si>
  <si>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</si>
  <si>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</si>
  <si>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</si>
  <si>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</si>
  <si>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</si>
  <si>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</si>
  <si>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</si>
  <si>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</si>
  <si>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</si>
  <si>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</si>
  <si>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</si>
  <si>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</si>
  <si>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</si>
  <si>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</si>
  <si>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</si>
  <si>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</si>
  <si>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</si>
  <si>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</si>
  <si>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</si>
  <si>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</si>
  <si>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</si>
  <si>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</si>
  <si>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</si>
  <si>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</si>
  <si>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</si>
  <si>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</si>
  <si>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</si>
  <si>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</si>
  <si>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</si>
  <si>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</si>
  <si>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</si>
  <si>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</si>
  <si>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</si>
  <si>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</si>
  <si>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</si>
  <si>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</si>
  <si>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</si>
  <si>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</si>
  <si>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</si>
  <si>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</si>
  <si>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</si>
  <si>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</si>
  <si>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</si>
  <si>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</si>
  <si>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</si>
  <si>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</si>
  <si>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</si>
  <si>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</si>
  <si>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</si>
  <si>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</si>
  <si>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</si>
  <si>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</si>
  <si>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</si>
  <si>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</si>
  <si>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</si>
  <si>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</si>
  <si>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</si>
  <si>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</si>
  <si>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</si>
  <si>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</si>
  <si>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</si>
  <si>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</si>
  <si>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</si>
  <si>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</si>
  <si>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</si>
  <si>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</si>
  <si>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</si>
  <si>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</si>
  <si>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</si>
  <si>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</si>
  <si>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</si>
  <si>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</si>
  <si>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</si>
  <si>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</si>
  <si>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</si>
  <si>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</si>
  <si>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</si>
  <si>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</si>
  <si>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</si>
  <si>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</si>
  <si>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</si>
  <si>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</si>
  <si>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</si>
  <si>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</si>
  <si>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</si>
  <si>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</si>
  <si>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</si>
  <si>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</si>
  <si>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</si>
  <si>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</si>
  <si>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</si>
  <si>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</si>
  <si>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</si>
  <si>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</si>
  <si>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</si>
  <si>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</si>
  <si>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</si>
  <si>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</si>
  <si>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</si>
  <si>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</si>
  <si>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</si>
  <si>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</si>
  <si>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</si>
  <si>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</si>
  <si>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</si>
  <si>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</si>
  <si>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</si>
  <si>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</si>
  <si>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</si>
  <si>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</si>
  <si>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</si>
  <si>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</si>
  <si>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</si>
  <si>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</si>
  <si>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</si>
  <si>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</si>
  <si>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</si>
  <si>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</si>
  <si>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</si>
  <si>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</si>
  <si>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</si>
  <si>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</si>
  <si>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</si>
  <si>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</si>
  <si>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</si>
  <si>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</si>
  <si>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</si>
  <si>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</si>
  <si>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</si>
  <si>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</si>
  <si>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</si>
  <si>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</si>
  <si>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</si>
  <si>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</si>
  <si>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</si>
  <si>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</si>
  <si>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</si>
  <si>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</si>
  <si>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</si>
  <si>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</si>
  <si>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</si>
  <si>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</si>
  <si>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</si>
  <si>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</si>
  <si>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</si>
  <si>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</si>
  <si>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</si>
  <si>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</si>
  <si>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</si>
  <si>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</si>
  <si>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</si>
  <si>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</si>
  <si>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</si>
  <si>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</si>
  <si>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</si>
  <si>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</si>
  <si>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</si>
  <si>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</si>
  <si>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</si>
  <si>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</si>
  <si>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</si>
  <si>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</si>
  <si>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</si>
  <si>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</si>
  <si>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</si>
  <si>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</si>
  <si>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</si>
  <si>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</si>
  <si>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</si>
  <si>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</si>
  <si>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</si>
  <si>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</si>
  <si>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</si>
  <si>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</si>
  <si>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</si>
  <si>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</si>
  <si>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</si>
  <si>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</si>
  <si>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</si>
  <si>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</si>
  <si>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</si>
  <si>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</si>
  <si>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</si>
  <si>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</si>
  <si>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</si>
  <si>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</si>
  <si>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</si>
  <si>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</si>
  <si>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</si>
  <si>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</si>
  <si>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</si>
  <si>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</si>
  <si>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</si>
  <si>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</si>
  <si>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</si>
  <si>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</si>
  <si>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</si>
  <si>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</si>
  <si>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</si>
  <si>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</si>
  <si>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</si>
  <si>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</si>
  <si>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</si>
  <si>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</si>
  <si>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</si>
  <si>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</si>
  <si>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</si>
  <si>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</si>
  <si>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</si>
  <si>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</si>
  <si>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</si>
  <si>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</si>
  <si>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</si>
  <si>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</si>
  <si>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</si>
  <si>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</si>
  <si>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</si>
  <si>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</si>
  <si>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</si>
  <si>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</si>
  <si>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</si>
  <si>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</si>
  <si>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</si>
  <si>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</si>
  <si>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</si>
  <si>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</si>
  <si>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</si>
  <si>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</si>
  <si>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</si>
  <si>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</si>
  <si>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</si>
  <si>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</si>
  <si>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</si>
  <si>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</si>
  <si>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</si>
  <si>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</si>
  <si>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</si>
  <si>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</si>
  <si>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</si>
  <si>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</si>
  <si>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</si>
  <si>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</si>
  <si>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</si>
  <si>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</si>
  <si>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</si>
  <si>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</si>
  <si>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</si>
  <si>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</si>
  <si>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</si>
  <si>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</si>
  <si>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</si>
  <si>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</si>
  <si>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</si>
  <si>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</si>
  <si>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</si>
  <si>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</si>
  <si>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</si>
  <si>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</si>
  <si>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</si>
  <si>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</si>
  <si>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</si>
  <si>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</si>
  <si>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</si>
  <si>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</si>
  <si>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</si>
  <si>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</si>
  <si>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</si>
  <si>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</si>
  <si>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</si>
  <si>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</si>
  <si>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</si>
  <si>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</si>
  <si>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</si>
  <si>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</si>
  <si>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</si>
  <si>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</si>
  <si>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</si>
  <si>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</si>
  <si>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</si>
  <si>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</si>
  <si>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</si>
  <si>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</si>
  <si>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</si>
  <si>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</si>
  <si>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</si>
  <si>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</si>
  <si>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</si>
  <si>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</si>
  <si>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</si>
  <si>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</si>
  <si>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</si>
  <si>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</si>
  <si>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</si>
  <si>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</si>
  <si>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</si>
  <si>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</si>
  <si>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</si>
  <si>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</si>
  <si>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</si>
  <si>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</si>
  <si>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</si>
  <si>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</si>
  <si>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</si>
  <si>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</si>
  <si>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</si>
  <si>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</si>
  <si>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</si>
  <si>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</si>
  <si>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</si>
  <si>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</si>
  <si>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</si>
  <si>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</si>
  <si>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</si>
  <si>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</si>
  <si>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</si>
  <si>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</si>
  <si>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</si>
  <si>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</si>
  <si>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</si>
  <si>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</si>
  <si>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</si>
  <si>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</si>
  <si>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</si>
  <si>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</si>
  <si>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</si>
  <si>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</si>
  <si>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</si>
  <si>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</si>
  <si>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</si>
  <si>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</si>
  <si>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</si>
  <si>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</si>
  <si>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</si>
  <si>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</si>
  <si>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</si>
  <si>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</si>
  <si>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</si>
  <si>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</si>
  <si>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</si>
  <si>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</si>
  <si>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</si>
  <si>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</si>
  <si>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</si>
  <si>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</si>
  <si>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</si>
  <si>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</si>
  <si>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</si>
  <si>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</si>
  <si>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</si>
  <si>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</si>
  <si>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</si>
  <si>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</si>
  <si>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</si>
  <si>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</si>
  <si>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</si>
  <si>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</si>
  <si>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</si>
  <si>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</si>
  <si>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</si>
  <si>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</si>
  <si>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</si>
  <si>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</si>
  <si>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</si>
  <si>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</si>
  <si>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</si>
  <si>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</si>
  <si>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</si>
  <si>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</si>
  <si>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</si>
  <si>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</si>
  <si>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</si>
  <si>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</si>
  <si>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</si>
  <si>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</si>
  <si>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</si>
  <si>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</si>
  <si>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</si>
  <si>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</si>
  <si>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</si>
  <si>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</si>
  <si>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</si>
  <si>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</si>
  <si>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</si>
  <si>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</si>
  <si>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</si>
  <si>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</si>
  <si>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</si>
  <si>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</si>
  <si>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</si>
  <si>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</si>
  <si>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</si>
  <si>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</si>
  <si>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</si>
  <si>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</si>
  <si>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</si>
  <si>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</si>
  <si>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</si>
  <si>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</si>
  <si>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</si>
  <si>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</si>
  <si>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</si>
  <si>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</si>
  <si>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</si>
  <si>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</si>
  <si>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</si>
  <si>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</si>
  <si>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</si>
  <si>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</si>
  <si>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</si>
  <si>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</si>
  <si>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</si>
  <si>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</si>
  <si>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</si>
  <si>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</si>
  <si>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</si>
  <si>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</si>
  <si>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</si>
  <si>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</si>
  <si>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</si>
  <si>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</si>
  <si>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</si>
  <si>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</si>
  <si>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</si>
  <si>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</si>
  <si>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</si>
  <si>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</si>
  <si>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</si>
  <si>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</si>
  <si>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</si>
  <si>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</si>
  <si>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</si>
  <si>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</si>
  <si>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</si>
  <si>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</si>
  <si>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</si>
  <si>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</si>
  <si>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</si>
  <si>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</si>
  <si>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</si>
  <si>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</si>
  <si>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</si>
  <si>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</si>
  <si>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</si>
  <si>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</si>
  <si>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</si>
  <si>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</si>
  <si>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</si>
  <si>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</si>
  <si>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</si>
  <si>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</si>
  <si>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</si>
  <si>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</si>
  <si>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</si>
  <si>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</si>
  <si>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</si>
  <si>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</si>
  <si>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</si>
  <si>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</si>
  <si>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</si>
  <si>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</si>
  <si>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</si>
  <si>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</si>
  <si>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</si>
  <si>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</si>
  <si>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</si>
  <si>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</si>
  <si>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</si>
  <si>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</si>
  <si>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</si>
  <si>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</si>
  <si>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</si>
  <si>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</si>
  <si>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</si>
  <si>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</si>
  <si>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</si>
  <si>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</si>
  <si>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</si>
  <si>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</si>
  <si>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</si>
  <si>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</si>
  <si>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</si>
  <si>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</si>
  <si>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</si>
  <si>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</si>
  <si>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</si>
  <si>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</si>
  <si>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</si>
  <si>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</si>
  <si>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</si>
  <si>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</si>
  <si>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</si>
  <si>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</si>
  <si>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</si>
  <si>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</si>
  <si>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</si>
  <si>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</si>
  <si>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</si>
  <si>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</si>
  <si>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</si>
  <si>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</si>
  <si>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</si>
  <si>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</si>
  <si>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</si>
  <si>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</si>
  <si>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</si>
  <si>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</si>
  <si>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</si>
  <si>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</si>
  <si>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</si>
  <si>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</si>
  <si>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</si>
  <si>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</si>
  <si>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</si>
  <si>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</si>
  <si>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</si>
  <si>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</si>
  <si>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</si>
  <si>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</si>
  <si>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</si>
  <si>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</si>
  <si>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</si>
  <si>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</si>
  <si>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</si>
  <si>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</si>
  <si>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</si>
  <si>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</si>
  <si>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</si>
  <si>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</si>
  <si>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</si>
  <si>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</si>
  <si>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</si>
  <si>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</si>
  <si>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</si>
  <si>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</si>
  <si>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</si>
  <si>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</si>
  <si>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</si>
  <si>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</si>
  <si>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</si>
  <si>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</si>
  <si>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</si>
  <si>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</si>
  <si>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</si>
  <si>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</si>
  <si>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</si>
  <si>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</si>
  <si>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</si>
  <si>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</si>
  <si>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</si>
  <si>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</si>
  <si>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</si>
  <si>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</si>
  <si>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</si>
  <si>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</si>
  <si>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</si>
  <si>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</si>
  <si>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</si>
  <si>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</si>
  <si>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</si>
  <si>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</si>
  <si>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</si>
  <si>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</si>
  <si>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</si>
  <si>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</si>
  <si>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</si>
  <si>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</si>
  <si>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</si>
  <si>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</si>
  <si>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</si>
  <si>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</si>
  <si>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</si>
  <si>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</si>
  <si>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</si>
  <si>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</si>
  <si>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</si>
  <si>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</si>
  <si>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</si>
  <si>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</si>
  <si>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</si>
  <si>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</si>
  <si>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</si>
  <si>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</si>
  <si>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</si>
  <si>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</si>
  <si>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</si>
  <si>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</si>
  <si>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</si>
  <si>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</si>
  <si>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</si>
  <si>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</si>
  <si>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</si>
  <si>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</si>
  <si>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</si>
  <si>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</si>
  <si>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</si>
  <si>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</si>
  <si>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</si>
  <si>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</si>
  <si>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</si>
  <si>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</si>
  <si>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</si>
  <si>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</si>
  <si>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</si>
  <si>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</si>
  <si>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</si>
  <si>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</si>
  <si>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</si>
  <si>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</si>
  <si>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</si>
  <si>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</si>
  <si>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</si>
  <si>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</si>
  <si>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</si>
  <si>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</si>
  <si>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</si>
  <si>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</si>
  <si>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</si>
  <si>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</si>
  <si>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</si>
  <si>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</si>
  <si>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</si>
  <si>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</si>
  <si>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</si>
  <si>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</si>
  <si>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</si>
  <si>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</si>
  <si>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</si>
  <si>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</si>
  <si>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</si>
  <si>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</si>
  <si>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</si>
  <si>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</si>
  <si>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</si>
  <si>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</si>
  <si>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</si>
  <si>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</si>
  <si>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</si>
  <si>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</si>
  <si>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</si>
  <si>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</si>
  <si>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</si>
  <si>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</si>
  <si>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</si>
  <si>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</si>
  <si>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</si>
  <si>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</si>
  <si>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</si>
  <si>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</si>
  <si>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</si>
  <si>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</si>
  <si>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</si>
  <si>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</si>
  <si>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</si>
  <si>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</si>
  <si>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</si>
  <si>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</si>
  <si>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</si>
  <si>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</si>
  <si>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</si>
  <si>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</si>
  <si>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</si>
  <si>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</si>
  <si>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</si>
  <si>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</si>
  <si>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</si>
  <si>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</si>
  <si>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</si>
  <si>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</si>
  <si>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</si>
  <si>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</si>
  <si>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</si>
  <si>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</si>
  <si>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</si>
  <si>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</si>
  <si>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</si>
  <si>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</si>
  <si>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</si>
  <si>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</si>
  <si>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</si>
  <si>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</si>
  <si>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</si>
  <si>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</si>
  <si>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</si>
  <si>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</si>
  <si>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</si>
  <si>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</si>
  <si>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</si>
  <si>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</si>
  <si>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</si>
  <si>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</si>
  <si>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</si>
  <si>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</si>
  <si>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</si>
  <si>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</si>
  <si>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</si>
  <si>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</si>
  <si>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</si>
  <si>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</si>
  <si>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</si>
  <si>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</si>
  <si>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</si>
  <si>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</si>
  <si>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</si>
  <si>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</si>
  <si>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</si>
  <si>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</si>
  <si>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</si>
  <si>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</si>
  <si>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</si>
  <si>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</si>
  <si>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</si>
  <si>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</si>
  <si>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</si>
  <si>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</si>
  <si>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</si>
  <si>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</si>
  <si>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</si>
  <si>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</si>
  <si>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</si>
  <si>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</si>
  <si>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</si>
  <si>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</si>
  <si>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</si>
  <si>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</si>
  <si>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</si>
  <si>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</si>
  <si>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</si>
  <si>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</si>
  <si>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</si>
  <si>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</si>
  <si>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</si>
  <si>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</si>
  <si>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</si>
  <si>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</si>
  <si>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</si>
  <si>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</si>
  <si>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</si>
  <si>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</si>
  <si>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</si>
  <si>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</si>
  <si>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</si>
  <si>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</si>
  <si>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</si>
  <si>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</si>
  <si>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</si>
  <si>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</si>
  <si>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</si>
  <si>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</si>
  <si>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</si>
  <si>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</si>
  <si>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</si>
  <si>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</si>
  <si>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</si>
  <si>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</si>
  <si>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</si>
  <si>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</si>
  <si>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</si>
  <si>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</si>
  <si>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</si>
  <si>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</si>
  <si>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</si>
  <si>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</si>
  <si>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</si>
  <si>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</si>
  <si>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</si>
  <si>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</si>
  <si>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</si>
  <si>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</si>
  <si>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</si>
  <si>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</si>
  <si>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</si>
  <si>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</si>
  <si>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</si>
  <si>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</si>
  <si>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</si>
  <si>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</si>
  <si>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</si>
  <si>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</si>
  <si>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</si>
  <si>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</si>
  <si>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</si>
  <si>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</si>
  <si>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</si>
  <si>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</si>
  <si>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</si>
  <si>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</si>
  <si>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</si>
  <si>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</si>
  <si>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</si>
  <si>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</si>
  <si>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</si>
  <si>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</si>
  <si>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</si>
  <si>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</si>
  <si>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</si>
  <si>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</si>
  <si>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</si>
  <si>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</si>
  <si>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</si>
  <si>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</si>
  <si>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</si>
  <si>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</si>
  <si>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</si>
  <si>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</si>
  <si>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</si>
  <si>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</si>
  <si>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</si>
  <si>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</si>
  <si>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</si>
  <si>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</si>
  <si>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</si>
  <si>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</si>
  <si>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</si>
  <si>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</si>
  <si>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</si>
  <si>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</si>
  <si>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</si>
  <si>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</si>
  <si>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</si>
  <si>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</si>
  <si>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</si>
  <si>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</si>
  <si>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</si>
  <si>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</si>
  <si>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</si>
  <si>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</si>
  <si>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</si>
  <si>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</si>
  <si>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</si>
  <si>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</si>
  <si>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</si>
  <si>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</si>
  <si>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</si>
  <si>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</si>
  <si>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</si>
  <si>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</si>
  <si>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</si>
  <si>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</si>
  <si>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</si>
  <si>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</si>
  <si>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</si>
  <si>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</si>
  <si>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</si>
  <si>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</si>
  <si>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</si>
  <si>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</si>
  <si>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</si>
  <si>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</si>
  <si>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</si>
  <si>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</si>
  <si>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</si>
  <si>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</si>
  <si>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</si>
  <si>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</si>
  <si>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</si>
  <si>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</si>
  <si>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</si>
  <si>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</si>
  <si>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</si>
  <si>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</si>
  <si>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</si>
  <si>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</si>
  <si>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</si>
  <si>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</si>
  <si>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</si>
  <si>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</si>
  <si>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</si>
  <si>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</si>
  <si>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</si>
  <si>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</si>
  <si>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</si>
  <si>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</si>
  <si>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</si>
  <si>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</si>
  <si>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</si>
  <si>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</si>
  <si>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</si>
  <si>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</si>
  <si>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</si>
  <si>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</si>
  <si>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</si>
  <si>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</si>
  <si>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</si>
  <si>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</si>
  <si>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</si>
  <si>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</si>
  <si>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</si>
  <si>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</si>
  <si>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</si>
  <si>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</si>
  <si>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</si>
  <si>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</si>
  <si>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</si>
  <si>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</si>
  <si>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</si>
  <si>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</si>
  <si>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</si>
  <si>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</si>
  <si>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</si>
  <si>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</si>
  <si>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</si>
  <si>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</si>
  <si>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</si>
  <si>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</si>
  <si>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</si>
  <si>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</si>
  <si>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</si>
  <si>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</si>
  <si>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</si>
  <si>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</si>
  <si>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</si>
  <si>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</si>
  <si>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</si>
  <si>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</si>
  <si>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</si>
  <si>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</si>
  <si>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</si>
  <si>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</si>
  <si>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</si>
  <si>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</si>
  <si>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</si>
  <si>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</si>
  <si>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</si>
  <si>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</si>
  <si>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</si>
  <si>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</si>
  <si>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</si>
  <si>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</si>
  <si>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</si>
  <si>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</si>
  <si>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</si>
  <si>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</si>
  <si>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</si>
  <si>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</si>
  <si>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</si>
  <si>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</si>
  <si>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</si>
  <si>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</si>
  <si>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</si>
  <si>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</si>
  <si>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</si>
  <si>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</si>
  <si>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</si>
  <si>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</si>
  <si>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</si>
  <si>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</si>
  <si>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</si>
  <si>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</si>
  <si>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</si>
  <si>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</si>
  <si>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</si>
  <si>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</si>
  <si>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</si>
  <si>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</si>
  <si>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</si>
  <si>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</si>
  <si>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</si>
  <si>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</si>
  <si>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</si>
  <si>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</si>
  <si>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</si>
  <si>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</si>
  <si>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</si>
  <si>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</si>
  <si>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</si>
  <si>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</si>
  <si>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</si>
  <si>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</si>
  <si>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</si>
  <si>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</si>
  <si>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</si>
  <si>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</si>
  <si>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</si>
  <si>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</si>
  <si>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</si>
  <si>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</si>
  <si>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</si>
  <si>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</si>
  <si>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</si>
  <si>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</si>
  <si>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</si>
  <si>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</si>
  <si>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</si>
  <si>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</si>
  <si>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</si>
  <si>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</si>
  <si>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</si>
  <si>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</si>
  <si>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</si>
  <si>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</si>
  <si>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</si>
  <si>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</si>
  <si>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</si>
  <si>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</si>
  <si>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</si>
  <si>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</si>
  <si>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</si>
  <si>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</si>
  <si>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</si>
  <si>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</si>
  <si>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</si>
  <si>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</si>
  <si>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</si>
  <si>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</si>
  <si>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</si>
  <si>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</si>
  <si>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</si>
  <si>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</si>
  <si>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</si>
  <si>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</si>
  <si>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</si>
  <si>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</si>
  <si>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</si>
  <si>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</si>
  <si>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</si>
  <si>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</si>
  <si>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</si>
  <si>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</si>
  <si>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</si>
  <si>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</si>
  <si>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</si>
  <si>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</si>
  <si>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</si>
  <si>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</si>
  <si>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</si>
  <si>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</si>
  <si>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</si>
  <si>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</si>
  <si>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</si>
  <si>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</si>
  <si>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</si>
  <si>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</si>
  <si>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</si>
  <si>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</si>
  <si>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</si>
  <si>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</si>
  <si>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</si>
  <si>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</si>
  <si>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</si>
  <si>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</si>
  <si>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</si>
  <si>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</si>
  <si>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</si>
  <si>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</si>
  <si>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</si>
  <si>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</si>
  <si>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</si>
  <si>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</si>
  <si>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</si>
  <si>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</si>
  <si>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</si>
  <si>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</si>
  <si>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</si>
  <si>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</si>
  <si>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</si>
  <si>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</si>
  <si>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</si>
  <si>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</si>
  <si>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</si>
  <si>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</si>
  <si>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</si>
  <si>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</si>
  <si>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</si>
  <si>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</si>
  <si>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</si>
  <si>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</si>
  <si>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</si>
  <si>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</si>
  <si>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</si>
  <si>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</si>
  <si>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</si>
  <si>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</si>
  <si>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</si>
  <si>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</si>
  <si>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</si>
  <si>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</si>
  <si>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</si>
  <si>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</si>
  <si>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</si>
  <si>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</si>
  <si>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</si>
  <si>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</si>
  <si>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</si>
  <si>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</si>
  <si>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</si>
  <si>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</si>
  <si>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</si>
  <si>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</si>
  <si>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</si>
  <si>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</si>
  <si>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</si>
  <si>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</si>
  <si>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</si>
  <si>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</si>
  <si>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</si>
  <si>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</si>
  <si>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</si>
  <si>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</si>
  <si>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</si>
  <si>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</si>
  <si>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</si>
  <si>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</si>
  <si>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</si>
  <si>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</si>
  <si>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</si>
  <si>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</si>
  <si>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</si>
  <si>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</si>
  <si>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</si>
  <si>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</si>
  <si>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</si>
  <si>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</si>
  <si>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</si>
  <si>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</si>
  <si>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</si>
  <si>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</si>
  <si>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</si>
  <si>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</si>
  <si>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</si>
  <si>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</si>
  <si>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</si>
  <si>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</si>
  <si>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</si>
  <si>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</si>
  <si>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</si>
  <si>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</si>
  <si>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</si>
  <si>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</si>
  <si>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</si>
  <si>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</si>
  <si>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</si>
  <si>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</si>
  <si>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</si>
  <si>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</si>
  <si>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</si>
  <si>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</si>
  <si>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</si>
  <si>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</si>
  <si>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</si>
  <si>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</si>
  <si>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</si>
  <si>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</si>
  <si>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</si>
  <si>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</si>
  <si>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</si>
  <si>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</si>
  <si>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</si>
  <si>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</si>
  <si>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</si>
  <si>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</si>
  <si>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</si>
  <si>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</si>
  <si>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</si>
  <si>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</si>
  <si>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</si>
  <si>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</si>
  <si>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</si>
  <si>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</si>
  <si>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</si>
  <si>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</si>
  <si>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</si>
  <si>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</si>
  <si>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</si>
  <si>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</si>
  <si>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</si>
  <si>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</si>
  <si>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</si>
  <si>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</si>
  <si>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</si>
  <si>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</si>
  <si>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</si>
  <si>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</si>
  <si>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</si>
  <si>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</si>
  <si>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</si>
  <si>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</si>
  <si>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</si>
  <si>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</si>
  <si>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</si>
  <si>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</si>
  <si>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</si>
  <si>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</si>
  <si>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</si>
  <si>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</si>
  <si>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</si>
  <si>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</si>
  <si>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</si>
  <si>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</si>
  <si>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</si>
  <si>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</si>
  <si>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</si>
  <si>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</si>
  <si>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</si>
  <si>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</si>
  <si>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</si>
  <si>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</si>
  <si>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</si>
  <si>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</si>
  <si>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</si>
  <si>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</si>
  <si>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</si>
  <si>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</si>
  <si>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</si>
  <si>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</si>
  <si>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</si>
  <si>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</si>
  <si>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</si>
  <si>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</si>
  <si>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</si>
  <si>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</si>
  <si>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</si>
  <si>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</si>
  <si>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</si>
  <si>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</si>
  <si>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</si>
  <si>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</si>
  <si>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</si>
  <si>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</si>
  <si>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</si>
  <si>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</si>
  <si>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</si>
  <si>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</si>
  <si>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</si>
  <si>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</si>
  <si>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</si>
  <si>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</si>
  <si>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</si>
  <si>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</si>
  <si>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</si>
  <si>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</si>
  <si>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</si>
  <si>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</si>
  <si>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</si>
  <si>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</si>
  <si>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</si>
  <si>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</si>
  <si>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</si>
  <si>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</si>
  <si>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</si>
  <si>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</si>
  <si>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</si>
  <si>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</si>
  <si>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</si>
  <si>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</si>
  <si>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</si>
  <si>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</si>
  <si>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</si>
  <si>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</si>
  <si>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</si>
  <si>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</si>
  <si>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</si>
  <si>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</si>
  <si>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</si>
  <si>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</si>
  <si>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</si>
  <si>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</si>
  <si>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</si>
  <si>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</si>
  <si>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</si>
  <si>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</si>
  <si>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</si>
  <si>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</si>
  <si>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</si>
  <si>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</si>
  <si>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</si>
  <si>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</si>
  <si>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</si>
  <si>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</si>
  <si>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</si>
  <si>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</si>
  <si>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</si>
  <si>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</si>
  <si>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</si>
  <si>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</si>
  <si>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</si>
  <si>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</si>
  <si>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</si>
  <si>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</si>
  <si>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</si>
  <si>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</si>
  <si>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</si>
  <si>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</si>
  <si>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</si>
  <si>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</si>
  <si>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</si>
  <si>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</si>
  <si>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</si>
  <si>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</si>
  <si>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</si>
  <si>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</si>
  <si>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</si>
  <si>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</si>
  <si>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</si>
  <si>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</si>
  <si>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</si>
  <si>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</si>
  <si>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</si>
  <si>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</si>
  <si>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</si>
  <si>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</si>
  <si>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</si>
  <si>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</si>
  <si>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</si>
  <si>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</si>
  <si>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</si>
  <si>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</si>
  <si>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</si>
  <si>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</si>
  <si>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</si>
  <si>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</si>
  <si>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</si>
  <si>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</si>
  <si>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</si>
  <si>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</si>
  <si>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</si>
  <si>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</si>
  <si>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</si>
  <si>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</si>
  <si>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</si>
  <si>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</si>
  <si>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</si>
  <si>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</si>
  <si>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</si>
  <si>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</si>
  <si>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</si>
  <si>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</si>
  <si>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</si>
  <si>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</si>
  <si>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</si>
  <si>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</si>
  <si>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</si>
  <si>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</si>
  <si>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</si>
  <si>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</si>
  <si>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</si>
  <si>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</si>
  <si>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</si>
  <si>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</si>
  <si>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</si>
  <si>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</si>
  <si>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</si>
  <si>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</si>
  <si>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</si>
  <si>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</si>
  <si>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</si>
  <si>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</si>
  <si>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</si>
  <si>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</si>
  <si>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</si>
  <si>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</si>
  <si>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</si>
  <si>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</si>
  <si>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</si>
  <si>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</si>
  <si>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</si>
  <si>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</si>
  <si>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</si>
  <si>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</si>
  <si>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</si>
  <si>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</si>
  <si>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</si>
  <si>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</si>
  <si>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</si>
  <si>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</si>
  <si>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</si>
  <si>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</si>
  <si>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</si>
  <si>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</si>
  <si>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</si>
  <si>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</si>
  <si>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</si>
  <si>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</si>
  <si>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</si>
  <si>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</si>
  <si>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</si>
  <si>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</si>
  <si>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</si>
  <si>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</si>
  <si>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</si>
  <si>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</si>
  <si>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</si>
  <si>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</si>
  <si>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</si>
  <si>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</si>
  <si>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</si>
  <si>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</si>
  <si>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</si>
  <si>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</si>
  <si>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</si>
  <si>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</si>
  <si>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</si>
  <si>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</si>
  <si>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</si>
  <si>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</si>
  <si>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</si>
  <si>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</si>
  <si>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</si>
  <si>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</si>
  <si>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</si>
  <si>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</si>
  <si>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</si>
  <si>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</si>
  <si>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</si>
  <si>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</si>
  <si>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</si>
  <si>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</si>
  <si>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</si>
  <si>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</si>
  <si>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</si>
  <si>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</si>
  <si>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</si>
  <si>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</si>
  <si>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</si>
  <si>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</si>
  <si>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</si>
  <si>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</si>
  <si>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</si>
  <si>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</si>
  <si>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</si>
  <si>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</si>
  <si>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</si>
  <si>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</si>
  <si>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</si>
  <si>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</si>
  <si>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</si>
  <si>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</si>
  <si>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</si>
  <si>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</si>
  <si>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</si>
  <si>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</si>
  <si>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</si>
  <si>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</si>
  <si>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</si>
  <si>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</si>
  <si>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</si>
  <si>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</si>
  <si>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</si>
  <si>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</si>
  <si>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</si>
  <si>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</si>
  <si>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</si>
  <si>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</si>
  <si>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</si>
  <si>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</si>
  <si>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</si>
  <si>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</si>
  <si>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</si>
  <si>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</si>
  <si>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</si>
  <si>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</si>
  <si>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</si>
  <si>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</si>
  <si>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</si>
  <si>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</si>
  <si>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</si>
  <si>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</si>
  <si>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</si>
  <si>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</si>
  <si>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</si>
  <si>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</si>
  <si>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</si>
  <si>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</si>
  <si>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</si>
  <si>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</si>
  <si>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</si>
  <si>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</si>
  <si>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</si>
  <si>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</si>
  <si>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</si>
  <si>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</si>
  <si>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</si>
  <si>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</si>
  <si>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</si>
  <si>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</si>
  <si>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</si>
  <si>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</si>
  <si>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</si>
  <si>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</si>
  <si>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</si>
  <si>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</si>
  <si>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</si>
  <si>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</si>
  <si>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</si>
  <si>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</si>
  <si>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</si>
  <si>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</si>
  <si>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</si>
  <si>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</si>
  <si>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</si>
  <si>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</si>
  <si>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</si>
  <si>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</si>
  <si>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</si>
  <si>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</si>
  <si>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</si>
  <si>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</si>
  <si>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</si>
  <si>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</si>
  <si>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</si>
  <si>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</si>
  <si>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</si>
  <si>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</si>
  <si>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</si>
  <si>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</si>
  <si>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</si>
  <si>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</si>
  <si>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</si>
  <si>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</si>
  <si>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</si>
  <si>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</si>
  <si>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</si>
  <si>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</si>
  <si>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</si>
  <si>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</si>
  <si>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</si>
  <si>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</si>
  <si>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</si>
  <si>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</si>
  <si>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</si>
  <si>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</si>
  <si>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</si>
  <si>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</si>
  <si>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</si>
  <si>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</si>
  <si>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</si>
  <si>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</si>
  <si>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</si>
  <si>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</si>
  <si>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</si>
  <si>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</si>
  <si>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</si>
  <si>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</si>
  <si>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</si>
  <si>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</si>
  <si>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</si>
  <si>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</si>
  <si>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</si>
  <si>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</si>
  <si>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</si>
  <si>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</si>
  <si>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</si>
  <si>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</si>
  <si>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</si>
  <si>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</si>
  <si>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</si>
  <si>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</si>
  <si>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</si>
  <si>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</si>
  <si>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</si>
  <si>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</si>
  <si>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</si>
  <si>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</si>
  <si>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</si>
  <si>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</si>
  <si>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</si>
  <si>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</si>
  <si>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</si>
  <si>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</si>
  <si>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</si>
  <si>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</si>
  <si>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</si>
  <si>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</si>
  <si>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</si>
  <si>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</si>
  <si>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</si>
  <si>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</si>
  <si>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</si>
  <si>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</si>
  <si>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</si>
  <si>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</si>
  <si>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</si>
  <si>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</si>
  <si>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</si>
  <si>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</si>
  <si>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</si>
  <si>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</si>
  <si>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</si>
  <si>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</si>
  <si>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</si>
  <si>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</si>
  <si>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</si>
  <si>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</si>
  <si>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</si>
  <si>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</si>
  <si>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</si>
  <si>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</si>
  <si>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</si>
  <si>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</si>
  <si>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</si>
  <si>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</si>
  <si>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</si>
  <si>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</si>
  <si>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</si>
  <si>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</si>
  <si>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</si>
  <si>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</si>
  <si>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</si>
  <si>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</si>
  <si>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</si>
  <si>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</si>
  <si>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</si>
  <si>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</si>
  <si>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</si>
  <si>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</si>
  <si>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</si>
  <si>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</si>
  <si>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</si>
  <si>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</si>
  <si>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</si>
  <si>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</si>
  <si>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</si>
  <si>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</si>
  <si>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</si>
  <si>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</si>
  <si>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</si>
  <si>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</si>
  <si>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</si>
  <si>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</si>
  <si>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</si>
  <si>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</si>
  <si>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</si>
  <si>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</si>
  <si>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</si>
  <si>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</si>
  <si>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</si>
  <si>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</si>
  <si>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</si>
  <si>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</si>
  <si>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</si>
  <si>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</si>
  <si>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</si>
  <si>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</si>
  <si>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</si>
  <si>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</si>
  <si>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</si>
  <si>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</si>
  <si>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</si>
  <si>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</si>
  <si>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</si>
  <si>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</si>
  <si>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</si>
  <si>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</si>
  <si>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</si>
  <si>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</si>
  <si>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</si>
  <si>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</si>
  <si>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</si>
  <si>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</si>
  <si>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</si>
  <si>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</si>
  <si>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</si>
  <si>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</si>
  <si>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</si>
  <si>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</si>
  <si>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</si>
  <si>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</si>
  <si>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</si>
  <si>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</si>
  <si>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</si>
  <si>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</si>
  <si>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</si>
  <si>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</si>
  <si>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</si>
  <si>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</si>
  <si>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</si>
  <si>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</si>
  <si>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</si>
  <si>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</si>
  <si>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</si>
  <si>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</si>
  <si>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</si>
  <si>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</si>
  <si>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</si>
  <si>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</si>
  <si>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</si>
  <si>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</si>
  <si>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</si>
  <si>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</si>
  <si>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</si>
  <si>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</si>
  <si>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</si>
  <si>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</si>
  <si>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</si>
  <si>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</si>
  <si>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</si>
  <si>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</si>
  <si>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</si>
  <si>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</si>
  <si>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</si>
  <si>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</si>
  <si>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</si>
  <si>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</si>
  <si>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</si>
  <si>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</si>
  <si>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</si>
  <si>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</si>
  <si>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</si>
  <si>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</si>
  <si>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</si>
  <si>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</si>
  <si>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</si>
  <si>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</si>
  <si>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</si>
  <si>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</si>
  <si>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</si>
  <si>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</si>
  <si>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</si>
  <si>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</si>
  <si>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</si>
  <si>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</si>
  <si>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</si>
  <si>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</si>
  <si>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</si>
  <si>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</si>
  <si>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</si>
  <si>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</si>
  <si>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</si>
  <si>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</si>
  <si>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</si>
  <si>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</si>
  <si>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</si>
  <si>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</si>
  <si>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</si>
  <si>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</si>
  <si>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</si>
  <si>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</si>
  <si>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</si>
  <si>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</si>
  <si>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</si>
  <si>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</si>
  <si>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</si>
  <si>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</si>
  <si>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</si>
  <si>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</si>
  <si>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</si>
  <si>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</si>
  <si>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</si>
  <si>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</si>
  <si>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</si>
  <si>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</si>
  <si>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</si>
  <si>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</si>
  <si>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</si>
  <si>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</si>
  <si>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</si>
  <si>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</si>
  <si>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</si>
  <si>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</si>
  <si>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</si>
  <si>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</si>
  <si>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</si>
  <si>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</si>
  <si>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</si>
  <si>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</si>
  <si>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</si>
  <si>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</si>
  <si>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</si>
  <si>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</si>
  <si>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</si>
  <si>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</si>
  <si>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</si>
  <si>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</si>
  <si>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</si>
  <si>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</si>
  <si>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</si>
  <si>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</si>
  <si>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</si>
  <si>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</si>
  <si>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</si>
  <si>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</si>
  <si>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</si>
  <si>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</si>
  <si>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</si>
  <si>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</si>
  <si>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</si>
  <si>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</si>
  <si>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</si>
  <si>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</si>
  <si>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</si>
  <si>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</si>
  <si>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</si>
  <si>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</si>
  <si>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</si>
  <si>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</si>
  <si>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</si>
  <si>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</si>
  <si>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</si>
  <si>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</si>
  <si>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</si>
  <si>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</si>
  <si>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</si>
  <si>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</si>
  <si>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</si>
  <si>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</si>
  <si>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</si>
  <si>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</si>
  <si>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</si>
  <si>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</si>
  <si>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</si>
  <si>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</si>
  <si>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</si>
  <si>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</si>
  <si>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</si>
  <si>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</si>
  <si>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</si>
  <si>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</si>
  <si>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</si>
  <si>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</si>
  <si>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</si>
  <si>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</si>
  <si>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</si>
  <si>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</si>
  <si>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</si>
  <si>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</si>
  <si>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</si>
  <si>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</si>
  <si>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</si>
  <si>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</si>
  <si>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</si>
  <si>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</si>
  <si>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</si>
  <si>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</si>
  <si>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</si>
  <si>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</si>
  <si>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</si>
  <si>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</si>
  <si>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</si>
  <si>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</si>
  <si>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</si>
  <si>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</si>
  <si>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</si>
  <si>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</si>
  <si>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</si>
  <si>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</si>
  <si>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</si>
  <si>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</si>
  <si>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</si>
  <si>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</si>
  <si>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</si>
  <si>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</si>
  <si>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</si>
  <si>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</si>
  <si>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</si>
  <si>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</si>
  <si>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</si>
  <si>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</si>
  <si>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</si>
  <si>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</si>
  <si>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</si>
  <si>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</si>
  <si>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</si>
  <si>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</si>
  <si>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</si>
  <si>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</si>
  <si>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</si>
  <si>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</si>
  <si>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</si>
  <si>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</si>
  <si>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</si>
  <si>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</si>
  <si>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</si>
  <si>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</si>
  <si>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</si>
  <si>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</si>
  <si>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</si>
  <si>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</si>
  <si>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</si>
  <si>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</si>
  <si>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</si>
  <si>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</si>
  <si>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</si>
  <si>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</si>
  <si>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</si>
  <si>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</si>
  <si>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</si>
  <si>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</si>
  <si>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</si>
  <si>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</si>
  <si>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</si>
  <si>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</si>
  <si>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</si>
  <si>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</si>
  <si>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</si>
  <si>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</si>
  <si>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</si>
  <si>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</si>
  <si>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</si>
  <si>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</si>
  <si>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</si>
  <si>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</si>
  <si>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</si>
  <si>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</si>
  <si>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</si>
  <si>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</si>
  <si>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</si>
  <si>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</si>
  <si>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</si>
  <si>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</si>
  <si>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</si>
  <si>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</si>
  <si>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</si>
  <si>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</si>
  <si>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</si>
  <si>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</si>
  <si>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</si>
  <si>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</si>
  <si>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</si>
  <si>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</si>
  <si>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</si>
  <si>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</si>
  <si>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</si>
  <si>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</si>
  <si>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</si>
  <si>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</si>
  <si>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</si>
  <si>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</si>
  <si>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</si>
  <si>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</si>
  <si>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</si>
  <si>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</si>
  <si>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</si>
  <si>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</si>
  <si>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</si>
  <si>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</si>
  <si>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</si>
  <si>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</si>
  <si>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</si>
  <si>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</si>
  <si>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</si>
  <si>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</si>
  <si>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</si>
  <si>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</si>
  <si>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</si>
  <si>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</si>
  <si>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</si>
  <si>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</si>
  <si>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</si>
  <si>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</si>
  <si>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</si>
  <si>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</si>
  <si>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</si>
  <si>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</si>
  <si>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</si>
  <si>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</si>
  <si>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</si>
  <si>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</si>
  <si>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</si>
  <si>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</si>
  <si>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</si>
  <si>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</si>
  <si>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</si>
  <si>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</si>
  <si>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</si>
  <si>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</si>
  <si>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</si>
  <si>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</si>
  <si>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</si>
  <si>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</si>
  <si>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</si>
  <si>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</si>
  <si>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</si>
  <si>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</si>
  <si>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</si>
  <si>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</si>
  <si>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</si>
  <si>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</si>
  <si>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</si>
  <si>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</si>
  <si>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</si>
  <si>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</si>
  <si>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</si>
  <si>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</si>
  <si>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</si>
  <si>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</si>
  <si>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</si>
  <si>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</si>
  <si>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</si>
  <si>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</si>
  <si>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</si>
  <si>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</si>
  <si>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</si>
  <si>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</si>
  <si>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</si>
  <si>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</si>
  <si>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</si>
  <si>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</si>
  <si>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</si>
  <si>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</si>
  <si>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</si>
  <si>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</si>
  <si>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</si>
  <si>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</si>
  <si>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</si>
  <si>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</si>
  <si>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</si>
  <si>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</si>
  <si>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</si>
  <si>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</si>
  <si>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</si>
  <si>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</si>
  <si>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</si>
  <si>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</si>
  <si>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</si>
  <si>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</si>
  <si>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</si>
  <si>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</si>
  <si>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</si>
  <si>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</si>
  <si>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</si>
  <si>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</si>
  <si>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</si>
  <si>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</si>
  <si>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</si>
  <si>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</si>
  <si>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</si>
  <si>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</si>
  <si>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</si>
  <si>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</si>
  <si>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</si>
  <si>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</si>
  <si>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</si>
  <si>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</si>
  <si>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</si>
  <si>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</si>
  <si>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</si>
  <si>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</si>
  <si>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</si>
  <si>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</si>
  <si>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</si>
  <si>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</si>
  <si>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</si>
  <si>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</si>
  <si>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</si>
  <si>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</si>
  <si>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</si>
  <si>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</si>
  <si>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</si>
  <si>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</si>
  <si>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</si>
  <si>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</si>
  <si>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</si>
  <si>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</si>
  <si>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</si>
  <si>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</si>
  <si>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</si>
  <si>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</si>
  <si>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</si>
  <si>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</si>
  <si>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</si>
  <si>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</si>
  <si>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</si>
  <si>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</si>
  <si>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</si>
  <si>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</si>
  <si>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</si>
  <si>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</si>
  <si>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</si>
  <si>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</si>
  <si>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</si>
  <si>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</si>
  <si>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</si>
  <si>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</si>
  <si>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</si>
  <si>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</si>
  <si>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</si>
  <si>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</si>
  <si>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</si>
  <si>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</si>
  <si>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</si>
  <si>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</si>
  <si>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</si>
  <si>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</si>
  <si>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</si>
  <si>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</si>
  <si>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</si>
  <si>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</si>
  <si>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</si>
  <si>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</si>
  <si>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</si>
  <si>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</si>
  <si>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</si>
  <si>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</si>
  <si>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</si>
  <si>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</si>
  <si>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</si>
  <si>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</si>
  <si>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</si>
  <si>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</si>
  <si>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</si>
  <si>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</si>
  <si>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</si>
  <si>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</si>
  <si>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</si>
  <si>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</si>
  <si>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</si>
  <si>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</si>
  <si>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</si>
  <si>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</si>
  <si>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</si>
  <si>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</si>
  <si>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</si>
  <si>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</si>
  <si>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</si>
  <si>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</si>
  <si>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</si>
  <si>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</si>
  <si>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</si>
  <si>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</si>
  <si>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</si>
  <si>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</si>
  <si>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</si>
  <si>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</si>
  <si>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</si>
  <si>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</si>
  <si>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</si>
  <si>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</si>
  <si>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</si>
  <si>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</si>
  <si>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</si>
  <si>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</si>
  <si>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</si>
  <si>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</si>
  <si>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</si>
  <si>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</si>
  <si>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</si>
  <si>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</si>
  <si>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</si>
  <si>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</si>
  <si>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</si>
  <si>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</si>
  <si>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</si>
  <si>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</si>
  <si>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</si>
  <si>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</si>
  <si>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</si>
  <si>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</si>
  <si>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</si>
  <si>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</si>
  <si>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</si>
  <si>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</si>
  <si>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</si>
  <si>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</si>
  <si>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</si>
  <si>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</si>
  <si>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</si>
  <si>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</si>
  <si>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</si>
  <si>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</si>
  <si>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</si>
  <si>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</si>
  <si>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</si>
  <si>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</si>
  <si>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</si>
  <si>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</si>
  <si>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</si>
  <si>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</si>
  <si>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</si>
  <si>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</si>
  <si>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</si>
  <si>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</si>
  <si>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</si>
  <si>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</si>
  <si>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</si>
  <si>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</si>
  <si>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</si>
  <si>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</si>
  <si>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</si>
  <si>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</si>
  <si>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</si>
  <si>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</si>
  <si>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</si>
  <si>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</si>
  <si>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</si>
  <si>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</si>
  <si>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</si>
  <si>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</si>
  <si>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</si>
  <si>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</si>
  <si>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</si>
  <si>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</si>
  <si>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</si>
  <si>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</si>
  <si>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</si>
  <si>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</si>
  <si>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</si>
  <si>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</si>
  <si>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</si>
  <si>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</si>
  <si>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</si>
  <si>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</si>
  <si>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</si>
  <si>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</si>
  <si>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</si>
  <si>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</si>
  <si>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</si>
  <si>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</si>
  <si>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</si>
  <si>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</si>
  <si>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</si>
  <si>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</si>
  <si>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</si>
  <si>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</si>
  <si>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</si>
  <si>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</si>
  <si>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</si>
  <si>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</si>
  <si>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</si>
  <si>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</si>
  <si>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</si>
  <si>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</si>
  <si>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</si>
  <si>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</si>
  <si>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</si>
  <si>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</si>
  <si>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</si>
  <si>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</si>
  <si>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</si>
  <si>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</si>
  <si>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</si>
  <si>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</si>
  <si>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</si>
  <si>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</si>
  <si>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</si>
  <si>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</si>
  <si>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</si>
  <si>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</si>
  <si>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</si>
  <si>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</si>
  <si>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</si>
  <si>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</si>
  <si>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</si>
  <si>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</si>
  <si>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</si>
  <si>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</si>
  <si>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</si>
  <si>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</si>
  <si>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</si>
  <si>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</si>
  <si>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</si>
  <si>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</si>
  <si>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</si>
  <si>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</si>
  <si>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</si>
  <si>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</si>
  <si>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</si>
  <si>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</si>
  <si>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</si>
  <si>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</si>
  <si>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</si>
  <si>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</si>
  <si>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</si>
  <si>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</si>
  <si>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</si>
  <si>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</si>
  <si>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</si>
  <si>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</si>
  <si>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</si>
  <si>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</si>
  <si>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</si>
  <si>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</si>
  <si>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</si>
  <si>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</si>
  <si>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</si>
  <si>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</si>
  <si>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</si>
  <si>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</si>
  <si>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</si>
  <si>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</si>
  <si>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</si>
  <si>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</si>
  <si>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</si>
  <si>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</si>
  <si>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</si>
  <si>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</si>
  <si>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</si>
  <si>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</si>
  <si>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</si>
  <si>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</si>
  <si>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</si>
  <si>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</si>
  <si>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</si>
  <si>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</si>
  <si>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</si>
  <si>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</si>
  <si>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</si>
  <si>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</si>
  <si>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</si>
  <si>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</si>
  <si>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</si>
  <si>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</si>
  <si>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</si>
  <si>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</si>
  <si>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</si>
  <si>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</si>
  <si>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</si>
  <si>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</si>
  <si>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</si>
  <si>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</si>
  <si>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</si>
  <si>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</si>
  <si>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</si>
  <si>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</si>
  <si>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</si>
  <si>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</si>
  <si>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</si>
  <si>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</si>
  <si>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</si>
  <si>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</si>
  <si>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</si>
  <si>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</si>
  <si>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</si>
  <si>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</si>
  <si>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</si>
  <si>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</si>
  <si>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</si>
  <si>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</si>
  <si>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</si>
  <si>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</si>
  <si>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</si>
  <si>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</si>
  <si>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</si>
  <si>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</si>
  <si>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</si>
  <si>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</si>
  <si>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</si>
  <si>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</si>
  <si>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</si>
  <si>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</si>
  <si>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</si>
  <si>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</si>
  <si>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</si>
  <si>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</si>
  <si>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</si>
  <si>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</si>
  <si>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</si>
  <si>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</si>
  <si>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</si>
  <si>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</si>
  <si>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</si>
  <si>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</si>
  <si>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</si>
  <si>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</si>
  <si>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</si>
  <si>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</si>
  <si>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</si>
  <si>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</si>
  <si>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</si>
  <si>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</si>
  <si>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</si>
  <si>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</si>
  <si>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</si>
  <si>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</si>
  <si>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</si>
  <si>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</si>
  <si>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</si>
  <si>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</si>
  <si>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</si>
  <si>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</si>
  <si>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</si>
  <si>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</si>
  <si>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</si>
  <si>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</si>
  <si>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</si>
  <si>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</si>
  <si>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</si>
  <si>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</si>
  <si>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</si>
  <si>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</si>
  <si>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</si>
  <si>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</si>
  <si>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</si>
  <si>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</si>
  <si>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</si>
  <si>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</si>
  <si>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</si>
  <si>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</si>
  <si>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</si>
  <si>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</si>
  <si>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</si>
  <si>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</si>
  <si>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</si>
  <si>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</si>
  <si>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</si>
  <si>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</si>
  <si>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</si>
  <si>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</si>
  <si>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</si>
  <si>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</si>
  <si>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</si>
  <si>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</si>
  <si>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</si>
  <si>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</si>
  <si>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</si>
  <si>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</si>
  <si>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</si>
  <si>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</si>
  <si>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</si>
  <si>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</si>
  <si>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</si>
  <si>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</si>
  <si>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</si>
  <si>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</si>
  <si>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</si>
  <si>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</si>
  <si>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</si>
  <si>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</si>
  <si>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</si>
  <si>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</si>
  <si>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</si>
  <si>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</si>
  <si>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</si>
  <si>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</si>
  <si>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</si>
  <si>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</si>
  <si>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</si>
  <si>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</si>
  <si>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</si>
  <si>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</si>
  <si>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</si>
  <si>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</si>
  <si>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</si>
  <si>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</si>
  <si>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</si>
  <si>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</si>
  <si>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</si>
  <si>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</si>
  <si>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</si>
  <si>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</si>
  <si>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</si>
  <si>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</si>
  <si>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</si>
  <si>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</si>
  <si>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</si>
  <si>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</si>
  <si>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</si>
  <si>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</si>
  <si>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</si>
  <si>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</si>
  <si>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</si>
  <si>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</si>
  <si>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</si>
  <si>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</si>
  <si>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</si>
  <si>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</si>
  <si>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</si>
  <si>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</si>
  <si>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</si>
  <si>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</si>
  <si>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</si>
  <si>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</si>
  <si>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</si>
  <si>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</si>
  <si>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</si>
  <si>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</si>
  <si>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</si>
  <si>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</si>
  <si>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</si>
  <si>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</si>
  <si>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</si>
  <si>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</si>
  <si>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</si>
  <si>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</si>
  <si>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</si>
  <si>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</si>
  <si>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</si>
  <si>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</si>
  <si>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</si>
  <si>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</si>
  <si>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</si>
  <si>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</si>
  <si>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</si>
  <si>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</si>
  <si>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</si>
  <si>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</si>
  <si>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</si>
  <si>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</si>
  <si>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</si>
  <si>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</si>
  <si>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</si>
  <si>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</si>
  <si>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</si>
  <si>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</si>
  <si>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</si>
  <si>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</si>
  <si>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</si>
  <si>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</si>
  <si>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</si>
  <si>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</si>
  <si>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</si>
  <si>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</si>
  <si>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</si>
  <si>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</si>
  <si>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</si>
  <si>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</si>
  <si>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</si>
  <si>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</si>
  <si>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</si>
  <si>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</si>
  <si>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</si>
  <si>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</si>
  <si>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</si>
  <si>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</si>
  <si>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</si>
  <si>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</si>
  <si>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</si>
  <si>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</si>
  <si>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</si>
  <si>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</si>
  <si>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</si>
  <si>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</si>
  <si>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</si>
  <si>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</si>
  <si>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</si>
  <si>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</si>
  <si>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</si>
  <si>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</si>
  <si>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</si>
  <si>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</si>
  <si>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</si>
  <si>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</si>
  <si>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</si>
  <si>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</si>
  <si>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</si>
  <si>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</si>
  <si>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</si>
  <si>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</si>
  <si>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</si>
  <si>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</si>
  <si>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</si>
  <si>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</si>
  <si>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</si>
  <si>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</si>
  <si>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</si>
  <si>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</si>
  <si>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</si>
  <si>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</si>
  <si>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</si>
  <si>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</si>
  <si>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</si>
  <si>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</si>
  <si>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</si>
  <si>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</si>
  <si>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</si>
  <si>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</si>
  <si>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</si>
  <si>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</si>
  <si>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</si>
  <si>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</si>
  <si>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</si>
  <si>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</si>
  <si>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</si>
  <si>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</si>
  <si>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</si>
  <si>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</si>
  <si>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</si>
  <si>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</si>
  <si>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</si>
  <si>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</si>
  <si>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</si>
  <si>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</si>
  <si>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</si>
  <si>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</si>
  <si>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</si>
  <si>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</si>
  <si>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</si>
  <si>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</si>
  <si>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</si>
  <si>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</si>
  <si>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</si>
  <si>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</si>
  <si>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</si>
  <si>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</si>
  <si>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</si>
  <si>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</si>
  <si>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</si>
  <si>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</si>
  <si>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</si>
  <si>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</si>
  <si>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</si>
  <si>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</si>
  <si>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</si>
  <si>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</si>
  <si>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</si>
  <si>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</si>
  <si>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</si>
  <si>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</si>
  <si>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</si>
  <si>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</si>
  <si>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</si>
  <si>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</si>
  <si>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</si>
  <si>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</si>
  <si>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</si>
  <si>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</si>
  <si>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</si>
  <si>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</si>
  <si>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</si>
  <si>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</si>
  <si>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</si>
  <si>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</si>
  <si>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</si>
  <si>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</si>
  <si>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</si>
  <si>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</si>
  <si>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</si>
  <si>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</si>
  <si>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</si>
  <si>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</si>
  <si>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</si>
  <si>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</si>
  <si>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</si>
  <si>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</si>
  <si>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</si>
  <si>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</si>
  <si>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</si>
  <si>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</si>
  <si>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</si>
  <si>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</si>
  <si>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</si>
  <si>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</si>
  <si>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</si>
  <si>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</si>
  <si>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</si>
  <si>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</si>
  <si>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</si>
  <si>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</si>
  <si>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</si>
  <si>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</si>
  <si>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</si>
  <si>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</si>
  <si>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</si>
  <si>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</si>
  <si>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</si>
  <si>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</si>
  <si>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</si>
  <si>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</si>
  <si>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</si>
  <si>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</si>
  <si>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</si>
  <si>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</si>
  <si>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</si>
  <si>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</si>
  <si>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</si>
  <si>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</si>
  <si>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</si>
  <si>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</si>
  <si>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</si>
  <si>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</si>
  <si>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</si>
  <si>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</si>
  <si>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</si>
  <si>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</si>
  <si>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</si>
  <si>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</si>
  <si>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</si>
  <si>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</si>
  <si>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</si>
  <si>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</si>
  <si>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</si>
  <si>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</si>
  <si>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</si>
  <si>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</si>
  <si>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</si>
  <si>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</si>
  <si>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</si>
  <si>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</si>
  <si>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</si>
  <si>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</si>
  <si>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</si>
  <si>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</si>
  <si>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</si>
  <si>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</si>
  <si>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</si>
  <si>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</si>
  <si>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</si>
  <si>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</si>
  <si>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</si>
  <si>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</si>
  <si>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</si>
  <si>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</si>
  <si>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</si>
  <si>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</si>
  <si>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</si>
  <si>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</si>
  <si>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</si>
  <si>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</si>
  <si>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</si>
  <si>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</si>
  <si>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</si>
  <si>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</si>
  <si>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</si>
  <si>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</si>
  <si>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</si>
  <si>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</si>
  <si>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</si>
  <si>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</si>
  <si>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</si>
  <si>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</si>
  <si>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</si>
  <si>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</si>
  <si>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</si>
  <si>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</si>
  <si>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</si>
  <si>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</si>
  <si>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</si>
  <si>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</si>
  <si>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</si>
  <si>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</si>
  <si>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</si>
  <si>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</si>
  <si>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</si>
  <si>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</si>
  <si>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</si>
  <si>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</si>
  <si>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</si>
  <si>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</si>
  <si>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</si>
  <si>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</si>
  <si>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</si>
  <si>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</si>
  <si>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</si>
  <si>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</si>
  <si>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</si>
  <si>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</si>
  <si>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</si>
  <si>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</si>
  <si>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</si>
  <si>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</si>
  <si>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</si>
  <si>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</si>
  <si>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</si>
  <si>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</si>
  <si>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</si>
  <si>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</si>
  <si>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</si>
  <si>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</si>
  <si>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</si>
  <si>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</si>
  <si>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</si>
  <si>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</si>
  <si>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</si>
  <si>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</si>
  <si>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</si>
  <si>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</si>
  <si>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</si>
  <si>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</si>
  <si>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</si>
  <si>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</si>
  <si>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</si>
  <si>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</si>
  <si>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</si>
  <si>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</si>
  <si>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</si>
  <si>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</si>
  <si>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</si>
  <si>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</si>
  <si>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</si>
  <si>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</si>
  <si>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</si>
  <si>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</si>
  <si>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</si>
  <si>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</si>
  <si>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</si>
  <si>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</si>
  <si>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</si>
  <si>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</si>
  <si>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</si>
  <si>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</si>
  <si>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</si>
  <si>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</si>
  <si>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</si>
  <si>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</si>
  <si>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</si>
  <si>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</si>
  <si>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</si>
  <si>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</si>
  <si>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</si>
  <si>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</si>
  <si>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</si>
  <si>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</si>
  <si>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</si>
  <si>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</si>
  <si>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</si>
  <si>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</si>
  <si>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</si>
  <si>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</si>
  <si>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</si>
  <si>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</si>
  <si>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</si>
  <si>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</si>
  <si>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</si>
  <si>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</si>
  <si>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</si>
  <si>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</si>
  <si>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</si>
  <si>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</si>
  <si>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</si>
  <si>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</si>
  <si>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</si>
  <si>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</si>
  <si>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</si>
  <si>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</si>
  <si>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</si>
  <si>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</si>
  <si>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</si>
  <si>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</si>
  <si>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</si>
  <si>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</si>
  <si>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</si>
  <si>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</si>
  <si>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</si>
  <si>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</si>
  <si>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</si>
  <si>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</si>
  <si>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</si>
  <si>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</si>
  <si>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</si>
  <si>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</si>
  <si>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</si>
  <si>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</si>
  <si>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</si>
  <si>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</si>
  <si>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</si>
  <si>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</si>
  <si>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</si>
  <si>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</si>
  <si>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</si>
  <si>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</si>
  <si>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</si>
  <si>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</si>
  <si>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</si>
  <si>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</si>
  <si>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</si>
  <si>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</si>
  <si>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</si>
  <si>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</si>
  <si>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</si>
  <si>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</si>
  <si>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</si>
  <si>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</si>
  <si>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</si>
  <si>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</si>
  <si>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</si>
  <si>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</si>
  <si>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</si>
  <si>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</si>
  <si>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</si>
  <si>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</si>
  <si>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</si>
  <si>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</si>
  <si>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</si>
  <si>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</si>
  <si>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</si>
  <si>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</si>
  <si>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</si>
  <si>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</si>
  <si>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</si>
  <si>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</si>
  <si>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</si>
  <si>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</si>
  <si>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</si>
  <si>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</si>
  <si>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</si>
  <si>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</si>
  <si>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</si>
  <si>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</si>
  <si>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</si>
  <si>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</si>
  <si>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</si>
  <si>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</si>
  <si>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</si>
  <si>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</si>
  <si>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</si>
  <si>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</si>
  <si>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</si>
  <si>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</si>
  <si>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</si>
  <si>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</si>
  <si>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</si>
  <si>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</si>
  <si>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</si>
  <si>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</si>
  <si>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</si>
  <si>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</si>
  <si>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</si>
  <si>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</si>
  <si>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</si>
  <si>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</si>
  <si>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</si>
  <si>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</si>
  <si>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</si>
  <si>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</si>
  <si>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</si>
  <si>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</si>
  <si>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</si>
  <si>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</si>
  <si>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</si>
  <si>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</si>
  <si>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</si>
  <si>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</si>
  <si>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</si>
  <si>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</si>
  <si>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</si>
  <si>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</si>
  <si>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</si>
  <si>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</si>
  <si>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</si>
  <si>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</si>
  <si>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</si>
  <si>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</si>
  <si>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</si>
  <si>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</si>
  <si>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</si>
  <si>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</si>
  <si>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</si>
  <si>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</si>
  <si>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</si>
  <si>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</si>
  <si>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</si>
  <si>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</si>
  <si>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</si>
  <si>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</si>
  <si>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</si>
  <si>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</si>
  <si>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</si>
  <si>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</si>
  <si>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</si>
  <si>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</si>
  <si>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</si>
  <si>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</si>
  <si>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</si>
  <si>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</si>
  <si>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</si>
  <si>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</si>
  <si>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</si>
  <si>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</si>
  <si>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</si>
  <si>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</si>
  <si>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</si>
  <si>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</si>
  <si>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</si>
  <si>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</si>
  <si>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</si>
  <si>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</si>
  <si>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</si>
  <si>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</si>
  <si>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</si>
  <si>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</si>
  <si>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</si>
  <si>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</si>
  <si>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</si>
  <si>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</si>
  <si>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</si>
  <si>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</si>
  <si>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</si>
  <si>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</si>
  <si>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</si>
  <si>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</si>
  <si>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</si>
  <si>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</si>
  <si>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</si>
  <si>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</si>
  <si>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</si>
  <si>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</si>
  <si>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</si>
  <si>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</si>
  <si>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</si>
  <si>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</si>
  <si>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</si>
  <si>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</si>
  <si>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</si>
  <si>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</si>
  <si>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</si>
  <si>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</si>
  <si>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</si>
  <si>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</si>
  <si>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</si>
  <si>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</si>
  <si>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</si>
  <si>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</si>
  <si>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</si>
  <si>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</si>
  <si>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</si>
  <si>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</si>
  <si>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</si>
  <si>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</si>
  <si>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</si>
  <si>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</si>
  <si>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</si>
  <si>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</si>
  <si>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</si>
  <si>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</si>
  <si>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</si>
  <si>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</si>
  <si>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</si>
  <si>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</si>
  <si>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</si>
  <si>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</si>
  <si>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</si>
  <si>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</si>
  <si>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</si>
  <si>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</si>
  <si>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</si>
  <si>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</si>
  <si>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</si>
  <si>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</si>
  <si>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</si>
  <si>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</si>
  <si>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</si>
  <si>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</si>
  <si>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</si>
  <si>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</si>
  <si>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</si>
  <si>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</si>
  <si>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</si>
  <si>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</si>
  <si>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</si>
  <si>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</si>
  <si>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</si>
  <si>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</si>
  <si>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</si>
  <si>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</si>
  <si>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</si>
  <si>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</si>
  <si>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</si>
  <si>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</si>
  <si>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</si>
  <si>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</si>
  <si>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</si>
  <si>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</si>
  <si>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</si>
  <si>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</si>
  <si>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</si>
  <si>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</si>
  <si>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</si>
  <si>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</si>
  <si>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</si>
  <si>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</si>
  <si>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</si>
  <si>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</si>
  <si>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</si>
  <si>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</si>
  <si>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</si>
  <si>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</si>
  <si>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</si>
  <si>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</si>
  <si>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</si>
  <si>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</si>
  <si>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</si>
  <si>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</si>
  <si>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</si>
  <si>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</si>
  <si>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</si>
  <si>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</si>
  <si>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</si>
  <si>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</si>
  <si>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</si>
  <si>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</si>
  <si>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</si>
  <si>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</si>
  <si>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</si>
  <si>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</si>
  <si>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</si>
  <si>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</si>
  <si>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</si>
  <si>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</si>
  <si>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</si>
  <si>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</si>
  <si>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</si>
  <si>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</si>
  <si>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</si>
  <si>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</si>
  <si>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</si>
  <si>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</si>
  <si>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</si>
  <si>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</si>
  <si>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</si>
  <si>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</si>
  <si>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</si>
  <si>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</si>
  <si>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</si>
  <si>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</si>
  <si>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</si>
  <si>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</si>
  <si>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</si>
  <si>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</si>
  <si>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</si>
  <si>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</si>
  <si>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</si>
  <si>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</si>
  <si>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</si>
  <si>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</si>
  <si>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</si>
  <si>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</si>
  <si>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</si>
  <si>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</si>
  <si>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</si>
  <si>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</si>
  <si>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</si>
  <si>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</si>
  <si>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</si>
  <si>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</si>
  <si>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</si>
  <si>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</si>
  <si>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</si>
  <si>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</si>
  <si>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</si>
  <si>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</si>
  <si>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</si>
  <si>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</si>
  <si>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</si>
  <si>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</si>
  <si>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</si>
  <si>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</si>
  <si>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</si>
  <si>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</si>
  <si>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</si>
  <si>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</si>
  <si>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</si>
  <si>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</si>
  <si>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</si>
  <si>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</si>
  <si>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</si>
  <si>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</si>
  <si>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</si>
  <si>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</si>
  <si>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</si>
  <si>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</si>
  <si>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</si>
  <si>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</si>
  <si>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</si>
  <si>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</si>
  <si>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</si>
  <si>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</si>
  <si>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</si>
  <si>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</si>
  <si>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</si>
  <si>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</si>
  <si>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</si>
  <si>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</si>
  <si>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</si>
  <si>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</si>
  <si>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</si>
  <si>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</si>
  <si>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</si>
  <si>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</si>
  <si>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</si>
  <si>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</si>
  <si>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</si>
  <si>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</si>
  <si>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</si>
  <si>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</si>
  <si>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</si>
  <si>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</si>
  <si>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</si>
  <si>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</si>
  <si>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</si>
  <si>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</si>
  <si>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</si>
  <si>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</si>
  <si>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</si>
  <si>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</si>
  <si>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</si>
  <si>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</si>
  <si>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</si>
  <si>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</si>
  <si>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</si>
  <si>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</si>
  <si>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</si>
  <si>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</si>
  <si>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</si>
  <si>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</si>
  <si>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</si>
  <si>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</si>
  <si>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</si>
  <si>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</si>
  <si>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</si>
  <si>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</si>
  <si>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</si>
  <si>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</si>
  <si>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</si>
  <si>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</si>
  <si>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</si>
  <si>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</si>
  <si>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</si>
  <si>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</si>
  <si>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</si>
  <si>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</si>
  <si>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</si>
  <si>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</si>
  <si>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</si>
  <si>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</si>
  <si>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</si>
  <si>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</si>
  <si>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</si>
  <si>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</si>
  <si>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</si>
  <si>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</si>
  <si>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</si>
  <si>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</si>
  <si>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</si>
  <si>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</si>
  <si>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</si>
  <si>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</si>
  <si>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</si>
  <si>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</si>
  <si>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</si>
  <si>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</si>
  <si>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</si>
  <si>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</si>
  <si>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</si>
  <si>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</si>
  <si>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</si>
  <si>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</si>
  <si>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</si>
  <si>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</si>
  <si>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</si>
  <si>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</si>
  <si>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</si>
  <si>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</si>
  <si>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</si>
  <si>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</si>
  <si>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</si>
  <si>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</si>
  <si>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</si>
  <si>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</si>
  <si>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</si>
  <si>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</si>
  <si>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</si>
  <si>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</si>
  <si>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</si>
  <si>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</si>
  <si>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</si>
  <si>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</si>
  <si>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</si>
  <si>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</si>
  <si>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</si>
  <si>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</si>
  <si>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</si>
  <si>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</si>
  <si>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</si>
  <si>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</si>
  <si>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</si>
  <si>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</si>
  <si>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</si>
  <si>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</si>
  <si>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</si>
  <si>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</si>
  <si>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</si>
  <si>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</si>
  <si>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</si>
  <si>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</si>
  <si>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</si>
  <si>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</si>
  <si>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</si>
  <si>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</si>
  <si>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</si>
  <si>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</si>
  <si>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</si>
  <si>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</si>
  <si>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</si>
  <si>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</si>
  <si>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</si>
  <si>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</si>
  <si>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</si>
  <si>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</si>
  <si>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</si>
  <si>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</si>
  <si>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</si>
  <si>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</si>
  <si>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</si>
  <si>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</si>
  <si>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</si>
  <si>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</si>
  <si>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</si>
  <si>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</si>
  <si>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</si>
  <si>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</si>
  <si>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</si>
  <si>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</si>
  <si>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</si>
  <si>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</si>
  <si>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</si>
  <si>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</si>
  <si>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</si>
  <si>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</si>
  <si>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</si>
  <si>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</si>
  <si>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</si>
  <si>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</si>
  <si>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</si>
  <si>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</si>
  <si>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</si>
  <si>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</si>
  <si>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</si>
  <si>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</si>
  <si>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</si>
  <si>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</si>
  <si>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</si>
  <si>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</si>
  <si>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</si>
  <si>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</si>
  <si>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</si>
  <si>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</si>
  <si>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</si>
  <si>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</si>
  <si>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</si>
  <si>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</si>
  <si>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</si>
  <si>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</si>
  <si>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</si>
  <si>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</si>
  <si>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</si>
  <si>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</si>
  <si>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</si>
  <si>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</si>
  <si>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</si>
  <si>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</si>
  <si>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</si>
  <si>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</si>
  <si>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</si>
  <si>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</si>
  <si>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</si>
  <si>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</si>
  <si>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</si>
  <si>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</si>
  <si>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</si>
  <si>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</si>
  <si>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</si>
  <si>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</si>
  <si>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</si>
  <si>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</si>
  <si>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</si>
  <si>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</si>
  <si>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</si>
  <si>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</si>
  <si>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</si>
  <si>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</si>
  <si>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</si>
  <si>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</si>
  <si>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</si>
  <si>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</si>
  <si>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</si>
  <si>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</si>
  <si>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</si>
  <si>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</si>
  <si>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</si>
  <si>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</si>
  <si>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</si>
  <si>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</si>
  <si>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</si>
  <si>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</si>
  <si>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</si>
  <si>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</si>
  <si>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</si>
  <si>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</si>
  <si>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</si>
  <si>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</si>
  <si>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</si>
  <si>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</si>
  <si>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</si>
  <si>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</si>
  <si>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</si>
  <si>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</si>
  <si>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</si>
  <si>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</si>
  <si>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</si>
  <si>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</si>
  <si>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</si>
  <si>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</si>
  <si>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</si>
  <si>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</si>
  <si>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</si>
  <si>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</si>
  <si>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</si>
  <si>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</si>
  <si>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</si>
  <si>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</si>
  <si>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</si>
  <si>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</si>
  <si>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</si>
  <si>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</si>
  <si>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</si>
  <si>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</si>
  <si>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</si>
  <si>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</si>
  <si>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</si>
  <si>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</si>
  <si>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</si>
  <si>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</si>
  <si>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</si>
  <si>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</si>
  <si>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</si>
  <si>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</si>
  <si>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</si>
  <si>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</si>
  <si>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</si>
  <si>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</si>
  <si>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</si>
  <si>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</si>
  <si>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</si>
  <si>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</si>
  <si>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</si>
  <si>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</si>
  <si>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</si>
  <si>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</si>
  <si>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</si>
  <si>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</si>
  <si>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</si>
  <si>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</si>
  <si>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</si>
  <si>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</si>
  <si>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</si>
  <si>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</si>
  <si>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</si>
  <si>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</si>
  <si>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</si>
  <si>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</si>
  <si>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</si>
  <si>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</si>
  <si>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</si>
  <si>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</si>
  <si>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</si>
  <si>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</si>
  <si>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</si>
  <si>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</si>
  <si>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</si>
  <si>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</si>
  <si>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</si>
  <si>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</si>
  <si>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</si>
  <si>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</si>
  <si>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</si>
  <si>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</si>
  <si>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</si>
  <si>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</si>
  <si>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</si>
  <si>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</si>
  <si>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</si>
  <si>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</si>
  <si>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</si>
  <si>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</si>
  <si>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</si>
  <si>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</si>
  <si>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</si>
  <si>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</si>
  <si>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</si>
  <si>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</si>
  <si>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</si>
  <si>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</si>
  <si>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</si>
  <si>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</si>
  <si>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</si>
  <si>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</si>
  <si>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</si>
  <si>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</si>
  <si>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</si>
  <si>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</si>
  <si>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</si>
  <si>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</si>
  <si>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</si>
  <si>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</si>
  <si>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</si>
  <si>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</si>
  <si>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</si>
  <si>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</si>
  <si>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</si>
  <si>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</si>
  <si>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</si>
  <si>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</si>
  <si>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</si>
  <si>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</si>
  <si>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</si>
  <si>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</si>
  <si>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</si>
  <si>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</si>
  <si>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</si>
  <si>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</si>
  <si>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</si>
  <si>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</si>
  <si>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</si>
  <si>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</si>
  <si>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</si>
  <si>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</si>
  <si>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</si>
  <si>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</si>
  <si>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</si>
  <si>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</si>
  <si>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</si>
  <si>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</si>
  <si>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</si>
  <si>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</si>
  <si>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</si>
  <si>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</si>
  <si>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</si>
  <si>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</si>
  <si>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</si>
  <si>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</si>
  <si>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</si>
  <si>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</si>
  <si>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</si>
  <si>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</si>
  <si>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</si>
  <si>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</si>
  <si>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</si>
  <si>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</si>
  <si>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</si>
  <si>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</si>
  <si>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</si>
  <si>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</si>
  <si>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</si>
  <si>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</si>
  <si>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</si>
  <si>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</si>
  <si>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</si>
  <si>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</si>
  <si>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</si>
  <si>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</si>
  <si>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</si>
  <si>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</si>
  <si>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</si>
  <si>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</si>
  <si>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</si>
  <si>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</si>
  <si>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</si>
  <si>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</si>
  <si>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</si>
  <si>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</si>
  <si>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</si>
  <si>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</si>
  <si>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</si>
  <si>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</si>
  <si>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</si>
  <si>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</si>
  <si>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</si>
  <si>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</si>
  <si>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</si>
  <si>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</si>
  <si>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</si>
  <si>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</si>
  <si>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</si>
  <si>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</si>
  <si>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</si>
  <si>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</si>
  <si>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</si>
  <si>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</si>
  <si>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</si>
  <si>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</si>
  <si>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</si>
  <si>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</si>
  <si>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</si>
  <si>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</si>
  <si>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</si>
  <si>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</si>
  <si>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</si>
  <si>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</si>
  <si>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</si>
  <si>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</si>
  <si>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</si>
  <si>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</si>
  <si>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</si>
  <si>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</si>
  <si>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</si>
  <si>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</si>
  <si>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</si>
  <si>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</si>
  <si>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</si>
  <si>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</si>
  <si>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</si>
  <si>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</si>
  <si>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</si>
  <si>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</si>
  <si>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</si>
  <si>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</si>
  <si>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</si>
  <si>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</si>
  <si>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</si>
  <si>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</si>
  <si>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</si>
  <si>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</si>
  <si>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</si>
  <si>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</si>
  <si>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</si>
  <si>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</si>
  <si>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</si>
  <si>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</si>
  <si>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</si>
  <si>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</si>
  <si>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</si>
  <si>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</si>
  <si>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</si>
  <si>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</si>
  <si>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</si>
  <si>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</si>
  <si>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</si>
  <si>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</si>
  <si>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</si>
  <si>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</si>
  <si>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</si>
  <si>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</si>
  <si>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</si>
  <si>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</si>
  <si>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</si>
  <si>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</si>
  <si>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</si>
  <si>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</si>
  <si>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</si>
  <si>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</si>
  <si>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</si>
  <si>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</si>
  <si>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</si>
  <si>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</si>
  <si>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</si>
  <si>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</si>
  <si>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</si>
  <si>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</si>
  <si>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</si>
  <si>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</si>
  <si>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</si>
  <si>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</si>
  <si>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</si>
  <si>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</si>
  <si>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</si>
  <si>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</si>
  <si>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</si>
  <si>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</si>
  <si>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</si>
  <si>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</si>
  <si>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</si>
  <si>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</si>
  <si>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</si>
  <si>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</si>
  <si>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</si>
  <si>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</si>
  <si>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</si>
  <si>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</si>
  <si>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</si>
  <si>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</si>
  <si>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</si>
  <si>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</si>
  <si>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</si>
  <si>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</si>
  <si>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</si>
  <si>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</si>
  <si>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</si>
  <si>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</si>
  <si>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</si>
  <si>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</si>
  <si>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</si>
  <si>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</si>
  <si>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</si>
  <si>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</si>
  <si>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</si>
  <si>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</si>
  <si>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</si>
  <si>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</si>
  <si>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</si>
  <si>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</si>
  <si>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</si>
  <si>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</si>
  <si>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</si>
  <si>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</si>
  <si>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</si>
  <si>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</si>
  <si>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</si>
  <si>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</si>
  <si>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</si>
  <si>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</si>
  <si>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</si>
  <si>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</si>
  <si>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</si>
  <si>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</si>
  <si>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</si>
  <si>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</si>
  <si>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</si>
  <si>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</si>
  <si>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</si>
  <si>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</si>
  <si>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</si>
  <si>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</si>
  <si>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</si>
  <si>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</si>
  <si>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</si>
  <si>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</si>
  <si>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</si>
  <si>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</si>
  <si>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</si>
  <si>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</si>
  <si>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</si>
  <si>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</si>
  <si>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</si>
  <si>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</si>
  <si>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</si>
  <si>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</si>
  <si>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</si>
  <si>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</si>
  <si>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</si>
  <si>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</si>
  <si>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</si>
  <si>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</si>
  <si>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</si>
  <si>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</si>
  <si>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</si>
  <si>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</si>
  <si>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</si>
  <si>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</si>
  <si>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</si>
  <si>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</si>
  <si>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</si>
  <si>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</si>
  <si>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</si>
  <si>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</si>
  <si>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</si>
  <si>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</si>
  <si>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</si>
  <si>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</si>
  <si>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</si>
  <si>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</si>
  <si>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</si>
  <si>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</si>
  <si>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</si>
  <si>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</si>
  <si>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</si>
  <si>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</si>
  <si>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</si>
  <si>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</si>
  <si>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</si>
  <si>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</si>
  <si>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</si>
  <si>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</si>
  <si>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</si>
  <si>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</si>
  <si>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</si>
  <si>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</si>
  <si>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</si>
  <si>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</si>
  <si>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</si>
  <si>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</si>
  <si>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</si>
  <si>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</si>
  <si>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</si>
  <si>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</si>
  <si>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</si>
  <si>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</si>
  <si>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</si>
  <si>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</si>
  <si>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</si>
  <si>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</si>
  <si>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</si>
  <si>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</si>
  <si>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</si>
  <si>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</si>
  <si>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</si>
  <si>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</si>
  <si>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</si>
  <si>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</si>
  <si>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</si>
  <si>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</si>
  <si>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</si>
  <si>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</si>
  <si>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</si>
  <si>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</si>
  <si>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</si>
  <si>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</si>
  <si>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</si>
  <si>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</si>
  <si>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</si>
  <si>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</si>
  <si>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</si>
  <si>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</si>
  <si>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</si>
  <si>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</si>
  <si>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</si>
  <si>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</si>
  <si>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</si>
  <si>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</si>
  <si>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</si>
  <si>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</si>
  <si>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</si>
  <si>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</si>
  <si>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</si>
  <si>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</si>
  <si>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</si>
  <si>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</si>
  <si>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</si>
  <si>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</si>
  <si>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</si>
  <si>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</si>
  <si>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</si>
  <si>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</si>
  <si>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</si>
  <si>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</si>
  <si>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</si>
  <si>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</si>
  <si>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</si>
  <si>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</si>
  <si>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</si>
  <si>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</si>
  <si>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</si>
  <si>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</si>
  <si>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</si>
  <si>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</si>
  <si>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</si>
  <si>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</si>
  <si>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</si>
  <si>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</si>
  <si>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</si>
  <si>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</si>
  <si>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</si>
  <si>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</si>
  <si>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</si>
  <si>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</si>
  <si>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</si>
  <si>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</si>
  <si>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</si>
  <si>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</si>
  <si>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</si>
  <si>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</si>
  <si>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</si>
  <si>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</si>
  <si>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</si>
  <si>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</si>
  <si>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</si>
  <si>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</si>
  <si>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</si>
  <si>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</si>
  <si>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</si>
  <si>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</si>
  <si>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</si>
  <si>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</si>
  <si>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</si>
  <si>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</si>
  <si>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</si>
  <si>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</si>
  <si>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</si>
  <si>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</si>
  <si>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</si>
  <si>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</si>
  <si>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</si>
  <si>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</si>
  <si>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</si>
  <si>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</si>
  <si>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</si>
  <si>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</si>
  <si>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</si>
  <si>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</si>
  <si>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</si>
  <si>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</si>
  <si>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</si>
  <si>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</si>
  <si>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</si>
  <si>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</si>
  <si>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</si>
  <si>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</si>
  <si>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</si>
  <si>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</si>
  <si>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</si>
  <si>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</si>
  <si>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</si>
  <si>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</si>
  <si>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</si>
  <si>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</si>
  <si>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</si>
  <si>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</si>
  <si>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</si>
  <si>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</si>
  <si>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</si>
  <si>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</si>
  <si>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</si>
  <si>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</si>
  <si>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</si>
  <si>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</si>
  <si>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</si>
  <si>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</si>
  <si>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</si>
  <si>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</si>
  <si>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</si>
  <si>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</si>
  <si>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</si>
  <si>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</si>
  <si>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</si>
  <si>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</si>
  <si>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</si>
  <si>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</si>
  <si>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</si>
  <si>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</si>
  <si>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</si>
  <si>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</si>
  <si>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</si>
  <si>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</si>
  <si>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</si>
  <si>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</si>
  <si>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</si>
  <si>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</si>
  <si>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</si>
  <si>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</si>
  <si>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</si>
  <si>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</si>
  <si>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</si>
  <si>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</si>
  <si>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</si>
  <si>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</si>
  <si>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</si>
  <si>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</si>
  <si>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</si>
  <si>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</si>
  <si>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</si>
  <si>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</si>
  <si>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</si>
  <si>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</si>
  <si>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</si>
  <si>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</si>
  <si>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</si>
  <si>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</si>
  <si>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</si>
  <si>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</si>
  <si>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</si>
  <si>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</si>
  <si>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</si>
  <si>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</si>
  <si>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</si>
  <si>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</si>
  <si>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</si>
  <si>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</si>
  <si>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</si>
  <si>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</si>
  <si>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</si>
  <si>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</si>
  <si>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</si>
  <si>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</si>
  <si>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</si>
  <si>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</si>
  <si>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</si>
  <si>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</si>
  <si>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</si>
  <si>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</si>
  <si>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</si>
  <si>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</si>
  <si>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</si>
  <si>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</si>
  <si>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</si>
  <si>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</si>
  <si>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</si>
  <si>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</si>
  <si>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</si>
  <si>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</si>
  <si>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</si>
  <si>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</si>
  <si>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</si>
  <si>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</si>
  <si>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</si>
  <si>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</si>
  <si>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</si>
  <si>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</si>
  <si>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</si>
  <si>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</si>
  <si>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</si>
  <si>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</si>
  <si>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</si>
  <si>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</si>
  <si>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</si>
  <si>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</si>
  <si>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</si>
  <si>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</si>
  <si>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</si>
  <si>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</si>
  <si>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</si>
  <si>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</si>
  <si>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</si>
  <si>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</si>
  <si>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</si>
  <si>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</si>
  <si>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</si>
  <si>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</si>
  <si>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</si>
  <si>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</si>
  <si>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</si>
  <si>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</si>
  <si>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</si>
  <si>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</si>
  <si>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</si>
  <si>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</si>
  <si>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</si>
  <si>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</si>
  <si>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</si>
  <si>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</si>
  <si>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</si>
  <si>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</si>
  <si>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</si>
  <si>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</si>
  <si>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</si>
  <si>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</si>
  <si>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</si>
  <si>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</si>
  <si>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</si>
  <si>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</si>
  <si>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</si>
  <si>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</si>
  <si>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</si>
  <si>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</si>
  <si>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</si>
  <si>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</si>
  <si>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</si>
  <si>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</si>
  <si>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</si>
  <si>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</si>
  <si>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</si>
  <si>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</si>
  <si>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</si>
  <si>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</si>
  <si>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</si>
  <si>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</si>
  <si>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</si>
  <si>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</si>
  <si>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</si>
  <si>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</si>
  <si>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</si>
  <si>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</si>
  <si>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</si>
  <si>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</si>
  <si>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</si>
  <si>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</si>
  <si>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</si>
  <si>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</si>
  <si>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</si>
  <si>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</si>
  <si>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</si>
  <si>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</si>
  <si>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</si>
  <si>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</si>
  <si>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</si>
  <si>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</si>
  <si>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</si>
  <si>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</si>
  <si>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</si>
  <si>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</si>
  <si>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</si>
  <si>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</si>
  <si>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</si>
  <si>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</si>
  <si>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</si>
  <si>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</si>
  <si>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</si>
  <si>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</si>
  <si>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</si>
  <si>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</si>
  <si>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</si>
  <si>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</si>
  <si>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</si>
  <si>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</si>
  <si>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</si>
  <si>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</si>
  <si>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</si>
  <si>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</si>
  <si>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</si>
  <si>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</si>
  <si>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</si>
  <si>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</si>
  <si>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</si>
  <si>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</si>
  <si>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</si>
  <si>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</si>
  <si>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</si>
  <si>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</si>
  <si>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</si>
  <si>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</si>
  <si>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</si>
  <si>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</si>
  <si>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</si>
  <si>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</si>
  <si>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</si>
  <si>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</si>
  <si>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</si>
  <si>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</si>
  <si>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</si>
  <si>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</si>
  <si>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</si>
  <si>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</si>
  <si>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</si>
  <si>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</si>
  <si>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</si>
  <si>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</si>
  <si>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</si>
  <si>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</si>
  <si>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</si>
  <si>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</si>
  <si>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</si>
  <si>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</si>
  <si>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</si>
  <si>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</si>
  <si>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</si>
  <si>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</si>
  <si>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</si>
  <si>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</si>
  <si>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</si>
  <si>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</si>
  <si>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</si>
  <si>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</si>
  <si>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</si>
  <si>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</si>
  <si>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</si>
  <si>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</si>
  <si>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</si>
  <si>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</si>
  <si>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</si>
  <si>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</si>
  <si>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</si>
  <si>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</si>
  <si>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</si>
  <si>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</si>
  <si>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</si>
  <si>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</si>
  <si>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</si>
  <si>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</si>
  <si>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</si>
  <si>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</si>
  <si>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</si>
  <si>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</si>
  <si>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</si>
  <si>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</si>
  <si>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</si>
  <si>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</si>
  <si>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</si>
  <si>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</si>
  <si>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</si>
  <si>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</si>
  <si>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</si>
  <si>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</si>
  <si>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</si>
  <si>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</si>
  <si>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</si>
  <si>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</si>
  <si>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</si>
  <si>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</si>
  <si>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</si>
  <si>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</si>
  <si>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</si>
  <si>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</si>
  <si>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</si>
  <si>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</si>
  <si>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</si>
  <si>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</si>
  <si>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</si>
  <si>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</si>
  <si>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</si>
  <si>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</si>
  <si>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</si>
  <si>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</si>
  <si>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</si>
  <si>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</si>
  <si>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</si>
  <si>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</si>
  <si>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</si>
  <si>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</si>
  <si>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</si>
  <si>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</si>
  <si>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</si>
  <si>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</si>
  <si>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</si>
  <si>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</si>
  <si>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</si>
  <si>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</si>
  <si>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</si>
  <si>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</si>
  <si>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</si>
  <si>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</si>
  <si>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</si>
  <si>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</si>
  <si>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</si>
  <si>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</si>
  <si>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</si>
  <si>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</si>
  <si>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</si>
  <si>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</si>
  <si>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</si>
  <si>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</si>
  <si>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</si>
  <si>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</si>
  <si>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</si>
  <si>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</si>
  <si>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</si>
  <si>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</si>
  <si>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</si>
  <si>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</si>
  <si>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</si>
  <si>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</si>
  <si>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</si>
  <si>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</si>
  <si>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</si>
  <si>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</si>
  <si>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</si>
  <si>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</si>
  <si>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</si>
  <si>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</si>
  <si>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</si>
  <si>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</si>
  <si>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</si>
  <si>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</si>
  <si>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</si>
  <si>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</si>
  <si>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</si>
  <si>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</si>
  <si>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</si>
  <si>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</si>
  <si>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</si>
  <si>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</si>
  <si>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</si>
  <si>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</si>
  <si>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</si>
  <si>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</si>
  <si>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</si>
  <si>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</si>
  <si>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</si>
  <si>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</si>
  <si>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</si>
  <si>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</si>
  <si>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</si>
  <si>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</si>
  <si>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</si>
  <si>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</si>
  <si>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</si>
  <si>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</si>
  <si>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</si>
  <si>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</si>
  <si>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</si>
  <si>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</si>
  <si>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</si>
  <si>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</si>
  <si>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</si>
  <si>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</si>
  <si>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</si>
  <si>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</si>
  <si>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</si>
  <si>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</si>
  <si>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</si>
  <si>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</si>
  <si>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</si>
  <si>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</si>
  <si>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</si>
  <si>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</si>
  <si>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</si>
  <si>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</si>
  <si>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</si>
  <si>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</si>
  <si>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</si>
  <si>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</si>
  <si>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</si>
  <si>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</si>
  <si>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</si>
  <si>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</si>
  <si>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</si>
  <si>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</si>
  <si>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</si>
  <si>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</si>
  <si>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</si>
  <si>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</si>
  <si>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</si>
  <si>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</si>
  <si>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</si>
  <si>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</si>
  <si>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</si>
  <si>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</si>
  <si>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</si>
  <si>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</si>
  <si>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</si>
  <si>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</si>
  <si>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</si>
  <si>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</si>
  <si>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</si>
  <si>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</si>
  <si>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</si>
  <si>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</si>
  <si>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</si>
  <si>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</si>
  <si>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</si>
  <si>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</si>
  <si>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</si>
  <si>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</si>
  <si>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</si>
  <si>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</si>
  <si>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</si>
  <si>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</si>
  <si>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</si>
  <si>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</si>
  <si>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</si>
  <si>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</si>
  <si>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</si>
  <si>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</si>
  <si>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</si>
  <si>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</si>
  <si>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</si>
  <si>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</si>
  <si>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</si>
  <si>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</si>
  <si>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</si>
  <si>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</si>
  <si>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</si>
  <si>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</si>
  <si>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</si>
  <si>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</si>
  <si>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</si>
  <si>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</si>
  <si>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</si>
  <si>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</si>
  <si>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</si>
  <si>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</si>
  <si>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</si>
  <si>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</si>
  <si>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</si>
  <si>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</si>
  <si>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</si>
  <si>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</si>
  <si>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</si>
  <si>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</si>
  <si>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</si>
  <si>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</si>
  <si>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</si>
  <si>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</si>
  <si>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</si>
  <si>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</si>
  <si>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</si>
  <si>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</si>
  <si>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</si>
  <si>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</si>
  <si>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</si>
  <si>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</si>
  <si>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</si>
  <si>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</si>
  <si>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</si>
  <si>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</si>
  <si>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</si>
  <si>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</si>
  <si>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</si>
  <si>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</si>
  <si>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</si>
  <si>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</si>
  <si>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</si>
  <si>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</si>
  <si>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</si>
  <si>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</si>
  <si>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</si>
  <si>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</si>
  <si>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</si>
  <si>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</si>
  <si>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</si>
  <si>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</si>
  <si>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</si>
  <si>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</si>
  <si>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</si>
  <si>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</si>
  <si>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</si>
  <si>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</si>
  <si>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</si>
  <si>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</si>
  <si>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</si>
  <si>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</si>
  <si>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</si>
  <si>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</si>
  <si>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</si>
  <si>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</si>
  <si>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</si>
  <si>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</si>
  <si>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</si>
  <si>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</si>
  <si>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</si>
  <si>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</si>
  <si>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</si>
  <si>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</si>
  <si>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</si>
  <si>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</si>
  <si>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</si>
  <si>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</si>
  <si>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</si>
  <si>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</si>
  <si>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</si>
  <si>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</si>
  <si>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</si>
  <si>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</si>
  <si>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</si>
  <si>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</si>
  <si>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</si>
  <si>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</si>
  <si>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</si>
  <si>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</si>
  <si>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</si>
  <si>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</si>
  <si>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</si>
  <si>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</si>
  <si>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</si>
  <si>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</si>
  <si>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</si>
  <si>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</si>
  <si>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</si>
  <si>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</si>
  <si>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</si>
  <si>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</si>
  <si>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</si>
  <si>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</si>
  <si>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</si>
  <si>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</si>
  <si>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</si>
  <si>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</si>
  <si>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</si>
  <si>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</si>
  <si>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</si>
  <si>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</si>
  <si>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</si>
  <si>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</si>
  <si>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</si>
  <si>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</si>
  <si>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</si>
  <si>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</si>
  <si>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</si>
  <si>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</si>
  <si>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</si>
  <si>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</si>
  <si>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</si>
  <si>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</si>
  <si>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</si>
  <si>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</si>
  <si>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</si>
  <si>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</si>
  <si>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</si>
  <si>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</si>
  <si>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</si>
  <si>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</si>
  <si>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</si>
  <si>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</si>
  <si>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</si>
  <si>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</si>
  <si>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</si>
  <si>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</si>
  <si>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</si>
  <si>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</si>
  <si>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</si>
  <si>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</si>
  <si>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</si>
  <si>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</si>
  <si>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</si>
  <si>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</si>
  <si>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</si>
  <si>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</si>
  <si>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</si>
  <si>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</si>
  <si>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</si>
  <si>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</si>
  <si>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</si>
  <si>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</si>
  <si>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</si>
  <si>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</si>
  <si>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</si>
  <si>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</si>
  <si>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</si>
  <si>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</si>
  <si>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</si>
  <si>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</si>
  <si>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</si>
  <si>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</si>
  <si>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</si>
  <si>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</si>
  <si>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</si>
  <si>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</si>
  <si>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</si>
  <si>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</si>
  <si>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</si>
  <si>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</si>
  <si>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</si>
  <si>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</si>
  <si>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</si>
  <si>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</si>
  <si>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</si>
  <si>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</si>
  <si>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</si>
  <si>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</si>
  <si>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</si>
  <si>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</si>
  <si>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</si>
  <si>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</si>
  <si>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</si>
  <si>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</si>
  <si>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</si>
  <si>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</si>
  <si>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</si>
  <si>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</si>
  <si>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</si>
  <si>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</si>
  <si>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</si>
  <si>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</si>
  <si>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</si>
  <si>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</si>
  <si>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</si>
  <si>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</si>
  <si>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</si>
  <si>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</si>
  <si>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</si>
  <si>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</si>
  <si>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</si>
  <si>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</si>
  <si>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</si>
  <si>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</si>
  <si>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</si>
  <si>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</si>
  <si>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</si>
  <si>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</si>
  <si>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</si>
  <si>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</si>
  <si>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</si>
  <si>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</si>
  <si>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</si>
  <si>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</si>
  <si>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</si>
  <si>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</si>
  <si>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</si>
  <si>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</si>
  <si>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</si>
  <si>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</si>
  <si>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</si>
  <si>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</si>
  <si>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</si>
  <si>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</si>
  <si>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</si>
  <si>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</si>
  <si>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</si>
  <si>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</si>
  <si>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</si>
  <si>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</si>
  <si>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</si>
  <si>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</si>
  <si>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</si>
  <si>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</si>
  <si>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</si>
  <si>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</si>
  <si>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</si>
  <si>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</si>
  <si>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</si>
  <si>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</si>
  <si>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</si>
  <si>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</si>
  <si>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</si>
  <si>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</si>
  <si>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</si>
  <si>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</si>
  <si>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</si>
  <si>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</si>
  <si>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</si>
  <si>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</si>
  <si>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</si>
  <si>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</si>
  <si>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</si>
  <si>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</si>
  <si>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</si>
  <si>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</si>
  <si>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</si>
  <si>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</si>
  <si>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</si>
  <si>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</si>
  <si>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</si>
  <si>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</si>
  <si>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</si>
  <si>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</si>
  <si>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</si>
  <si>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</si>
  <si>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</si>
  <si>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</si>
  <si>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</si>
  <si>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</si>
  <si>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</si>
  <si>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</si>
  <si>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</si>
  <si>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</si>
  <si>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</si>
  <si>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</si>
  <si>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</si>
  <si>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</si>
  <si>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</si>
  <si>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</si>
  <si>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</si>
  <si>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</si>
  <si>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</si>
  <si>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</si>
  <si>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</si>
  <si>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</si>
  <si>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</si>
  <si>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</si>
  <si>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</si>
  <si>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</si>
  <si>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</si>
  <si>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</si>
  <si>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</si>
  <si>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</si>
  <si>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</si>
  <si>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</si>
  <si>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</si>
  <si>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</si>
  <si>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</si>
  <si>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</si>
  <si>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</si>
  <si>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</si>
  <si>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</si>
  <si>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</si>
  <si>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</si>
  <si>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</si>
  <si>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</si>
  <si>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</si>
  <si>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</si>
  <si>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</si>
  <si>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</si>
  <si>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</si>
  <si>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</si>
  <si>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</si>
  <si>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</si>
  <si>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</si>
  <si>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</si>
  <si>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</si>
  <si>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</si>
  <si>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</si>
  <si>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</si>
  <si>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</si>
  <si>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</si>
  <si>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</si>
  <si>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</si>
  <si>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</si>
  <si>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</si>
  <si>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</si>
  <si>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</si>
  <si>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</si>
  <si>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</si>
  <si>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</si>
  <si>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</si>
  <si>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</si>
  <si>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</si>
  <si>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</si>
  <si>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</si>
  <si>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</si>
  <si>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</si>
  <si>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</si>
  <si>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</si>
  <si>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</si>
  <si>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</si>
  <si>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</si>
  <si>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</si>
  <si>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</si>
  <si>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</si>
  <si>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</si>
  <si>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</si>
  <si>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</si>
  <si>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</si>
  <si>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</si>
  <si>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</si>
  <si>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</si>
  <si>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</si>
  <si>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</si>
  <si>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</si>
  <si>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</si>
  <si>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</si>
  <si>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</si>
  <si>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</si>
  <si>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</si>
  <si>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</si>
  <si>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</si>
  <si>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</si>
  <si>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</si>
  <si>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</si>
  <si>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</si>
  <si>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</si>
  <si>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</si>
  <si>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</si>
  <si>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</si>
  <si>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</si>
  <si>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</si>
  <si>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</si>
  <si>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</si>
  <si>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</si>
  <si>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</si>
  <si>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</si>
  <si>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</si>
  <si>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</si>
  <si>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</si>
  <si>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</si>
  <si>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</si>
  <si>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</si>
  <si>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</si>
  <si>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</si>
  <si>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</si>
  <si>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</si>
  <si>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</si>
  <si>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</si>
  <si>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</si>
  <si>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</si>
  <si>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</si>
  <si>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</si>
  <si>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</si>
  <si>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</si>
  <si>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</si>
  <si>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</si>
  <si>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</si>
  <si>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</si>
  <si>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</si>
  <si>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</si>
  <si>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</si>
  <si>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</si>
  <si>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</si>
  <si>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</si>
  <si>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</si>
  <si>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</si>
  <si>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</si>
  <si>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</si>
  <si>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</si>
  <si>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</si>
  <si>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</si>
  <si>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</si>
  <si>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</si>
  <si>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</si>
  <si>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</si>
  <si>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</si>
  <si>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</si>
  <si>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</si>
  <si>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</si>
  <si>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</si>
  <si>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</si>
  <si>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</si>
  <si>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</si>
  <si>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</si>
  <si>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</si>
  <si>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</si>
  <si>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</si>
  <si>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</si>
  <si>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</si>
  <si>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</si>
  <si>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</si>
  <si>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</si>
  <si>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</si>
  <si>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</si>
  <si>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</si>
  <si>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</si>
  <si>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</si>
  <si>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</si>
  <si>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</si>
  <si>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</si>
  <si>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</si>
  <si>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</si>
  <si>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</si>
  <si>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</si>
  <si>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</si>
  <si>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</si>
  <si>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</si>
  <si>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</si>
  <si>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</si>
  <si>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</si>
  <si>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</si>
  <si>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</si>
  <si>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</si>
  <si>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</si>
  <si>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</si>
  <si>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</si>
  <si>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</si>
  <si>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</si>
  <si>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</si>
  <si>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</si>
  <si>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</si>
  <si>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</si>
  <si>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</si>
  <si>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</si>
  <si>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</si>
  <si>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</si>
  <si>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</si>
  <si>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</si>
  <si>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</si>
  <si>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</si>
  <si>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</si>
  <si>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</si>
  <si>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</si>
  <si>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</si>
  <si>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</si>
  <si>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</si>
  <si>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</si>
  <si>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</si>
  <si>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</si>
  <si>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</si>
  <si>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</si>
  <si>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</si>
  <si>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</si>
  <si>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</si>
  <si>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</si>
  <si>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</si>
  <si>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</si>
  <si>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</si>
  <si>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</si>
  <si>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</si>
  <si>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</si>
  <si>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</si>
  <si>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</si>
  <si>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</si>
  <si>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</si>
  <si>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</si>
  <si>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</si>
  <si>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</si>
  <si>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</si>
  <si>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</si>
  <si>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</si>
  <si>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</si>
  <si>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</si>
  <si>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</si>
  <si>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</si>
  <si>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</si>
  <si>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</si>
  <si>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</si>
  <si>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</si>
  <si>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</si>
  <si>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</si>
  <si>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</si>
  <si>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</si>
  <si>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</si>
  <si>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</si>
  <si>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</si>
  <si>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</si>
  <si>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</si>
  <si>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</si>
  <si>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</si>
  <si>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</si>
  <si>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</si>
  <si>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</si>
  <si>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</si>
  <si>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</si>
  <si>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</si>
  <si>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</si>
  <si>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</si>
  <si>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</si>
  <si>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</si>
  <si>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</si>
  <si>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</si>
  <si>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</si>
  <si>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</si>
  <si>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</si>
  <si>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</si>
  <si>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</si>
  <si>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</si>
  <si>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</si>
  <si>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</si>
  <si>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</si>
  <si>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</si>
  <si>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</si>
  <si>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</si>
  <si>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</si>
  <si>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</si>
  <si>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</si>
  <si>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</si>
  <si>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</si>
  <si>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</si>
  <si>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</si>
  <si>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</si>
  <si>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</si>
  <si>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</si>
  <si>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</si>
  <si>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</si>
  <si>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</si>
  <si>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</si>
  <si>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</si>
  <si>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</si>
  <si>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</si>
  <si>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</si>
  <si>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</si>
  <si>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</si>
  <si>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</si>
  <si>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</si>
  <si>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</si>
  <si>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</si>
  <si>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</si>
  <si>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</si>
  <si>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</si>
  <si>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</si>
  <si>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</si>
  <si>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</si>
  <si>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</si>
  <si>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</si>
  <si>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</si>
  <si>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</si>
  <si>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</si>
  <si>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</si>
  <si>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</si>
  <si>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</si>
  <si>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</si>
  <si>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</si>
  <si>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</si>
  <si>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</si>
  <si>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</si>
  <si>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</si>
  <si>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</si>
  <si>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</si>
  <si>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</si>
  <si>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</si>
  <si>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</si>
  <si>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</si>
  <si>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</si>
  <si>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</si>
  <si>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</si>
  <si>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</si>
  <si>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</si>
  <si>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</si>
  <si>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</si>
  <si>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</si>
  <si>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</si>
  <si>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</si>
  <si>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</si>
  <si>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</si>
  <si>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</si>
  <si>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</si>
  <si>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</si>
  <si>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</si>
  <si>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</si>
  <si>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</si>
  <si>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</si>
  <si>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</si>
  <si>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</si>
  <si>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</si>
  <si>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</si>
  <si>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</si>
  <si>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</si>
  <si>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</si>
  <si>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</si>
  <si>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</si>
  <si>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</si>
  <si>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</si>
  <si>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</si>
  <si>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</si>
  <si>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</si>
  <si>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</si>
  <si>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</si>
  <si>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</si>
  <si>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</si>
  <si>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</si>
  <si>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</si>
  <si>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</si>
  <si>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</si>
  <si>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</si>
  <si>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</si>
  <si>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</si>
  <si>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</si>
  <si>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</si>
  <si>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</si>
  <si>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</si>
  <si>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</si>
  <si>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</si>
  <si>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</si>
  <si>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</si>
  <si>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</si>
  <si>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</si>
  <si>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</si>
  <si>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</si>
  <si>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</si>
  <si>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</si>
  <si>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</si>
  <si>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</si>
  <si>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</si>
  <si>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</si>
  <si>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</si>
  <si>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</si>
  <si>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</si>
  <si>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</si>
  <si>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</si>
  <si>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</si>
  <si>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</si>
  <si>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</si>
  <si>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</si>
  <si>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</si>
  <si>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</si>
  <si>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</si>
  <si>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</si>
  <si>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</si>
  <si>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</si>
  <si>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</si>
  <si>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</si>
  <si>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</si>
  <si>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</si>
  <si>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</si>
  <si>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</si>
  <si>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</si>
  <si>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</si>
  <si>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</si>
  <si>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</si>
  <si>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</si>
  <si>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</si>
  <si>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</si>
  <si>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</si>
  <si>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</si>
  <si>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</si>
  <si>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</si>
  <si>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</si>
  <si>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</si>
  <si>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</si>
  <si>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</si>
  <si>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</si>
  <si>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</si>
  <si>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</si>
  <si>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</si>
  <si>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</si>
  <si>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</si>
  <si>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</si>
  <si>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</si>
  <si>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</si>
  <si>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</si>
  <si>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</si>
  <si>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</si>
  <si>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</si>
  <si>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</si>
  <si>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</si>
  <si>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</si>
  <si>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</si>
  <si>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</si>
  <si>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</si>
  <si>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</si>
  <si>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</si>
  <si>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</si>
  <si>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</si>
  <si>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</si>
  <si>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</si>
  <si>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</si>
  <si>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</si>
  <si>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</si>
  <si>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</si>
  <si>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</si>
  <si>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</si>
  <si>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</si>
  <si>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</si>
  <si>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</si>
  <si>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</si>
  <si>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</si>
  <si>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</si>
  <si>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</si>
  <si>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</si>
  <si>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</si>
  <si>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</si>
  <si>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</si>
  <si>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</si>
  <si>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</si>
  <si>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</si>
  <si>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</si>
  <si>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</si>
  <si>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</si>
  <si>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</si>
  <si>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</si>
  <si>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</si>
  <si>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</si>
  <si>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</si>
  <si>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</si>
  <si>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</si>
  <si>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</si>
  <si>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</si>
  <si>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</si>
  <si>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</si>
  <si>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</si>
  <si>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</si>
  <si>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</si>
  <si>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</si>
  <si>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</si>
  <si>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</si>
  <si>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</si>
  <si>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</si>
  <si>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</si>
  <si>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</si>
  <si>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</si>
  <si>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</si>
  <si>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</si>
  <si>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</si>
  <si>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</si>
  <si>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</si>
  <si>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</si>
  <si>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</si>
  <si>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</si>
  <si>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</si>
  <si>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</si>
  <si>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</si>
  <si>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</si>
  <si>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</si>
  <si>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</si>
  <si>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</si>
  <si>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</si>
  <si>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</si>
  <si>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</si>
  <si>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</si>
  <si>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</si>
  <si>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</si>
  <si>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</si>
  <si>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</si>
  <si>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</si>
  <si>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</si>
  <si>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</si>
  <si>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</si>
  <si>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</si>
  <si>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</si>
  <si>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</si>
  <si>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</si>
  <si>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</si>
  <si>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</si>
  <si>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</si>
  <si>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</si>
  <si>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</si>
  <si>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</si>
  <si>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</si>
  <si>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</si>
  <si>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</si>
  <si>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</si>
  <si>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</si>
  <si>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</si>
  <si>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</si>
  <si>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</si>
  <si>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</si>
  <si>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</si>
  <si>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</si>
  <si>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</si>
  <si>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</si>
  <si>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</si>
  <si>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</si>
  <si>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</si>
  <si>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</si>
  <si>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</si>
  <si>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</si>
  <si>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</si>
  <si>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</si>
  <si>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</si>
  <si>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</si>
  <si>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</si>
  <si>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</si>
  <si>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</si>
  <si>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</si>
  <si>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</si>
  <si>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</si>
  <si>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</si>
  <si>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</si>
  <si>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</si>
  <si>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</si>
  <si>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</si>
  <si>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</si>
  <si>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</si>
  <si>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</si>
  <si>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</si>
  <si>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</si>
  <si>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</si>
  <si>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</si>
  <si>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</si>
  <si>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</si>
  <si>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</si>
  <si>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</si>
  <si>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</si>
  <si>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</si>
  <si>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</si>
  <si>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</si>
  <si>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</si>
  <si>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</si>
  <si>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</si>
  <si>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</si>
  <si>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</si>
  <si>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</si>
  <si>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</si>
  <si>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</si>
  <si>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</si>
  <si>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</si>
  <si>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</si>
  <si>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</si>
  <si>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</si>
  <si>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</si>
  <si>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</si>
  <si>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</si>
  <si>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</si>
  <si>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</si>
  <si>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</si>
  <si>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</si>
  <si>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</si>
  <si>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</si>
  <si>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</si>
  <si>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</si>
  <si>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</si>
  <si>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</si>
  <si>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</si>
  <si>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</si>
  <si>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</si>
  <si>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</si>
  <si>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</si>
  <si>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</si>
  <si>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</si>
  <si>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</si>
  <si>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</si>
  <si>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</si>
  <si>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</si>
  <si>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</si>
  <si>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</si>
  <si>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</si>
  <si>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</si>
  <si>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</si>
  <si>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</si>
  <si>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</si>
  <si>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</si>
  <si>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</si>
  <si>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</si>
  <si>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</si>
  <si>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</si>
  <si>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</si>
  <si>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</si>
  <si>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</si>
  <si>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</si>
  <si>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</si>
  <si>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</si>
  <si>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</si>
  <si>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</si>
  <si>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</si>
  <si>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</si>
  <si>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</si>
  <si>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</si>
  <si>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</si>
  <si>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</si>
  <si>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</si>
  <si>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</si>
  <si>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</si>
  <si>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</si>
  <si>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</si>
  <si>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</si>
  <si>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</si>
  <si>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</si>
  <si>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</si>
  <si>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</si>
  <si>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</si>
  <si>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</si>
  <si>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</si>
  <si>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</si>
  <si>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</si>
  <si>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</si>
  <si>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</si>
  <si>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</si>
  <si>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</si>
  <si>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</si>
  <si>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</si>
  <si>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</si>
  <si>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</si>
  <si>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</si>
  <si>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</si>
  <si>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</si>
  <si>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</si>
  <si>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</si>
  <si>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</si>
  <si>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</si>
  <si>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</si>
  <si>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</si>
  <si>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</si>
  <si>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</si>
  <si>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</si>
  <si>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</si>
  <si>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</si>
  <si>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</si>
  <si>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</si>
  <si>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</si>
  <si>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</si>
  <si>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</si>
  <si>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</si>
  <si>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</si>
  <si>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</si>
  <si>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</si>
  <si>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</si>
  <si>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</si>
  <si>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</si>
  <si>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</si>
  <si>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</si>
  <si>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</si>
  <si>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</si>
  <si>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</si>
  <si>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</si>
  <si>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</si>
  <si>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</si>
  <si>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</si>
  <si>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</si>
  <si>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</si>
  <si>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</si>
  <si>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</si>
  <si>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</si>
  <si>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</si>
  <si>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</si>
  <si>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</si>
  <si>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</si>
  <si>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</si>
  <si>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</si>
  <si>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</si>
  <si>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</si>
  <si>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</si>
  <si>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</si>
  <si>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</si>
  <si>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</si>
  <si>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</si>
  <si>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</si>
  <si>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</si>
  <si>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</si>
  <si>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</si>
  <si>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</si>
  <si>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</si>
  <si>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</si>
  <si>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</si>
  <si>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</si>
  <si>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</si>
  <si>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</si>
  <si>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</si>
  <si>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</si>
  <si>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</si>
  <si>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</si>
  <si>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</si>
  <si>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</si>
  <si>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</si>
  <si>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</si>
  <si>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</si>
  <si>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</si>
  <si>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</si>
  <si>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</si>
  <si>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</si>
  <si>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</si>
  <si>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</si>
  <si>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</si>
  <si>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</si>
  <si>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</si>
  <si>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</si>
  <si>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</si>
  <si>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</si>
  <si>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</si>
  <si>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</si>
  <si>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</si>
  <si>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</si>
  <si>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</si>
  <si>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</si>
  <si>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</si>
  <si>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</si>
  <si>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</si>
  <si>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</si>
  <si>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</si>
  <si>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</si>
  <si>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</si>
  <si>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</si>
  <si>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</si>
  <si>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</si>
  <si>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</si>
  <si>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</si>
  <si>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</si>
  <si>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</si>
  <si>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</si>
  <si>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</si>
  <si>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</si>
  <si>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</si>
  <si>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</si>
  <si>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</si>
  <si>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</si>
  <si>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</si>
  <si>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</si>
  <si>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</si>
  <si>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</si>
  <si>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</si>
  <si>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</si>
  <si>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</si>
  <si>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</si>
  <si>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</si>
  <si>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</si>
  <si>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</si>
  <si>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</si>
  <si>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</si>
  <si>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</si>
  <si>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</si>
  <si>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</si>
  <si>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</si>
  <si>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</si>
  <si>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</si>
  <si>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</si>
  <si>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</si>
  <si>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</si>
  <si>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</si>
  <si>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</si>
  <si>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</si>
  <si>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</si>
  <si>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</si>
  <si>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</si>
  <si>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</si>
  <si>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</si>
  <si>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</si>
  <si>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</si>
  <si>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</si>
  <si>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</si>
  <si>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</si>
  <si>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</si>
  <si>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</si>
  <si>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</si>
  <si>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</si>
  <si>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</si>
  <si>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</si>
  <si>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</si>
  <si>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</si>
  <si>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</si>
  <si>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</si>
  <si>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</si>
  <si>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</si>
  <si>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</si>
  <si>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</si>
  <si>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</si>
  <si>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</si>
  <si>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</si>
  <si>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</si>
  <si>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</si>
  <si>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</si>
  <si>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</si>
  <si>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</si>
  <si>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</si>
  <si>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</si>
  <si>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</si>
  <si>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</si>
  <si>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</si>
  <si>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</si>
  <si>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</si>
  <si>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</si>
  <si>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</si>
  <si>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</si>
  <si>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</si>
  <si>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</si>
  <si>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</si>
  <si>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</si>
  <si>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</si>
  <si>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</si>
  <si>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</si>
  <si>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</si>
  <si>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</si>
  <si>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</si>
  <si>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</si>
  <si>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</si>
  <si>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</si>
  <si>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</si>
  <si>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</si>
  <si>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</si>
  <si>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</si>
  <si>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</si>
  <si>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</si>
  <si>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</si>
  <si>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</si>
  <si>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</si>
  <si>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</si>
  <si>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</si>
  <si>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</si>
  <si>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</si>
  <si>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</si>
  <si>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</si>
  <si>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</si>
  <si>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</si>
  <si>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</si>
  <si>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</si>
  <si>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</si>
  <si>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</si>
  <si>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</si>
  <si>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</si>
  <si>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</si>
  <si>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</si>
  <si>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</si>
  <si>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</si>
  <si>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</si>
  <si>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</si>
  <si>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</si>
  <si>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</si>
  <si>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</si>
  <si>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</si>
  <si>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</si>
  <si>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</si>
  <si>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</si>
  <si>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</si>
  <si>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</si>
  <si>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</si>
  <si>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</si>
  <si>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</si>
  <si>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</si>
  <si>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</si>
  <si>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</si>
  <si>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</si>
  <si>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</si>
  <si>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</si>
  <si>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</si>
  <si>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</si>
  <si>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</si>
  <si>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</si>
  <si>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</si>
  <si>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</si>
  <si>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</si>
  <si>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</si>
  <si>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</si>
  <si>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</si>
  <si>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</si>
  <si>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</si>
  <si>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</si>
  <si>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</si>
  <si>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</si>
  <si>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</si>
  <si>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</si>
  <si>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</si>
  <si>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</si>
  <si>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</si>
  <si>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</si>
  <si>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</si>
  <si>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</si>
  <si>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</si>
  <si>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</si>
  <si>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</si>
  <si>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</si>
  <si>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</si>
  <si>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</si>
  <si>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</si>
  <si>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</si>
  <si>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</si>
  <si>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</si>
  <si>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</si>
  <si>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</si>
  <si>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</si>
  <si>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</si>
  <si>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</si>
  <si>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</si>
  <si>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</si>
  <si>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</si>
  <si>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</si>
  <si>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</si>
  <si>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</si>
  <si>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</si>
  <si>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</si>
  <si>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</si>
  <si>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</si>
  <si>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</si>
  <si>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</si>
  <si>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</si>
  <si>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</si>
  <si>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</si>
  <si>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</si>
  <si>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</si>
  <si>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</si>
  <si>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</si>
  <si>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</si>
  <si>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</si>
  <si>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</si>
  <si>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</si>
  <si>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</si>
  <si>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</si>
  <si>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</si>
  <si>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</si>
  <si>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</si>
  <si>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</si>
  <si>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</si>
  <si>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</si>
  <si>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</si>
  <si>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</si>
  <si>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</si>
  <si>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</si>
  <si>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</si>
  <si>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</si>
  <si>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</si>
  <si>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</si>
  <si>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</si>
  <si>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</si>
  <si>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</si>
  <si>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</si>
  <si>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</si>
  <si>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</si>
  <si>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</si>
  <si>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</si>
  <si>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</si>
  <si>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</si>
  <si>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</si>
  <si>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</si>
  <si>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</si>
  <si>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</si>
  <si>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</si>
  <si>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</si>
  <si>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</si>
  <si>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</si>
  <si>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</si>
  <si>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</si>
  <si>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</si>
  <si>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</si>
  <si>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</si>
  <si>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</si>
  <si>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</si>
  <si>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</si>
  <si>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</si>
  <si>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</si>
  <si>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</si>
  <si>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</si>
  <si>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</si>
  <si>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</si>
  <si>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</si>
  <si>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</si>
  <si>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</si>
  <si>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</si>
  <si>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</si>
  <si>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</si>
  <si>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</si>
  <si>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</si>
  <si>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</si>
  <si>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</si>
  <si>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</si>
  <si>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</si>
  <si>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</si>
  <si>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</si>
  <si>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</si>
  <si>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</si>
  <si>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</si>
  <si>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</si>
  <si>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</si>
  <si>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</si>
  <si>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</si>
  <si>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</si>
  <si>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</si>
  <si>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</si>
  <si>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</si>
  <si>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</si>
  <si>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</si>
  <si>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</si>
  <si>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</si>
  <si>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</si>
  <si>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</si>
  <si>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</si>
  <si>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</si>
  <si>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</si>
  <si>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</si>
  <si>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</si>
  <si>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</si>
  <si>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</si>
  <si>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</si>
  <si>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</si>
  <si>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</si>
  <si>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</si>
  <si>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</si>
  <si>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</si>
  <si>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</si>
  <si>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</si>
  <si>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</si>
  <si>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</si>
  <si>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</si>
  <si>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</si>
  <si>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</si>
  <si>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</si>
  <si>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</si>
  <si>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</si>
  <si>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</si>
  <si>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</si>
  <si>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</si>
  <si>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</si>
  <si>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</si>
  <si>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</si>
  <si>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</si>
  <si>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</si>
  <si>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</si>
  <si>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</si>
  <si>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</si>
  <si>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</si>
  <si>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</si>
  <si>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</si>
  <si>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</si>
  <si>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</si>
  <si>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</si>
  <si>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</si>
  <si>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</si>
  <si>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</si>
  <si>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</si>
  <si>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</si>
  <si>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</si>
  <si>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</si>
  <si>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</si>
  <si>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</si>
  <si>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</si>
  <si>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</si>
  <si>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</si>
  <si>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</si>
  <si>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</si>
  <si>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</si>
  <si>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</si>
  <si>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</si>
  <si>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</si>
  <si>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</si>
  <si>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</si>
  <si>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</si>
  <si>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</si>
  <si>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</si>
  <si>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</si>
  <si>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</si>
  <si>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</si>
  <si>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</si>
  <si>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</si>
  <si>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</si>
  <si>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</si>
  <si>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</si>
  <si>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</si>
  <si>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</si>
  <si>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</si>
  <si>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</si>
  <si>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</si>
  <si>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</si>
  <si>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</si>
  <si>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</si>
  <si>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</si>
  <si>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</si>
  <si>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</si>
  <si>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</si>
  <si>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</si>
  <si>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</si>
  <si>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</si>
  <si>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</si>
  <si>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</si>
  <si>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</si>
  <si>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</si>
  <si>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</si>
  <si>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</si>
  <si>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</si>
  <si>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</si>
  <si>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</si>
  <si>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</si>
  <si>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</si>
  <si>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</si>
  <si>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</si>
  <si>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</si>
  <si>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</si>
  <si>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</si>
  <si>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</si>
  <si>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</si>
  <si>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</si>
  <si>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</si>
  <si>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</si>
  <si>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</si>
  <si>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</si>
  <si>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</si>
  <si>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</si>
  <si>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</si>
  <si>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</si>
  <si>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</si>
  <si>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</si>
  <si>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</si>
  <si>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</si>
  <si>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</si>
  <si>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</si>
  <si>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</si>
  <si>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</si>
  <si>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</si>
  <si>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</si>
  <si>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</si>
  <si>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</si>
  <si>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</si>
  <si>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</si>
  <si>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</si>
  <si>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</si>
  <si>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</si>
  <si>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</si>
  <si>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</si>
  <si>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</si>
  <si>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</si>
  <si>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</si>
  <si>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</si>
  <si>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</si>
  <si>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</si>
  <si>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</si>
  <si>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</si>
  <si>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</si>
  <si>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</si>
  <si>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</si>
  <si>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</si>
  <si>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</si>
  <si>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</si>
  <si>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</si>
  <si>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</si>
  <si>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</si>
  <si>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</si>
  <si>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</si>
  <si>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</si>
  <si>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</si>
  <si>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</si>
  <si>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</si>
  <si>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</si>
  <si>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</si>
  <si>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</si>
  <si>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</si>
  <si>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</si>
  <si>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</si>
  <si>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</si>
  <si>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</si>
  <si>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</si>
  <si>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</si>
  <si>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</si>
  <si>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</si>
  <si>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</si>
  <si>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</si>
  <si>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</si>
  <si>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</si>
  <si>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</si>
  <si>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</si>
  <si>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</si>
  <si>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</si>
  <si>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</si>
  <si>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</si>
  <si>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</si>
  <si>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</si>
  <si>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</si>
  <si>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</si>
  <si>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</si>
  <si>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</si>
  <si>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</si>
  <si>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</si>
  <si>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</si>
  <si>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</si>
  <si>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</si>
  <si>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</si>
  <si>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</si>
  <si>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</si>
  <si>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</si>
  <si>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</si>
  <si>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</si>
  <si>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</si>
  <si>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</si>
  <si>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</si>
  <si>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</si>
  <si>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</si>
  <si>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</si>
  <si>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</si>
  <si>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</si>
  <si>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</si>
  <si>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</si>
  <si>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</si>
  <si>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</si>
  <si>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</si>
  <si>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</si>
  <si>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</si>
  <si>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</si>
  <si>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</si>
  <si>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</si>
  <si>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</si>
  <si>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</si>
  <si>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</si>
  <si>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</si>
  <si>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</si>
  <si>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</si>
  <si>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</si>
  <si>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</si>
  <si>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</si>
  <si>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</si>
  <si>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</si>
  <si>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</si>
  <si>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</si>
  <si>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</si>
  <si>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</si>
  <si>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</si>
  <si>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</si>
  <si>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</si>
  <si>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</si>
  <si>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</si>
  <si>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</si>
  <si>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</si>
  <si>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</si>
  <si>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</si>
  <si>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</si>
  <si>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</si>
  <si>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</si>
  <si>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</si>
  <si>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</si>
  <si>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</si>
  <si>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</si>
  <si>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</si>
  <si>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</si>
  <si>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</si>
  <si>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</si>
  <si>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</si>
  <si>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</si>
  <si>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</si>
  <si>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</si>
  <si>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</si>
  <si>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</si>
  <si>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</si>
  <si>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</si>
  <si>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</si>
  <si>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</si>
  <si>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</si>
  <si>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</si>
  <si>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</si>
  <si>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</si>
  <si>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</si>
  <si>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</si>
  <si>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</si>
  <si>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</si>
  <si>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</si>
  <si>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</si>
  <si>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</si>
  <si>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</si>
  <si>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</si>
  <si>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</si>
  <si>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</si>
  <si>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</si>
  <si>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</si>
  <si>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</si>
  <si>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</si>
  <si>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</si>
  <si>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</si>
  <si>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</si>
  <si>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</si>
  <si>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</si>
  <si>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</si>
  <si>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</si>
  <si>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</si>
  <si>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</si>
  <si>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</si>
  <si>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</si>
  <si>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</si>
  <si>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</si>
  <si>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</si>
  <si>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</si>
  <si>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</si>
  <si>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</si>
  <si>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</si>
  <si>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</si>
  <si>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</si>
  <si>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</si>
  <si>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</si>
  <si>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</si>
  <si>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</si>
  <si>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</si>
  <si>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</si>
  <si>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</si>
  <si>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</si>
  <si>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</si>
  <si>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</si>
  <si>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</si>
  <si>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</si>
  <si>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</si>
  <si>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</si>
  <si>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</si>
  <si>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</si>
  <si>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</si>
  <si>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</si>
  <si>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</si>
  <si>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</si>
  <si>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</si>
  <si>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</si>
  <si>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</si>
  <si>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</si>
  <si>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</si>
  <si>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</si>
  <si>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</si>
  <si>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</si>
  <si>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</si>
  <si>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</si>
  <si>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</si>
  <si>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</si>
  <si>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</si>
  <si>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</si>
  <si>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</si>
  <si>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</si>
  <si>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</si>
  <si>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</si>
  <si>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</si>
  <si>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</si>
  <si>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</si>
  <si>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</si>
  <si>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</si>
  <si>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</si>
  <si>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</si>
  <si>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</si>
  <si>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</si>
  <si>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</si>
  <si>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</si>
  <si>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</si>
  <si>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</si>
  <si>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</si>
  <si>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</si>
  <si>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</si>
  <si>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</si>
  <si>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</si>
  <si>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</si>
  <si>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</si>
  <si>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</si>
  <si>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</si>
  <si>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</si>
  <si>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</si>
  <si>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</si>
  <si>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</si>
  <si>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</si>
  <si>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</si>
  <si>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</si>
  <si>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</si>
  <si>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</si>
  <si>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</si>
  <si>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</si>
  <si>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</si>
  <si>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</si>
  <si>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</si>
  <si>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</si>
  <si>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</si>
  <si>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</si>
  <si>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</si>
  <si>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</si>
  <si>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</si>
  <si>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</si>
  <si>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</si>
  <si>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</si>
  <si>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</si>
  <si>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</si>
  <si>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</si>
  <si>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</si>
  <si>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</si>
  <si>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</si>
  <si>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</si>
  <si>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</si>
  <si>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</si>
  <si>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</si>
  <si>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</si>
  <si>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</si>
  <si>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</si>
  <si>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</si>
  <si>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</si>
  <si>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</si>
  <si>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</si>
  <si>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</si>
  <si>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</si>
  <si>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</si>
  <si>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</si>
  <si>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</si>
  <si>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</si>
  <si>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</si>
  <si>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</si>
  <si>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</si>
  <si>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</si>
  <si>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</si>
  <si>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</si>
  <si>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</si>
  <si>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</si>
  <si>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</si>
  <si>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</si>
  <si>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</si>
  <si>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</si>
  <si>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</si>
  <si>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</si>
  <si>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</si>
  <si>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</si>
  <si>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</si>
  <si>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</si>
  <si>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</si>
  <si>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</si>
  <si>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</si>
  <si>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</si>
  <si>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</si>
  <si>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</si>
  <si>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</si>
  <si>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</si>
  <si>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</si>
  <si>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</si>
  <si>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</si>
  <si>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</si>
  <si>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</si>
  <si>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</si>
  <si>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</si>
  <si>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</si>
  <si>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</si>
  <si>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</si>
  <si>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</si>
  <si>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</si>
  <si>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</si>
  <si>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</si>
  <si>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</si>
  <si>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</si>
  <si>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</si>
  <si>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</si>
  <si>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</si>
  <si>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</si>
  <si>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</si>
  <si>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</si>
  <si>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</si>
  <si>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</si>
  <si>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</si>
  <si>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</si>
  <si>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</si>
  <si>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</si>
  <si>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</si>
  <si>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</si>
  <si>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</si>
  <si>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</si>
  <si>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</si>
  <si>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</si>
  <si>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</si>
  <si>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</si>
  <si>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</si>
  <si>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</si>
  <si>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</si>
  <si>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</si>
  <si>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</si>
  <si>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</si>
  <si>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</si>
  <si>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</si>
  <si>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</si>
  <si>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</si>
  <si>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</si>
  <si>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</si>
  <si>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</si>
  <si>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</si>
  <si>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</si>
  <si>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</si>
  <si>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</si>
  <si>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</si>
  <si>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</si>
  <si>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</si>
  <si>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</si>
  <si>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</si>
  <si>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</si>
  <si>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</si>
  <si>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</si>
  <si>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</si>
  <si>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</si>
  <si>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</si>
  <si>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</si>
  <si>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</si>
  <si>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</si>
  <si>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</si>
  <si>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</si>
  <si>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</si>
  <si>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</si>
  <si>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</si>
  <si>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</si>
  <si>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</si>
  <si>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</si>
  <si>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</si>
  <si>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</si>
  <si>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</si>
  <si>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</si>
  <si>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</si>
  <si>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</si>
  <si>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</si>
  <si>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</si>
  <si>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</si>
  <si>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</si>
  <si>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</si>
  <si>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</si>
  <si>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</si>
  <si>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</si>
  <si>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</si>
  <si>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</si>
  <si>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</si>
  <si>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</si>
  <si>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</si>
  <si>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</si>
  <si>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</si>
  <si>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</si>
  <si>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</si>
  <si>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</si>
  <si>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</si>
  <si>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</si>
  <si>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</si>
  <si>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</si>
  <si>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</si>
  <si>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</si>
  <si>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</si>
  <si>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</si>
  <si>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</si>
  <si>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</si>
  <si>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</si>
  <si>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</si>
  <si>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</si>
  <si>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</si>
  <si>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</si>
  <si>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</si>
  <si>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</si>
  <si>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</si>
  <si>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</si>
  <si>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</si>
  <si>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</si>
  <si>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</si>
  <si>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</si>
  <si>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</si>
  <si>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</si>
  <si>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</si>
  <si>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</si>
  <si>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</si>
  <si>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</si>
  <si>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</si>
  <si>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</si>
  <si>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</si>
  <si>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</si>
  <si>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</si>
  <si>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</si>
  <si>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</si>
  <si>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</si>
  <si>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</si>
  <si>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</si>
  <si>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</si>
  <si>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</si>
  <si>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</si>
  <si>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</si>
  <si>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</si>
  <si>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</si>
  <si>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</si>
  <si>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</si>
  <si>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</si>
  <si>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</si>
  <si>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</si>
  <si>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</si>
  <si>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</si>
  <si>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</si>
  <si>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</si>
  <si>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</si>
  <si>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</si>
  <si>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</si>
  <si>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</si>
  <si>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</si>
  <si>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</si>
  <si>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</si>
  <si>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</si>
  <si>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</si>
  <si>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</si>
  <si>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</si>
  <si>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</si>
  <si>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</si>
  <si>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</si>
  <si>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</si>
  <si>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</si>
  <si>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</si>
  <si>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</si>
  <si>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</si>
  <si>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</si>
  <si>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</si>
  <si>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</si>
  <si>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</si>
  <si>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</si>
  <si>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</si>
  <si>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</si>
  <si>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</si>
  <si>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</si>
  <si>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</si>
  <si>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</si>
  <si>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</si>
  <si>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</si>
  <si>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</si>
  <si>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</si>
  <si>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</si>
  <si>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</si>
  <si>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</si>
  <si>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</si>
  <si>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</si>
  <si>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</si>
  <si>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</si>
  <si>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</si>
  <si>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</si>
  <si>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</si>
  <si>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</si>
  <si>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</si>
  <si>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</si>
  <si>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</si>
  <si>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</si>
  <si>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</si>
  <si>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</si>
  <si>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</si>
  <si>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</si>
  <si>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</si>
  <si>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</si>
  <si>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</si>
  <si>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</si>
  <si>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</si>
  <si>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</si>
  <si>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</si>
  <si>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</si>
  <si>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</si>
  <si>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</si>
  <si>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</si>
  <si>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</si>
  <si>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</si>
  <si>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</si>
  <si>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</si>
  <si>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</si>
  <si>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</si>
  <si>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</si>
  <si>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</si>
  <si>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</si>
  <si>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</si>
  <si>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</si>
  <si>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</si>
  <si>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</si>
  <si>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</si>
  <si>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</si>
  <si>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</si>
  <si>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</si>
  <si>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</si>
  <si>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</si>
  <si>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</si>
  <si>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</si>
  <si>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</si>
  <si>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</si>
  <si>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</si>
  <si>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</si>
  <si>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</si>
  <si>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</si>
  <si>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</si>
  <si>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</si>
  <si>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</si>
  <si>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</si>
  <si>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</si>
  <si>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</si>
  <si>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</si>
  <si>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</si>
  <si>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</si>
  <si>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</si>
  <si>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</si>
  <si>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</si>
  <si>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</si>
  <si>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</si>
  <si>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</si>
  <si>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</si>
  <si>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</si>
  <si>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</si>
  <si>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</si>
  <si>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</si>
  <si>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</si>
  <si>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</si>
  <si>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</si>
  <si>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</si>
  <si>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</si>
  <si>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</si>
  <si>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</si>
  <si>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</si>
  <si>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</si>
  <si>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</si>
  <si>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</si>
  <si>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</si>
  <si>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</si>
  <si>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</si>
  <si>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</si>
  <si>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</si>
  <si>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</si>
  <si>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</si>
  <si>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</si>
  <si>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</si>
  <si>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</si>
  <si>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</si>
  <si>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</si>
  <si>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</si>
  <si>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</si>
  <si>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</si>
  <si>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</si>
  <si>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</si>
  <si>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</si>
  <si>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</si>
  <si>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</si>
  <si>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</si>
  <si>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</si>
  <si>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</si>
  <si>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</si>
  <si>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</si>
  <si>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</si>
  <si>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</si>
  <si>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</si>
  <si>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</si>
  <si>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</si>
  <si>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</si>
  <si>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</si>
  <si>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</si>
  <si>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</si>
  <si>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</si>
  <si>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</si>
  <si>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</si>
  <si>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</si>
  <si>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</si>
  <si>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</si>
  <si>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</si>
  <si>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</si>
  <si>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</si>
  <si>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</si>
  <si>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</si>
  <si>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</si>
  <si>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</si>
  <si>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</si>
  <si>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</si>
  <si>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</si>
  <si>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</si>
  <si>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</si>
  <si>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</si>
  <si>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</si>
  <si>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</si>
  <si>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</si>
  <si>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</si>
  <si>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</si>
  <si>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</si>
  <si>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</si>
  <si>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</si>
  <si>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</si>
  <si>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</si>
  <si>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</si>
  <si>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</si>
  <si>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</si>
  <si>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</si>
  <si>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</si>
  <si>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</si>
  <si>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</si>
  <si>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</si>
  <si>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</si>
  <si>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</si>
  <si>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</si>
  <si>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</si>
  <si>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</si>
  <si>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</si>
  <si>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</si>
  <si>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</si>
  <si>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</si>
  <si>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</si>
  <si>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</si>
  <si>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</si>
  <si>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</si>
  <si>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</si>
  <si>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</si>
  <si>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</si>
  <si>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</si>
  <si>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</si>
  <si>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</si>
  <si>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</si>
  <si>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</si>
  <si>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</si>
  <si>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</si>
  <si>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</si>
  <si>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</si>
  <si>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</si>
  <si>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</si>
  <si>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</si>
  <si>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</si>
  <si>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</si>
  <si>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</si>
  <si>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</si>
  <si>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</si>
  <si>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</si>
  <si>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</si>
  <si>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</si>
  <si>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</si>
  <si>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</si>
  <si>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</si>
  <si>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</si>
  <si>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</si>
  <si>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</si>
  <si>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</si>
  <si>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</si>
  <si>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</si>
  <si>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</si>
  <si>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</si>
  <si>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</si>
  <si>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</si>
  <si>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</si>
  <si>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</si>
  <si>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</si>
  <si>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</si>
  <si>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</si>
  <si>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</si>
  <si>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</si>
  <si>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</si>
  <si>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</si>
  <si>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</si>
  <si>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</si>
  <si>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</si>
  <si>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</si>
  <si>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</si>
  <si>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</si>
  <si>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</si>
  <si>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</si>
  <si>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</si>
  <si>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</si>
  <si>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</si>
  <si>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</si>
  <si>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</si>
  <si>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</si>
  <si>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</si>
  <si>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</si>
  <si>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</si>
  <si>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</si>
  <si>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</si>
  <si>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</si>
  <si>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</si>
  <si>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</si>
  <si>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</si>
  <si>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</si>
  <si>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</si>
  <si>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</si>
  <si>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</si>
  <si>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</si>
  <si>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</si>
  <si>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</si>
  <si>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</si>
  <si>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</si>
  <si>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</si>
  <si>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</si>
  <si>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</si>
  <si>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</si>
  <si>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</si>
  <si>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</si>
  <si>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</si>
  <si>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</si>
  <si>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</si>
  <si>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</si>
  <si>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</si>
  <si>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</si>
  <si>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</si>
  <si>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</si>
  <si>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</si>
  <si>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</si>
  <si>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</si>
  <si>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</si>
  <si>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</si>
  <si>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</si>
  <si>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</si>
  <si>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</si>
  <si>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</si>
  <si>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</si>
  <si>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</si>
  <si>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</si>
  <si>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</si>
  <si>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</si>
  <si>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</si>
  <si>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</si>
  <si>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</si>
  <si>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</si>
  <si>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</si>
  <si>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</si>
  <si>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</si>
  <si>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</si>
  <si>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</si>
  <si>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</si>
  <si>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</si>
  <si>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</si>
  <si>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</si>
  <si>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</si>
  <si>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</si>
  <si>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</si>
  <si>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</si>
  <si>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</si>
  <si>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</si>
  <si>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</si>
  <si>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</si>
  <si>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</si>
  <si>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</si>
  <si>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</si>
  <si>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</si>
  <si>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</si>
  <si>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</si>
  <si>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</si>
  <si>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</si>
  <si>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</si>
  <si>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</si>
  <si>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</si>
  <si>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</si>
  <si>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</si>
  <si>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</si>
  <si>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</si>
  <si>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</si>
  <si>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</si>
  <si>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</si>
  <si>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</si>
  <si>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</si>
  <si>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</si>
  <si>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</si>
  <si>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</si>
  <si>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</si>
  <si>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</si>
  <si>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</si>
  <si>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</si>
  <si>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</si>
  <si>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</si>
  <si>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</si>
  <si>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</si>
  <si>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</si>
  <si>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</si>
  <si>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</si>
  <si>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</si>
  <si>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</si>
  <si>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</si>
  <si>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</si>
  <si>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</si>
  <si>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</si>
  <si>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</si>
  <si>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</si>
  <si>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</si>
  <si>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</si>
  <si>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</si>
  <si>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</si>
  <si>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</si>
  <si>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</si>
  <si>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</si>
  <si>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</si>
  <si>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</si>
  <si>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</si>
  <si>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</si>
  <si>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</si>
  <si>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</si>
  <si>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</si>
  <si>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</si>
  <si>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</si>
  <si>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</si>
  <si>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</si>
  <si>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</si>
  <si>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</si>
  <si>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</si>
  <si>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</si>
  <si>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</si>
  <si>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</si>
  <si>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</si>
  <si>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</si>
  <si>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</si>
  <si>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</si>
  <si>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</si>
  <si>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</si>
  <si>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</si>
  <si>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</si>
  <si>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</si>
  <si>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</si>
  <si>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</si>
  <si>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</si>
  <si>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</si>
  <si>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</si>
  <si>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</si>
  <si>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</si>
  <si>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</si>
  <si>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</si>
  <si>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</si>
  <si>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</si>
  <si>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</si>
  <si>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</si>
  <si>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</si>
  <si>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</si>
  <si>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</si>
  <si>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</si>
  <si>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</si>
  <si>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</si>
  <si>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</si>
  <si>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</si>
  <si>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</si>
  <si>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</si>
  <si>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</si>
  <si>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</si>
  <si>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</si>
  <si>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</si>
  <si>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</si>
  <si>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</si>
  <si>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</si>
  <si>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</si>
  <si>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</si>
  <si>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</si>
  <si>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</si>
  <si>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</si>
  <si>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</si>
  <si>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</si>
  <si>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</si>
  <si>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</si>
  <si>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</si>
  <si>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</si>
  <si>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</si>
  <si>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</si>
  <si>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</si>
  <si>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</si>
  <si>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</si>
  <si>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</si>
  <si>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</si>
  <si>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</si>
  <si>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</si>
  <si>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</si>
  <si>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</si>
  <si>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</si>
  <si>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</si>
  <si>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</si>
  <si>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</si>
  <si>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</si>
  <si>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</si>
  <si>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</si>
  <si>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</si>
  <si>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</si>
  <si>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</si>
  <si>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</si>
  <si>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</si>
  <si>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</si>
  <si>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</si>
  <si>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</si>
  <si>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</si>
  <si>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</si>
  <si>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</si>
  <si>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</si>
  <si>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</si>
  <si>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</si>
  <si>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</si>
  <si>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</si>
  <si>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</si>
  <si>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</si>
  <si>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</si>
  <si>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</si>
  <si>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</si>
  <si>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</si>
  <si>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</si>
  <si>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</si>
  <si>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</si>
  <si>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</si>
  <si>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</si>
  <si>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</si>
  <si>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</si>
  <si>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</si>
  <si>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</si>
  <si>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</si>
  <si>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</si>
  <si>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</si>
  <si>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</si>
  <si>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</si>
  <si>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</si>
  <si>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</si>
  <si>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</si>
  <si>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</si>
  <si>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</si>
  <si>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</si>
  <si>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</si>
  <si>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</si>
  <si>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</si>
  <si>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</si>
  <si>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</si>
  <si>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</si>
  <si>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</si>
  <si>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</si>
  <si>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</si>
  <si>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</si>
  <si>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</si>
  <si>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</si>
  <si>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</si>
  <si>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</si>
  <si>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</si>
  <si>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</si>
  <si>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</si>
  <si>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</si>
  <si>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</si>
  <si>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</si>
  <si>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</si>
  <si>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</si>
  <si>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</si>
  <si>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</si>
  <si>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</si>
  <si>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</si>
  <si>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</si>
  <si>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</si>
  <si>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</si>
  <si>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</si>
  <si>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</si>
  <si>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</si>
  <si>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</si>
  <si>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</si>
  <si>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</si>
  <si>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</si>
  <si>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</si>
  <si>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</si>
  <si>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</si>
  <si>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</si>
  <si>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</si>
  <si>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</si>
  <si>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</si>
  <si>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</si>
  <si>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</si>
  <si>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</si>
  <si>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</si>
  <si>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</si>
  <si>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</si>
  <si>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</si>
  <si>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</si>
  <si>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</si>
  <si>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</si>
  <si>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</si>
  <si>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</si>
  <si>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</si>
  <si>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</si>
  <si>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</si>
  <si>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</si>
  <si>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</si>
  <si>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</si>
  <si>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</si>
  <si>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</si>
  <si>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</si>
  <si>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</si>
  <si>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</si>
  <si>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</si>
  <si>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</si>
  <si>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</si>
  <si>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</si>
  <si>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</si>
  <si>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</si>
  <si>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</si>
  <si>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</si>
  <si>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</si>
  <si>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</si>
  <si>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</si>
  <si>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</si>
  <si>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</si>
  <si>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</si>
  <si>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</si>
  <si>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</si>
  <si>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</si>
  <si>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</si>
  <si>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</si>
  <si>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</si>
  <si>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</si>
  <si>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</si>
  <si>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</si>
  <si>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</si>
  <si>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</si>
  <si>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</si>
  <si>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</si>
  <si>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</si>
  <si>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</si>
  <si>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</si>
  <si>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</si>
  <si>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</si>
  <si>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</si>
  <si>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</si>
  <si>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</si>
  <si>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</si>
  <si>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</si>
  <si>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</si>
  <si>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</si>
  <si>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</si>
  <si>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</si>
  <si>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</si>
  <si>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</si>
  <si>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</si>
  <si>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</si>
  <si>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</si>
  <si>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</si>
  <si>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</si>
  <si>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</si>
  <si>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</si>
  <si>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</si>
  <si>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</si>
  <si>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</si>
  <si>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</si>
  <si>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</si>
  <si>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</si>
  <si>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</si>
  <si>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</si>
  <si>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</si>
  <si>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</si>
  <si>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</si>
  <si>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</si>
  <si>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</si>
  <si>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</si>
  <si>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</si>
  <si>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</si>
  <si>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</si>
  <si>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</si>
  <si>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</si>
  <si>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</si>
  <si>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</si>
  <si>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</si>
  <si>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</si>
  <si>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</si>
  <si>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</si>
  <si>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</si>
  <si>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</si>
  <si>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</si>
  <si>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</si>
  <si>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</si>
  <si>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</si>
  <si>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</si>
  <si>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</si>
  <si>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</si>
  <si>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</si>
  <si>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</si>
  <si>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</si>
  <si>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</si>
  <si>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</si>
  <si>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</si>
  <si>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</si>
  <si>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</si>
  <si>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</si>
  <si>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</si>
  <si>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</si>
  <si>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</si>
  <si>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</si>
  <si>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</si>
  <si>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</si>
  <si>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</si>
  <si>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</si>
  <si>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</si>
  <si>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</si>
  <si>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</si>
  <si>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</si>
  <si>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</si>
  <si>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</si>
  <si>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</si>
  <si>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</si>
  <si>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</si>
  <si>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</si>
  <si>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</si>
  <si>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</si>
  <si>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</si>
  <si>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</si>
  <si>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</si>
  <si>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</si>
  <si>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</si>
  <si>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</si>
  <si>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</si>
  <si>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</si>
  <si>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</si>
  <si>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</si>
  <si>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</si>
  <si>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</si>
  <si>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</si>
  <si>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</si>
  <si>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</si>
  <si>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</si>
  <si>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</si>
  <si>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</si>
  <si>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</si>
  <si>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</si>
  <si>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</si>
  <si>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</si>
  <si>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</si>
  <si>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</si>
  <si>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</si>
  <si>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</si>
  <si>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</si>
  <si>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</si>
  <si>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</si>
  <si>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</si>
  <si>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</si>
  <si>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</si>
  <si>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</si>
  <si>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</si>
  <si>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</si>
  <si>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</si>
  <si>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</si>
  <si>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</si>
  <si>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</si>
  <si>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</si>
  <si>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</si>
  <si>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</si>
  <si>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</si>
  <si>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</si>
  <si>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</si>
  <si>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</si>
  <si>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</si>
  <si>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</si>
  <si>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</si>
  <si>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</si>
  <si>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</si>
  <si>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</si>
  <si>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</si>
  <si>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</si>
  <si>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</si>
  <si>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</si>
  <si>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</si>
  <si>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</si>
  <si>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</si>
  <si>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</si>
  <si>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</si>
  <si>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</si>
  <si>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</si>
  <si>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</si>
  <si>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</si>
  <si>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</si>
  <si>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</si>
  <si>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</si>
  <si>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</si>
  <si>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</si>
  <si>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</si>
  <si>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</si>
  <si>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</si>
  <si>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</si>
  <si>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</si>
  <si>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</si>
  <si>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</si>
  <si>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</si>
  <si>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</si>
  <si>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</si>
  <si>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</si>
  <si>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</si>
  <si>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</si>
  <si>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</si>
  <si>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</si>
  <si>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</si>
  <si>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</si>
  <si>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</si>
  <si>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</si>
  <si>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</si>
  <si>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</si>
  <si>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</si>
  <si>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</si>
  <si>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</si>
  <si>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</si>
  <si>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</si>
  <si>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</si>
  <si>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</si>
  <si>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</si>
  <si>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</si>
  <si>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</si>
  <si>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</si>
  <si>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</si>
  <si>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</si>
  <si>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</si>
  <si>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</si>
  <si>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</si>
  <si>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</si>
  <si>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</si>
  <si>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</si>
  <si>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</si>
  <si>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</si>
  <si>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</si>
  <si>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</si>
  <si>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</si>
  <si>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</si>
  <si>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</si>
  <si>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</si>
  <si>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</si>
  <si>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</si>
  <si>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</si>
  <si>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</si>
  <si>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</si>
  <si>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</si>
  <si>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</si>
  <si>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</si>
  <si>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</si>
  <si>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</si>
  <si>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</si>
  <si>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</si>
  <si>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</si>
  <si>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</si>
  <si>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</si>
  <si>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</si>
  <si>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</si>
  <si>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</si>
  <si>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</si>
  <si>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</si>
  <si>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</si>
  <si>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</si>
  <si>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</si>
  <si>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</si>
  <si>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</si>
  <si>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</si>
  <si>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</si>
  <si>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</si>
  <si>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</si>
  <si>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</si>
  <si>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</si>
  <si>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</si>
  <si>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</si>
  <si>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</si>
  <si>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</si>
  <si>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</si>
  <si>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</si>
  <si>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</si>
  <si>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</si>
  <si>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</si>
  <si>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</si>
  <si>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</si>
  <si>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</si>
  <si>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</si>
  <si>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</si>
  <si>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</si>
  <si>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</si>
  <si>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</si>
  <si>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</si>
  <si>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</si>
  <si>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</si>
  <si>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</si>
  <si>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</si>
  <si>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</si>
  <si>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</si>
  <si>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</si>
  <si>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</si>
  <si>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</si>
  <si>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</si>
  <si>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</si>
  <si>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</si>
  <si>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</si>
  <si>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</si>
  <si>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</si>
  <si>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</si>
  <si>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</si>
  <si>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</si>
  <si>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</si>
  <si>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</si>
  <si>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</si>
  <si>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</si>
  <si>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</si>
  <si>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</si>
  <si>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</si>
  <si>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</si>
  <si>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</si>
  <si>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</si>
  <si>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</si>
  <si>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</si>
  <si>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</si>
  <si>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</si>
  <si>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</si>
  <si>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</si>
  <si>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</si>
  <si>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</si>
  <si>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</si>
  <si>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</si>
  <si>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</si>
  <si>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</si>
  <si>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</si>
  <si>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</si>
  <si>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</si>
  <si>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</si>
  <si>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</si>
  <si>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</si>
  <si>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</si>
  <si>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</si>
  <si>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</si>
  <si>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</si>
  <si>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</si>
  <si>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</si>
  <si>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</si>
  <si>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</si>
  <si>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</si>
  <si>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</si>
  <si>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</si>
  <si>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</si>
  <si>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</si>
  <si>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</si>
  <si>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</si>
  <si>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</si>
  <si>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</si>
  <si>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</si>
  <si>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</si>
  <si>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</si>
  <si>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</si>
  <si>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</si>
  <si>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</si>
  <si>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</si>
  <si>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</si>
  <si>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</si>
  <si>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</si>
  <si>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</si>
  <si>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</si>
  <si>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</si>
  <si>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</si>
  <si>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</si>
  <si>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</si>
  <si>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</si>
  <si>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</si>
  <si>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</si>
  <si>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</si>
  <si>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</si>
  <si>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</si>
  <si>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</si>
  <si>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</si>
  <si>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</si>
  <si>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</si>
  <si>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</si>
  <si>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</si>
  <si>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</si>
  <si>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</si>
  <si>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</si>
  <si>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</si>
  <si>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</si>
  <si>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</si>
  <si>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</si>
  <si>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</si>
  <si>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</si>
  <si>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</si>
  <si>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</si>
  <si>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</si>
  <si>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</si>
  <si>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</si>
  <si>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</si>
  <si>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</si>
  <si>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</si>
  <si>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</si>
  <si>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</si>
  <si>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</si>
  <si>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</si>
  <si>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</si>
  <si>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</si>
  <si>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</si>
  <si>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</si>
  <si>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</si>
  <si>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</si>
  <si>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</si>
  <si>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</si>
  <si>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</si>
  <si>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</si>
  <si>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</si>
  <si>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</si>
  <si>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</si>
  <si>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</si>
  <si>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</si>
  <si>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</si>
  <si>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</si>
  <si>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</si>
  <si>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</si>
  <si>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</si>
  <si>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</si>
  <si>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</si>
  <si>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</si>
  <si>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</si>
  <si>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</si>
  <si>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</si>
  <si>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</si>
  <si>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</si>
  <si>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</si>
  <si>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</si>
  <si>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</si>
  <si>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</si>
  <si>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</si>
  <si>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</si>
  <si>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</si>
  <si>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</si>
  <si>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</si>
  <si>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</si>
  <si>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</si>
  <si>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</si>
  <si>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</si>
  <si>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</si>
  <si>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</si>
  <si>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</si>
  <si>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</si>
  <si>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</si>
  <si>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</si>
  <si>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</si>
  <si>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</si>
  <si>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</si>
  <si>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</si>
  <si>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</si>
  <si>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</si>
  <si>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</si>
  <si>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</si>
  <si>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</si>
  <si>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</si>
  <si>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</si>
  <si>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</si>
  <si>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</si>
  <si>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</si>
  <si>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</si>
  <si>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</si>
  <si>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</si>
  <si>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</si>
  <si>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</si>
  <si>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</si>
  <si>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</si>
  <si>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</si>
  <si>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</si>
  <si>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</si>
  <si>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</si>
  <si>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</si>
  <si>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</si>
  <si>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</si>
  <si>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</si>
  <si>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</si>
  <si>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</si>
  <si>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</si>
  <si>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</si>
  <si>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</si>
  <si>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</si>
  <si>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</si>
  <si>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</si>
  <si>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</si>
  <si>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</si>
  <si>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</si>
  <si>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</si>
  <si>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</si>
  <si>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</si>
  <si>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</si>
  <si>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</si>
  <si>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</si>
  <si>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</si>
  <si>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</si>
  <si>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</si>
  <si>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</si>
  <si>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</si>
  <si>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</si>
  <si>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</si>
  <si>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</si>
  <si>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</si>
  <si>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</si>
  <si>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</si>
  <si>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</si>
  <si>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</si>
  <si>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</si>
  <si>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</si>
  <si>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</si>
  <si>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</si>
  <si>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</si>
  <si>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</si>
  <si>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</si>
  <si>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</si>
  <si>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</si>
  <si>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</si>
  <si>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</si>
  <si>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</si>
  <si>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</si>
  <si>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</si>
  <si>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</si>
  <si>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</si>
  <si>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</si>
  <si>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</si>
  <si>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</si>
  <si>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</si>
  <si>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</si>
  <si>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</si>
  <si>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</si>
  <si>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</si>
  <si>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</si>
  <si>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</si>
  <si>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</si>
  <si>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</si>
  <si>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</si>
  <si>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</si>
  <si>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</si>
  <si>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</si>
  <si>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</si>
  <si>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</si>
  <si>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</si>
  <si>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</si>
  <si>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</si>
  <si>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</si>
  <si>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</si>
  <si>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</si>
  <si>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</si>
  <si>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</si>
  <si>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</si>
  <si>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</si>
  <si>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</si>
  <si>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</si>
  <si>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</si>
  <si>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</si>
  <si>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</si>
  <si>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</si>
  <si>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</si>
  <si>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</si>
  <si>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</si>
  <si>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</si>
  <si>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</si>
  <si>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</si>
  <si>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</si>
  <si>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</si>
  <si>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</si>
  <si>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</si>
  <si>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</si>
  <si>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</si>
  <si>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</si>
  <si>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</si>
  <si>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</si>
  <si>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</si>
  <si>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</si>
  <si>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</si>
  <si>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</si>
  <si>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</si>
  <si>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</si>
  <si>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</si>
  <si>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</si>
  <si>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</si>
  <si>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</si>
  <si>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</si>
  <si>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</si>
  <si>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</si>
  <si>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</si>
  <si>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</si>
  <si>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</si>
  <si>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</si>
  <si>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</si>
  <si>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</si>
  <si>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</si>
  <si>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</si>
  <si>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</si>
  <si>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</si>
  <si>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</si>
  <si>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</si>
  <si>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</si>
  <si>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</si>
  <si>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</si>
  <si>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</si>
  <si>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</si>
  <si>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</si>
  <si>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</si>
  <si>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</si>
  <si>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</si>
  <si>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</si>
  <si>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</si>
  <si>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</si>
  <si>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</si>
  <si>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</si>
  <si>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</si>
  <si>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</si>
  <si>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</si>
  <si>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</si>
  <si>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</si>
  <si>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</si>
  <si>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</si>
  <si>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</si>
  <si>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</si>
  <si>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</si>
  <si>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</si>
  <si>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</si>
  <si>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</si>
  <si>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</si>
  <si>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</si>
  <si>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</si>
  <si>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</si>
  <si>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</si>
  <si>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</si>
  <si>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</si>
  <si>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</si>
  <si>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</si>
  <si>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</si>
  <si>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</si>
  <si>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</si>
  <si>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</si>
  <si>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</si>
  <si>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</si>
  <si>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</si>
  <si>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</si>
  <si>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</si>
  <si>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</si>
  <si>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</si>
  <si>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</si>
  <si>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</si>
  <si>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</si>
  <si>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</si>
  <si>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</si>
  <si>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</si>
  <si>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</si>
  <si>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</si>
  <si>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</si>
  <si>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</si>
  <si>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</si>
  <si>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</si>
  <si>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</si>
  <si>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</si>
  <si>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</si>
  <si>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</si>
  <si>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</si>
  <si>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</si>
  <si>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</si>
  <si>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</si>
  <si>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</si>
  <si>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</si>
  <si>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</si>
  <si>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</si>
  <si>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</si>
  <si>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</si>
  <si>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</si>
  <si>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</si>
  <si>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</si>
  <si>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</si>
  <si>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</si>
  <si>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</si>
  <si>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</si>
  <si>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</si>
  <si>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</si>
  <si>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</si>
  <si>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</si>
  <si>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</si>
  <si>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</si>
  <si>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</si>
  <si>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</si>
  <si>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</si>
  <si>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</si>
  <si>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</si>
  <si>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</si>
  <si>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</si>
  <si>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</si>
  <si>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</si>
  <si>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</si>
  <si>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</si>
  <si>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</si>
  <si>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</si>
  <si>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</si>
  <si>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</si>
  <si>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</si>
  <si>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</si>
  <si>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</si>
  <si>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</si>
  <si>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</si>
  <si>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</si>
  <si>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</si>
  <si>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</si>
  <si>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</si>
  <si>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</si>
  <si>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</si>
  <si>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</si>
  <si>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</si>
  <si>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</si>
  <si>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</si>
  <si>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</si>
  <si>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</si>
  <si>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</si>
  <si>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</si>
  <si>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</si>
  <si>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</si>
  <si>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</si>
  <si>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</si>
  <si>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</si>
  <si>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</si>
  <si>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</si>
  <si>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</si>
  <si>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</si>
  <si>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</si>
  <si>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</si>
  <si>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</si>
  <si>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</si>
  <si>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</si>
  <si>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</si>
  <si>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</si>
  <si>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</si>
  <si>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</si>
  <si>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</si>
  <si>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</si>
  <si>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</si>
  <si>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</si>
  <si>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</si>
  <si>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</si>
  <si>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</si>
  <si>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</si>
  <si>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</si>
  <si>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</si>
  <si>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</si>
  <si>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</si>
  <si>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</si>
  <si>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</si>
  <si>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</si>
  <si>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</si>
  <si>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</si>
  <si>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</si>
  <si>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</si>
  <si>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</si>
  <si>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</si>
  <si>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</si>
  <si>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</si>
  <si>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</si>
  <si>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</si>
  <si>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</si>
  <si>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</si>
  <si>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</si>
  <si>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</si>
  <si>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</si>
  <si>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</si>
  <si>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</si>
  <si>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</si>
  <si>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</si>
  <si>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</si>
  <si>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</si>
  <si>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</si>
  <si>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</si>
  <si>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</si>
  <si>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</si>
  <si>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</si>
  <si>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</si>
  <si>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</si>
  <si>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</si>
  <si>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</si>
  <si>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</si>
  <si>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</si>
  <si>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</si>
  <si>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</si>
  <si>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</si>
  <si>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</si>
  <si>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</si>
  <si>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</si>
  <si>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</si>
  <si>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</si>
  <si>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</si>
  <si>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</si>
  <si>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</si>
  <si>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</si>
  <si>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</si>
  <si>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</si>
  <si>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</si>
  <si>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</si>
  <si>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</si>
  <si>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</si>
  <si>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</si>
  <si>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</si>
  <si>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</si>
  <si>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</si>
  <si>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</si>
  <si>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</si>
  <si>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</si>
  <si>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</si>
  <si>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</si>
  <si>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</si>
  <si>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</si>
  <si>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</si>
  <si>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</si>
  <si>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</si>
  <si>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</si>
  <si>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</si>
  <si>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</si>
  <si>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</si>
  <si>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</si>
  <si>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</si>
  <si>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</si>
  <si>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</si>
  <si>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</si>
  <si>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</si>
  <si>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</si>
  <si>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</si>
  <si>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</si>
  <si>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</si>
  <si>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</si>
  <si>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</si>
  <si>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</si>
  <si>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</si>
  <si>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</si>
  <si>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</si>
  <si>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</si>
  <si>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</si>
  <si>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</si>
  <si>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</si>
  <si>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</si>
  <si>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</si>
  <si>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</si>
  <si>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</si>
  <si>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</si>
  <si>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</si>
  <si>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</si>
  <si>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</si>
  <si>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</si>
  <si>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</si>
  <si>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</si>
  <si>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</si>
  <si>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</si>
  <si>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</si>
  <si>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</si>
  <si>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</si>
  <si>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</si>
  <si>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</si>
  <si>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</si>
  <si>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</si>
  <si>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</si>
  <si>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</si>
  <si>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</si>
  <si>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</si>
  <si>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</si>
  <si>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</si>
  <si>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</si>
  <si>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</si>
  <si>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</si>
  <si>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</si>
  <si>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</si>
  <si>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</si>
  <si>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</si>
  <si>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</si>
  <si>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</si>
  <si>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</si>
  <si>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</si>
  <si>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</si>
  <si>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</si>
  <si>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</si>
  <si>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</si>
  <si>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</si>
  <si>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</si>
  <si>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</si>
  <si>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</si>
  <si>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</si>
  <si>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</si>
  <si>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</si>
  <si>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</si>
  <si>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</si>
  <si>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</si>
  <si>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</si>
  <si>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</si>
  <si>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</si>
  <si>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</si>
  <si>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</si>
  <si>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</si>
  <si>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</si>
  <si>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</si>
  <si>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</si>
  <si>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</si>
  <si>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</si>
  <si>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</si>
  <si>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</si>
  <si>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</si>
  <si>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</si>
  <si>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</si>
  <si>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</si>
  <si>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</si>
  <si>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</si>
  <si>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</si>
  <si>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</si>
  <si>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</si>
  <si>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</si>
  <si>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</si>
  <si>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</si>
  <si>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</si>
  <si>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</si>
  <si>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</si>
  <si>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</si>
  <si>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</si>
  <si>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</si>
  <si>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</si>
  <si>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</si>
  <si>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</si>
  <si>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</si>
  <si>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</si>
  <si>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</si>
  <si>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</si>
  <si>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</si>
  <si>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</si>
  <si>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</si>
  <si>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</si>
  <si>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</si>
  <si>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</si>
  <si>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</si>
  <si>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</si>
  <si>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</si>
  <si>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</si>
  <si>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</si>
  <si>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</si>
  <si>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</si>
  <si>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</si>
  <si>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</si>
  <si>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</si>
  <si>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</si>
  <si>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</si>
  <si>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</si>
  <si>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</si>
  <si>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</si>
  <si>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</si>
  <si>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</si>
  <si>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</si>
  <si>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</si>
  <si>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</si>
  <si>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</si>
  <si>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</si>
  <si>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</si>
  <si>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</si>
  <si>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</si>
  <si>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</si>
  <si>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</si>
  <si>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</si>
  <si>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</si>
  <si>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</si>
  <si>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</si>
  <si>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</si>
  <si>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</si>
  <si>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</si>
  <si>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</si>
  <si>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</si>
  <si>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</si>
  <si>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</si>
  <si>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</si>
  <si>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</si>
  <si>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</si>
  <si>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</si>
  <si>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</si>
  <si>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</si>
  <si>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</si>
  <si>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</si>
  <si>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</si>
  <si>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</si>
  <si>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</si>
  <si>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</si>
  <si>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</si>
  <si>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</si>
  <si>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</si>
  <si>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</si>
  <si>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</si>
  <si>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</si>
  <si>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</si>
  <si>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</si>
  <si>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</si>
  <si>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</si>
  <si>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</si>
  <si>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</si>
  <si>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</si>
  <si>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</si>
  <si>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</si>
  <si>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</si>
  <si>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</si>
  <si>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</si>
  <si>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</si>
  <si>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</si>
  <si>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</si>
  <si>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</si>
  <si>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</si>
  <si>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</si>
  <si>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</si>
  <si>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</si>
  <si>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</si>
  <si>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</si>
  <si>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</si>
  <si>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</si>
  <si>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</si>
  <si>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</si>
  <si>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</si>
  <si>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</si>
  <si>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</si>
  <si>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</si>
  <si>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</si>
  <si>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</si>
  <si>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</si>
  <si>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</si>
  <si>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</si>
  <si>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</si>
  <si>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</si>
  <si>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</si>
  <si>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</si>
  <si>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</si>
  <si>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</si>
  <si>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</si>
  <si>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</si>
  <si>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</si>
  <si>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</si>
  <si>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</si>
  <si>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</si>
  <si>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</si>
  <si>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</si>
  <si>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</si>
  <si>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</si>
  <si>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</si>
  <si>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</si>
  <si>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</si>
  <si>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</si>
  <si>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</si>
  <si>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</si>
  <si>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</si>
  <si>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</si>
  <si>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</si>
  <si>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</si>
  <si>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</si>
  <si>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</si>
  <si>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</si>
  <si>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</si>
  <si>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</si>
  <si>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</si>
  <si>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</si>
  <si>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</si>
  <si>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</si>
  <si>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</si>
  <si>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</si>
  <si>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</si>
  <si>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</si>
  <si>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</si>
  <si>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</si>
  <si>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</si>
  <si>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</si>
  <si>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</si>
  <si>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</si>
  <si>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</si>
  <si>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</si>
  <si>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</si>
  <si>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</si>
  <si>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</si>
  <si>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</si>
  <si>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</si>
  <si>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</si>
  <si>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</si>
  <si>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</si>
  <si>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</si>
  <si>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</si>
  <si>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</si>
  <si>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</si>
  <si>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</si>
  <si>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</si>
  <si>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</si>
  <si>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</si>
  <si>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</si>
  <si>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</si>
  <si>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</si>
  <si>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</si>
  <si>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</si>
  <si>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</si>
  <si>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</si>
  <si>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</si>
  <si>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</si>
  <si>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</si>
  <si>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</si>
  <si>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Company</t>
  </si>
  <si>
    <t>Subcategory</t>
  </si>
  <si>
    <t>Column Labels</t>
  </si>
  <si>
    <t>Grand Total</t>
  </si>
  <si>
    <t>Row Labels</t>
  </si>
  <si>
    <t>Count of outcomes</t>
  </si>
  <si>
    <t>(All)</t>
  </si>
  <si>
    <t>Parent Account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</si>
  <si>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</si>
  <si>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</si>
  <si>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</si>
  <si>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</si>
  <si>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</si>
  <si>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</si>
  <si>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</si>
  <si>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</si>
  <si>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</si>
  <si>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</si>
  <si>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</si>
  <si>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</si>
  <si>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</si>
  <si>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</si>
  <si>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</si>
  <si>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</si>
  <si>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</si>
  <si>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</si>
  <si>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</si>
  <si>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</si>
  <si>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</si>
  <si>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</si>
  <si>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</si>
  <si>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</si>
  <si>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</si>
  <si>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</si>
  <si>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</si>
  <si>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</si>
  <si>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</si>
  <si>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</si>
  <si>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</si>
  <si>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</si>
  <si>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</si>
  <si>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</si>
  <si>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</si>
  <si>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</si>
  <si>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</si>
  <si>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</si>
  <si>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</si>
  <si>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</si>
  <si>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</si>
  <si>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</si>
  <si>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</si>
  <si>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5000 to 9999</t>
  </si>
  <si>
    <t>1000 to 4999</t>
  </si>
  <si>
    <t>10000 to 14999</t>
  </si>
  <si>
    <t>15000 to 19999</t>
  </si>
  <si>
    <t>30000 to 34999</t>
  </si>
  <si>
    <t>35000 to 39999</t>
  </si>
  <si>
    <t xml:space="preserve">40000 to 44999 </t>
  </si>
  <si>
    <t>45000 to 49999</t>
  </si>
  <si>
    <t>50000 or More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</si>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</sst>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9-4FE9-A15B-25F95DFC5D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8E9-4FE9-A15B-25F95DFC5D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8E9-4FE9-A15B-25F95DFC5D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8E9-4FE9-A15B-25F95DFC5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1150712"/>
        <c:axId val="701152680"/>
      </c:barChart>
      <c:catAx>
        <c:axId val="701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2680"/>
        <c:crosses val="autoZero"/>
        <c:auto val="1"/>
        <c:lblAlgn val="ctr"/>
        <c:lblOffset val="100"/>
        <c:noMultiLvlLbl val="0"/>
      </c:catAx>
      <c:valAx>
        <c:axId val="70115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3-4243-BDFE-6FFB823FD8E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3-4243-BDFE-6FFB823FD8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3-4243-BDFE-6FFB823FD8E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3-4243-BDFE-6FFB823FD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269152"/>
        <c:axId val="726265872"/>
      </c:lineChart>
      <c:catAx>
        <c:axId val="7262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65872"/>
        <c:crosses val="autoZero"/>
        <c:auto val="1"/>
        <c:lblAlgn val="ctr"/>
        <c:lblOffset val="100"/>
        <c:noMultiLvlLbl val="0"/>
      </c:catAx>
      <c:valAx>
        <c:axId val="72626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6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4-4641-99BC-56877D013A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3B4-4641-99BC-56877D013A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3B4-4641-99BC-56877D013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8728440"/>
        <c:axId val="728725160"/>
      </c:barChart>
      <c:catAx>
        <c:axId val="72872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25160"/>
        <c:crosses val="autoZero"/>
        <c:auto val="1"/>
        <c:lblAlgn val="ctr"/>
        <c:lblOffset val="100"/>
        <c:noMultiLvlLbl val="0"/>
      </c:catAx>
      <c:valAx>
        <c:axId val="72872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2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4067541848814088"/>
          <c:y val="0.210921551472732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B-4923-96EE-7A7B457CF58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B-4923-96EE-7A7B457CF58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BB-4923-96EE-7A7B457CF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37464"/>
        <c:axId val="558635168"/>
      </c:lineChart>
      <c:catAx>
        <c:axId val="55863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35168"/>
        <c:crosses val="autoZero"/>
        <c:auto val="1"/>
        <c:lblAlgn val="ctr"/>
        <c:lblOffset val="100"/>
        <c:noMultiLvlLbl val="0"/>
      </c:catAx>
      <c:valAx>
        <c:axId val="5586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3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layout>
        <c:manualLayout>
          <c:xMode val="edge"/>
          <c:yMode val="edge"/>
          <c:x val="0.41917760769993256"/>
          <c:y val="2.781629668528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 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D-4C0C-9AA8-997F072A77DD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 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D-4C0C-9AA8-997F072A7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906448"/>
        <c:axId val="689907432"/>
      </c:lineChart>
      <c:catAx>
        <c:axId val="6899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07432"/>
        <c:crosses val="autoZero"/>
        <c:auto val="1"/>
        <c:lblAlgn val="ctr"/>
        <c:lblOffset val="100"/>
        <c:noMultiLvlLbl val="0"/>
      </c:catAx>
      <c:valAx>
        <c:axId val="68990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11</xdr:row>
      <xdr:rowOff>148590</xdr:rowOff>
    </xdr:from>
    <xdr:to>
      <xdr:col>17</xdr:col>
      <xdr:colOff>224790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019B8-8722-42C1-816D-5ED0D2204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563880</xdr:colOff>
      <xdr:row>6</xdr:row>
      <xdr:rowOff>133350</xdr:rowOff>
    </xdr:from>
    <xdr:to>
      <xdr:col>12</xdr:col>
      <xdr:colOff>53340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CBDA3-F001-47D0-B952-D9CDB9540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567690</xdr:colOff>
      <xdr:row>6</xdr:row>
      <xdr:rowOff>142875</xdr:rowOff>
    </xdr:from>
    <xdr:to>
      <xdr:col>17</xdr:col>
      <xdr:colOff>304800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972BA-04EE-4830-B13D-A970EFE6E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6</xdr:row>
      <xdr:rowOff>133350</xdr:rowOff>
    </xdr:from>
    <xdr:to>
      <xdr:col>10</xdr:col>
      <xdr:colOff>457200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2B498-622B-4E55-B6E8-857D5FFB8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290663</xdr:colOff>
      <xdr:row>2</xdr:row>
      <xdr:rowOff>59956</xdr:rowOff>
    </xdr:from>
    <xdr:to>
      <xdr:col>4</xdr:col>
      <xdr:colOff>246548</xdr:colOff>
      <xdr:row>10</xdr:row>
      <xdr:rowOff>104273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201BEF-F76C-4A73-8A63-6CCC01FE5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-Scott Williams" refreshedDate="44625.576066550922" createdVersion="7" refreshedVersion="7" minRefreshableVersion="3" recordCount="4114" xr:uid="{238BA29E-CC71-4258-A0BF-0886455500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ompan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-Scott Williams" refreshedDate="44626.337120370372" createdVersion="7" refreshedVersion="7" minRefreshableVersion="3" recordCount="4114" xr:uid="{99A6D48A-80AA-4F29-8072-150809809B7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Account" numFmtId="0">
      <sharedItems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-Scott Williams" refreshedDate="44627.568126041668" createdVersion="7" refreshedVersion="7" minRefreshableVersion="3" recordCount="4114" xr:uid="{7F413D65-59A5-4814-B710-C87E49F6608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Account" numFmtId="0">
      <sharedItems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6"/>
        <n v="2014"/>
        <n v="20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"/>
    <s v="tabletop games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2"/>
    <s v="rock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"/>
    <s v="plays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"/>
    <s v="shorts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"/>
    <s v="tabletop games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"/>
    <s v="tabletop games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"/>
    <s v="tabletop games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"/>
    <s v="tabletop games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"/>
    <s v="tabletop games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"/>
    <s v="tabletop games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"/>
    <s v="pop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"/>
    <s v="tabletop games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5"/>
    <s v="radio &amp; podcasts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"/>
    <s v="tabletop games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"/>
    <s v="tabletop games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"/>
    <s v="tabletop games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"/>
    <s v="tabletop games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"/>
    <s v="tabletop games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"/>
    <s v="tabletop games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"/>
    <s v="tabletop games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6"/>
    <s v="photobooks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"/>
    <s v="tabletop games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6"/>
    <s v="photobooks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"/>
    <s v="tabletop games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"/>
    <s v="tabletop games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"/>
    <s v="electronic music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5"/>
    <s v="radio &amp; podcasts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"/>
    <s v="tabletop games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6"/>
    <s v="photobooks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"/>
    <s v="tabletop games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"/>
    <s v="tabletop games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"/>
    <s v="tabletop games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"/>
    <s v="tabletop games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"/>
    <s v="tabletop games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2"/>
    <s v="rock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"/>
    <s v="tabletop games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"/>
    <s v="tabletop games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6"/>
    <s v="photobooks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"/>
    <s v="tabletop games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"/>
    <s v="spaces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5"/>
    <s v="radio &amp; podcasts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"/>
    <s v="tabletop games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"/>
    <s v="indie rock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2"/>
    <s v="rock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6"/>
    <s v="photobooks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"/>
    <s v="tabletop games"/>
    <n v="412"/>
    <n v="44.06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"/>
    <s v="tabletop games"/>
    <n v="408"/>
    <n v="33.549999999999997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"/>
    <s v="tabletop games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"/>
    <s v="shorts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4"/>
    <s v="documentary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"/>
    <s v="electronic music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"/>
    <s v="tabletop games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5"/>
    <s v="nonfiction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"/>
    <s v="tabletop games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"/>
    <s v="tabletop games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2"/>
    <s v="electronic music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"/>
    <s v="spaces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"/>
    <s v="rock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"/>
    <s v="electronic music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"/>
    <s v="plays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"/>
    <s v="plays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"/>
    <s v="tabletop games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"/>
    <s v="plays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"/>
    <s v="tabletop games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6"/>
    <s v="photobooks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"/>
    <s v="tabletop games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"/>
    <s v="spaces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"/>
    <s v="nonfiction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"/>
    <s v="plays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"/>
    <s v="television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"/>
    <s v="rock"/>
    <n v="307"/>
    <n v="61.37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4"/>
    <s v="documentary"/>
    <n v="305"/>
    <n v="68.489999999999995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3"/>
    <s v="plays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"/>
    <s v="spaces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"/>
    <s v="plays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"/>
    <s v="tabletop games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2"/>
    <s v="rock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4"/>
    <s v="documentary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"/>
    <s v="electronic music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6"/>
    <s v="photobooks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"/>
    <s v="plays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"/>
    <s v="tabletop games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"/>
    <s v="plays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"/>
    <s v="plays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"/>
    <s v="tabletop games"/>
    <n v="285"/>
    <n v="107.05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4"/>
    <s v="documentary"/>
    <n v="283"/>
    <n v="49.88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"/>
    <s v="tabletop games"/>
    <n v="283"/>
    <n v="42.63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6"/>
    <s v="photobooks"/>
    <n v="282"/>
    <n v="52.7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6"/>
    <s v="photobooks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6"/>
    <s v="photobooks"/>
    <n v="278"/>
    <n v="67.16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"/>
    <s v="rock"/>
    <n v="272"/>
    <n v="48.54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"/>
    <s v="tabletop games"/>
    <n v="272"/>
    <n v="98.4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"/>
    <s v="tabletop games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"/>
    <s v="tabletop games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6"/>
    <s v="photobooks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2"/>
    <s v="metal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"/>
    <s v="indie rock"/>
    <n v="266"/>
    <n v="26.57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"/>
    <s v="rock"/>
    <n v="265"/>
    <n v="84.21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3"/>
    <s v="spaces"/>
    <n v="265"/>
    <n v="57.63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"/>
    <s v="rock"/>
    <n v="263"/>
    <n v="4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6"/>
    <s v="photobooks"/>
    <n v="261"/>
    <n v="54.62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6"/>
    <s v="photobooks"/>
    <n v="260"/>
    <n v="34.6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4"/>
    <s v="documentary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6"/>
    <s v="photobooks"/>
    <n v="254"/>
    <n v="493.82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"/>
    <s v="indie rock"/>
    <n v="254"/>
    <n v="51.31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6"/>
    <s v="photobooks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"/>
    <s v="rock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"/>
    <s v="plays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6"/>
    <s v="photobooks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"/>
    <s v="rock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"/>
    <s v="shorts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"/>
    <s v="spaces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"/>
    <s v="tabletop games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3"/>
    <s v="plays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3"/>
    <s v="plays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"/>
    <s v="indie rock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4"/>
    <s v="documentary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"/>
    <s v="plays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5"/>
    <s v="nonfiction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2"/>
    <s v="electronic music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2"/>
    <s v="rock"/>
    <n v="233"/>
    <n v="175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3"/>
    <s v="spaces"/>
    <n v="233"/>
    <n v="44.46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4"/>
    <s v="documentary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4"/>
    <s v="documentary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"/>
    <s v="plays"/>
    <n v="228"/>
    <n v="57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"/>
    <s v="indie rock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"/>
    <s v="plays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"/>
    <s v="tabletop games"/>
    <n v="223"/>
    <n v="21.38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"/>
    <s v="plays"/>
    <n v="223"/>
    <n v="61.94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"/>
    <s v="plays"/>
    <n v="221"/>
    <n v="61.39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"/>
    <s v="shorts"/>
    <n v="220"/>
    <n v="46.7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"/>
    <s v="tabletop games"/>
    <n v="220"/>
    <n v="37.479999999999997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2"/>
    <s v="rock"/>
    <n v="219"/>
    <n v="62.5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2"/>
    <s v="metal"/>
    <n v="218"/>
    <n v="19.46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"/>
    <s v="plays"/>
    <n v="218"/>
    <n v="54.5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6"/>
    <s v="photobooks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"/>
    <s v="plays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4"/>
    <s v="documentary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2"/>
    <s v="rock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"/>
    <s v="spaces"/>
    <n v="213"/>
    <n v="33.31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2"/>
    <s v="rock"/>
    <n v="212"/>
    <n v="50.25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2"/>
    <s v="rock"/>
    <n v="211"/>
    <n v="95.93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"/>
    <s v="plays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"/>
    <s v="plays"/>
    <n v="211"/>
    <n v="58.61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"/>
    <s v="plays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4"/>
    <s v="documentary"/>
    <n v="207"/>
    <n v="43.02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6"/>
    <s v="photobooks"/>
    <n v="207"/>
    <n v="221.7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2"/>
    <s v="electronic music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6"/>
    <s v="photobooks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"/>
    <s v="rock"/>
    <n v="205"/>
    <n v="45.6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2"/>
    <s v="rock"/>
    <n v="204"/>
    <n v="59.85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5"/>
    <s v="nonfiction"/>
    <n v="204"/>
    <n v="59.36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2"/>
    <s v="rock"/>
    <n v="203"/>
    <n v="30.58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"/>
    <s v="indie rock"/>
    <n v="203"/>
    <n v="47.68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2"/>
    <s v="rock"/>
    <n v="202"/>
    <n v="55.7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2"/>
    <s v="pop"/>
    <n v="202"/>
    <n v="89.25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6"/>
    <s v="photobooks"/>
    <n v="202"/>
    <n v="80.650000000000006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"/>
    <s v="plays"/>
    <n v="202"/>
    <n v="29.71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"/>
    <s v="plays"/>
    <n v="202"/>
    <n v="59.41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2"/>
    <s v="rock"/>
    <n v="200"/>
    <n v="118.2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2"/>
    <s v="rock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"/>
    <s v="electronic music"/>
    <n v="200"/>
    <n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6"/>
    <s v="photobooks"/>
    <n v="199"/>
    <n v="183.8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2"/>
    <s v="rock"/>
    <n v="199"/>
    <n v="94.49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"/>
    <s v="shorts"/>
    <n v="198"/>
    <n v="53.04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"/>
    <s v="electronic music"/>
    <n v="196"/>
    <n v="40.75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"/>
    <s v="indie rock"/>
    <n v="195"/>
    <n v="27.39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"/>
    <s v="classical music"/>
    <n v="195"/>
    <n v="64.03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2"/>
    <s v="metal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4"/>
    <s v="documentary"/>
    <n v="191"/>
    <n v="83.35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"/>
    <s v="spaces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"/>
    <s v="plays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"/>
    <s v="plays"/>
    <n v="190"/>
    <n v="50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2"/>
    <s v="rock"/>
    <n v="189"/>
    <n v="43.06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5"/>
    <s v="radio &amp; podcasts"/>
    <n v="189"/>
    <n v="64.17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"/>
    <s v="plays"/>
    <n v="189"/>
    <n v="31.21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"/>
    <s v="indie rock"/>
    <n v="187"/>
    <n v="38.74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3"/>
    <s v="plays"/>
    <n v="187"/>
    <n v="20.12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"/>
    <s v="plays"/>
    <n v="186"/>
    <n v="41.22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"/>
    <s v="plays"/>
    <n v="186"/>
    <n v="80.87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4"/>
    <s v="documentary"/>
    <n v="185"/>
    <n v="85.4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"/>
    <s v="tabletop games"/>
    <n v="185"/>
    <n v="65.319999999999993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"/>
    <s v="rock"/>
    <n v="185"/>
    <n v="50.45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"/>
    <s v="rock"/>
    <n v="185"/>
    <n v="115.83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"/>
    <s v="plays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"/>
    <s v="plays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4"/>
    <s v="television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5"/>
    <s v="nonfiction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4"/>
    <s v="documentary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2"/>
    <s v="rock"/>
    <n v="181"/>
    <n v="31.14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"/>
    <s v="rock"/>
    <n v="181"/>
    <n v="33.3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2"/>
    <s v="rock"/>
    <n v="180"/>
    <n v="43.5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6"/>
    <s v="photobooks"/>
    <n v="180"/>
    <n v="96.38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"/>
    <s v="tabletop games"/>
    <n v="180"/>
    <n v="24.27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"/>
    <s v="indie rock"/>
    <n v="180"/>
    <n v="26.27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"/>
    <s v="spaces"/>
    <n v="180"/>
    <n v="54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"/>
    <s v="plays"/>
    <n v="180"/>
    <n v="12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"/>
    <s v="plays"/>
    <n v="180"/>
    <n v="43.5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4"/>
    <s v="documentary"/>
    <n v="179"/>
    <n v="73.3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"/>
    <s v="nonfiction"/>
    <n v="179"/>
    <n v="53.73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4"/>
    <s v="documentary"/>
    <n v="177"/>
    <n v="81.89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3"/>
    <s v="spaces"/>
    <n v="177"/>
    <n v="97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4"/>
    <s v="documentary"/>
    <n v="176"/>
    <n v="91.19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6"/>
    <s v="photobooks"/>
    <n v="176"/>
    <n v="56.64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"/>
    <s v="indie rock"/>
    <n v="176"/>
    <n v="56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"/>
    <s v="pop"/>
    <n v="175"/>
    <n v="62.5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3"/>
    <s v="plays"/>
    <n v="175"/>
    <n v="264.85000000000002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"/>
    <s v="plays"/>
    <n v="175"/>
    <n v="29.17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"/>
    <s v="plays"/>
    <n v="175"/>
    <n v="48.7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"/>
    <s v="plays"/>
    <n v="175"/>
    <n v="68.06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4"/>
    <s v="documentary"/>
    <n v="174"/>
    <n v="86.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6"/>
    <s v="photobooks"/>
    <n v="174"/>
    <n v="32.32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2"/>
    <s v="pop"/>
    <n v="174"/>
    <n v="51.85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"/>
    <s v="plays"/>
    <n v="174"/>
    <n v="68.84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4"/>
    <s v="shorts"/>
    <n v="173"/>
    <n v="86.67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5"/>
    <s v="nonfiction"/>
    <n v="173"/>
    <n v="32.07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2"/>
    <s v="indie rock"/>
    <n v="173"/>
    <n v="49.34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"/>
    <s v="rock"/>
    <n v="173"/>
    <n v="100.47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6"/>
    <s v="photobooks"/>
    <n v="172"/>
    <n v="174.21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2"/>
    <s v="indie rock"/>
    <n v="172"/>
    <n v="94.05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3"/>
    <s v="spaces"/>
    <n v="172"/>
    <n v="153.52000000000001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"/>
    <s v="plays"/>
    <n v="172"/>
    <n v="33.03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"/>
    <s v="rock"/>
    <n v="171"/>
    <n v="62.87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2"/>
    <s v="indie rock"/>
    <n v="171"/>
    <n v="35.84000000000000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"/>
    <s v="tabletop games"/>
    <n v="171"/>
    <n v="25.43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"/>
    <s v="indie rock"/>
    <n v="171"/>
    <n v="46.18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"/>
    <s v="indie rock"/>
    <n v="171"/>
    <n v="31.34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3"/>
    <s v="plays"/>
    <n v="171"/>
    <n v="8.57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"/>
    <s v="plays"/>
    <n v="171"/>
    <n v="52.17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"/>
    <s v="plays"/>
    <n v="171"/>
    <n v="68.25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"/>
    <s v="plays"/>
    <n v="171"/>
    <n v="44.91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4"/>
    <s v="documentary"/>
    <n v="170"/>
    <n v="90.58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2"/>
    <s v="rock"/>
    <n v="170"/>
    <n v="39.97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3"/>
    <s v="plays"/>
    <n v="170"/>
    <n v="64.760000000000005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"/>
    <s v="plays"/>
    <n v="170"/>
    <n v="84.29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"/>
    <s v="tabletop games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"/>
    <s v="plays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"/>
    <s v="spaces"/>
    <n v="168"/>
    <n v="84.86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4"/>
    <s v="television"/>
    <n v="167"/>
    <n v="59.4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"/>
    <s v="rock"/>
    <n v="167"/>
    <n v="17.239999999999998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"/>
    <s v="rock"/>
    <n v="167"/>
    <n v="75.77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2"/>
    <s v="rock"/>
    <n v="166"/>
    <n v="31.82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6"/>
    <s v="photobooks"/>
    <n v="166"/>
    <n v="97.73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2"/>
    <s v="indie rock"/>
    <n v="166"/>
    <n v="46.65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"/>
    <s v="spaces"/>
    <n v="166"/>
    <n v="177.02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4"/>
    <s v="television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6"/>
    <s v="photobooks"/>
    <n v="165"/>
    <n v="81.099999999999994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"/>
    <s v="plays"/>
    <n v="164"/>
    <n v="70.290000000000006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5"/>
    <s v="radio &amp; podcasts"/>
    <n v="163"/>
    <n v="34.869999999999997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"/>
    <s v="tabletop games"/>
    <n v="163"/>
    <n v="27.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3"/>
    <s v="plays"/>
    <n v="163"/>
    <n v="95.59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"/>
    <s v="plays"/>
    <n v="163"/>
    <n v="58.1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2"/>
    <s v="rock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6"/>
    <s v="photobooks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"/>
    <s v="plays"/>
    <n v="162"/>
    <n v="52.35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6"/>
    <s v="photobooks"/>
    <n v="161"/>
    <n v="37.78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2"/>
    <s v="pop"/>
    <n v="161"/>
    <n v="41.04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"/>
    <s v="rock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"/>
    <s v="plays"/>
    <n v="161"/>
    <n v="57.5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4"/>
    <s v="television"/>
    <n v="160"/>
    <n v="109.78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"/>
    <s v="nonfiction"/>
    <n v="160"/>
    <n v="4.92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2"/>
    <s v="rock"/>
    <n v="160"/>
    <n v="25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"/>
    <s v="plays"/>
    <n v="160"/>
    <n v="60.3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"/>
    <s v="plays"/>
    <n v="160"/>
    <n v="40.29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"/>
    <s v="plays"/>
    <n v="160"/>
    <n v="40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6"/>
    <s v="photobooks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"/>
    <s v="plays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"/>
    <s v="nonfiction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"/>
    <s v="spaces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"/>
    <s v="plays"/>
    <n v="158"/>
    <n v="79.099999999999994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4"/>
    <s v="documentary"/>
    <n v="157"/>
    <n v="87.69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6"/>
    <s v="photobooks"/>
    <n v="157"/>
    <n v="849.67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"/>
    <s v="tabletop games"/>
    <n v="157"/>
    <n v="67.97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"/>
    <s v="indie rock"/>
    <n v="157"/>
    <n v="37.67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"/>
    <s v="spaces"/>
    <n v="157"/>
    <n v="146.69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4"/>
    <s v="documentary"/>
    <n v="156"/>
    <n v="55.22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4"/>
    <s v="documentary"/>
    <n v="156"/>
    <n v="54.75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"/>
    <s v="nonfiction"/>
    <n v="156"/>
    <n v="36.53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2"/>
    <s v="rock"/>
    <n v="156"/>
    <n v="28.68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2"/>
    <s v="rock"/>
    <n v="156"/>
    <n v="117.23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"/>
    <s v="electronic music"/>
    <n v="156"/>
    <n v="26.06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"/>
    <s v="classical music"/>
    <n v="156"/>
    <n v="54.15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"/>
    <s v="classical music"/>
    <n v="156"/>
    <n v="30.0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"/>
    <s v="classical music"/>
    <n v="156"/>
    <n v="38.880000000000003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"/>
    <s v="plays"/>
    <n v="156"/>
    <n v="38.28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"/>
    <s v="plays"/>
    <n v="156"/>
    <n v="51.92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4"/>
    <s v="television"/>
    <n v="155"/>
    <n v="102.11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4"/>
    <s v="shorts"/>
    <n v="155"/>
    <n v="96.71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4"/>
    <s v="shorts"/>
    <n v="155"/>
    <n v="102.08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2"/>
    <s v="metal"/>
    <n v="155"/>
    <n v="46.67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6"/>
    <s v="photobooks"/>
    <n v="155"/>
    <n v="207.07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2"/>
    <s v="rock"/>
    <n v="155"/>
    <n v="82.96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2"/>
    <s v="rock"/>
    <n v="155"/>
    <n v="53.01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2"/>
    <s v="rock"/>
    <n v="155"/>
    <n v="112.02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6"/>
    <s v="photobooks"/>
    <n v="155"/>
    <n v="51.67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"/>
    <s v="plays"/>
    <n v="155"/>
    <n v="83.1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"/>
    <s v="plays"/>
    <n v="155"/>
    <n v="39.74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"/>
    <s v="rock"/>
    <n v="154"/>
    <n v="70.58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"/>
    <s v="tabletop games"/>
    <n v="154"/>
    <n v="28.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"/>
    <s v="tabletop games"/>
    <n v="154"/>
    <n v="48.06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3"/>
    <s v="spaces"/>
    <n v="154"/>
    <n v="84.87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"/>
    <s v="plays"/>
    <n v="154"/>
    <n v="106.5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"/>
    <s v="plays"/>
    <n v="154"/>
    <n v="110.87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"/>
    <s v="shorts"/>
    <n v="153"/>
    <n v="30.67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"/>
    <s v="documentary"/>
    <n v="153"/>
    <n v="57.5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"/>
    <s v="tabletop games"/>
    <n v="153"/>
    <n v="57.77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"/>
    <s v="tabletop games"/>
    <n v="153"/>
    <n v="135.59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"/>
    <s v="plays"/>
    <n v="153"/>
    <n v="109.57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"/>
    <s v="plays"/>
    <n v="153"/>
    <n v="41.41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"/>
    <s v="plays"/>
    <n v="153"/>
    <n v="13.53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"/>
    <s v="plays"/>
    <n v="153"/>
    <n v="143.1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"/>
    <s v="plays"/>
    <n v="153"/>
    <n v="70.459999999999994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2"/>
    <s v="rock"/>
    <n v="152"/>
    <n v="40.75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2"/>
    <s v="rock"/>
    <n v="152"/>
    <n v="27.61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2"/>
    <s v="rock"/>
    <n v="152"/>
    <n v="64.25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"/>
    <s v="electronic music"/>
    <n v="152"/>
    <n v="42.22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"/>
    <s v="plays"/>
    <n v="152"/>
    <n v="19.489999999999998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"/>
    <s v="electronic music"/>
    <n v="151"/>
    <n v="50.27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"/>
    <s v="musical"/>
    <n v="151"/>
    <n v="100.5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4"/>
    <s v="documentary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6"/>
    <s v="photobooks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3"/>
    <s v="plays"/>
    <n v="150"/>
    <n v="25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"/>
    <s v="plays"/>
    <n v="150"/>
    <n v="41.67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"/>
    <s v="rock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"/>
    <s v="spaces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"/>
    <s v="plays"/>
    <n v="149"/>
    <n v="15.13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4"/>
    <s v="shorts"/>
    <n v="148"/>
    <n v="322.39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4"/>
    <s v="documentary"/>
    <n v="148"/>
    <n v="95.23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"/>
    <s v="nonfiction"/>
    <n v="148"/>
    <n v="54.27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2"/>
    <s v="rock"/>
    <n v="148"/>
    <n v="63.49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5"/>
    <s v="radio &amp; podcasts"/>
    <n v="148"/>
    <n v="35.44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6"/>
    <s v="photobooks"/>
    <n v="148"/>
    <n v="207.62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"/>
    <s v="indie rock"/>
    <n v="148"/>
    <n v="50.66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4"/>
    <s v="documentary"/>
    <n v="147"/>
    <n v="92.25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5"/>
    <s v="nonfiction"/>
    <n v="147"/>
    <n v="48.4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"/>
    <s v="rock"/>
    <n v="147"/>
    <n v="91.63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"/>
    <s v="tabletop games"/>
    <n v="147"/>
    <n v="52.7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"/>
    <s v="tabletop games"/>
    <n v="147"/>
    <n v="15.72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3"/>
    <s v="spaces"/>
    <n v="147"/>
    <n v="155.24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"/>
    <s v="spaces"/>
    <n v="147"/>
    <n v="191.13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4"/>
    <s v="documentary"/>
    <n v="146"/>
    <n v="40.42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6"/>
    <s v="photobooks"/>
    <n v="146"/>
    <n v="91.88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3"/>
    <s v="plays"/>
    <n v="146"/>
    <n v="104.07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2"/>
    <s v="rock"/>
    <n v="146"/>
    <n v="64.62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"/>
    <s v="indie rock"/>
    <n v="146"/>
    <n v="98.82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"/>
    <s v="rock"/>
    <n v="146"/>
    <n v="65.209999999999994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"/>
    <s v="plays"/>
    <n v="146"/>
    <n v="292.77999999999997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"/>
    <s v="musical"/>
    <n v="146"/>
    <n v="38.42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4"/>
    <s v="television"/>
    <n v="145"/>
    <n v="56.14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2"/>
    <s v="rock"/>
    <n v="145"/>
    <n v="47.67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2"/>
    <s v="electronic music"/>
    <n v="145"/>
    <n v="35.74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2"/>
    <s v="rock"/>
    <n v="145"/>
    <n v="21.38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6"/>
    <s v="photobooks"/>
    <n v="145"/>
    <n v="88.26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2"/>
    <s v="rock"/>
    <n v="145"/>
    <n v="70.790000000000006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2"/>
    <s v="indie rock"/>
    <n v="145"/>
    <n v="70.53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2"/>
    <s v="indie rock"/>
    <n v="145"/>
    <n v="68.81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"/>
    <s v="nonfiction"/>
    <n v="144"/>
    <n v="66.709999999999994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2"/>
    <s v="rock"/>
    <n v="144"/>
    <n v="92.55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2"/>
    <s v="metal"/>
    <n v="144"/>
    <n v="22.74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"/>
    <s v="plays"/>
    <n v="144"/>
    <n v="45.98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"/>
    <s v="plays"/>
    <n v="144"/>
    <n v="22.91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"/>
    <s v="plays"/>
    <n v="144"/>
    <n v="126.67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4"/>
    <s v="television"/>
    <n v="143"/>
    <n v="185.48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2"/>
    <s v="rock"/>
    <n v="143"/>
    <n v="162.27000000000001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2"/>
    <s v="pop"/>
    <n v="143"/>
    <n v="44.65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2"/>
    <s v="rock"/>
    <n v="143"/>
    <n v="25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"/>
    <s v="spaces"/>
    <n v="143"/>
    <n v="51.6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"/>
    <s v="plays"/>
    <n v="143"/>
    <n v="164.62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"/>
    <s v="musical"/>
    <n v="143"/>
    <n v="48.54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"/>
    <s v="plays"/>
    <n v="143"/>
    <n v="21.5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4"/>
    <s v="television"/>
    <n v="142"/>
    <n v="193.84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"/>
    <s v="television"/>
    <n v="142"/>
    <n v="117.51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4"/>
    <s v="documentary"/>
    <n v="142"/>
    <n v="115.51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"/>
    <s v="documentary"/>
    <n v="142"/>
    <n v="65.88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"/>
    <s v="pop"/>
    <n v="142"/>
    <n v="88.4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3"/>
    <s v="plays"/>
    <n v="142"/>
    <n v="25.13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"/>
    <s v="plays"/>
    <n v="142"/>
    <n v="29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"/>
    <s v="shorts"/>
    <n v="141"/>
    <n v="90.38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3"/>
    <s v="plays"/>
    <n v="141"/>
    <n v="52.17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"/>
    <s v="tabletop games"/>
    <n v="141"/>
    <n v="57.93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"/>
    <s v="plays"/>
    <n v="141"/>
    <n v="67.959999999999994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"/>
    <s v="shorts"/>
    <n v="140"/>
    <n v="28.73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"/>
    <s v="pop"/>
    <n v="140"/>
    <n v="53.75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"/>
    <s v="plays"/>
    <n v="140"/>
    <n v="35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"/>
    <s v="plays"/>
    <n v="140"/>
    <n v="50.98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"/>
    <s v="plays"/>
    <n v="140"/>
    <n v="23.33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"/>
    <s v="plays"/>
    <n v="140"/>
    <n v="61.82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4"/>
    <s v="documentary"/>
    <n v="139"/>
    <n v="65.760000000000005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5"/>
    <s v="radio &amp; podcasts"/>
    <n v="139"/>
    <n v="103.2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6"/>
    <s v="photobooks"/>
    <n v="139"/>
    <n v="133.74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"/>
    <s v="rock"/>
    <n v="139"/>
    <n v="29.6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"/>
    <s v="rock"/>
    <n v="139"/>
    <n v="40.35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"/>
    <s v="plays"/>
    <n v="139"/>
    <n v="116.65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"/>
    <s v="plays"/>
    <n v="139"/>
    <n v="30.78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"/>
    <s v="plays"/>
    <n v="139"/>
    <n v="57.92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"/>
    <s v="plays"/>
    <n v="139"/>
    <n v="62.33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"/>
    <s v="plays"/>
    <n v="139"/>
    <n v="45.35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2"/>
    <s v="rock"/>
    <n v="138"/>
    <n v="34.17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2"/>
    <s v="rock"/>
    <n v="138"/>
    <n v="98.99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"/>
    <s v="plays"/>
    <n v="138"/>
    <n v="109.08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"/>
    <s v="plays"/>
    <n v="138"/>
    <n v="28.32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"/>
    <s v="plays"/>
    <n v="138"/>
    <n v="28.41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"/>
    <s v="plays"/>
    <n v="138"/>
    <n v="51.88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"/>
    <s v="plays"/>
    <n v="138"/>
    <n v="81.290000000000006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4"/>
    <s v="television"/>
    <n v="137"/>
    <n v="63.92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4"/>
    <s v="documentary"/>
    <n v="137"/>
    <n v="50.29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"/>
    <s v="documentary"/>
    <n v="137"/>
    <n v="45.6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2"/>
    <s v="rock"/>
    <n v="137"/>
    <n v="89.4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2"/>
    <s v="rock"/>
    <n v="137"/>
    <n v="70.06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5"/>
    <s v="radio &amp; podcasts"/>
    <n v="137"/>
    <n v="30.96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2"/>
    <s v="pop"/>
    <n v="137"/>
    <n v="40.42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2"/>
    <s v="indie rock"/>
    <n v="137"/>
    <n v="26.27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2"/>
    <s v="indie rock"/>
    <n v="137"/>
    <n v="54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"/>
    <s v="indie rock"/>
    <n v="137"/>
    <n v="30.37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"/>
    <s v="tabletop games"/>
    <n v="137"/>
    <n v="69.569999999999993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4"/>
    <s v="documentary"/>
    <n v="136"/>
    <n v="160.47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5"/>
    <s v="nonfiction"/>
    <n v="136"/>
    <n v="59.97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6"/>
    <s v="photobooks"/>
    <n v="136"/>
    <n v="95.76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"/>
    <s v="indie rock"/>
    <n v="136"/>
    <n v="35.79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"/>
    <s v="indie rock"/>
    <n v="136"/>
    <n v="97.9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3"/>
    <s v="plays"/>
    <n v="136"/>
    <n v="13.6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"/>
    <s v="plays"/>
    <n v="136"/>
    <n v="46.42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"/>
    <s v="plays"/>
    <n v="136"/>
    <n v="66.67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"/>
    <s v="plays"/>
    <n v="136"/>
    <n v="15.15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6"/>
    <s v="photobooks"/>
    <n v="135"/>
    <n v="51.92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6"/>
    <s v="photobooks"/>
    <n v="135"/>
    <n v="79.41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3"/>
    <s v="plays"/>
    <n v="135"/>
    <n v="168.75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2"/>
    <s v="rock"/>
    <n v="135"/>
    <n v="60.18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6"/>
    <s v="photobooks"/>
    <n v="135"/>
    <n v="53.9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2"/>
    <s v="rock"/>
    <n v="135"/>
    <n v="59.16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2"/>
    <s v="indie rock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"/>
    <s v="indie rock"/>
    <n v="135"/>
    <n v="79.180000000000007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"/>
    <s v="plays"/>
    <n v="135"/>
    <n v="89.79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4"/>
    <s v="documentary"/>
    <n v="134"/>
    <n v="108.15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2"/>
    <s v="rock"/>
    <n v="134"/>
    <n v="70.55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2"/>
    <s v="rock"/>
    <n v="134"/>
    <n v="39.8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5"/>
    <s v="nonfiction"/>
    <n v="134"/>
    <n v="31.81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"/>
    <s v="tabletop games"/>
    <n v="134"/>
    <n v="23.81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"/>
    <s v="indie rock"/>
    <n v="134"/>
    <n v="31.66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"/>
    <s v="indie rock"/>
    <n v="134"/>
    <n v="62.38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4"/>
    <s v="television"/>
    <n v="133"/>
    <n v="57.14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4"/>
    <s v="documentary"/>
    <n v="133"/>
    <n v="100.08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2"/>
    <s v="rock"/>
    <n v="133"/>
    <n v="42.61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"/>
    <s v="rock"/>
    <n v="133"/>
    <n v="86.96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2"/>
    <s v="rock"/>
    <n v="133"/>
    <n v="52.68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"/>
    <s v="indie rock"/>
    <n v="133"/>
    <n v="28.57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"/>
    <s v="tabletop games"/>
    <n v="133"/>
    <n v="81.650000000000006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"/>
    <s v="electronic music"/>
    <n v="133"/>
    <n v="27.3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"/>
    <s v="indie rock"/>
    <n v="133"/>
    <n v="25.02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3"/>
    <s v="plays"/>
    <n v="133"/>
    <n v="42.9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3"/>
    <s v="plays"/>
    <n v="133"/>
    <n v="51.23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3"/>
    <s v="musical"/>
    <n v="133"/>
    <n v="36.36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"/>
    <s v="spaces"/>
    <n v="133"/>
    <n v="82.94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"/>
    <s v="plays"/>
    <n v="133"/>
    <n v="38.5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"/>
    <s v="plays"/>
    <n v="133"/>
    <n v="26.61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"/>
    <s v="plays"/>
    <n v="133"/>
    <n v="57.2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"/>
    <s v="musical"/>
    <n v="133"/>
    <n v="120.55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4"/>
    <s v="documentary"/>
    <n v="132"/>
    <n v="105.05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4"/>
    <s v="documentary"/>
    <n v="132"/>
    <n v="78.58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"/>
    <s v="nonfiction"/>
    <n v="132"/>
    <n v="215.73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"/>
    <s v="nonfiction"/>
    <n v="132"/>
    <n v="99.77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6"/>
    <s v="photobooks"/>
    <n v="132"/>
    <n v="105.44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6"/>
    <s v="photobooks"/>
    <n v="132"/>
    <n v="48.15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2"/>
    <s v="pop"/>
    <n v="132"/>
    <n v="74.150000000000006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2"/>
    <s v="rock"/>
    <n v="132"/>
    <n v="70.63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"/>
    <s v="indie rock"/>
    <n v="132"/>
    <n v="63.03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"/>
    <s v="rock"/>
    <n v="132"/>
    <n v="75.11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"/>
    <s v="plays"/>
    <n v="132"/>
    <n v="36.67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4"/>
    <s v="television"/>
    <n v="131"/>
    <n v="150.9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4"/>
    <s v="shorts"/>
    <n v="131"/>
    <n v="21.9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4"/>
    <s v="shorts"/>
    <n v="131"/>
    <n v="65.38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4"/>
    <s v="documentary"/>
    <n v="131"/>
    <n v="45.05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5"/>
    <s v="nonfiction"/>
    <n v="131"/>
    <n v="43.55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"/>
    <s v="rock"/>
    <n v="131"/>
    <n v="96.08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3"/>
    <s v="spaces"/>
    <n v="131"/>
    <n v="50.53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3"/>
    <s v="musical"/>
    <n v="131"/>
    <n v="112.14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"/>
    <s v="spaces"/>
    <n v="131"/>
    <n v="164.3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"/>
    <s v="plays"/>
    <n v="131"/>
    <n v="41.42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"/>
    <s v="plays"/>
    <n v="131"/>
    <n v="50.46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"/>
    <s v="plays"/>
    <n v="131"/>
    <n v="48.33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"/>
    <s v="plays"/>
    <n v="131"/>
    <n v="97.92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4"/>
    <s v="television"/>
    <n v="130"/>
    <n v="49.88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4"/>
    <s v="documentary"/>
    <n v="130"/>
    <n v="51.72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3"/>
    <s v="plays"/>
    <n v="130"/>
    <n v="86.94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"/>
    <s v="metal"/>
    <n v="130"/>
    <n v="37.270000000000003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"/>
    <s v="electronic music"/>
    <n v="130"/>
    <n v="39.159999999999997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3"/>
    <s v="plays"/>
    <n v="130"/>
    <n v="42.21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5"/>
    <s v="nonfiction"/>
    <n v="130"/>
    <n v="24.42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6"/>
    <s v="photobooks"/>
    <n v="130"/>
    <n v="358.97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"/>
    <s v="indie rock"/>
    <n v="130"/>
    <n v="28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3"/>
    <s v="plays"/>
    <n v="130"/>
    <n v="23.64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"/>
    <s v="plays"/>
    <n v="130"/>
    <n v="38.2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"/>
    <s v="plays"/>
    <n v="130"/>
    <n v="50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"/>
    <s v="plays"/>
    <n v="130"/>
    <n v="46.43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"/>
    <s v="plays"/>
    <n v="130"/>
    <n v="16.25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"/>
    <s v="plays"/>
    <n v="130"/>
    <n v="28.89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"/>
    <s v="plays"/>
    <n v="130"/>
    <n v="3.25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"/>
    <s v="plays"/>
    <n v="130"/>
    <n v="61.06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"/>
    <s v="musical"/>
    <n v="130"/>
    <n v="25.46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4"/>
    <s v="television"/>
    <n v="129"/>
    <n v="128.94999999999999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6"/>
    <s v="photobooks"/>
    <n v="129"/>
    <n v="38.869999999999997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"/>
    <s v="indie rock"/>
    <n v="129"/>
    <n v="99.38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"/>
    <s v="musical"/>
    <n v="129"/>
    <n v="43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"/>
    <s v="plays"/>
    <n v="129"/>
    <n v="60.69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"/>
    <s v="spaces"/>
    <n v="129"/>
    <n v="53.16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"/>
    <s v="plays"/>
    <n v="129"/>
    <n v="64.38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"/>
    <s v="plays"/>
    <n v="129"/>
    <n v="30.71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"/>
    <s v="musical"/>
    <n v="129"/>
    <n v="64.459999999999994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"/>
    <s v="television"/>
    <n v="128"/>
    <n v="118.34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4"/>
    <s v="shorts"/>
    <n v="128"/>
    <n v="117.92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"/>
    <s v="documentary"/>
    <n v="128"/>
    <n v="183.29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5"/>
    <s v="nonfiction"/>
    <n v="128"/>
    <n v="492.31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2"/>
    <s v="electronic music"/>
    <n v="128"/>
    <n v="21.37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2"/>
    <s v="pop"/>
    <n v="128"/>
    <n v="45.59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"/>
    <s v="tabletop games"/>
    <n v="128"/>
    <n v="75.13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"/>
    <s v="indie rock"/>
    <n v="128"/>
    <n v="37.65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"/>
    <s v="indie rock"/>
    <n v="128"/>
    <n v="129.11000000000001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"/>
    <s v="indie rock"/>
    <n v="128"/>
    <n v="45.55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"/>
    <s v="plays"/>
    <n v="128"/>
    <n v="90.74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"/>
    <s v="plays"/>
    <n v="128"/>
    <n v="37.21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"/>
    <s v="musical"/>
    <n v="128"/>
    <n v="37.65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"/>
    <s v="spaces"/>
    <n v="128"/>
    <n v="51.89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3"/>
    <s v="plays"/>
    <n v="128"/>
    <n v="29.05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"/>
    <s v="plays"/>
    <n v="128"/>
    <n v="57.52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"/>
    <s v="plays"/>
    <n v="128"/>
    <n v="72.760000000000005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"/>
    <s v="plays"/>
    <n v="128"/>
    <n v="60.95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"/>
    <s v="plays"/>
    <n v="128"/>
    <n v="27.5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"/>
    <s v="plays"/>
    <n v="128"/>
    <n v="34.25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"/>
    <s v="plays"/>
    <n v="128"/>
    <n v="38.71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"/>
    <s v="plays"/>
    <n v="128"/>
    <n v="47.22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"/>
    <s v="plays"/>
    <n v="128"/>
    <n v="49.23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"/>
    <s v="plays"/>
    <n v="128"/>
    <n v="30.95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"/>
    <s v="plays"/>
    <n v="128"/>
    <n v="82.26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"/>
    <s v="plays"/>
    <n v="128"/>
    <n v="186.8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4"/>
    <s v="shorts"/>
    <n v="127"/>
    <n v="21.19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4"/>
    <s v="shorts"/>
    <n v="127"/>
    <n v="37.409999999999997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4"/>
    <s v="shorts"/>
    <n v="127"/>
    <n v="40.270000000000003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4"/>
    <s v="documentary"/>
    <n v="127"/>
    <n v="44.91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"/>
    <s v="documentary"/>
    <n v="127"/>
    <n v="57.65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2"/>
    <s v="rock"/>
    <n v="127"/>
    <n v="45.46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2"/>
    <s v="pop"/>
    <n v="127"/>
    <n v="52.6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2"/>
    <s v="indie rock"/>
    <n v="127"/>
    <n v="48.85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"/>
    <s v="rock"/>
    <n v="127"/>
    <n v="59.23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"/>
    <s v="spaces"/>
    <n v="127"/>
    <n v="50.88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"/>
    <s v="spaces"/>
    <n v="127"/>
    <n v="96.3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"/>
    <s v="plays"/>
    <n v="127"/>
    <n v="80.73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"/>
    <s v="plays"/>
    <n v="127"/>
    <n v="69.569999999999993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"/>
    <s v="plays"/>
    <n v="127"/>
    <n v="72.95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"/>
    <s v="plays"/>
    <n v="127"/>
    <n v="22.61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"/>
    <s v="plays"/>
    <n v="127"/>
    <n v="72.70999999999999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"/>
    <s v="plays"/>
    <n v="127"/>
    <n v="25.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4"/>
    <s v="television"/>
    <n v="126"/>
    <n v="31.5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4"/>
    <s v="shorts"/>
    <n v="126"/>
    <n v="71.709999999999994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4"/>
    <s v="documentary"/>
    <n v="126"/>
    <n v="57.08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4"/>
    <s v="documentary"/>
    <n v="126"/>
    <n v="88.85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"/>
    <s v="nonfiction"/>
    <n v="126"/>
    <n v="88.73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"/>
    <s v="nonfiction"/>
    <n v="126"/>
    <n v="187.19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6"/>
    <s v="photobooks"/>
    <n v="126"/>
    <n v="58.53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5"/>
    <s v="nonfiction"/>
    <n v="126"/>
    <n v="28.63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2"/>
    <s v="rock"/>
    <n v="126"/>
    <n v="64.540000000000006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2"/>
    <s v="rock"/>
    <n v="126"/>
    <n v="61.7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"/>
    <s v="rock"/>
    <n v="126"/>
    <n v="88.75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"/>
    <s v="tabletop games"/>
    <n v="126"/>
    <n v="21.5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"/>
    <s v="classical music"/>
    <n v="126"/>
    <n v="84.08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3"/>
    <s v="plays"/>
    <n v="126"/>
    <n v="67.739999999999995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"/>
    <s v="plays"/>
    <n v="126"/>
    <n v="62.88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"/>
    <s v="plays"/>
    <n v="126"/>
    <n v="53.72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"/>
    <s v="plays"/>
    <n v="126"/>
    <n v="78.5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"/>
    <s v="plays"/>
    <n v="126"/>
    <n v="25.69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"/>
    <s v="plays"/>
    <n v="126"/>
    <n v="147.33000000000001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"/>
    <s v="plays"/>
    <n v="126"/>
    <n v="17.53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"/>
    <s v="plays"/>
    <n v="126"/>
    <n v="78.88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"/>
    <s v="plays"/>
    <n v="126"/>
    <n v="55.97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"/>
    <s v="plays"/>
    <n v="126"/>
    <n v="74.12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4"/>
    <s v="documentary"/>
    <n v="125"/>
    <n v="188.31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4"/>
    <s v="documentary"/>
    <n v="125"/>
    <n v="146.35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4"/>
    <s v="documentary"/>
    <n v="125"/>
    <n v="41.78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4"/>
    <s v="documentary"/>
    <n v="125"/>
    <n v="140.1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2"/>
    <s v="rock"/>
    <n v="125"/>
    <n v="77.64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3"/>
    <s v="plays"/>
    <n v="125"/>
    <n v="36.08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5"/>
    <s v="nonfiction"/>
    <n v="125"/>
    <n v="53.57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5"/>
    <s v="nonfiction"/>
    <n v="125"/>
    <n v="38.549999999999997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5"/>
    <s v="radio &amp; podcasts"/>
    <n v="125"/>
    <n v="23.17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6"/>
    <s v="photobooks"/>
    <n v="125"/>
    <n v="95.83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2"/>
    <s v="rock"/>
    <n v="125"/>
    <n v="37.07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2"/>
    <s v="rock"/>
    <n v="125"/>
    <n v="67.73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2"/>
    <s v="pop"/>
    <n v="125"/>
    <n v="168.51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2"/>
    <s v="pop"/>
    <n v="125"/>
    <n v="32.01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2"/>
    <s v="rock"/>
    <n v="125"/>
    <n v="119.29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"/>
    <s v="rock"/>
    <n v="125"/>
    <n v="44.21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"/>
    <s v="indie rock"/>
    <n v="125"/>
    <n v="27.78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3"/>
    <s v="musical"/>
    <n v="125"/>
    <n v="75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"/>
    <s v="plays"/>
    <n v="125"/>
    <n v="37.1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"/>
    <s v="plays"/>
    <n v="125"/>
    <n v="50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"/>
    <s v="plays"/>
    <n v="125"/>
    <n v="69.33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4"/>
    <s v="shorts"/>
    <n v="124"/>
    <n v="69.72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4"/>
    <s v="documentary"/>
    <n v="124"/>
    <n v="139.53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2"/>
    <s v="rock"/>
    <n v="124"/>
    <n v="67.67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"/>
    <s v="plays"/>
    <n v="124"/>
    <n v="135.63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2"/>
    <s v="rock"/>
    <n v="124"/>
    <n v="38.75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2"/>
    <s v="rock"/>
    <n v="124"/>
    <n v="68.94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6"/>
    <s v="photobooks"/>
    <n v="124"/>
    <n v="110.3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2"/>
    <s v="rock"/>
    <n v="124"/>
    <n v="92.54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2"/>
    <s v="indie rock"/>
    <n v="124"/>
    <n v="4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2"/>
    <s v="indie rock"/>
    <n v="124"/>
    <n v="80.27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"/>
    <s v="indie rock"/>
    <n v="124"/>
    <n v="89.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"/>
    <s v="plays"/>
    <n v="124"/>
    <n v="8.86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"/>
    <s v="spaces"/>
    <n v="124"/>
    <n v="14.84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"/>
    <s v="plays"/>
    <n v="124"/>
    <n v="50.9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"/>
    <s v="plays"/>
    <n v="124"/>
    <n v="29.43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"/>
    <s v="plays"/>
    <n v="124"/>
    <n v="45.0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"/>
    <s v="plays"/>
    <n v="124"/>
    <n v="47.85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s v="television"/>
    <n v="123"/>
    <n v="190.55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s v="television"/>
    <n v="123"/>
    <n v="31.62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s v="documentary"/>
    <n v="123"/>
    <n v="114.59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s v="documentary"/>
    <n v="123"/>
    <n v="99.86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3"/>
    <s v="plays"/>
    <n v="123"/>
    <n v="71.239999999999995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2"/>
    <s v="rock"/>
    <n v="123"/>
    <n v="74.61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5"/>
    <s v="nonfiction"/>
    <n v="123"/>
    <n v="25.35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6"/>
    <s v="photobooks"/>
    <n v="123"/>
    <n v="94.74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"/>
    <s v="electronic music"/>
    <n v="123"/>
    <n v="32.32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"/>
    <s v="classical music"/>
    <n v="123"/>
    <n v="54.99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"/>
    <s v="plays"/>
    <n v="123"/>
    <n v="46.13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"/>
    <s v="plays"/>
    <n v="123"/>
    <n v="43.2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4"/>
    <s v="documentary"/>
    <n v="122"/>
    <n v="709.42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"/>
    <s v="nonfiction"/>
    <n v="122"/>
    <n v="84.14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"/>
    <s v="nonfiction"/>
    <n v="122"/>
    <n v="56.67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2"/>
    <s v="rock"/>
    <n v="122"/>
    <n v="49.11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2"/>
    <s v="metal"/>
    <n v="122"/>
    <n v="28.55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2"/>
    <s v="rock"/>
    <n v="122"/>
    <n v="85.5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3"/>
    <s v="plays"/>
    <n v="122"/>
    <n v="27.73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2"/>
    <s v="rock"/>
    <n v="122"/>
    <n v="53.88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2"/>
    <s v="rock"/>
    <n v="122"/>
    <n v="48.84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2"/>
    <s v="pop"/>
    <n v="122"/>
    <n v="34.380000000000003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"/>
    <s v="rock"/>
    <n v="122"/>
    <n v="64.37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3"/>
    <s v="plays"/>
    <n v="122"/>
    <n v="60.9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3"/>
    <s v="spaces"/>
    <n v="122"/>
    <n v="109.59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"/>
    <s v="plays"/>
    <n v="122"/>
    <n v="129.36000000000001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"/>
    <s v="plays"/>
    <n v="122"/>
    <n v="75.09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"/>
    <s v="plays"/>
    <n v="122"/>
    <n v="203.33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"/>
    <s v="plays"/>
    <n v="122"/>
    <n v="716.35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"/>
    <s v="plays"/>
    <n v="122"/>
    <n v="73.239999999999995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"/>
    <s v="plays"/>
    <n v="122"/>
    <n v="70.23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4"/>
    <s v="television"/>
    <n v="121"/>
    <n v="80.33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4"/>
    <s v="documentary"/>
    <n v="121"/>
    <n v="83.95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3"/>
    <s v="plays"/>
    <n v="121"/>
    <n v="71.790000000000006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3"/>
    <s v="plays"/>
    <n v="121"/>
    <n v="40.85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5"/>
    <s v="radio &amp; podcasts"/>
    <n v="121"/>
    <n v="38.46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2"/>
    <s v="rock"/>
    <n v="121"/>
    <n v="163.78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2"/>
    <s v="rock"/>
    <n v="121"/>
    <n v="79.53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2"/>
    <s v="indie rock"/>
    <n v="121"/>
    <n v="48.24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"/>
    <s v="indie rock"/>
    <n v="121"/>
    <n v="58.6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"/>
    <s v="rock"/>
    <n v="121"/>
    <n v="46.09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"/>
    <s v="indie rock"/>
    <n v="121"/>
    <n v="37.130000000000003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"/>
    <s v="indie rock"/>
    <n v="121"/>
    <n v="37.94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"/>
    <s v="spaces"/>
    <n v="121"/>
    <n v="80.459999999999994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"/>
    <s v="plays"/>
    <n v="121"/>
    <n v="33.67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"/>
    <s v="plays"/>
    <n v="121"/>
    <n v="125.38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"/>
    <s v="plays"/>
    <n v="121"/>
    <n v="33.67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"/>
    <s v="plays"/>
    <n v="121"/>
    <n v="140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"/>
    <s v="television"/>
    <n v="120"/>
    <n v="98.3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"/>
    <s v="shorts"/>
    <n v="120"/>
    <n v="78.260000000000005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"/>
    <s v="shorts"/>
    <n v="120"/>
    <n v="60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4"/>
    <s v="documentary"/>
    <n v="120"/>
    <n v="46.88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"/>
    <s v="documentary"/>
    <n v="120"/>
    <n v="42.86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"/>
    <s v="documentary"/>
    <n v="120"/>
    <n v="48.09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"/>
    <s v="nonfiction"/>
    <n v="120"/>
    <n v="17.82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"/>
    <s v="metal"/>
    <n v="120"/>
    <n v="63.38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"/>
    <s v="metal"/>
    <n v="120"/>
    <n v="34.01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"/>
    <s v="metal"/>
    <n v="120"/>
    <n v="41.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"/>
    <s v="rock"/>
    <n v="120"/>
    <n v="141.47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6"/>
    <s v="photobooks"/>
    <n v="120"/>
    <n v="98.84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"/>
    <s v="pop"/>
    <n v="120"/>
    <n v="38.79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6"/>
    <s v="photobooks"/>
    <n v="120"/>
    <n v="7.5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"/>
    <s v="indie rock"/>
    <n v="120"/>
    <n v="48.55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"/>
    <s v="indie rock"/>
    <n v="120"/>
    <n v="88.15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"/>
    <s v="rock"/>
    <n v="120"/>
    <n v="22.5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"/>
    <s v="tabletop games"/>
    <n v="120"/>
    <n v="35.92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"/>
    <s v="tabletop games"/>
    <n v="120"/>
    <n v="48.13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"/>
    <s v="tabletop games"/>
    <n v="120"/>
    <n v="30.2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"/>
    <s v="rock"/>
    <n v="120"/>
    <n v="50.93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"/>
    <s v="classical music"/>
    <n v="120"/>
    <n v="49.19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3"/>
    <s v="spaces"/>
    <n v="120"/>
    <n v="64.16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3"/>
    <s v="spaces"/>
    <n v="120"/>
    <n v="92.39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3"/>
    <s v="plays"/>
    <n v="120"/>
    <n v="66.67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3"/>
    <s v="plays"/>
    <n v="120"/>
    <n v="31.5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3"/>
    <s v="plays"/>
    <n v="120"/>
    <n v="104.57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3"/>
    <s v="plays"/>
    <n v="120"/>
    <n v="44.5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"/>
    <s v="spaces"/>
    <n v="120"/>
    <n v="108.24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"/>
    <s v="spaces"/>
    <n v="120"/>
    <n v="233.9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"/>
    <s v="plays"/>
    <n v="120"/>
    <n v="31.93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"/>
    <s v="plays"/>
    <n v="120"/>
    <n v="85.53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"/>
    <s v="plays"/>
    <n v="120"/>
    <n v="159.47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"/>
    <s v="plays"/>
    <n v="120"/>
    <n v="55.23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"/>
    <s v="plays"/>
    <n v="120"/>
    <n v="88.24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"/>
    <s v="plays"/>
    <n v="120"/>
    <n v="58.06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"/>
    <s v="musical"/>
    <n v="120"/>
    <n v="111.11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"/>
    <s v="musical"/>
    <n v="120"/>
    <n v="10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4"/>
    <s v="television"/>
    <n v="119"/>
    <n v="103.04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4"/>
    <s v="shorts"/>
    <n v="119"/>
    <n v="91.23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4"/>
    <s v="documentary"/>
    <n v="119"/>
    <n v="230.09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4"/>
    <s v="documentary"/>
    <n v="119"/>
    <n v="61.5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4"/>
    <s v="documentary"/>
    <n v="119"/>
    <n v="89.96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5"/>
    <s v="nonfiction"/>
    <n v="119"/>
    <n v="57.34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2"/>
    <s v="rock"/>
    <n v="119"/>
    <n v="51.81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2"/>
    <s v="electronic music"/>
    <n v="119"/>
    <n v="388.98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2"/>
    <s v="rock"/>
    <n v="119"/>
    <n v="43.54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2"/>
    <s v="rock"/>
    <n v="119"/>
    <n v="63.18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2"/>
    <s v="rock"/>
    <n v="119"/>
    <n v="346.04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2"/>
    <s v="pop"/>
    <n v="119"/>
    <n v="44.96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"/>
    <s v="indie rock"/>
    <n v="119"/>
    <n v="27.56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"/>
    <s v="indie rock"/>
    <n v="119"/>
    <n v="46.4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3"/>
    <s v="plays"/>
    <n v="119"/>
    <n v="66.11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3"/>
    <s v="spaces"/>
    <n v="119"/>
    <n v="80.25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"/>
    <s v="plays"/>
    <n v="119"/>
    <n v="50.16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"/>
    <s v="plays"/>
    <n v="119"/>
    <n v="97.38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"/>
    <s v="plays"/>
    <n v="119"/>
    <n v="108.59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"/>
    <s v="plays"/>
    <n v="119"/>
    <n v="29.67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"/>
    <s v="plays"/>
    <n v="119"/>
    <n v="125.05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"/>
    <s v="plays"/>
    <n v="119"/>
    <n v="42.3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"/>
    <s v="plays"/>
    <n v="119"/>
    <n v="176.09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"/>
    <s v="plays"/>
    <n v="119"/>
    <n v="49.69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"/>
    <s v="plays"/>
    <n v="119"/>
    <n v="17.25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"/>
    <s v="plays"/>
    <n v="119"/>
    <n v="48.34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"/>
    <s v="plays"/>
    <n v="119"/>
    <n v="27.5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4"/>
    <s v="documentary"/>
    <n v="118"/>
    <n v="30.65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4"/>
    <s v="documentary"/>
    <n v="118"/>
    <n v="64.95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3"/>
    <s v="plays"/>
    <n v="118"/>
    <n v="100.06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5"/>
    <s v="nonfiction"/>
    <n v="118"/>
    <n v="37.450000000000003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2"/>
    <s v="metal"/>
    <n v="118"/>
    <n v="65.86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2"/>
    <s v="rock"/>
    <n v="118"/>
    <n v="98.03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6"/>
    <s v="photobooks"/>
    <n v="118"/>
    <n v="180.41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2"/>
    <s v="rock"/>
    <n v="118"/>
    <n v="443.75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2"/>
    <s v="rock"/>
    <n v="118"/>
    <n v="47.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2"/>
    <s v="pop"/>
    <n v="118"/>
    <n v="36.24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2"/>
    <s v="pop"/>
    <n v="118"/>
    <n v="4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6"/>
    <s v="photobooks"/>
    <n v="118"/>
    <n v="93.07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2"/>
    <s v="rock"/>
    <n v="118"/>
    <n v="131.16999999999999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"/>
    <s v="classical music"/>
    <n v="118"/>
    <n v="29.61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3"/>
    <s v="spaces"/>
    <n v="118"/>
    <n v="170.7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3"/>
    <s v="plays"/>
    <n v="118"/>
    <n v="39.81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"/>
    <s v="plays"/>
    <n v="118"/>
    <n v="110.35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"/>
    <s v="plays"/>
    <n v="118"/>
    <n v="29.58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"/>
    <s v="plays"/>
    <n v="118"/>
    <n v="67.92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"/>
    <s v="plays"/>
    <n v="118"/>
    <n v="75.34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"/>
    <s v="plays"/>
    <n v="118"/>
    <n v="57.26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4"/>
    <s v="television"/>
    <n v="117"/>
    <n v="51.25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4"/>
    <s v="documentary"/>
    <n v="117"/>
    <n v="89.39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4"/>
    <s v="documentary"/>
    <n v="117"/>
    <n v="59.25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4"/>
    <s v="documentary"/>
    <n v="117"/>
    <n v="40.76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2"/>
    <s v="rock"/>
    <n v="117"/>
    <n v="58.63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2"/>
    <s v="rock"/>
    <n v="117"/>
    <n v="60.74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2"/>
    <s v="electronic music"/>
    <n v="117"/>
    <n v="45.99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2"/>
    <s v="rock"/>
    <n v="117"/>
    <n v="75.48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2"/>
    <s v="rock"/>
    <n v="117"/>
    <n v="76.9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5"/>
    <s v="radio &amp; podcasts"/>
    <n v="117"/>
    <n v="92.16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2"/>
    <s v="rock"/>
    <n v="117"/>
    <n v="61.58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2"/>
    <s v="rock"/>
    <n v="117"/>
    <n v="133.93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2"/>
    <s v="indie rock"/>
    <n v="117"/>
    <n v="60.27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3"/>
    <s v="plays"/>
    <n v="117"/>
    <n v="44.86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3"/>
    <s v="plays"/>
    <n v="117"/>
    <n v="50.67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"/>
    <s v="spaces"/>
    <n v="117"/>
    <n v="85.18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"/>
    <s v="plays"/>
    <n v="117"/>
    <n v="57.55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"/>
    <s v="plays"/>
    <n v="117"/>
    <n v="52.58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"/>
    <s v="plays"/>
    <n v="117"/>
    <n v="44.92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"/>
    <s v="plays"/>
    <n v="117"/>
    <n v="100.17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"/>
    <s v="plays"/>
    <n v="117"/>
    <n v="81.569999999999993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"/>
    <s v="musical"/>
    <n v="117"/>
    <n v="41.7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"/>
    <s v="plays"/>
    <n v="117"/>
    <n v="70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"/>
    <s v="television"/>
    <n v="116"/>
    <n v="223.48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4"/>
    <s v="shorts"/>
    <n v="116"/>
    <n v="116.25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4"/>
    <s v="documentary"/>
    <n v="116"/>
    <n v="246.61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4"/>
    <s v="documentary"/>
    <n v="116"/>
    <n v="116.86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"/>
    <s v="plays"/>
    <n v="116"/>
    <n v="44.33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5"/>
    <s v="nonfiction"/>
    <n v="116"/>
    <n v="40.21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2"/>
    <s v="rock"/>
    <n v="116"/>
    <n v="48.71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6"/>
    <s v="photobooks"/>
    <n v="116"/>
    <n v="414.2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2"/>
    <s v="rock"/>
    <n v="116"/>
    <n v="24.58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2"/>
    <s v="indie rock"/>
    <n v="116"/>
    <n v="50.69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2"/>
    <s v="indie rock"/>
    <n v="116"/>
    <n v="36.11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2"/>
    <s v="indie rock"/>
    <n v="116"/>
    <n v="152.54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"/>
    <s v="indie rock"/>
    <n v="116"/>
    <n v="46.2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"/>
    <s v="rock"/>
    <n v="116"/>
    <n v="35.619999999999997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"/>
    <s v="tabletop games"/>
    <n v="116"/>
    <n v="144.43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"/>
    <s v="indie rock"/>
    <n v="116"/>
    <n v="31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"/>
    <s v="classical music"/>
    <n v="116"/>
    <n v="7.25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"/>
    <s v="spaces"/>
    <n v="116"/>
    <n v="95.37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"/>
    <s v="plays"/>
    <n v="116"/>
    <n v="4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"/>
    <s v="spaces"/>
    <n v="116"/>
    <n v="50.69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"/>
    <s v="plays"/>
    <n v="116"/>
    <n v="63.36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"/>
    <s v="plays"/>
    <n v="116"/>
    <n v="71.489999999999995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"/>
    <s v="plays"/>
    <n v="116"/>
    <n v="50.2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"/>
    <s v="plays"/>
    <n v="116"/>
    <n v="55.33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"/>
    <s v="plays"/>
    <n v="116"/>
    <n v="59.6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"/>
    <s v="plays"/>
    <n v="116"/>
    <n v="80.03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"/>
    <s v="plays"/>
    <n v="116"/>
    <n v="30.94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"/>
    <s v="plays"/>
    <n v="116"/>
    <n v="73.58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"/>
    <s v="shorts"/>
    <n v="115"/>
    <n v="85.9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"/>
    <s v="shorts"/>
    <n v="115"/>
    <n v="123.29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"/>
    <s v="shorts"/>
    <n v="115"/>
    <n v="50.59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"/>
    <s v="documentary"/>
    <n v="115"/>
    <n v="129.82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3"/>
    <s v="plays"/>
    <n v="115"/>
    <n v="110.97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2"/>
    <s v="rock"/>
    <n v="115"/>
    <n v="46.2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2"/>
    <s v="rock"/>
    <n v="115"/>
    <n v="39.31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2"/>
    <s v="electronic music"/>
    <n v="115"/>
    <n v="31.05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6"/>
    <s v="photobooks"/>
    <n v="115"/>
    <n v="32.340000000000003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2"/>
    <s v="rock"/>
    <n v="115"/>
    <n v="67.88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5"/>
    <s v="radio &amp; podcasts"/>
    <n v="115"/>
    <n v="76.72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2"/>
    <s v="pop"/>
    <n v="115"/>
    <n v="82.38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6"/>
    <s v="photobooks"/>
    <n v="115"/>
    <n v="42.48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2"/>
    <s v="indie rock"/>
    <n v="115"/>
    <n v="57.25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"/>
    <s v="indie rock"/>
    <n v="115"/>
    <n v="72.91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"/>
    <s v="indie rock"/>
    <n v="115"/>
    <n v="57.52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3"/>
    <s v="plays"/>
    <n v="115"/>
    <n v="18.77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3"/>
    <s v="plays"/>
    <n v="115"/>
    <n v="50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3"/>
    <s v="plays"/>
    <n v="115"/>
    <n v="30.19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"/>
    <s v="plays"/>
    <n v="115"/>
    <n v="79.31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"/>
    <s v="plays"/>
    <n v="115"/>
    <n v="39.67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"/>
    <s v="plays"/>
    <n v="115"/>
    <n v="58.69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"/>
    <s v="plays"/>
    <n v="115"/>
    <n v="184.68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"/>
    <s v="plays"/>
    <n v="115"/>
    <n v="53.23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"/>
    <s v="plays"/>
    <n v="115"/>
    <n v="51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"/>
    <s v="musical"/>
    <n v="115"/>
    <n v="115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4"/>
    <s v="shorts"/>
    <n v="114"/>
    <n v="35.47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4"/>
    <s v="shorts"/>
    <n v="114"/>
    <n v="69.790000000000006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4"/>
    <s v="documentary"/>
    <n v="114"/>
    <n v="47.4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4"/>
    <s v="documentary"/>
    <n v="114"/>
    <n v="101.83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4"/>
    <s v="documentary"/>
    <n v="114"/>
    <n v="108.01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4"/>
    <s v="documentary"/>
    <n v="114"/>
    <n v="161.26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4"/>
    <s v="documentary"/>
    <n v="114"/>
    <n v="103.22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"/>
    <s v="plays"/>
    <n v="114"/>
    <n v="74.34999999999999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"/>
    <s v="nonfiction"/>
    <n v="114"/>
    <n v="234.81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2"/>
    <s v="rock"/>
    <n v="114"/>
    <n v="80.59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2"/>
    <s v="rock"/>
    <n v="114"/>
    <n v="50.69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2"/>
    <s v="rock"/>
    <n v="114"/>
    <n v="63.48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2"/>
    <s v="rock"/>
    <n v="114"/>
    <n v="27.3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2"/>
    <s v="rock"/>
    <n v="114"/>
    <n v="72.06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2"/>
    <s v="rock"/>
    <n v="114"/>
    <n v="67.13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6"/>
    <s v="photobooks"/>
    <n v="114"/>
    <n v="89.67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2"/>
    <s v="indie rock"/>
    <n v="114"/>
    <n v="104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"/>
    <s v="tabletop games"/>
    <n v="114"/>
    <n v="68.1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"/>
    <s v="electronic music"/>
    <n v="114"/>
    <n v="55.8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"/>
    <s v="indie rock"/>
    <n v="114"/>
    <n v="29.02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"/>
    <s v="indie rock"/>
    <n v="114"/>
    <n v="65.84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"/>
    <s v="plays"/>
    <n v="114"/>
    <n v="88.77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"/>
    <s v="plays"/>
    <n v="114"/>
    <n v="80.23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"/>
    <s v="plays"/>
    <n v="114"/>
    <n v="113.57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"/>
    <s v="plays"/>
    <n v="114"/>
    <n v="82.61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"/>
    <s v="plays"/>
    <n v="114"/>
    <n v="77.3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"/>
    <s v="plays"/>
    <n v="114"/>
    <n v="105.21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"/>
    <s v="plays"/>
    <n v="114"/>
    <n v="40.71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"/>
    <s v="plays"/>
    <n v="114"/>
    <n v="64.91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"/>
    <s v="plays"/>
    <n v="114"/>
    <n v="56.83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"/>
    <s v="plays"/>
    <n v="114"/>
    <n v="119.18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"/>
    <s v="plays"/>
    <n v="114"/>
    <n v="87.96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"/>
    <s v="plays"/>
    <n v="114"/>
    <n v="37.96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"/>
    <s v="plays"/>
    <n v="114"/>
    <n v="39.869999999999997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"/>
    <s v="plays"/>
    <n v="114"/>
    <n v="27.1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"/>
    <s v="shorts"/>
    <n v="113"/>
    <n v="19.47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"/>
    <s v="shorts"/>
    <n v="113"/>
    <n v="144.91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"/>
    <s v="documentary"/>
    <n v="113"/>
    <n v="109.04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"/>
    <s v="documentary"/>
    <n v="113"/>
    <n v="73.02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"/>
    <s v="documentary"/>
    <n v="113"/>
    <n v="48.05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"/>
    <s v="documentary"/>
    <n v="113"/>
    <n v="110.47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"/>
    <s v="documentary"/>
    <n v="113"/>
    <n v="147.16999999999999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"/>
    <s v="documentary"/>
    <n v="113"/>
    <n v="203.63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2"/>
    <s v="rock"/>
    <n v="113"/>
    <n v="66.47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2"/>
    <s v="pop"/>
    <n v="113"/>
    <n v="12.53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2"/>
    <s v="pop"/>
    <n v="113"/>
    <n v="39.18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"/>
    <s v="indie rock"/>
    <n v="113"/>
    <n v="34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"/>
    <s v="indie rock"/>
    <n v="113"/>
    <n v="51.48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"/>
    <s v="tabletop games"/>
    <n v="113"/>
    <n v="107.32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"/>
    <s v="indie rock"/>
    <n v="113"/>
    <n v="47.54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"/>
    <s v="indie rock"/>
    <n v="113"/>
    <n v="80.55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"/>
    <s v="indie rock"/>
    <n v="113"/>
    <n v="23.45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"/>
    <s v="classical music"/>
    <n v="113"/>
    <n v="136.91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"/>
    <s v="classical music"/>
    <n v="113"/>
    <n v="109.96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3"/>
    <s v="plays"/>
    <n v="113"/>
    <n v="68.25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"/>
    <s v="spaces"/>
    <n v="113"/>
    <n v="162.91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"/>
    <s v="spaces"/>
    <n v="113"/>
    <n v="50.76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"/>
    <s v="spaces"/>
    <n v="113"/>
    <n v="89.31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"/>
    <s v="plays"/>
    <n v="113"/>
    <n v="64.27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"/>
    <s v="plays"/>
    <n v="113"/>
    <n v="30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"/>
    <s v="plays"/>
    <n v="113"/>
    <n v="83.43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"/>
    <s v="plays"/>
    <n v="113"/>
    <n v="50.4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"/>
    <s v="plays"/>
    <n v="113"/>
    <n v="20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"/>
    <s v="plays"/>
    <n v="113"/>
    <n v="39.6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"/>
    <s v="plays"/>
    <n v="113"/>
    <n v="78.260000000000005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"/>
    <s v="plays"/>
    <n v="113"/>
    <n v="107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"/>
    <s v="plays"/>
    <n v="113"/>
    <n v="49.06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"/>
    <s v="plays"/>
    <n v="113"/>
    <n v="66.47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"/>
    <s v="plays"/>
    <n v="113"/>
    <n v="99.5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"/>
    <s v="musical"/>
    <n v="113"/>
    <n v="37.67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"/>
    <s v="musical"/>
    <n v="113"/>
    <n v="74.22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"/>
    <s v="plays"/>
    <n v="113"/>
    <n v="64.290000000000006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4"/>
    <s v="television"/>
    <n v="112"/>
    <n v="148.97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4"/>
    <s v="documentary"/>
    <n v="112"/>
    <n v="61.3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4"/>
    <s v="documentary"/>
    <n v="112"/>
    <n v="117.77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4"/>
    <s v="documentary"/>
    <n v="112"/>
    <n v="40.4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4"/>
    <s v="documentary"/>
    <n v="112"/>
    <n v="58.5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4"/>
    <s v="documentary"/>
    <n v="112"/>
    <n v="105.18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"/>
    <s v="documentary"/>
    <n v="112"/>
    <n v="181.13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5"/>
    <s v="nonfiction"/>
    <n v="112"/>
    <n v="53.19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"/>
    <s v="rock"/>
    <n v="112"/>
    <n v="85.05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"/>
    <s v="rock"/>
    <n v="112"/>
    <n v="43.73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"/>
    <s v="electronic music"/>
    <n v="112"/>
    <n v="79.260000000000005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"/>
    <s v="electronic music"/>
    <n v="112"/>
    <n v="23.96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6"/>
    <s v="photobooks"/>
    <n v="112"/>
    <n v="116.21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5"/>
    <s v="nonfiction"/>
    <n v="112"/>
    <n v="68.37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"/>
    <s v="rock"/>
    <n v="112"/>
    <n v="73.91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"/>
    <s v="rock"/>
    <n v="112"/>
    <n v="47.76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5"/>
    <s v="radio &amp; podcasts"/>
    <n v="112"/>
    <n v="44.32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6"/>
    <s v="photobooks"/>
    <n v="112"/>
    <n v="75.98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"/>
    <s v="pop"/>
    <n v="112"/>
    <n v="159.52000000000001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"/>
    <s v="rock"/>
    <n v="112"/>
    <n v="87.1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"/>
    <s v="classical music"/>
    <n v="112"/>
    <n v="60.15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3"/>
    <s v="spaces"/>
    <n v="112"/>
    <n v="149.44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3"/>
    <s v="plays"/>
    <n v="112"/>
    <n v="44.25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"/>
    <s v="plays"/>
    <n v="112"/>
    <n v="31.62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"/>
    <s v="plays"/>
    <n v="112"/>
    <n v="39.81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"/>
    <s v="plays"/>
    <n v="112"/>
    <n v="41.24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"/>
    <s v="plays"/>
    <n v="112"/>
    <n v="69.19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"/>
    <s v="plays"/>
    <n v="112"/>
    <n v="65.17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"/>
    <s v="plays"/>
    <n v="112"/>
    <n v="11.67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"/>
    <s v="plays"/>
    <n v="112"/>
    <n v="58.95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"/>
    <s v="plays"/>
    <n v="112"/>
    <n v="62.17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4"/>
    <s v="shorts"/>
    <n v="111"/>
    <n v="62.33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4"/>
    <s v="shorts"/>
    <n v="111"/>
    <n v="73.73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4"/>
    <s v="documentary"/>
    <n v="111"/>
    <n v="95.78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4"/>
    <s v="documentary"/>
    <n v="111"/>
    <n v="50.18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4"/>
    <s v="documentary"/>
    <n v="111"/>
    <n v="42.52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4"/>
    <s v="documentary"/>
    <n v="111"/>
    <n v="109.82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"/>
    <s v="nonfiction"/>
    <n v="111"/>
    <n v="67.39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"/>
    <s v="nonfiction"/>
    <n v="111"/>
    <n v="34.21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6"/>
    <s v="photobooks"/>
    <n v="111"/>
    <n v="23.8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2"/>
    <s v="rock"/>
    <n v="111"/>
    <n v="73.36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2"/>
    <s v="rock"/>
    <n v="111"/>
    <n v="127.98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2"/>
    <s v="rock"/>
    <n v="111"/>
    <n v="104.73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2"/>
    <s v="rock"/>
    <n v="111"/>
    <n v="63.6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5"/>
    <s v="radio &amp; podcasts"/>
    <n v="111"/>
    <n v="90.5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6"/>
    <s v="photobooks"/>
    <n v="111"/>
    <n v="38.86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6"/>
    <s v="photobooks"/>
    <n v="111"/>
    <n v="97.11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2"/>
    <s v="pop"/>
    <n v="111"/>
    <n v="554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6"/>
    <s v="photobooks"/>
    <n v="111"/>
    <n v="25.58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6"/>
    <s v="photobooks"/>
    <n v="111"/>
    <n v="104.3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2"/>
    <s v="indie rock"/>
    <n v="111"/>
    <n v="416.88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2"/>
    <s v="indie rock"/>
    <n v="111"/>
    <n v="115.31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"/>
    <s v="indie rock"/>
    <n v="111"/>
    <n v="43.71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"/>
    <s v="electronic music"/>
    <n v="111"/>
    <n v="61.9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"/>
    <s v="indie rock"/>
    <n v="111"/>
    <n v="28.88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"/>
    <s v="indie rock"/>
    <n v="111"/>
    <n v="51.67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"/>
    <s v="classical music"/>
    <n v="111"/>
    <n v="61.03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"/>
    <s v="classical music"/>
    <n v="111"/>
    <n v="35.6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"/>
    <s v="plays"/>
    <n v="111"/>
    <n v="151.46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"/>
    <s v="plays"/>
    <n v="111"/>
    <n v="63.85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"/>
    <s v="plays"/>
    <n v="111"/>
    <n v="125.81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"/>
    <s v="plays"/>
    <n v="111"/>
    <n v="200.69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"/>
    <s v="plays"/>
    <n v="111"/>
    <n v="57.63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"/>
    <s v="plays"/>
    <n v="111"/>
    <n v="83.05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"/>
    <s v="plays"/>
    <n v="111"/>
    <n v="68.34999999999999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"/>
    <s v="plays"/>
    <n v="111"/>
    <n v="58.42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"/>
    <s v="plays"/>
    <n v="111"/>
    <n v="77.19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"/>
    <s v="plays"/>
    <n v="111"/>
    <n v="110.75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"/>
    <s v="plays"/>
    <n v="111"/>
    <n v="92.5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"/>
    <s v="plays"/>
    <n v="111"/>
    <n v="58.79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"/>
    <s v="plays"/>
    <n v="111"/>
    <n v="40.630000000000003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"/>
    <s v="plays"/>
    <n v="111"/>
    <n v="47.66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"/>
    <s v="musical"/>
    <n v="111"/>
    <n v="93.77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4"/>
    <s v="television"/>
    <n v="110"/>
    <n v="93.4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4"/>
    <s v="television"/>
    <n v="110"/>
    <n v="41.68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"/>
    <s v="television"/>
    <n v="110"/>
    <n v="28.11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4"/>
    <s v="documentary"/>
    <n v="110"/>
    <n v="75.44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4"/>
    <s v="documentary"/>
    <n v="110"/>
    <n v="70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4"/>
    <s v="documentary"/>
    <n v="110"/>
    <n v="68.239999999999995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4"/>
    <s v="documentary"/>
    <n v="110"/>
    <n v="42.87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4"/>
    <s v="documentary"/>
    <n v="110"/>
    <n v="157.33000000000001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2"/>
    <s v="electronic music"/>
    <n v="110"/>
    <n v="71.849999999999994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3"/>
    <s v="plays"/>
    <n v="110"/>
    <n v="35.96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3"/>
    <s v="plays"/>
    <n v="110"/>
    <n v="92.04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2"/>
    <s v="rock"/>
    <n v="110"/>
    <n v="65.91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2"/>
    <s v="rock"/>
    <n v="110"/>
    <n v="42.38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2"/>
    <s v="rock"/>
    <n v="110"/>
    <n v="74.25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6"/>
    <s v="photobooks"/>
    <n v="110"/>
    <n v="55.22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2"/>
    <s v="rock"/>
    <n v="110"/>
    <n v="50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2"/>
    <s v="pop"/>
    <n v="110"/>
    <n v="85.55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2"/>
    <s v="pop"/>
    <n v="110"/>
    <n v="26.55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2"/>
    <s v="indie rock"/>
    <n v="110"/>
    <n v="31.83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"/>
    <s v="tabletop games"/>
    <n v="110"/>
    <n v="55.96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"/>
    <s v="electronic music"/>
    <n v="110"/>
    <n v="43.82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"/>
    <s v="classical music"/>
    <n v="110"/>
    <n v="100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3"/>
    <s v="plays"/>
    <n v="110"/>
    <n v="24.4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3"/>
    <s v="plays"/>
    <n v="110"/>
    <n v="50.75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3"/>
    <s v="spaces"/>
    <n v="110"/>
    <n v="104.15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"/>
    <s v="spaces"/>
    <n v="110"/>
    <n v="94.55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"/>
    <s v="spaces"/>
    <n v="110"/>
    <n v="96.53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"/>
    <s v="spaces"/>
    <n v="110"/>
    <n v="128.91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"/>
    <s v="plays"/>
    <n v="110"/>
    <n v="91.3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"/>
    <s v="plays"/>
    <n v="110"/>
    <n v="45.88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"/>
    <s v="plays"/>
    <n v="110"/>
    <n v="77.22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"/>
    <s v="plays"/>
    <n v="110"/>
    <n v="61.02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"/>
    <s v="plays"/>
    <n v="110"/>
    <n v="49.44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"/>
    <s v="plays"/>
    <n v="110"/>
    <n v="81.03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"/>
    <s v="plays"/>
    <n v="110"/>
    <n v="91.67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"/>
    <s v="plays"/>
    <n v="110"/>
    <n v="99.79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"/>
    <s v="plays"/>
    <n v="110"/>
    <n v="52.21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"/>
    <s v="plays"/>
    <n v="110"/>
    <n v="51.22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"/>
    <s v="plays"/>
    <n v="110"/>
    <n v="55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"/>
    <s v="plays"/>
    <n v="110"/>
    <n v="50.02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"/>
    <s v="plays"/>
    <n v="110"/>
    <n v="40.78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"/>
    <s v="plays"/>
    <n v="110"/>
    <n v="47.03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"/>
    <s v="plays"/>
    <n v="110"/>
    <n v="20.079999999999998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"/>
    <s v="plays"/>
    <n v="110"/>
    <n v="73.400000000000006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"/>
    <s v="musical"/>
    <n v="110"/>
    <n v="50.11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"/>
    <s v="musical"/>
    <n v="110"/>
    <n v="166.97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"/>
    <s v="musical"/>
    <n v="110"/>
    <n v="94.9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"/>
    <s v="plays"/>
    <n v="110"/>
    <n v="199.18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"/>
    <s v="plays"/>
    <n v="110"/>
    <n v="72.38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4"/>
    <s v="television"/>
    <n v="109"/>
    <n v="199.9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4"/>
    <s v="television"/>
    <n v="109"/>
    <n v="66.349999999999994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4"/>
    <s v="documentary"/>
    <n v="109"/>
    <n v="121.28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4"/>
    <s v="documentary"/>
    <n v="109"/>
    <n v="56.3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4"/>
    <s v="documentary"/>
    <n v="109"/>
    <n v="103.52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3"/>
    <s v="plays"/>
    <n v="109"/>
    <n v="29.26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"/>
    <s v="nonfiction"/>
    <n v="109"/>
    <n v="54.69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2"/>
    <s v="rock"/>
    <n v="109"/>
    <n v="132.86000000000001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2"/>
    <s v="rock"/>
    <n v="109"/>
    <n v="31.07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6"/>
    <s v="photobooks"/>
    <n v="109"/>
    <n v="89.24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2"/>
    <s v="rock"/>
    <n v="109"/>
    <n v="99.16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3"/>
    <s v="plays"/>
    <n v="109"/>
    <n v="44.19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5"/>
    <s v="nonfiction"/>
    <n v="109"/>
    <n v="43.64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2"/>
    <s v="rock"/>
    <n v="109"/>
    <n v="160.79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2"/>
    <s v="rock"/>
    <n v="109"/>
    <n v="24.15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5"/>
    <s v="radio &amp; podcasts"/>
    <n v="109"/>
    <n v="28.94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6"/>
    <s v="photobooks"/>
    <n v="109"/>
    <n v="159.24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2"/>
    <s v="faith"/>
    <n v="109"/>
    <n v="86.44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"/>
    <s v="photobooks"/>
    <n v="109"/>
    <n v="63.97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2"/>
    <s v="rock"/>
    <n v="109"/>
    <n v="75.38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2"/>
    <s v="rock"/>
    <n v="109"/>
    <n v="40.549999999999997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2"/>
    <s v="indie rock"/>
    <n v="109"/>
    <n v="50.6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"/>
    <s v="indie rock"/>
    <n v="109"/>
    <n v="68.48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"/>
    <s v="indie rock"/>
    <n v="109"/>
    <n v="61.04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"/>
    <s v="classical music"/>
    <n v="109"/>
    <n v="103.68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"/>
    <s v="classical music"/>
    <n v="109"/>
    <n v="75.61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3"/>
    <s v="spaces"/>
    <n v="109"/>
    <n v="94.64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3"/>
    <s v="plays"/>
    <n v="109"/>
    <n v="41.92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3"/>
    <s v="plays"/>
    <n v="109"/>
    <n v="136.46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"/>
    <s v="spaces"/>
    <n v="109"/>
    <n v="73.03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"/>
    <s v="spaces"/>
    <n v="109"/>
    <n v="88.59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"/>
    <s v="spaces"/>
    <n v="109"/>
    <n v="92.13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"/>
    <s v="spaces"/>
    <n v="109"/>
    <n v="84.11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3"/>
    <s v="plays"/>
    <n v="109"/>
    <n v="139.2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"/>
    <s v="plays"/>
    <n v="109"/>
    <n v="65.099999999999994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"/>
    <s v="plays"/>
    <n v="109"/>
    <n v="36.33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"/>
    <s v="plays"/>
    <n v="109"/>
    <n v="40.07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"/>
    <s v="plays"/>
    <n v="109"/>
    <n v="74.819999999999993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"/>
    <s v="plays"/>
    <n v="109"/>
    <n v="54.3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"/>
    <s v="plays"/>
    <n v="109"/>
    <n v="81.38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"/>
    <s v="plays"/>
    <n v="109"/>
    <n v="71.150000000000006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"/>
    <s v="plays"/>
    <n v="109"/>
    <n v="30.15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"/>
    <s v="plays"/>
    <n v="109"/>
    <n v="34.409999999999997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"/>
    <s v="plays"/>
    <n v="109"/>
    <n v="26.54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"/>
    <s v="plays"/>
    <n v="109"/>
    <n v="135.63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"/>
    <s v="plays"/>
    <n v="109"/>
    <n v="151.97999999999999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"/>
    <s v="plays"/>
    <n v="109"/>
    <n v="46.05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"/>
    <s v="plays"/>
    <n v="109"/>
    <n v="83.97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"/>
    <s v="plays"/>
    <n v="109"/>
    <n v="155.94999999999999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"/>
    <s v="musical"/>
    <n v="109"/>
    <n v="75.959999999999994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"/>
    <s v="plays"/>
    <n v="109"/>
    <n v="57.39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"/>
    <s v="television"/>
    <n v="108"/>
    <n v="76.87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"/>
    <s v="television"/>
    <n v="108"/>
    <n v="56.82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4"/>
    <s v="shorts"/>
    <n v="108"/>
    <n v="132.05000000000001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4"/>
    <s v="shorts"/>
    <n v="108"/>
    <n v="58.17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4"/>
    <s v="documentary"/>
    <n v="108"/>
    <n v="117.85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4"/>
    <s v="documentary"/>
    <n v="108"/>
    <n v="45.67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4"/>
    <s v="documentary"/>
    <n v="108"/>
    <n v="65.3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4"/>
    <s v="documentary"/>
    <n v="108"/>
    <n v="145.04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4"/>
    <s v="documentary"/>
    <n v="108"/>
    <n v="72.87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4"/>
    <s v="documentary"/>
    <n v="108"/>
    <n v="58.72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"/>
    <s v="documentary"/>
    <n v="108"/>
    <n v="55.2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"/>
    <s v="documentary"/>
    <n v="108"/>
    <n v="86.16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3"/>
    <s v="plays"/>
    <n v="108"/>
    <n v="126.55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"/>
    <s v="rock"/>
    <n v="108"/>
    <n v="45.44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"/>
    <s v="rock"/>
    <n v="108"/>
    <n v="60.66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"/>
    <s v="electronic music"/>
    <n v="108"/>
    <n v="61.03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"/>
    <s v="electronic music"/>
    <n v="108"/>
    <n v="65.16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6"/>
    <s v="photobooks"/>
    <n v="108"/>
    <n v="112.79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3"/>
    <s v="plays"/>
    <n v="108"/>
    <n v="81.25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5"/>
    <s v="radio &amp; podcasts"/>
    <n v="108"/>
    <n v="69.599999999999994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5"/>
    <s v="radio &amp; podcasts"/>
    <n v="108"/>
    <n v="149.46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6"/>
    <s v="photobooks"/>
    <n v="108"/>
    <n v="56.98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"/>
    <s v="rock"/>
    <n v="108"/>
    <n v="48.33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"/>
    <s v="pop"/>
    <n v="108"/>
    <n v="33.75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6"/>
    <s v="photobooks"/>
    <n v="108"/>
    <n v="462.86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"/>
    <s v="indie rock"/>
    <n v="108"/>
    <n v="54.2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"/>
    <s v="indie rock"/>
    <n v="108"/>
    <n v="70.650000000000006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"/>
    <s v="indie rock"/>
    <n v="108"/>
    <n v="37.15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"/>
    <s v="tabletop games"/>
    <n v="108"/>
    <n v="37.200000000000003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"/>
    <s v="tabletop games"/>
    <n v="108"/>
    <n v="60.82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"/>
    <s v="rock"/>
    <n v="108"/>
    <n v="34.07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"/>
    <s v="indie rock"/>
    <n v="108"/>
    <n v="40.96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"/>
    <s v="indie rock"/>
    <n v="108"/>
    <n v="41.96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3"/>
    <s v="plays"/>
    <n v="108"/>
    <n v="89.67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3"/>
    <s v="plays"/>
    <n v="108"/>
    <n v="47.46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3"/>
    <s v="plays"/>
    <n v="108"/>
    <n v="25.25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3"/>
    <s v="plays"/>
    <n v="108"/>
    <n v="113.42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3"/>
    <s v="plays"/>
    <n v="108"/>
    <n v="83.51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3"/>
    <s v="plays"/>
    <n v="108"/>
    <n v="44.09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3"/>
    <s v="musical"/>
    <n v="108"/>
    <n v="72.97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"/>
    <s v="spaces"/>
    <n v="108"/>
    <n v="88.87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"/>
    <s v="spaces"/>
    <n v="108"/>
    <n v="76.790000000000006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3"/>
    <s v="plays"/>
    <n v="108"/>
    <n v="33.75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"/>
    <s v="plays"/>
    <n v="108"/>
    <n v="106.8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"/>
    <s v="plays"/>
    <n v="108"/>
    <n v="33.75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"/>
    <s v="plays"/>
    <n v="108"/>
    <n v="76.8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"/>
    <s v="plays"/>
    <n v="108"/>
    <n v="28.19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"/>
    <s v="plays"/>
    <n v="108"/>
    <n v="46.61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"/>
    <s v="plays"/>
    <n v="108"/>
    <n v="43.28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"/>
    <s v="plays"/>
    <n v="108"/>
    <n v="77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"/>
    <s v="plays"/>
    <n v="108"/>
    <n v="70.760000000000005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"/>
    <s v="plays"/>
    <n v="108"/>
    <n v="46.89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"/>
    <s v="plays"/>
    <n v="108"/>
    <n v="79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"/>
    <s v="plays"/>
    <n v="108"/>
    <n v="72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"/>
    <s v="plays"/>
    <n v="108"/>
    <n v="30.93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"/>
    <s v="musical"/>
    <n v="108"/>
    <n v="74.239999999999995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"/>
    <s v="musical"/>
    <n v="108"/>
    <n v="94.91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"/>
    <s v="plays"/>
    <n v="108"/>
    <n v="38.57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4"/>
    <s v="television"/>
    <n v="107"/>
    <n v="21.76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4"/>
    <s v="television"/>
    <n v="107"/>
    <n v="49.32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4"/>
    <s v="shorts"/>
    <n v="107"/>
    <n v="273.83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4"/>
    <s v="shorts"/>
    <n v="107"/>
    <n v="39.380000000000003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4"/>
    <s v="documentary"/>
    <n v="107"/>
    <n v="45.42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4"/>
    <s v="documentary"/>
    <n v="107"/>
    <n v="66.7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4"/>
    <s v="documentary"/>
    <n v="107"/>
    <n v="97.64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4"/>
    <s v="documentary"/>
    <n v="107"/>
    <n v="28.58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4"/>
    <s v="documentary"/>
    <n v="107"/>
    <n v="134.91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4"/>
    <s v="documentary"/>
    <n v="107"/>
    <n v="97.36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4"/>
    <s v="documentary"/>
    <n v="107"/>
    <n v="67.91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4"/>
    <s v="documentary"/>
    <n v="107"/>
    <n v="71.900000000000006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4"/>
    <s v="documentary"/>
    <n v="107"/>
    <n v="89.89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4"/>
    <s v="documentary"/>
    <n v="107"/>
    <n v="81.63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4"/>
    <s v="documentary"/>
    <n v="107"/>
    <n v="224.85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"/>
    <s v="nonfiction"/>
    <n v="107"/>
    <n v="39.049999999999997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5"/>
    <s v="nonfiction"/>
    <n v="107"/>
    <n v="169.58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2"/>
    <s v="rock"/>
    <n v="107"/>
    <n v="99.53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2"/>
    <s v="rock"/>
    <n v="107"/>
    <n v="36.61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"/>
    <s v="electronic music"/>
    <n v="107"/>
    <n v="108.48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6"/>
    <s v="photobooks"/>
    <n v="107"/>
    <n v="65.08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2"/>
    <s v="rock"/>
    <n v="107"/>
    <n v="107.07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2"/>
    <s v="rock"/>
    <n v="107"/>
    <n v="73.36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2"/>
    <s v="rock"/>
    <n v="107"/>
    <n v="88.19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6"/>
    <s v="photobooks"/>
    <n v="107"/>
    <n v="170.45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6"/>
    <s v="photobooks"/>
    <n v="107"/>
    <n v="108.78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2"/>
    <s v="rock"/>
    <n v="107"/>
    <n v="134.21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2"/>
    <s v="indie rock"/>
    <n v="107"/>
    <n v="48.45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2"/>
    <s v="indie rock"/>
    <n v="107"/>
    <n v="70.209999999999994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"/>
    <s v="indie rock"/>
    <n v="107"/>
    <n v="53.52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"/>
    <s v="indie rock"/>
    <n v="107"/>
    <n v="89.9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"/>
    <s v="indie rock"/>
    <n v="107"/>
    <n v="106.5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"/>
    <s v="indie rock"/>
    <n v="107"/>
    <n v="54.62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"/>
    <s v="rock"/>
    <n v="107"/>
    <n v="68.709999999999994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"/>
    <s v="tabletop games"/>
    <n v="107"/>
    <n v="58.63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"/>
    <s v="rock"/>
    <n v="107"/>
    <n v="64.44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"/>
    <s v="rock"/>
    <n v="107"/>
    <n v="46.63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"/>
    <s v="indie rock"/>
    <n v="107"/>
    <n v="51.19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"/>
    <s v="indie rock"/>
    <n v="107"/>
    <n v="27.94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"/>
    <s v="indie rock"/>
    <n v="107"/>
    <n v="59.82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"/>
    <s v="indie rock"/>
    <n v="107"/>
    <n v="36.97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"/>
    <s v="indie rock"/>
    <n v="107"/>
    <n v="49.25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"/>
    <s v="classical music"/>
    <n v="107"/>
    <n v="52.96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"/>
    <s v="classical music"/>
    <n v="107"/>
    <n v="59.46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"/>
    <s v="classical music"/>
    <n v="107"/>
    <n v="177.5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"/>
    <s v="classical music"/>
    <n v="107"/>
    <n v="61.34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3"/>
    <s v="plays"/>
    <n v="107"/>
    <n v="35.0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3"/>
    <s v="musical"/>
    <n v="107"/>
    <n v="81.239999999999995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3"/>
    <s v="plays"/>
    <n v="107"/>
    <n v="109.03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"/>
    <s v="spaces"/>
    <n v="107"/>
    <n v="45.54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"/>
    <s v="spaces"/>
    <n v="107"/>
    <n v="74.069999999999993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"/>
    <s v="plays"/>
    <n v="107"/>
    <n v="37.590000000000003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"/>
    <s v="plays"/>
    <n v="107"/>
    <n v="100.22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"/>
    <s v="plays"/>
    <n v="107"/>
    <n v="204.57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"/>
    <s v="plays"/>
    <n v="107"/>
    <n v="53.3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"/>
    <s v="plays"/>
    <n v="107"/>
    <n v="35.799999999999997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"/>
    <s v="plays"/>
    <n v="107"/>
    <n v="71.73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"/>
    <s v="plays"/>
    <n v="107"/>
    <n v="31.97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"/>
    <s v="plays"/>
    <n v="107"/>
    <n v="63.7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"/>
    <s v="plays"/>
    <n v="107"/>
    <n v="74.20999999999999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"/>
    <s v="plays"/>
    <n v="107"/>
    <n v="37.08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"/>
    <s v="plays"/>
    <n v="107"/>
    <n v="62.67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"/>
    <s v="musical"/>
    <n v="107"/>
    <n v="90.82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"/>
    <s v="plays"/>
    <n v="107"/>
    <n v="107.25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4"/>
    <s v="television"/>
    <n v="106"/>
    <n v="146.88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4"/>
    <s v="television"/>
    <n v="106"/>
    <n v="93.2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4"/>
    <s v="shorts"/>
    <n v="106"/>
    <n v="375.7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4"/>
    <s v="shorts"/>
    <n v="106"/>
    <n v="53.13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4"/>
    <s v="shorts"/>
    <n v="106"/>
    <n v="56.67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4"/>
    <s v="shorts"/>
    <n v="106"/>
    <n v="40.78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4"/>
    <s v="documentary"/>
    <n v="106"/>
    <n v="72.48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4"/>
    <s v="documentary"/>
    <n v="106"/>
    <n v="120.91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4"/>
    <s v="documentary"/>
    <n v="106"/>
    <n v="62.71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4"/>
    <s v="documentary"/>
    <n v="106"/>
    <n v="63.17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4"/>
    <s v="documentary"/>
    <n v="106"/>
    <n v="54.08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4"/>
    <s v="documentary"/>
    <n v="106"/>
    <n v="111.8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"/>
    <s v="nonfiction"/>
    <n v="106"/>
    <n v="60.9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"/>
    <s v="nonfiction"/>
    <n v="106"/>
    <n v="95.96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s v="photobooks"/>
    <n v="106"/>
    <n v="138.26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2"/>
    <s v="rock"/>
    <n v="106"/>
    <n v="189.29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2"/>
    <s v="rock"/>
    <n v="106"/>
    <n v="38.54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s v="photobooks"/>
    <n v="106"/>
    <n v="151.24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2"/>
    <s v="indie rock"/>
    <n v="106"/>
    <n v="87.96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"/>
    <s v="rock"/>
    <n v="106"/>
    <n v="90.28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"/>
    <s v="electronic music"/>
    <n v="106"/>
    <n v="22.64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"/>
    <s v="tabletop games"/>
    <n v="106"/>
    <n v="206.3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"/>
    <s v="tabletop games"/>
    <n v="106"/>
    <n v="64.75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"/>
    <s v="rock"/>
    <n v="106"/>
    <n v="108.0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"/>
    <s v="indie rock"/>
    <n v="106"/>
    <n v="52.8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"/>
    <s v="classical music"/>
    <n v="106"/>
    <n v="23.12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3"/>
    <s v="plays"/>
    <n v="106"/>
    <n v="103.95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3"/>
    <s v="musical"/>
    <n v="106"/>
    <n v="88.33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3"/>
    <s v="plays"/>
    <n v="106"/>
    <n v="78.9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3"/>
    <s v="plays"/>
    <n v="106"/>
    <n v="69.89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3"/>
    <s v="spaces"/>
    <n v="106"/>
    <n v="45.21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"/>
    <s v="spaces"/>
    <n v="106"/>
    <n v="146.44999999999999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"/>
    <s v="spaces"/>
    <n v="106"/>
    <n v="70.67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"/>
    <s v="plays"/>
    <n v="106"/>
    <n v="34.79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"/>
    <s v="plays"/>
    <n v="106"/>
    <n v="59.7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"/>
    <s v="plays"/>
    <n v="106"/>
    <n v="46.43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"/>
    <s v="plays"/>
    <n v="106"/>
    <n v="51.85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"/>
    <s v="plays"/>
    <n v="106"/>
    <n v="251.74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"/>
    <s v="plays"/>
    <n v="106"/>
    <n v="61.9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"/>
    <s v="plays"/>
    <n v="106"/>
    <n v="23.1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"/>
    <s v="plays"/>
    <n v="106"/>
    <n v="184.78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"/>
    <s v="plays"/>
    <n v="106"/>
    <n v="44.14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"/>
    <s v="plays"/>
    <n v="106"/>
    <n v="36.07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"/>
    <s v="plays"/>
    <n v="106"/>
    <n v="62.83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"/>
    <s v="plays"/>
    <n v="106"/>
    <n v="143.11000000000001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"/>
    <s v="plays"/>
    <n v="106"/>
    <n v="60.29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"/>
    <s v="plays"/>
    <n v="106"/>
    <n v="25.31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"/>
    <s v="plays"/>
    <n v="106"/>
    <n v="96.67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"/>
    <s v="plays"/>
    <n v="106"/>
    <n v="75.709999999999994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"/>
    <s v="plays"/>
    <n v="106"/>
    <n v="56.2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"/>
    <s v="plays"/>
    <n v="106"/>
    <n v="136.78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"/>
    <s v="plays"/>
    <n v="106"/>
    <n v="115.02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"/>
    <s v="plays"/>
    <n v="106"/>
    <n v="41.94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"/>
    <s v="musical"/>
    <n v="106"/>
    <n v="47.43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"/>
    <s v="plays"/>
    <n v="106"/>
    <n v="40.92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"/>
    <s v="plays"/>
    <n v="106"/>
    <n v="64.63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"/>
    <s v="plays"/>
    <n v="106"/>
    <n v="58.9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4"/>
    <s v="television"/>
    <n v="105"/>
    <n v="15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4"/>
    <s v="shorts"/>
    <n v="105"/>
    <n v="104.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4"/>
    <s v="shorts"/>
    <n v="105"/>
    <n v="122.33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4"/>
    <s v="shorts"/>
    <n v="105"/>
    <n v="27.9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4"/>
    <s v="shorts"/>
    <n v="105"/>
    <n v="91.84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4"/>
    <s v="documentary"/>
    <n v="105"/>
    <n v="109.42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4"/>
    <s v="documentary"/>
    <n v="105"/>
    <n v="55.07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4"/>
    <s v="documentary"/>
    <n v="105"/>
    <n v="67.77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4"/>
    <s v="documentary"/>
    <n v="105"/>
    <n v="80.2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4"/>
    <s v="documentary"/>
    <n v="105"/>
    <n v="84.02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4"/>
    <s v="documentary"/>
    <n v="105"/>
    <n v="104.31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"/>
    <s v="documentary"/>
    <n v="105"/>
    <n v="75.19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"/>
    <s v="documentary"/>
    <n v="105"/>
    <n v="78.66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3"/>
    <s v="plays"/>
    <n v="105"/>
    <n v="93.43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3"/>
    <s v="plays"/>
    <n v="105"/>
    <n v="327.08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"/>
    <s v="nonfiction"/>
    <n v="105"/>
    <n v="51.63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s v="rock"/>
    <n v="105"/>
    <n v="158.96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s v="rock"/>
    <n v="105"/>
    <n v="58.33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s v="rock"/>
    <n v="105"/>
    <n v="73.77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s v="rock"/>
    <n v="105"/>
    <n v="58.33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s v="metal"/>
    <n v="105"/>
    <n v="59.26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s v="metal"/>
    <n v="105"/>
    <n v="42.72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6"/>
    <s v="photobooks"/>
    <n v="105"/>
    <n v="61.56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6"/>
    <s v="photobooks"/>
    <n v="105"/>
    <n v="118.74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3"/>
    <s v="plays"/>
    <n v="105"/>
    <n v="63.42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s v="rock"/>
    <n v="105"/>
    <n v="83.97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s v="rock"/>
    <n v="105"/>
    <n v="201.94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s v="rock"/>
    <n v="105"/>
    <n v="58.37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s v="rock"/>
    <n v="105"/>
    <n v="38.89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s v="pop"/>
    <n v="105"/>
    <n v="113.83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s v="pop"/>
    <n v="105"/>
    <n v="118.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6"/>
    <s v="photobooks"/>
    <n v="105"/>
    <n v="59.41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s v="rock"/>
    <n v="105"/>
    <n v="42.0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s v="indie rock"/>
    <n v="105"/>
    <n v="32.72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s v="indie rock"/>
    <n v="105"/>
    <n v="68.599999999999994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s v="indie rock"/>
    <n v="105"/>
    <n v="35.61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s v="rock"/>
    <n v="105"/>
    <n v="109.45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s v="indie rock"/>
    <n v="105"/>
    <n v="32.32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s v="indie rock"/>
    <n v="105"/>
    <n v="61.1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s v="classical music"/>
    <n v="105"/>
    <n v="150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3"/>
    <s v="plays"/>
    <n v="105"/>
    <n v="47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3"/>
    <s v="plays"/>
    <n v="105"/>
    <n v="36.86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3"/>
    <s v="plays"/>
    <n v="105"/>
    <n v="47.88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3"/>
    <s v="plays"/>
    <n v="105"/>
    <n v="50.38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3"/>
    <s v="musical"/>
    <n v="105"/>
    <n v="85.74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3"/>
    <s v="plays"/>
    <n v="105"/>
    <n v="123.94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3"/>
    <s v="spaces"/>
    <n v="105"/>
    <n v="48.98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3"/>
    <s v="spaces"/>
    <n v="105"/>
    <n v="63.23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"/>
    <s v="plays"/>
    <n v="105"/>
    <n v="28.41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"/>
    <s v="plays"/>
    <n v="105"/>
    <n v="65.58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"/>
    <s v="plays"/>
    <n v="105"/>
    <n v="98.2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"/>
    <s v="plays"/>
    <n v="105"/>
    <n v="17.829999999999998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"/>
    <s v="plays"/>
    <n v="105"/>
    <n v="89.59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"/>
    <s v="plays"/>
    <n v="105"/>
    <n v="80.400000000000006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"/>
    <s v="plays"/>
    <n v="105"/>
    <n v="32.97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"/>
    <s v="plays"/>
    <n v="105"/>
    <n v="45.48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"/>
    <s v="plays"/>
    <n v="105"/>
    <n v="51.22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"/>
    <s v="plays"/>
    <n v="105"/>
    <n v="64.16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"/>
    <s v="plays"/>
    <n v="105"/>
    <n v="114.29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"/>
    <s v="plays"/>
    <n v="105"/>
    <n v="136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"/>
    <s v="plays"/>
    <n v="105"/>
    <n v="39.380000000000003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"/>
    <s v="plays"/>
    <n v="105"/>
    <n v="54.14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"/>
    <s v="plays"/>
    <n v="105"/>
    <n v="40.9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"/>
    <s v="plays"/>
    <n v="105"/>
    <n v="21.1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"/>
    <s v="plays"/>
    <n v="105"/>
    <n v="55.13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"/>
    <s v="plays"/>
    <n v="105"/>
    <n v="29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"/>
    <s v="plays"/>
    <n v="105"/>
    <n v="56.07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"/>
    <s v="plays"/>
    <n v="105"/>
    <n v="80.72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"/>
    <s v="plays"/>
    <n v="105"/>
    <n v="86.23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"/>
    <s v="musical"/>
    <n v="105"/>
    <n v="75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"/>
    <s v="musical"/>
    <n v="105"/>
    <n v="70.03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"/>
    <s v="plays"/>
    <n v="105"/>
    <n v="79.540000000000006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"/>
    <s v="plays"/>
    <n v="105"/>
    <n v="107.57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"/>
    <s v="plays"/>
    <n v="105"/>
    <n v="139.56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4"/>
    <s v="television"/>
    <n v="104"/>
    <n v="69.27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"/>
    <s v="television"/>
    <n v="104"/>
    <n v="194.44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4"/>
    <s v="shorts"/>
    <n v="104"/>
    <n v="21.67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4"/>
    <s v="shorts"/>
    <n v="104"/>
    <n v="64.2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4"/>
    <s v="documentary"/>
    <n v="104"/>
    <n v="54.02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4"/>
    <s v="documentary"/>
    <n v="104"/>
    <n v="28.92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4"/>
    <s v="documentary"/>
    <n v="104"/>
    <n v="138.80000000000001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4"/>
    <s v="documentary"/>
    <n v="104"/>
    <n v="70.92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4"/>
    <s v="documentary"/>
    <n v="104"/>
    <n v="156.05000000000001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4"/>
    <s v="documentary"/>
    <n v="104"/>
    <n v="125.45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4"/>
    <s v="documentary"/>
    <n v="104"/>
    <n v="239.9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4"/>
    <s v="documentary"/>
    <n v="104"/>
    <n v="81.84999999999999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4"/>
    <s v="documentary"/>
    <n v="104"/>
    <n v="56.46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"/>
    <s v="documentary"/>
    <n v="104"/>
    <n v="711.0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5"/>
    <s v="nonfiction"/>
    <n v="104"/>
    <n v="42.35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2"/>
    <s v="rock"/>
    <n v="104"/>
    <n v="38.520000000000003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2"/>
    <s v="rock"/>
    <n v="104"/>
    <n v="60.86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2"/>
    <s v="rock"/>
    <n v="104"/>
    <n v="117.68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2"/>
    <s v="rock"/>
    <n v="104"/>
    <n v="79.83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2"/>
    <s v="rock"/>
    <n v="104"/>
    <n v="86.67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2"/>
    <s v="rock"/>
    <n v="104"/>
    <n v="32.5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2"/>
    <s v="metal"/>
    <n v="104"/>
    <n v="66.8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6"/>
    <s v="photobooks"/>
    <n v="104"/>
    <n v="130.16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6"/>
    <s v="photobooks"/>
    <n v="104"/>
    <n v="79.97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6"/>
    <s v="photobooks"/>
    <n v="104"/>
    <n v="123.38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6"/>
    <s v="photobooks"/>
    <n v="104"/>
    <n v="111.18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2"/>
    <s v="rock"/>
    <n v="104"/>
    <n v="46.13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2"/>
    <s v="rock"/>
    <n v="104"/>
    <n v="64.47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2"/>
    <s v="rock"/>
    <n v="104"/>
    <n v="27.15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2"/>
    <s v="rock"/>
    <n v="104"/>
    <n v="76.67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2"/>
    <s v="rock"/>
    <n v="104"/>
    <n v="46.07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5"/>
    <s v="nonfiction"/>
    <n v="104"/>
    <n v="66.7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2"/>
    <s v="rock"/>
    <n v="104"/>
    <n v="77.75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2"/>
    <s v="rock"/>
    <n v="104"/>
    <n v="56.41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5"/>
    <s v="radio &amp; podcasts"/>
    <n v="104"/>
    <n v="96.8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6"/>
    <s v="photobooks"/>
    <n v="104"/>
    <n v="48.04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2"/>
    <s v="rock"/>
    <n v="104"/>
    <n v="66.37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2"/>
    <s v="rock"/>
    <n v="104"/>
    <n v="75.849999999999994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2"/>
    <s v="rock"/>
    <n v="104"/>
    <n v="53.56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2"/>
    <s v="rock"/>
    <n v="104"/>
    <n v="34.6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2"/>
    <s v="rock"/>
    <n v="104"/>
    <n v="47.27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2"/>
    <s v="indie rock"/>
    <n v="104"/>
    <n v="57.78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"/>
    <s v="indie rock"/>
    <n v="104"/>
    <n v="62.12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"/>
    <s v="tabletop games"/>
    <n v="104"/>
    <n v="50.85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"/>
    <s v="rock"/>
    <n v="104"/>
    <n v="53.83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"/>
    <s v="indie rock"/>
    <n v="104"/>
    <n v="90.1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"/>
    <s v="indie rock"/>
    <n v="104"/>
    <n v="78.03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"/>
    <s v="indie rock"/>
    <n v="104"/>
    <n v="18.91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"/>
    <s v="indie rock"/>
    <n v="104"/>
    <n v="90.52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"/>
    <s v="classical music"/>
    <n v="104"/>
    <n v="82.33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"/>
    <s v="classical music"/>
    <n v="104"/>
    <n v="266.08999999999997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"/>
    <s v="classical music"/>
    <n v="104"/>
    <n v="55.77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3"/>
    <s v="spaces"/>
    <n v="104"/>
    <n v="922.22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s v="spaces"/>
    <n v="104"/>
    <n v="125.98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s v="plays"/>
    <n v="104"/>
    <n v="36.5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s v="plays"/>
    <n v="104"/>
    <n v="19.7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s v="spaces"/>
    <n v="104"/>
    <n v="90.2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s v="plays"/>
    <n v="104"/>
    <n v="52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s v="plays"/>
    <n v="104"/>
    <n v="63.11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s v="plays"/>
    <n v="104"/>
    <n v="59.52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s v="plays"/>
    <n v="104"/>
    <n v="81.13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s v="plays"/>
    <n v="104"/>
    <n v="177.62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s v="plays"/>
    <n v="104"/>
    <n v="71.67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s v="plays"/>
    <n v="104"/>
    <n v="866.67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s v="plays"/>
    <n v="104"/>
    <n v="96.2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s v="plays"/>
    <n v="104"/>
    <n v="38.33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s v="plays"/>
    <n v="104"/>
    <n v="54.55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s v="plays"/>
    <n v="104"/>
    <n v="111.89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s v="plays"/>
    <n v="104"/>
    <n v="34.6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s v="plays"/>
    <n v="104"/>
    <n v="55.89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s v="plays"/>
    <n v="104"/>
    <n v="27.07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s v="plays"/>
    <n v="104"/>
    <n v="199.17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s v="plays"/>
    <n v="104"/>
    <n v="70.569999999999993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s v="plays"/>
    <n v="104"/>
    <n v="81.78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s v="plays"/>
    <n v="104"/>
    <n v="186.07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s v="plays"/>
    <n v="104"/>
    <n v="52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s v="plays"/>
    <n v="104"/>
    <n v="66.510000000000005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s v="plays"/>
    <n v="104"/>
    <n v="145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s v="plays"/>
    <n v="104"/>
    <n v="43.13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s v="plays"/>
    <n v="104"/>
    <n v="39.380000000000003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s v="plays"/>
    <n v="104"/>
    <n v="97.5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s v="plays"/>
    <n v="104"/>
    <n v="57.78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s v="plays"/>
    <n v="104"/>
    <n v="26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s v="plays"/>
    <n v="104"/>
    <n v="36.96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s v="musical"/>
    <n v="104"/>
    <n v="99.54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s v="musical"/>
    <n v="104"/>
    <n v="135.63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4"/>
    <s v="television"/>
    <n v="103"/>
    <n v="137.21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4"/>
    <s v="shorts"/>
    <n v="103"/>
    <n v="43.04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4"/>
    <s v="shorts"/>
    <n v="103"/>
    <n v="15.77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4"/>
    <s v="shorts"/>
    <n v="103"/>
    <n v="60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4"/>
    <s v="shorts"/>
    <n v="103"/>
    <n v="88.57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4"/>
    <s v="documentary"/>
    <n v="103"/>
    <n v="78.2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4"/>
    <s v="documentary"/>
    <n v="103"/>
    <n v="115.45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4"/>
    <s v="documentary"/>
    <n v="103"/>
    <n v="106.62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4"/>
    <s v="documentary"/>
    <n v="103"/>
    <n v="109.19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4"/>
    <s v="documentary"/>
    <n v="103"/>
    <n v="86.55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4"/>
    <s v="documentary"/>
    <n v="103"/>
    <n v="79.400000000000006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4"/>
    <s v="documentary"/>
    <n v="103"/>
    <n v="193.05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4"/>
    <s v="documentary"/>
    <n v="103"/>
    <n v="86.85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"/>
    <s v="documentary"/>
    <n v="103"/>
    <n v="133.13999999999999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"/>
    <s v="documentary"/>
    <n v="103"/>
    <n v="91.48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"/>
    <s v="plays"/>
    <n v="103"/>
    <n v="34.75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5"/>
    <s v="nonfiction"/>
    <n v="103"/>
    <n v="77.27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2"/>
    <s v="rock"/>
    <n v="103"/>
    <n v="102.5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2"/>
    <s v="rock"/>
    <n v="103"/>
    <n v="88.33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2"/>
    <s v="rock"/>
    <n v="103"/>
    <n v="28.18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2"/>
    <s v="metal"/>
    <n v="103"/>
    <n v="31.91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2"/>
    <s v="electronic music"/>
    <n v="103"/>
    <n v="69.67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2"/>
    <s v="electronic music"/>
    <n v="103"/>
    <n v="50.59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6"/>
    <s v="photobooks"/>
    <n v="103"/>
    <n v="234.7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6"/>
    <s v="photobooks"/>
    <n v="103"/>
    <n v="148.57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"/>
    <s v="plays"/>
    <n v="103"/>
    <n v="70.86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2"/>
    <s v="rock"/>
    <n v="103"/>
    <n v="62.17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6"/>
    <s v="photobooks"/>
    <n v="103"/>
    <n v="64.16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6"/>
    <s v="photobooks"/>
    <n v="103"/>
    <n v="111.53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6"/>
    <s v="photobooks"/>
    <n v="103"/>
    <n v="156.1699999999999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2"/>
    <s v="rock"/>
    <n v="103"/>
    <n v="66.69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2"/>
    <s v="pop"/>
    <n v="103"/>
    <n v="80.18000000000000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2"/>
    <s v="pop"/>
    <n v="103"/>
    <n v="132.44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2"/>
    <s v="pop"/>
    <n v="103"/>
    <n v="70.78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2"/>
    <s v="pop"/>
    <n v="103"/>
    <n v="44.61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2"/>
    <s v="faith"/>
    <n v="103"/>
    <n v="24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6"/>
    <s v="photobooks"/>
    <n v="103"/>
    <n v="168.6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6"/>
    <s v="photobooks"/>
    <n v="103"/>
    <n v="47.13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"/>
    <s v="rock"/>
    <n v="103"/>
    <n v="73.569999999999993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2"/>
    <s v="indie rock"/>
    <n v="103"/>
    <n v="56.36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2"/>
    <s v="indie rock"/>
    <n v="103"/>
    <n v="77.349999999999994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"/>
    <s v="rock"/>
    <n v="103"/>
    <n v="68.010000000000005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"/>
    <s v="rock"/>
    <n v="103"/>
    <n v="65.38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"/>
    <s v="electronic music"/>
    <n v="103"/>
    <n v="33.24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1"/>
    <s v="tabletop games"/>
    <n v="103"/>
    <n v="148.0800000000000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"/>
    <s v="indie rock"/>
    <n v="103"/>
    <n v="40.08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"/>
    <s v="indie rock"/>
    <n v="103"/>
    <n v="28.66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"/>
    <s v="indie rock"/>
    <n v="103"/>
    <n v="50.37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"/>
    <s v="indie rock"/>
    <n v="103"/>
    <n v="51.6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"/>
    <s v="classical music"/>
    <n v="103"/>
    <n v="95.74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"/>
    <s v="classical music"/>
    <n v="103"/>
    <n v="43.62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"/>
    <s v="classical music"/>
    <n v="103"/>
    <n v="67.42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"/>
    <s v="plays"/>
    <n v="103"/>
    <n v="102.5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"/>
    <s v="plays"/>
    <n v="103"/>
    <n v="73.20999999999999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"/>
    <s v="plays"/>
    <n v="103"/>
    <n v="87.36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"/>
    <s v="plays"/>
    <n v="103"/>
    <n v="60.78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"/>
    <s v="musical"/>
    <n v="103"/>
    <n v="175.51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"/>
    <s v="musical"/>
    <n v="103"/>
    <n v="47.57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"/>
    <s v="musical"/>
    <n v="103"/>
    <n v="329.2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"/>
    <s v="spaces"/>
    <n v="103"/>
    <n v="94.41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"/>
    <s v="spaces"/>
    <n v="103"/>
    <n v="118.97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"/>
    <s v="spaces"/>
    <n v="103"/>
    <n v="87.7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"/>
    <s v="spaces"/>
    <n v="103"/>
    <n v="242.28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"/>
    <s v="spaces"/>
    <n v="103"/>
    <n v="120.17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"/>
    <s v="plays"/>
    <n v="103"/>
    <n v="100.5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"/>
    <s v="plays"/>
    <n v="103"/>
    <n v="139.19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"/>
    <s v="plays"/>
    <n v="103"/>
    <n v="36.61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"/>
    <s v="plays"/>
    <n v="103"/>
    <n v="85.53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"/>
    <s v="plays"/>
    <n v="103"/>
    <n v="115.87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"/>
    <s v="plays"/>
    <n v="103"/>
    <n v="23.87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"/>
    <s v="plays"/>
    <n v="103"/>
    <n v="93.81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"/>
    <s v="plays"/>
    <n v="103"/>
    <n v="52.55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"/>
    <s v="plays"/>
    <n v="103"/>
    <n v="76.03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"/>
    <s v="plays"/>
    <n v="103"/>
    <n v="68.67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"/>
    <s v="plays"/>
    <n v="103"/>
    <n v="134.26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"/>
    <s v="plays"/>
    <n v="103"/>
    <n v="26.67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"/>
    <s v="plays"/>
    <n v="103"/>
    <n v="173.7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"/>
    <s v="plays"/>
    <n v="103"/>
    <n v="63.57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"/>
    <s v="plays"/>
    <n v="103"/>
    <n v="297.02999999999997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"/>
    <s v="plays"/>
    <n v="103"/>
    <n v="40.29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"/>
    <s v="plays"/>
    <n v="103"/>
    <n v="59.65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"/>
    <s v="plays"/>
    <n v="103"/>
    <n v="90.68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"/>
    <s v="plays"/>
    <n v="103"/>
    <n v="57.22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"/>
    <s v="plays"/>
    <n v="103"/>
    <n v="66.959999999999994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"/>
    <s v="plays"/>
    <n v="103"/>
    <n v="44.85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"/>
    <s v="plays"/>
    <n v="103"/>
    <n v="39.54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"/>
    <s v="plays"/>
    <n v="103"/>
    <n v="77.73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"/>
    <s v="plays"/>
    <n v="103"/>
    <n v="39.49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"/>
    <s v="plays"/>
    <n v="103"/>
    <n v="53.36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"/>
    <s v="plays"/>
    <n v="103"/>
    <n v="62.05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"/>
    <s v="plays"/>
    <n v="103"/>
    <n v="66.13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"/>
    <s v="plays"/>
    <n v="103"/>
    <n v="83.57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"/>
    <s v="plays"/>
    <n v="103"/>
    <n v="132.96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"/>
    <s v="plays"/>
    <n v="103"/>
    <n v="49.55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"/>
    <s v="musical"/>
    <n v="103"/>
    <n v="172.23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"/>
    <s v="musical"/>
    <n v="103"/>
    <n v="106.93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4"/>
    <s v="television"/>
    <n v="102"/>
    <n v="83.75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4"/>
    <s v="television"/>
    <n v="102"/>
    <n v="221.52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4"/>
    <s v="shorts"/>
    <n v="102"/>
    <n v="111.38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4"/>
    <s v="documentary"/>
    <n v="102"/>
    <n v="154.41999999999999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4"/>
    <s v="documentary"/>
    <n v="102"/>
    <n v="85.34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4"/>
    <s v="documentary"/>
    <n v="102"/>
    <n v="105.32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4"/>
    <s v="documentary"/>
    <n v="102"/>
    <n v="104.82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4"/>
    <s v="documentary"/>
    <n v="102"/>
    <n v="58.41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4"/>
    <s v="documentary"/>
    <n v="102"/>
    <n v="119.99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"/>
    <s v="documentary"/>
    <n v="102"/>
    <n v="92.32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"/>
    <s v="documentary"/>
    <n v="102"/>
    <n v="68.099999999999994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3"/>
    <s v="plays"/>
    <n v="102"/>
    <n v="150.15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"/>
    <s v="nonfiction"/>
    <n v="102"/>
    <n v="141.41999999999999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"/>
    <s v="nonfiction"/>
    <n v="102"/>
    <n v="82.52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5"/>
    <s v="nonfiction"/>
    <n v="102"/>
    <n v="37.47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5"/>
    <s v="nonfiction"/>
    <n v="102"/>
    <n v="134.21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5"/>
    <s v="nonfiction"/>
    <n v="102"/>
    <n v="51.47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"/>
    <s v="rock"/>
    <n v="102"/>
    <n v="148.78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"/>
    <s v="electronic music"/>
    <n v="102"/>
    <n v="48.62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6"/>
    <s v="photobooks"/>
    <n v="102"/>
    <n v="55.37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6"/>
    <s v="photobooks"/>
    <n v="102"/>
    <n v="165.35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6"/>
    <s v="photobooks"/>
    <n v="102"/>
    <n v="61.53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"/>
    <s v="rock"/>
    <n v="102"/>
    <n v="82.54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"/>
    <s v="rock"/>
    <n v="102"/>
    <n v="140.86000000000001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"/>
    <s v="rock"/>
    <n v="102"/>
    <n v="246.29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3"/>
    <s v="plays"/>
    <n v="102"/>
    <n v="32.270000000000003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3"/>
    <s v="plays"/>
    <n v="102"/>
    <n v="127.79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3"/>
    <s v="plays"/>
    <n v="102"/>
    <n v="39.83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5"/>
    <s v="nonfiction"/>
    <n v="102"/>
    <n v="82.42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5"/>
    <s v="nonfiction"/>
    <n v="102"/>
    <n v="230.19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"/>
    <s v="rock"/>
    <n v="102"/>
    <n v="196.83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5"/>
    <s v="radio &amp; podcasts"/>
    <n v="102"/>
    <n v="33.19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"/>
    <s v="rock"/>
    <n v="102"/>
    <n v="39.04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"/>
    <s v="rock"/>
    <n v="102"/>
    <n v="107.98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"/>
    <s v="rock"/>
    <n v="102"/>
    <n v="86.49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6"/>
    <s v="photobooks"/>
    <n v="102"/>
    <n v="103.64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"/>
    <s v="rock"/>
    <n v="102"/>
    <n v="67.39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"/>
    <s v="rock"/>
    <n v="102"/>
    <n v="50.88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"/>
    <s v="rock"/>
    <n v="102"/>
    <n v="51.04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"/>
    <s v="rock"/>
    <n v="102"/>
    <n v="58.21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"/>
    <s v="rock"/>
    <n v="102"/>
    <n v="88.04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"/>
    <s v="indie rock"/>
    <n v="102"/>
    <n v="42.24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"/>
    <s v="indie rock"/>
    <n v="102"/>
    <n v="196.34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"/>
    <s v="indie rock"/>
    <n v="102"/>
    <n v="35.549999999999997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"/>
    <s v="indie rock"/>
    <n v="102"/>
    <n v="66.83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"/>
    <s v="indie rock"/>
    <n v="102"/>
    <n v="43.57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"/>
    <s v="electronic music"/>
    <n v="102"/>
    <n v="42.33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"/>
    <s v="electronic music"/>
    <n v="102"/>
    <n v="53.42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"/>
    <s v="classical music"/>
    <n v="102"/>
    <n v="177.21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"/>
    <s v="classical music"/>
    <n v="102"/>
    <n v="57.54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"/>
    <s v="classical music"/>
    <n v="102"/>
    <n v="165.16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3"/>
    <s v="spaces"/>
    <n v="102"/>
    <n v="164.94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3"/>
    <s v="spaces"/>
    <n v="102"/>
    <n v="108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3"/>
    <s v="plays"/>
    <n v="102"/>
    <n v="33.94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3"/>
    <s v="plays"/>
    <n v="102"/>
    <n v="121.9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3"/>
    <s v="musical"/>
    <n v="102"/>
    <n v="231.66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3"/>
    <s v="musical"/>
    <n v="102"/>
    <n v="255.17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3"/>
    <s v="plays"/>
    <n v="102"/>
    <n v="58.62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3"/>
    <s v="spaces"/>
    <n v="102"/>
    <n v="86.49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"/>
    <s v="plays"/>
    <n v="102"/>
    <n v="62.92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"/>
    <s v="plays"/>
    <n v="102"/>
    <n v="80.16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"/>
    <s v="plays"/>
    <n v="102"/>
    <n v="46.71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"/>
    <s v="plays"/>
    <n v="102"/>
    <n v="106.57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"/>
    <s v="plays"/>
    <n v="102"/>
    <n v="66.59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"/>
    <s v="plays"/>
    <n v="102"/>
    <n v="141.71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"/>
    <s v="plays"/>
    <n v="102"/>
    <n v="52.49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"/>
    <s v="plays"/>
    <n v="102"/>
    <n v="193.62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"/>
    <s v="plays"/>
    <n v="102"/>
    <n v="119.19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"/>
    <s v="plays"/>
    <n v="102"/>
    <n v="177.09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"/>
    <s v="plays"/>
    <n v="102"/>
    <n v="53.18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"/>
    <s v="plays"/>
    <n v="102"/>
    <n v="116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"/>
    <s v="plays"/>
    <n v="102"/>
    <n v="61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"/>
    <s v="plays"/>
    <n v="102"/>
    <n v="203.2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"/>
    <s v="plays"/>
    <n v="102"/>
    <n v="125.12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"/>
    <s v="plays"/>
    <n v="102"/>
    <n v="141.29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"/>
    <s v="plays"/>
    <n v="102"/>
    <n v="204.05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"/>
    <s v="plays"/>
    <n v="102"/>
    <n v="145.65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"/>
    <s v="plays"/>
    <n v="102"/>
    <n v="152.5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"/>
    <s v="plays"/>
    <n v="102"/>
    <n v="136.85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"/>
    <s v="plays"/>
    <n v="102"/>
    <n v="78.209999999999994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"/>
    <s v="plays"/>
    <n v="102"/>
    <n v="55.6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"/>
    <s v="plays"/>
    <n v="102"/>
    <n v="85.21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"/>
    <s v="plays"/>
    <n v="102"/>
    <n v="69.819999999999993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"/>
    <s v="plays"/>
    <n v="102"/>
    <n v="44.76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"/>
    <s v="plays"/>
    <n v="102"/>
    <n v="55.01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"/>
    <s v="plays"/>
    <n v="102"/>
    <n v="88.7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"/>
    <s v="plays"/>
    <n v="102"/>
    <n v="40.2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"/>
    <s v="plays"/>
    <n v="102"/>
    <n v="105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"/>
    <s v="plays"/>
    <n v="102"/>
    <n v="137.24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"/>
    <s v="plays"/>
    <n v="102"/>
    <n v="99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"/>
    <s v="plays"/>
    <n v="102"/>
    <n v="66.150000000000006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"/>
    <s v="plays"/>
    <n v="102"/>
    <n v="59.21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"/>
    <s v="plays"/>
    <n v="102"/>
    <n v="164.62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"/>
    <s v="plays"/>
    <n v="102"/>
    <n v="24.29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"/>
    <s v="plays"/>
    <n v="102"/>
    <n v="61.1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"/>
    <s v="plays"/>
    <n v="102"/>
    <n v="47.41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"/>
    <s v="plays"/>
    <n v="102"/>
    <n v="84.85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"/>
    <s v="plays"/>
    <n v="102"/>
    <n v="235.46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"/>
    <s v="plays"/>
    <n v="102"/>
    <n v="53.4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"/>
    <s v="plays"/>
    <n v="102"/>
    <n v="106.84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"/>
    <s v="plays"/>
    <n v="102"/>
    <n v="105.52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"/>
    <s v="plays"/>
    <n v="102"/>
    <n v="72.89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"/>
    <s v="musical"/>
    <n v="102"/>
    <n v="59.04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"/>
    <s v="musical"/>
    <n v="102"/>
    <n v="75.37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"/>
    <s v="plays"/>
    <n v="102"/>
    <n v="120.12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4"/>
    <s v="television"/>
    <n v="101"/>
    <n v="159.82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4"/>
    <s v="television"/>
    <n v="101"/>
    <n v="158.68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4"/>
    <s v="television"/>
    <n v="101"/>
    <n v="147.71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4"/>
    <s v="television"/>
    <n v="101"/>
    <n v="41.94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4"/>
    <s v="television"/>
    <n v="101"/>
    <n v="76.45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"/>
    <s v="television"/>
    <n v="101"/>
    <n v="126.69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4"/>
    <s v="television"/>
    <n v="101"/>
    <n v="194.23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4"/>
    <s v="shorts"/>
    <n v="101"/>
    <n v="186.11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4"/>
    <s v="documentary"/>
    <n v="101"/>
    <n v="589.95000000000005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4"/>
    <s v="documentary"/>
    <n v="101"/>
    <n v="215.86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4"/>
    <s v="documentary"/>
    <n v="101"/>
    <n v="254.39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4"/>
    <s v="documentary"/>
    <n v="101"/>
    <n v="201.22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4"/>
    <s v="documentary"/>
    <n v="101"/>
    <n v="141.75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4"/>
    <s v="documentary"/>
    <n v="101"/>
    <n v="200.89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4"/>
    <s v="documentary"/>
    <n v="101"/>
    <n v="95.7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4"/>
    <s v="documentary"/>
    <n v="101"/>
    <n v="146.65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4"/>
    <s v="documentary"/>
    <n v="101"/>
    <n v="97.9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4"/>
    <s v="documentary"/>
    <n v="101"/>
    <n v="139.83000000000001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4"/>
    <s v="documentary"/>
    <n v="101"/>
    <n v="347.85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4"/>
    <s v="documentary"/>
    <n v="101"/>
    <n v="287.31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4"/>
    <s v="documentary"/>
    <n v="101"/>
    <n v="104.26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4"/>
    <s v="documentary"/>
    <n v="101"/>
    <n v="90.62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"/>
    <s v="documentary"/>
    <n v="101"/>
    <n v="160.16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"/>
    <s v="documentary"/>
    <n v="101"/>
    <n v="125.79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"/>
    <s v="documentary"/>
    <n v="101"/>
    <n v="216.75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3"/>
    <s v="plays"/>
    <n v="101"/>
    <n v="63.83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3"/>
    <s v="plays"/>
    <n v="101"/>
    <n v="25.16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"/>
    <s v="nonfiction"/>
    <n v="101"/>
    <n v="72.430000000000007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2"/>
    <s v="rock"/>
    <n v="101"/>
    <n v="112.61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2"/>
    <s v="rock"/>
    <n v="101"/>
    <n v="81.069999999999993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2"/>
    <s v="rock"/>
    <n v="101"/>
    <n v="113.88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2"/>
    <s v="rock"/>
    <n v="101"/>
    <n v="97.99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2"/>
    <s v="rock"/>
    <n v="101"/>
    <n v="109.71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2"/>
    <s v="metal"/>
    <n v="101"/>
    <n v="53.89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6"/>
    <s v="photobooks"/>
    <n v="101"/>
    <n v="299.22000000000003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6"/>
    <s v="photobooks"/>
    <n v="101"/>
    <n v="211.48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6"/>
    <s v="photobooks"/>
    <n v="101"/>
    <n v="168.5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2"/>
    <s v="rock"/>
    <n v="101"/>
    <n v="38.94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3"/>
    <s v="plays"/>
    <n v="101"/>
    <n v="65.16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5"/>
    <s v="nonfiction"/>
    <n v="101"/>
    <n v="168.78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5"/>
    <s v="radio &amp; podcasts"/>
    <n v="101"/>
    <n v="44.67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6"/>
    <s v="photobooks"/>
    <n v="101"/>
    <n v="67.84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6"/>
    <s v="photobooks"/>
    <n v="101"/>
    <n v="39.92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6"/>
    <s v="photobooks"/>
    <n v="101"/>
    <n v="135.6699999999999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2"/>
    <s v="rock"/>
    <n v="101"/>
    <n v="137.31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2"/>
    <s v="rock"/>
    <n v="101"/>
    <n v="87.83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2"/>
    <s v="rock"/>
    <n v="101"/>
    <n v="52.83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2"/>
    <s v="rock"/>
    <n v="101"/>
    <n v="42.11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2"/>
    <s v="rock"/>
    <n v="101"/>
    <n v="74.95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2"/>
    <s v="rock"/>
    <n v="101"/>
    <n v="45.88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2"/>
    <s v="rock"/>
    <n v="101"/>
    <n v="62.81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2"/>
    <s v="pop"/>
    <n v="101"/>
    <n v="97.5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2"/>
    <s v="pop"/>
    <n v="101"/>
    <n v="47.19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2"/>
    <s v="pop"/>
    <n v="101"/>
    <n v="100.75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2"/>
    <s v="pop"/>
    <n v="101"/>
    <n v="64.709999999999994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2"/>
    <s v="pop"/>
    <n v="101"/>
    <n v="26.15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2"/>
    <s v="faith"/>
    <n v="101"/>
    <n v="74.58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2"/>
    <s v="rock"/>
    <n v="101"/>
    <n v="53.16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2"/>
    <s v="rock"/>
    <n v="101"/>
    <n v="83.89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2"/>
    <s v="rock"/>
    <n v="101"/>
    <n v="76.05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2"/>
    <s v="rock"/>
    <n v="101"/>
    <n v="53.29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2"/>
    <s v="indie rock"/>
    <n v="101"/>
    <n v="41.7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"/>
    <s v="indie rock"/>
    <n v="101"/>
    <n v="115.09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"/>
    <s v="indie rock"/>
    <n v="101"/>
    <n v="110.49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"/>
    <s v="indie rock"/>
    <n v="101"/>
    <n v="526.46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"/>
    <s v="indie rock"/>
    <n v="101"/>
    <n v="91.59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"/>
    <s v="indie rock"/>
    <n v="101"/>
    <n v="116.96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"/>
    <s v="electronic music"/>
    <n v="101"/>
    <n v="47.22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"/>
    <s v="electronic music"/>
    <n v="101"/>
    <n v="51.3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"/>
    <s v="rock"/>
    <n v="101"/>
    <n v="63.03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"/>
    <s v="rock"/>
    <n v="101"/>
    <n v="52.95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"/>
    <s v="rock"/>
    <n v="101"/>
    <n v="115.71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"/>
    <s v="indie rock"/>
    <n v="101"/>
    <n v="53.47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"/>
    <s v="indie rock"/>
    <n v="101"/>
    <n v="109.11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"/>
    <s v="indie rock"/>
    <n v="101"/>
    <n v="82.5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"/>
    <s v="indie rock"/>
    <n v="101"/>
    <n v="38.85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"/>
    <s v="classical music"/>
    <n v="101"/>
    <n v="88.44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"/>
    <s v="classical music"/>
    <n v="101"/>
    <n v="43.7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3"/>
    <s v="spaces"/>
    <n v="101"/>
    <n v="53.95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3"/>
    <s v="plays"/>
    <n v="101"/>
    <n v="126.46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3"/>
    <s v="plays"/>
    <n v="101"/>
    <n v="36.47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3"/>
    <s v="musical"/>
    <n v="101"/>
    <n v="162.77000000000001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3"/>
    <s v="musical"/>
    <n v="101"/>
    <n v="90.54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"/>
    <s v="musical"/>
    <n v="101"/>
    <n v="126.72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3"/>
    <s v="plays"/>
    <n v="101"/>
    <n v="25.69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3"/>
    <s v="plays"/>
    <n v="101"/>
    <n v="110.22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"/>
    <s v="spaces"/>
    <n v="101"/>
    <n v="178.53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"/>
    <s v="spaces"/>
    <n v="101"/>
    <n v="116.73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"/>
    <s v="spaces"/>
    <n v="101"/>
    <n v="103.17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"/>
    <s v="spaces"/>
    <n v="101"/>
    <n v="234.67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"/>
    <s v="spaces"/>
    <n v="101"/>
    <n v="162.71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"/>
    <s v="spaces"/>
    <n v="101"/>
    <n v="37.2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"/>
    <s v="plays"/>
    <n v="101"/>
    <n v="33.99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"/>
    <s v="plays"/>
    <n v="101"/>
    <n v="98.54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"/>
    <s v="plays"/>
    <n v="101"/>
    <n v="131.91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"/>
    <s v="plays"/>
    <n v="101"/>
    <n v="46.77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"/>
    <s v="plays"/>
    <n v="101"/>
    <n v="256.37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"/>
    <s v="plays"/>
    <n v="101"/>
    <n v="182.91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"/>
    <s v="plays"/>
    <n v="101"/>
    <n v="131.13999999999999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"/>
    <s v="plays"/>
    <n v="101"/>
    <n v="88.74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"/>
    <s v="plays"/>
    <n v="101"/>
    <n v="60.48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"/>
    <s v="plays"/>
    <n v="101"/>
    <n v="70.77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"/>
    <s v="plays"/>
    <n v="101"/>
    <n v="54.91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"/>
    <s v="plays"/>
    <n v="101"/>
    <n v="66.45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"/>
    <s v="plays"/>
    <n v="101"/>
    <n v="142.28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"/>
    <s v="plays"/>
    <n v="101"/>
    <n v="24.55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"/>
    <s v="plays"/>
    <n v="101"/>
    <n v="114.13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"/>
    <s v="plays"/>
    <n v="101"/>
    <n v="93.61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"/>
    <s v="plays"/>
    <n v="101"/>
    <n v="56.33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"/>
    <s v="plays"/>
    <n v="101"/>
    <n v="96.19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"/>
    <s v="plays"/>
    <n v="101"/>
    <n v="126.72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"/>
    <s v="plays"/>
    <n v="101"/>
    <n v="302.31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"/>
    <s v="plays"/>
    <n v="101"/>
    <n v="104.99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"/>
    <s v="plays"/>
    <n v="101"/>
    <n v="76.650000000000006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"/>
    <s v="plays"/>
    <n v="101"/>
    <n v="72.05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"/>
    <s v="plays"/>
    <n v="101"/>
    <n v="103.21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"/>
    <s v="plays"/>
    <n v="101"/>
    <n v="84.17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"/>
    <s v="plays"/>
    <n v="101"/>
    <n v="41.13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"/>
    <s v="plays"/>
    <n v="101"/>
    <n v="33.57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"/>
    <s v="plays"/>
    <n v="101"/>
    <n v="145.87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"/>
    <s v="plays"/>
    <n v="101"/>
    <n v="64.47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"/>
    <s v="plays"/>
    <n v="101"/>
    <n v="51.79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"/>
    <s v="plays"/>
    <n v="101"/>
    <n v="55.33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"/>
    <s v="plays"/>
    <n v="101"/>
    <n v="35.950000000000003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"/>
    <s v="plays"/>
    <n v="101"/>
    <n v="60.33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"/>
    <s v="plays"/>
    <n v="101"/>
    <n v="79.89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"/>
    <s v="plays"/>
    <n v="101"/>
    <n v="72.39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"/>
    <s v="plays"/>
    <n v="101"/>
    <n v="95.95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"/>
    <s v="plays"/>
    <n v="101"/>
    <n v="45.11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"/>
    <s v="plays"/>
    <n v="101"/>
    <n v="59.12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"/>
    <s v="plays"/>
    <n v="101"/>
    <n v="99.34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"/>
    <s v="plays"/>
    <n v="101"/>
    <n v="18.27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"/>
    <s v="plays"/>
    <n v="101"/>
    <n v="35.49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"/>
    <s v="plays"/>
    <n v="101"/>
    <n v="36.07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"/>
    <s v="plays"/>
    <n v="101"/>
    <n v="60.91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"/>
    <s v="plays"/>
    <n v="101"/>
    <n v="75.5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"/>
    <s v="plays"/>
    <n v="101"/>
    <n v="202.85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"/>
    <s v="plays"/>
    <n v="101"/>
    <n v="88.25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"/>
    <s v="plays"/>
    <n v="101"/>
    <n v="59.17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"/>
    <s v="plays"/>
    <n v="101"/>
    <n v="63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"/>
    <s v="plays"/>
    <n v="101"/>
    <n v="310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"/>
    <s v="plays"/>
    <n v="101"/>
    <n v="114.55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"/>
    <s v="plays"/>
    <n v="101"/>
    <n v="61.06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"/>
    <s v="musical"/>
    <n v="101"/>
    <n v="267.64999999999998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"/>
    <s v="musical"/>
    <n v="101"/>
    <n v="55.5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"/>
    <s v="plays"/>
    <n v="101"/>
    <n v="53.29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"/>
    <s v="plays"/>
    <n v="101"/>
    <n v="78.52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"/>
    <s v="plays"/>
    <n v="101"/>
    <n v="1008.2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"/>
    <s v="plays"/>
    <n v="101"/>
    <n v="63.28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4"/>
    <s v="television"/>
    <n v="100"/>
    <n v="291.79000000000002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4"/>
    <s v="television"/>
    <n v="100"/>
    <n v="171.84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4"/>
    <s v="television"/>
    <n v="100"/>
    <n v="80.16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4"/>
    <s v="television"/>
    <n v="100"/>
    <n v="169.61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4"/>
    <s v="television"/>
    <n v="100"/>
    <n v="13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4"/>
    <s v="television"/>
    <n v="100"/>
    <n v="320.45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"/>
    <s v="television"/>
    <n v="100"/>
    <n v="105.26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"/>
    <s v="television"/>
    <n v="100"/>
    <n v="133.33000000000001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"/>
    <s v="television"/>
    <n v="100"/>
    <n v="137.93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4"/>
    <s v="television"/>
    <n v="100"/>
    <n v="27.27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4"/>
    <s v="television"/>
    <n v="100"/>
    <n v="606.82000000000005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4"/>
    <s v="shorts"/>
    <n v="100"/>
    <n v="50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4"/>
    <s v="shorts"/>
    <n v="100"/>
    <n v="40.01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4"/>
    <s v="shorts"/>
    <n v="100"/>
    <n v="71.430000000000007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4"/>
    <s v="shorts"/>
    <n v="100"/>
    <n v="31.38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4"/>
    <s v="shorts"/>
    <n v="100"/>
    <n v="192.31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4"/>
    <s v="shorts"/>
    <n v="100"/>
    <n v="100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4"/>
    <s v="shorts"/>
    <n v="100"/>
    <n v="167.49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4"/>
    <s v="science fiction"/>
    <n v="100"/>
    <n v="500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4"/>
    <s v="documentary"/>
    <n v="100"/>
    <n v="100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4"/>
    <s v="documentary"/>
    <n v="100"/>
    <n v="93.02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4"/>
    <s v="documentary"/>
    <n v="100"/>
    <n v="169.85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4"/>
    <s v="documentary"/>
    <n v="100"/>
    <n v="46.23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4"/>
    <s v="documentary"/>
    <n v="100"/>
    <n v="71.430000000000007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"/>
    <s v="documentary"/>
    <n v="100"/>
    <n v="202.42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"/>
    <s v="documentary"/>
    <n v="100"/>
    <n v="110.07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"/>
    <s v="plays"/>
    <n v="100"/>
    <n v="1000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"/>
    <s v="plays"/>
    <n v="100"/>
    <n v="129.03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3"/>
    <s v="plays"/>
    <n v="100"/>
    <n v="117.88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5"/>
    <s v="nonfiction"/>
    <n v="100"/>
    <n v="143.36000000000001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"/>
    <s v="nonfiction"/>
    <n v="100"/>
    <n v="127.33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"/>
    <s v="nonfiction"/>
    <n v="100"/>
    <n v="45.57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2"/>
    <s v="rock"/>
    <n v="100"/>
    <n v="50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2"/>
    <s v="rock"/>
    <n v="100"/>
    <n v="41.85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2"/>
    <s v="rock"/>
    <n v="100"/>
    <n v="178.61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2"/>
    <s v="rock"/>
    <n v="100"/>
    <n v="305.56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2"/>
    <s v="rock"/>
    <n v="100"/>
    <n v="104.65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2"/>
    <s v="rock"/>
    <n v="100"/>
    <n v="224.13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2"/>
    <s v="rock"/>
    <n v="100"/>
    <n v="126.81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2"/>
    <s v="metal"/>
    <n v="100"/>
    <n v="10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2"/>
    <s v="metal"/>
    <n v="100"/>
    <n v="18.75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2"/>
    <s v="metal"/>
    <n v="100"/>
    <n v="30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2"/>
    <s v="metal"/>
    <n v="100"/>
    <n v="50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2"/>
    <s v="electronic music"/>
    <n v="100"/>
    <n v="57.38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2"/>
    <s v="rock"/>
    <n v="100"/>
    <n v="190.9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3"/>
    <s v="plays"/>
    <n v="100"/>
    <n v="65.87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"/>
    <s v="plays"/>
    <n v="100"/>
    <n v="50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5"/>
    <s v="nonfiction"/>
    <n v="100"/>
    <n v="40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2"/>
    <s v="rock"/>
    <n v="100"/>
    <n v="81.739999999999995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2"/>
    <s v="rock"/>
    <n v="100"/>
    <n v="46.95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2"/>
    <s v="rock"/>
    <n v="100"/>
    <n v="66.69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2"/>
    <s v="rock"/>
    <n v="100"/>
    <n v="172.41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2"/>
    <s v="rock"/>
    <n v="100"/>
    <n v="94.74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2"/>
    <s v="pop"/>
    <n v="100"/>
    <n v="42.86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2"/>
    <s v="pop"/>
    <n v="100"/>
    <n v="156.77000000000001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2"/>
    <s v="faith"/>
    <n v="100"/>
    <n v="171.43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6"/>
    <s v="photobooks"/>
    <n v="100"/>
    <n v="89.93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2"/>
    <s v="rock"/>
    <n v="100"/>
    <n v="27.27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2"/>
    <s v="rock"/>
    <n v="100"/>
    <n v="75.05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2"/>
    <s v="rock"/>
    <n v="100"/>
    <n v="417.33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2"/>
    <s v="rock"/>
    <n v="100"/>
    <n v="35.770000000000003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2"/>
    <s v="rock"/>
    <n v="100"/>
    <n v="52.63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2"/>
    <s v="rock"/>
    <n v="100"/>
    <n v="37.630000000000003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2"/>
    <s v="rock"/>
    <n v="100"/>
    <n v="50.04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2"/>
    <s v="rock"/>
    <n v="100"/>
    <n v="136.36000000000001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2"/>
    <s v="indie rock"/>
    <n v="100"/>
    <n v="42.8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"/>
    <s v="indie rock"/>
    <n v="100"/>
    <n v="113.64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"/>
    <s v="indie rock"/>
    <n v="100"/>
    <n v="78.95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"/>
    <s v="indie rock"/>
    <n v="100"/>
    <n v="188.13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"/>
    <s v="indie rock"/>
    <n v="100"/>
    <n v="52.82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"/>
    <s v="indie rock"/>
    <n v="100"/>
    <n v="27.27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"/>
    <s v="rock"/>
    <n v="100"/>
    <n v="21.86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"/>
    <s v="rock"/>
    <n v="100"/>
    <n v="76.9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"/>
    <s v="rock"/>
    <n v="100"/>
    <n v="65.87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"/>
    <s v="electronic music"/>
    <n v="100"/>
    <n v="285.70999999999998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"/>
    <s v="tabletop games"/>
    <n v="100"/>
    <n v="43.9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"/>
    <s v="rock"/>
    <n v="100"/>
    <n v="107.21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"/>
    <s v="rock"/>
    <n v="100"/>
    <n v="40.04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"/>
    <s v="indie rock"/>
    <n v="100"/>
    <n v="48.08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"/>
    <s v="indie rock"/>
    <n v="100"/>
    <n v="42.55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"/>
    <s v="indie rock"/>
    <n v="100"/>
    <n v="131.58000000000001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"/>
    <s v="indie rock"/>
    <n v="100"/>
    <n v="250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"/>
    <s v="indie rock"/>
    <n v="100"/>
    <n v="40.04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"/>
    <s v="indie rock"/>
    <n v="100"/>
    <n v="39.49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"/>
    <s v="indie rock"/>
    <n v="100"/>
    <n v="600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"/>
    <s v="classical music"/>
    <n v="100"/>
    <n v="185.19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"/>
    <s v="classical music"/>
    <n v="100"/>
    <n v="100.33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"/>
    <s v="classical music"/>
    <n v="100"/>
    <n v="135.41999999999999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"/>
    <s v="classical music"/>
    <n v="100"/>
    <n v="74.069999999999993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"/>
    <s v="classical music"/>
    <n v="100"/>
    <n v="169.92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"/>
    <s v="classical music"/>
    <n v="100"/>
    <n v="143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3"/>
    <s v="plays"/>
    <n v="100"/>
    <n v="65.38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3"/>
    <s v="plays"/>
    <n v="100"/>
    <n v="92.8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"/>
    <s v="plays"/>
    <n v="100"/>
    <n v="28.57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"/>
    <s v="plays"/>
    <n v="100"/>
    <n v="63.83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3"/>
    <s v="plays"/>
    <n v="100"/>
    <n v="98.31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"/>
    <s v="plays"/>
    <n v="100"/>
    <n v="272.73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"/>
    <s v="plays"/>
    <n v="100"/>
    <n v="40.479999999999997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"/>
    <s v="musical"/>
    <n v="100"/>
    <n v="83.33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"/>
    <s v="musical"/>
    <n v="100"/>
    <n v="30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"/>
    <s v="musical"/>
    <n v="100"/>
    <n v="41.67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3"/>
    <s v="plays"/>
    <n v="100"/>
    <n v="74.53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3"/>
    <s v="plays"/>
    <n v="100"/>
    <n v="70.88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3"/>
    <s v="spaces"/>
    <n v="100"/>
    <n v="115.08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"/>
    <s v="spaces"/>
    <n v="100"/>
    <n v="35.71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"/>
    <s v="spaces"/>
    <n v="100"/>
    <n v="370.37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3"/>
    <s v="spaces"/>
    <n v="100"/>
    <n v="45.59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"/>
    <s v="spaces"/>
    <n v="100"/>
    <n v="62.5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"/>
    <s v="spaces"/>
    <n v="100"/>
    <n v="51.72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"/>
    <s v="plays"/>
    <n v="100"/>
    <n v="103.35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"/>
    <s v="plays"/>
    <n v="100"/>
    <n v="41.67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"/>
    <s v="plays"/>
    <n v="100"/>
    <n v="127.81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"/>
    <s v="plays"/>
    <n v="100"/>
    <n v="262.11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"/>
    <s v="plays"/>
    <n v="100"/>
    <n v="57.17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"/>
    <s v="plays"/>
    <n v="100"/>
    <n v="168.25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"/>
    <s v="plays"/>
    <n v="100"/>
    <n v="34.92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"/>
    <s v="plays"/>
    <n v="100"/>
    <n v="67.650000000000006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"/>
    <s v="plays"/>
    <n v="100"/>
    <n v="150.41999999999999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"/>
    <s v="plays"/>
    <n v="100"/>
    <n v="73.53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"/>
    <s v="plays"/>
    <n v="100"/>
    <n v="48.44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"/>
    <s v="plays"/>
    <n v="100"/>
    <n v="125.09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"/>
    <s v="plays"/>
    <n v="100"/>
    <n v="209.84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"/>
    <s v="plays"/>
    <n v="100"/>
    <n v="61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"/>
    <s v="plays"/>
    <n v="100"/>
    <n v="93.98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"/>
    <s v="plays"/>
    <n v="100"/>
    <n v="72.290000000000006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"/>
    <s v="plays"/>
    <n v="100"/>
    <n v="79.62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"/>
    <s v="plays"/>
    <n v="100"/>
    <n v="27.78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"/>
    <s v="plays"/>
    <n v="100"/>
    <n v="119.64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"/>
    <s v="plays"/>
    <n v="100"/>
    <n v="69.819999999999993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"/>
    <s v="plays"/>
    <n v="100"/>
    <n v="66.83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"/>
    <s v="plays"/>
    <n v="100"/>
    <n v="176.47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"/>
    <s v="plays"/>
    <n v="100"/>
    <n v="421.11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"/>
    <s v="plays"/>
    <n v="100"/>
    <n v="93.76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"/>
    <s v="plays"/>
    <n v="100"/>
    <n v="133.33000000000001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"/>
    <s v="plays"/>
    <n v="100"/>
    <n v="41.67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"/>
    <s v="plays"/>
    <n v="100"/>
    <n v="118.13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"/>
    <s v="plays"/>
    <n v="100"/>
    <n v="117.65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"/>
    <s v="plays"/>
    <n v="100"/>
    <n v="110.23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"/>
    <s v="plays"/>
    <n v="100"/>
    <n v="115.38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"/>
    <s v="plays"/>
    <n v="100"/>
    <n v="22.22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"/>
    <s v="plays"/>
    <n v="100"/>
    <n v="37.78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"/>
    <s v="plays"/>
    <n v="100"/>
    <n v="51.72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"/>
    <s v="plays"/>
    <n v="100"/>
    <n v="95.24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"/>
    <s v="plays"/>
    <n v="100"/>
    <n v="134.15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"/>
    <s v="plays"/>
    <n v="100"/>
    <n v="31.25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"/>
    <s v="plays"/>
    <n v="100"/>
    <n v="64.52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"/>
    <s v="plays"/>
    <n v="100"/>
    <n v="148.47999999999999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"/>
    <s v="plays"/>
    <n v="100"/>
    <n v="51.72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"/>
    <s v="plays"/>
    <n v="100"/>
    <n v="30.77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"/>
    <s v="plays"/>
    <n v="100"/>
    <n v="125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"/>
    <s v="plays"/>
    <n v="100"/>
    <n v="58.82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"/>
    <s v="plays"/>
    <n v="100"/>
    <n v="227.27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"/>
    <s v="plays"/>
    <n v="100"/>
    <n v="307.69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"/>
    <s v="plays"/>
    <n v="100"/>
    <n v="41.03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"/>
    <s v="plays"/>
    <n v="100"/>
    <n v="125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"/>
    <s v="plays"/>
    <n v="100"/>
    <n v="104.17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"/>
    <s v="plays"/>
    <n v="100"/>
    <n v="31.38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"/>
    <s v="plays"/>
    <n v="100"/>
    <n v="38.65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"/>
    <s v="plays"/>
    <n v="100"/>
    <n v="171.43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"/>
    <s v="plays"/>
    <n v="100"/>
    <n v="110.5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"/>
    <s v="plays"/>
    <n v="100"/>
    <n v="179.28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"/>
    <s v="plays"/>
    <n v="100"/>
    <n v="122.54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"/>
    <s v="plays"/>
    <n v="100"/>
    <n v="55.56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"/>
    <s v="plays"/>
    <n v="100"/>
    <n v="20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"/>
    <s v="plays"/>
    <n v="100"/>
    <n v="40.549999999999997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"/>
    <s v="plays"/>
    <n v="100"/>
    <n v="35.71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"/>
    <s v="plays"/>
    <n v="100"/>
    <n v="33.33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"/>
    <s v="plays"/>
    <n v="100"/>
    <n v="68.53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"/>
    <s v="plays"/>
    <n v="100"/>
    <n v="81.67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"/>
    <s v="plays"/>
    <n v="100"/>
    <n v="29.63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"/>
    <s v="plays"/>
    <n v="100"/>
    <n v="62.5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"/>
    <s v="plays"/>
    <n v="100"/>
    <n v="47.67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"/>
    <s v="plays"/>
    <n v="100"/>
    <n v="68.97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"/>
    <s v="plays"/>
    <n v="100"/>
    <n v="550.0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"/>
    <s v="plays"/>
    <n v="100"/>
    <n v="29.41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"/>
    <s v="plays"/>
    <n v="100"/>
    <n v="11.36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"/>
    <s v="plays"/>
    <n v="100"/>
    <n v="31.58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"/>
    <s v="plays"/>
    <n v="100"/>
    <n v="145.16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"/>
    <s v="plays"/>
    <n v="100"/>
    <n v="200.49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"/>
    <s v="plays"/>
    <n v="100"/>
    <n v="121.36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"/>
    <s v="plays"/>
    <n v="100"/>
    <n v="38.590000000000003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"/>
    <s v="musical"/>
    <n v="100"/>
    <n v="215.25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"/>
    <s v="musical"/>
    <n v="100"/>
    <n v="166.67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"/>
    <s v="musical"/>
    <n v="100"/>
    <n v="64.94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"/>
    <s v="musical"/>
    <n v="100"/>
    <n v="55.56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"/>
    <s v="musical"/>
    <n v="100"/>
    <n v="73.33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"/>
    <s v="musical"/>
    <n v="100"/>
    <n v="100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"/>
    <s v="musical"/>
    <n v="100"/>
    <n v="10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"/>
    <s v="musical"/>
    <n v="100"/>
    <n v="143.21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"/>
    <s v="musical"/>
    <n v="100"/>
    <n v="35.1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"/>
    <s v="plays"/>
    <n v="100"/>
    <n v="41.67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"/>
    <s v="plays"/>
    <n v="100"/>
    <n v="50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"/>
    <s v="plays"/>
    <n v="100"/>
    <n v="178.57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"/>
    <s v="plays"/>
    <n v="100"/>
    <n v="62.63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x v="3"/>
    <s v="musical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x v="3"/>
    <s v="plays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x v="0"/>
    <s v="wearables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x v="0"/>
    <s v="wearables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x v="0"/>
    <s v="wearables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x v="6"/>
    <s v="places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x v="3"/>
    <s v="plays"/>
    <n v="78"/>
    <n v="105.5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x v="2"/>
    <s v="indie rock"/>
    <n v="75"/>
    <n v="35.71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3"/>
    <s v="plays"/>
    <n v="75"/>
    <n v="251.33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x v="0"/>
    <s v="wearables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x v="1"/>
    <s v="mobile games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x v="3"/>
    <s v="plays"/>
    <n v="71"/>
    <n v="106.97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x v="5"/>
    <s v="fiction"/>
    <n v="70"/>
    <n v="39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x v="3"/>
    <s v="plays"/>
    <n v="70"/>
    <n v="63.56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x v="2"/>
    <s v="jazz"/>
    <n v="68"/>
    <n v="46.59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x v="2"/>
    <s v="faith"/>
    <n v="68"/>
    <n v="122.14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x v="6"/>
    <s v="photobooks"/>
    <n v="68"/>
    <n v="48.25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"/>
    <s v="spaces"/>
    <n v="68"/>
    <n v="244.8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x v="3"/>
    <s v="spaces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x v="3"/>
    <s v="plays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x v="2"/>
    <s v="faith"/>
    <n v="65"/>
    <n v="118.36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x v="6"/>
    <s v="photobooks"/>
    <n v="65"/>
    <n v="170.63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x v="3"/>
    <s v="musical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x v="4"/>
    <s v="animation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x v="1"/>
    <s v="video games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x v="0"/>
    <s v="makerspaces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x v="3"/>
    <s v="plays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x v="6"/>
    <s v="photobooks"/>
    <n v="61"/>
    <n v="109.94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x v="3"/>
    <s v="plays"/>
    <n v="61"/>
    <n v="203.67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x v="3"/>
    <s v="plays"/>
    <n v="61"/>
    <n v="179.12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x v="4"/>
    <s v="drama"/>
    <n v="60"/>
    <n v="3000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3"/>
    <s v="spaces"/>
    <n v="60"/>
    <n v="65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x v="3"/>
    <s v="spaces"/>
    <n v="60"/>
    <n v="61.31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x v="3"/>
    <s v="musical"/>
    <n v="60"/>
    <n v="174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x v="3"/>
    <s v="plays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x v="0"/>
    <s v="wearables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x v="6"/>
    <s v="photobooks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x v="0"/>
    <s v="gadgets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x v="3"/>
    <s v="musical"/>
    <n v="59"/>
    <n v="53.08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x v="4"/>
    <s v="drama"/>
    <n v="58"/>
    <n v="54.29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x v="0"/>
    <s v="wearables"/>
    <n v="58"/>
    <n v="343.15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"/>
    <s v="spaces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x v="6"/>
    <s v="photobooks"/>
    <n v="57"/>
    <n v="150.5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x v="3"/>
    <s v="spaces"/>
    <n v="57"/>
    <n v="43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x v="3"/>
    <s v="plays"/>
    <n v="57"/>
    <n v="59.58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x v="4"/>
    <s v="drama"/>
    <n v="56"/>
    <n v="331.54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x v="0"/>
    <s v="wearables"/>
    <n v="56"/>
    <n v="790.84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x v="3"/>
    <s v="musical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x v="0"/>
    <s v="gadgets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"/>
    <s v="musical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x v="3"/>
    <s v="plays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x v="6"/>
    <s v="photobooks"/>
    <n v="52"/>
    <n v="94.1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x v="5"/>
    <s v="children's books"/>
    <n v="52"/>
    <n v="17.329999999999998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3"/>
    <s v="plays"/>
    <n v="52"/>
    <n v="32.25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x v="3"/>
    <s v="musical"/>
    <n v="52"/>
    <n v="49.21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x v="4"/>
    <s v="drama"/>
    <n v="51"/>
    <n v="117.68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x v="5"/>
    <s v="fiction"/>
    <n v="51"/>
    <n v="63.12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2"/>
    <s v="world music"/>
    <n v="51"/>
    <n v="74.62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x v="3"/>
    <s v="musical"/>
    <n v="51"/>
    <n v="147.88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x v="4"/>
    <s v="animation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x v="0"/>
    <s v="makerspaces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x v="3"/>
    <s v="plays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x v="6"/>
    <s v="nature"/>
    <n v="49"/>
    <n v="132.19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x v="6"/>
    <s v="photobooks"/>
    <n v="49"/>
    <n v="42.16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x v="3"/>
    <s v="plays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2"/>
    <s v="faith"/>
    <n v="48"/>
    <n v="159.3300000000000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x v="6"/>
    <s v="photobooks"/>
    <n v="48"/>
    <n v="31.21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x v="6"/>
    <s v="photobooks"/>
    <n v="48"/>
    <n v="94.28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7"/>
    <s v="small batch"/>
    <n v="48"/>
    <n v="30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x v="3"/>
    <s v="plays"/>
    <n v="48"/>
    <n v="62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x v="0"/>
    <s v="wearables"/>
    <n v="47"/>
    <n v="1272.7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x v="0"/>
    <s v="gadgets"/>
    <n v="47"/>
    <n v="34.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x v="0"/>
    <s v="gadgets"/>
    <n v="47"/>
    <n v="29.63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x v="3"/>
    <s v="plays"/>
    <n v="47"/>
    <n v="166.06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x v="0"/>
    <s v="wearables"/>
    <n v="46"/>
    <n v="20.34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x v="0"/>
    <s v="wearables"/>
    <n v="46"/>
    <n v="136.46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x v="0"/>
    <s v="wearables"/>
    <n v="46"/>
    <n v="164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x v="6"/>
    <s v="photobooks"/>
    <n v="46"/>
    <n v="58.62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x v="6"/>
    <s v="photobooks"/>
    <n v="46"/>
    <n v="88.31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3"/>
    <s v="spaces"/>
    <n v="46"/>
    <n v="34.130000000000003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x v="3"/>
    <s v="musical"/>
    <n v="46"/>
    <n v="70.83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x v="4"/>
    <s v="drama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x v="6"/>
    <s v="nature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2"/>
    <s v="faith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x v="3"/>
    <s v="plays"/>
    <n v="44"/>
    <n v="57.17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x v="0"/>
    <s v="wearables"/>
    <n v="43"/>
    <n v="89.19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x v="2"/>
    <s v="faith"/>
    <n v="43"/>
    <n v="34.020000000000003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x v="1"/>
    <s v="mobile games"/>
    <n v="43"/>
    <n v="58.08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x v="0"/>
    <s v="gadgets"/>
    <n v="43"/>
    <n v="215.96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x v="0"/>
    <s v="gadgets"/>
    <n v="43"/>
    <n v="40.98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x v="4"/>
    <s v="drama"/>
    <n v="42"/>
    <n v="77.11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x v="2"/>
    <s v="jazz"/>
    <n v="42"/>
    <n v="34.18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x v="0"/>
    <s v="wearables"/>
    <n v="42"/>
    <n v="364.35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x v="6"/>
    <s v="people"/>
    <n v="42"/>
    <n v="83.43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x v="3"/>
    <s v="plays"/>
    <n v="42"/>
    <n v="29.79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x v="3"/>
    <s v="plays"/>
    <n v="42"/>
    <n v="105.03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x v="3"/>
    <s v="spaces"/>
    <n v="42"/>
    <n v="79.87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x v="5"/>
    <s v="fiction"/>
    <n v="41"/>
    <n v="31.85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x v="2"/>
    <s v="jazz"/>
    <n v="41"/>
    <n v="28.58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x v="2"/>
    <s v="indie rock"/>
    <n v="41"/>
    <n v="29.29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x v="2"/>
    <s v="indie rock"/>
    <n v="41"/>
    <n v="143.82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x v="1"/>
    <s v="video games"/>
    <n v="41"/>
    <n v="23.57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5"/>
    <s v="art books"/>
    <n v="41"/>
    <n v="47.77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x v="6"/>
    <s v="photobooks"/>
    <n v="41"/>
    <n v="120.77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x v="7"/>
    <s v="food trucks"/>
    <n v="41"/>
    <n v="84.06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x v="3"/>
    <s v="plays"/>
    <n v="41"/>
    <n v="81.319999999999993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x v="4"/>
    <s v="drama"/>
    <n v="40"/>
    <n v="25.71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x v="4"/>
    <s v="drama"/>
    <n v="40"/>
    <n v="80.2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x v="2"/>
    <s v="indie rock"/>
    <n v="40"/>
    <n v="83.38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x v="2"/>
    <s v="indie rock"/>
    <n v="40"/>
    <n v="44.44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x v="0"/>
    <s v="wearables"/>
    <n v="40"/>
    <n v="99.86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x v="1"/>
    <s v="mobile games"/>
    <n v="40"/>
    <n v="253.21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x v="6"/>
    <s v="photobooks"/>
    <n v="40"/>
    <n v="78.44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x v="6"/>
    <s v="photobooks"/>
    <n v="40"/>
    <n v="60.24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x v="4"/>
    <s v="animation"/>
    <n v="39"/>
    <n v="393.59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x v="0"/>
    <s v="wearables"/>
    <n v="39"/>
    <n v="788.5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x v="2"/>
    <s v="indie rock"/>
    <n v="39"/>
    <n v="147.81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x v="0"/>
    <s v="wearables"/>
    <n v="39"/>
    <n v="113.6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x v="1"/>
    <s v="video games"/>
    <n v="39"/>
    <n v="40.479999999999997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x v="6"/>
    <s v="photobooks"/>
    <n v="39"/>
    <n v="133.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x v="0"/>
    <s v="gadgets"/>
    <n v="39"/>
    <n v="117.49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7"/>
    <s v="small batch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x v="7"/>
    <s v="food trucks"/>
    <n v="39"/>
    <n v="83.57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x v="3"/>
    <s v="spaces"/>
    <n v="39"/>
    <n v="69.53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x v="2"/>
    <s v="jazz"/>
    <n v="38"/>
    <n v="69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x v="0"/>
    <s v="wearables"/>
    <n v="38"/>
    <n v="158.63999999999999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x v="3"/>
    <s v="plays"/>
    <n v="38"/>
    <n v="119.13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x v="3"/>
    <s v="plays"/>
    <n v="38"/>
    <n v="81.569999999999993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x v="3"/>
    <s v="plays"/>
    <n v="38"/>
    <n v="11.62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x v="3"/>
    <s v="plays"/>
    <n v="38"/>
    <n v="32.36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x v="3"/>
    <s v="plays"/>
    <n v="38"/>
    <n v="56.25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x v="3"/>
    <s v="plays"/>
    <n v="38"/>
    <n v="86.62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x v="0"/>
    <s v="web"/>
    <n v="37"/>
    <n v="64.36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x v="2"/>
    <s v="indie rock"/>
    <n v="37"/>
    <n v="35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x v="3"/>
    <s v="plays"/>
    <n v="37"/>
    <n v="46.93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x v="3"/>
    <s v="plays"/>
    <n v="37"/>
    <n v="83.14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x v="3"/>
    <s v="plays"/>
    <n v="37"/>
    <n v="147.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x v="3"/>
    <s v="plays"/>
    <n v="37"/>
    <n v="91.25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x v="4"/>
    <s v="drama"/>
    <n v="36"/>
    <n v="373.5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x v="5"/>
    <s v="fiction"/>
    <n v="36"/>
    <n v="57.3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x v="1"/>
    <s v="video games"/>
    <n v="36"/>
    <n v="100.23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x v="6"/>
    <s v="photobooks"/>
    <n v="36"/>
    <n v="104.8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x v="6"/>
    <s v="photobooks"/>
    <n v="36"/>
    <n v="67.14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x v="3"/>
    <s v="musical"/>
    <n v="36"/>
    <n v="127.6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x v="3"/>
    <s v="plays"/>
    <n v="36"/>
    <n v="33.67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x v="3"/>
    <s v="plays"/>
    <n v="36"/>
    <n v="137.08000000000001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x v="0"/>
    <s v="wearables"/>
    <n v="35"/>
    <n v="119.39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x v="0"/>
    <s v="wearables"/>
    <n v="35"/>
    <n v="153.88999999999999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x v="6"/>
    <s v="photobooks"/>
    <n v="35"/>
    <n v="104.85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x v="3"/>
    <s v="musical"/>
    <n v="35"/>
    <n v="56.84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x v="3"/>
    <s v="plays"/>
    <n v="35"/>
    <n v="84.28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x v="3"/>
    <s v="plays"/>
    <n v="35"/>
    <n v="17.5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x v="0"/>
    <s v="web"/>
    <n v="34"/>
    <n v="121.43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x v="0"/>
    <s v="wearables"/>
    <n v="34"/>
    <n v="99.97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x v="0"/>
    <s v="wearables"/>
    <n v="34"/>
    <n v="75.75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x v="6"/>
    <s v="nature"/>
    <n v="34"/>
    <n v="28.33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x v="2"/>
    <s v="faith"/>
    <n v="34"/>
    <n v="137.25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3"/>
    <s v="spaces"/>
    <n v="34"/>
    <n v="132.35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x v="3"/>
    <s v="plays"/>
    <n v="34"/>
    <n v="63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x v="3"/>
    <s v="plays"/>
    <n v="34"/>
    <n v="35.5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x v="3"/>
    <s v="plays"/>
    <n v="34"/>
    <n v="33.08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x v="4"/>
    <s v="drama"/>
    <n v="33"/>
    <n v="30.85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x v="4"/>
    <s v="animation"/>
    <n v="33"/>
    <n v="88.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2"/>
    <s v="faith"/>
    <n v="33"/>
    <n v="264.26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x v="0"/>
    <s v="makerspaces"/>
    <n v="33"/>
    <n v="70.62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x v="3"/>
    <s v="plays"/>
    <n v="33"/>
    <n v="26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x v="3"/>
    <s v="plays"/>
    <n v="33"/>
    <n v="37.1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x v="3"/>
    <s v="plays"/>
    <n v="33"/>
    <n v="50.88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x v="5"/>
    <s v="translations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x v="3"/>
    <s v="plays"/>
    <n v="32"/>
    <n v="60.67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x v="3"/>
    <s v="plays"/>
    <n v="32"/>
    <n v="26.67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x v="3"/>
    <s v="plays"/>
    <n v="32"/>
    <n v="40.06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x v="3"/>
    <s v="plays"/>
    <n v="32"/>
    <n v="29.09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x v="3"/>
    <s v="plays"/>
    <n v="32"/>
    <n v="33.7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x v="0"/>
    <s v="wearables"/>
    <n v="31"/>
    <n v="124.92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x v="2"/>
    <s v="jazz"/>
    <n v="31"/>
    <n v="21.4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x v="2"/>
    <s v="jazz"/>
    <n v="31"/>
    <n v="231.75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x v="5"/>
    <s v="fiction"/>
    <n v="31"/>
    <n v="47.11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2"/>
    <s v="faith"/>
    <n v="31"/>
    <n v="80.13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x v="6"/>
    <s v="photobooks"/>
    <n v="31"/>
    <n v="71.87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x v="3"/>
    <s v="musical"/>
    <n v="31"/>
    <n v="66.14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x v="3"/>
    <s v="plays"/>
    <n v="31"/>
    <n v="1250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x v="4"/>
    <s v="drama"/>
    <n v="30"/>
    <n v="93.25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x v="2"/>
    <s v="jazz"/>
    <n v="30"/>
    <n v="50.6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x v="0"/>
    <s v="wearables"/>
    <n v="30"/>
    <n v="171.79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x v="1"/>
    <s v="video games"/>
    <n v="30"/>
    <n v="51.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x v="3"/>
    <s v="spaces"/>
    <n v="30"/>
    <n v="237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x v="3"/>
    <s v="musical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x v="0"/>
    <s v="wearables"/>
    <n v="29"/>
    <n v="85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x v="1"/>
    <s v="video games"/>
    <n v="29"/>
    <n v="43.98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2"/>
    <s v="world music"/>
    <n v="29"/>
    <n v="61.04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x v="6"/>
    <s v="nature"/>
    <n v="29"/>
    <n v="26.27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x v="6"/>
    <s v="places"/>
    <n v="29"/>
    <n v="44.48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x v="1"/>
    <s v="video games"/>
    <n v="29"/>
    <n v="34.22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x v="5"/>
    <s v="children's books"/>
    <n v="29"/>
    <n v="40.61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x v="3"/>
    <s v="plays"/>
    <n v="29"/>
    <n v="44.31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x v="3"/>
    <s v="plays"/>
    <n v="29"/>
    <n v="14.33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4"/>
    <s v="science fiction"/>
    <n v="28"/>
    <n v="55.95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x v="0"/>
    <s v="wearables"/>
    <n v="28"/>
    <n v="55.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x v="0"/>
    <s v="wearables"/>
    <n v="28"/>
    <n v="58.42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x v="0"/>
    <s v="wearables"/>
    <n v="28"/>
    <n v="19.239999999999998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x v="1"/>
    <s v="video games"/>
    <n v="28"/>
    <n v="26.6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x v="1"/>
    <s v="video games"/>
    <n v="28"/>
    <n v="370.95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x v="0"/>
    <s v="makerspaces"/>
    <n v="28"/>
    <n v="167.15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x v="7"/>
    <s v="food trucks"/>
    <n v="28"/>
    <n v="84.9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x v="5"/>
    <s v="children's books"/>
    <n v="28"/>
    <n v="35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x v="3"/>
    <s v="plays"/>
    <n v="28"/>
    <n v="61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x v="3"/>
    <s v="plays"/>
    <n v="28"/>
    <n v="51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x v="4"/>
    <s v="animation"/>
    <n v="27"/>
    <n v="17.25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x v="0"/>
    <s v="web"/>
    <n v="27"/>
    <n v="402.71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x v="0"/>
    <s v="wearables"/>
    <n v="27"/>
    <n v="291.3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x v="5"/>
    <s v="translations"/>
    <n v="27"/>
    <n v="36.68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x v="5"/>
    <s v="children's books"/>
    <n v="27"/>
    <n v="42.16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x v="3"/>
    <s v="plays"/>
    <n v="27"/>
    <n v="68.09999999999999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x v="3"/>
    <s v="plays"/>
    <n v="27"/>
    <n v="51.62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x v="3"/>
    <s v="spaces"/>
    <n v="27"/>
    <n v="70.11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x v="3"/>
    <s v="plays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x v="3"/>
    <s v="plays"/>
    <n v="27"/>
    <n v="38.71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x v="3"/>
    <s v="plays"/>
    <n v="27"/>
    <n v="35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x v="3"/>
    <s v="plays"/>
    <n v="27"/>
    <n v="22.83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x v="4"/>
    <s v="drama"/>
    <n v="26"/>
    <n v="87.31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x v="0"/>
    <s v="wearables"/>
    <n v="26"/>
    <n v="133.25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x v="0"/>
    <s v="wearables"/>
    <n v="26"/>
    <n v="150.65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x v="1"/>
    <s v="video games"/>
    <n v="26"/>
    <n v="13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2"/>
    <s v="faith"/>
    <n v="26"/>
    <n v="65.97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x v="6"/>
    <s v="photobooks"/>
    <n v="26"/>
    <n v="59.04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x v="6"/>
    <s v="people"/>
    <n v="26"/>
    <n v="218.33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x v="7"/>
    <s v="food trucks"/>
    <n v="26"/>
    <n v="116.56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x v="5"/>
    <s v="children's books"/>
    <n v="26"/>
    <n v="93.67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x v="3"/>
    <s v="plays"/>
    <n v="26"/>
    <n v="65.34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x v="4"/>
    <s v="drama"/>
    <n v="25"/>
    <n v="91.82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x v="4"/>
    <s v="drama"/>
    <n v="25"/>
    <n v="5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x v="4"/>
    <s v="animation"/>
    <n v="25"/>
    <n v="725.03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x v="0"/>
    <s v="wearables"/>
    <n v="25"/>
    <n v="89.6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x v="5"/>
    <s v="fiction"/>
    <n v="25"/>
    <n v="46.73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2"/>
    <s v="faith"/>
    <n v="25"/>
    <n v="57.73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x v="7"/>
    <s v="food trucks"/>
    <n v="25"/>
    <n v="168.39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x v="3"/>
    <s v="spaces"/>
    <n v="25"/>
    <n v="58.18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x v="3"/>
    <s v="musical"/>
    <n v="25"/>
    <n v="41.67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x v="2"/>
    <s v="jazz"/>
    <n v="24"/>
    <n v="109.18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x v="2"/>
    <s v="jazz"/>
    <n v="24"/>
    <n v="34.76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x v="6"/>
    <s v="photobooks"/>
    <n v="24"/>
    <n v="51.23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x v="7"/>
    <s v="food trucks"/>
    <n v="24"/>
    <n v="305.77999999999997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x v="3"/>
    <s v="spaces"/>
    <n v="24"/>
    <n v="23.63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x v="3"/>
    <s v="plays"/>
    <n v="24"/>
    <n v="53.13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x v="3"/>
    <s v="plays"/>
    <n v="24"/>
    <n v="24.33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x v="3"/>
    <s v="plays"/>
    <n v="24"/>
    <n v="41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x v="3"/>
    <s v="plays"/>
    <n v="24"/>
    <n v="45.84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4"/>
    <s v="science fiction"/>
    <n v="23"/>
    <n v="449.43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x v="4"/>
    <s v="animation"/>
    <n v="23"/>
    <n v="39.229999999999997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x v="0"/>
    <s v="web"/>
    <n v="23"/>
    <n v="16.43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5"/>
    <s v="art books"/>
    <n v="23"/>
    <n v="65.459999999999994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x v="7"/>
    <s v="food trucks"/>
    <n v="23"/>
    <n v="56.3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x v="3"/>
    <s v="plays"/>
    <n v="23"/>
    <n v="96.55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x v="3"/>
    <s v="spaces"/>
    <n v="23"/>
    <n v="130.09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x v="3"/>
    <s v="spaces"/>
    <n v="23"/>
    <n v="53.53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3"/>
    <s v="plays"/>
    <n v="23"/>
    <n v="18.75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x v="4"/>
    <s v="drama"/>
    <n v="22"/>
    <n v="56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x v="4"/>
    <s v="animation"/>
    <n v="22"/>
    <n v="110.64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x v="4"/>
    <s v="animation"/>
    <n v="22"/>
    <n v="66.52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x v="0"/>
    <s v="wearables"/>
    <n v="22"/>
    <n v="1536.25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x v="0"/>
    <s v="wearables"/>
    <n v="22"/>
    <n v="50.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x v="0"/>
    <s v="wearables"/>
    <n v="22"/>
    <n v="23.95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x v="2"/>
    <s v="jazz"/>
    <n v="22"/>
    <n v="24.6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2"/>
    <s v="faith"/>
    <n v="22"/>
    <n v="76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x v="6"/>
    <s v="photobooks"/>
    <n v="22"/>
    <n v="48.72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x v="5"/>
    <s v="children's books"/>
    <n v="22"/>
    <n v="35.729999999999997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x v="3"/>
    <s v="plays"/>
    <n v="22"/>
    <n v="48.56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x v="3"/>
    <s v="plays"/>
    <n v="22"/>
    <n v="47.7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x v="3"/>
    <s v="plays"/>
    <n v="22"/>
    <n v="128.27000000000001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x v="3"/>
    <s v="plays"/>
    <n v="22"/>
    <n v="55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x v="3"/>
    <s v="plays"/>
    <n v="22"/>
    <n v="129.16999999999999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x v="3"/>
    <s v="plays"/>
    <n v="22"/>
    <n v="126.5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x v="4"/>
    <s v="drama"/>
    <n v="21"/>
    <n v="180.5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x v="2"/>
    <s v="jazz"/>
    <n v="21"/>
    <n v="189.33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x v="7"/>
    <s v="food trucks"/>
    <n v="21"/>
    <n v="82.82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5"/>
    <s v="art books"/>
    <n v="21"/>
    <n v="108.05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x v="6"/>
    <s v="places"/>
    <n v="21"/>
    <n v="20.5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x v="2"/>
    <s v="faith"/>
    <n v="21"/>
    <n v="56.67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x v="6"/>
    <s v="photobooks"/>
    <n v="21"/>
    <n v="35.799999999999997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x v="6"/>
    <s v="people"/>
    <n v="21"/>
    <n v="453.14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7"/>
    <s v="small batch"/>
    <n v="21"/>
    <n v="25.49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x v="3"/>
    <s v="plays"/>
    <n v="21"/>
    <n v="52.08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3"/>
    <s v="plays"/>
    <n v="21"/>
    <n v="23.14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x v="3"/>
    <s v="plays"/>
    <n v="21"/>
    <n v="37.5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x v="3"/>
    <s v="plays"/>
    <n v="21"/>
    <n v="56.05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x v="3"/>
    <s v="plays"/>
    <n v="21"/>
    <n v="26.38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x v="3"/>
    <s v="plays"/>
    <n v="21"/>
    <n v="45.79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x v="4"/>
    <s v="drama"/>
    <n v="20"/>
    <n v="10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x v="2"/>
    <s v="indie rock"/>
    <n v="20"/>
    <n v="21.57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x v="5"/>
    <s v="translations"/>
    <n v="20"/>
    <n v="109.07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2"/>
    <s v="faith"/>
    <n v="20"/>
    <n v="114.82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x v="6"/>
    <s v="photobooks"/>
    <n v="20"/>
    <n v="55.28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x v="6"/>
    <s v="photobooks"/>
    <n v="20"/>
    <n v="44.94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x v="6"/>
    <s v="photobooks"/>
    <n v="20"/>
    <n v="83.72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x v="1"/>
    <s v="mobile games"/>
    <n v="20"/>
    <n v="41.83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x v="3"/>
    <s v="plays"/>
    <n v="20"/>
    <n v="500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x v="3"/>
    <s v="plays"/>
    <n v="20"/>
    <n v="50.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x v="3"/>
    <s v="spaces"/>
    <n v="20"/>
    <n v="202.23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x v="3"/>
    <s v="spaces"/>
    <n v="20"/>
    <n v="25.52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x v="3"/>
    <s v="spaces"/>
    <n v="20"/>
    <n v="272.58999999999997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x v="3"/>
    <s v="musical"/>
    <n v="20"/>
    <n v="10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x v="3"/>
    <s v="plays"/>
    <n v="20"/>
    <n v="100.63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x v="3"/>
    <s v="musical"/>
    <n v="20"/>
    <n v="58.95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x v="3"/>
    <s v="plays"/>
    <n v="20"/>
    <n v="34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x v="3"/>
    <s v="plays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x v="4"/>
    <s v="animation"/>
    <n v="19"/>
    <n v="55.46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x v="0"/>
    <s v="wearables"/>
    <n v="19"/>
    <n v="155.33000000000001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x v="7"/>
    <s v="food trucks"/>
    <n v="19"/>
    <n v="358.88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x v="7"/>
    <s v="restaurants"/>
    <n v="19"/>
    <n v="77.5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x v="5"/>
    <s v="children's books"/>
    <n v="19"/>
    <n v="47.5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x v="3"/>
    <s v="plays"/>
    <n v="19"/>
    <n v="381.6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x v="3"/>
    <s v="plays"/>
    <n v="19"/>
    <n v="64.17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x v="4"/>
    <s v="drama"/>
    <n v="18"/>
    <n v="115.99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x v="4"/>
    <s v="animation"/>
    <n v="18"/>
    <n v="28.2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x v="2"/>
    <s v="jazz"/>
    <n v="18"/>
    <n v="52.92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x v="2"/>
    <s v="jazz"/>
    <n v="18"/>
    <n v="58.18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x v="0"/>
    <s v="wearables"/>
    <n v="18"/>
    <n v="43.98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x v="1"/>
    <s v="video games"/>
    <n v="18"/>
    <n v="122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x v="1"/>
    <s v="video games"/>
    <n v="18"/>
    <n v="74.209999999999994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2"/>
    <s v="world music"/>
    <n v="18"/>
    <n v="59.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x v="5"/>
    <s v="translations"/>
    <n v="18"/>
    <n v="88.8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x v="0"/>
    <s v="makerspaces"/>
    <n v="18"/>
    <n v="126.48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x v="3"/>
    <s v="plays"/>
    <n v="18"/>
    <n v="36.590000000000003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x v="3"/>
    <s v="plays"/>
    <n v="18"/>
    <n v="45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x v="3"/>
    <s v="plays"/>
    <n v="18"/>
    <n v="25.57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x v="3"/>
    <s v="plays"/>
    <n v="18"/>
    <n v="81.540000000000006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x v="3"/>
    <s v="plays"/>
    <n v="18"/>
    <n v="4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x v="3"/>
    <s v="plays"/>
    <n v="18"/>
    <n v="64.290000000000006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x v="3"/>
    <s v="plays"/>
    <n v="18"/>
    <n v="32.979999999999997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x v="3"/>
    <s v="plays"/>
    <n v="18"/>
    <n v="41.95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x v="0"/>
    <s v="wearables"/>
    <n v="17"/>
    <n v="110.29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x v="0"/>
    <s v="wearables"/>
    <n v="17"/>
    <n v="52.41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x v="6"/>
    <s v="people"/>
    <n v="17"/>
    <n v="101.8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x v="7"/>
    <s v="food trucks"/>
    <n v="17"/>
    <n v="16.829999999999998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3"/>
    <s v="spaces"/>
    <n v="17"/>
    <n v="66.099999999999994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x v="3"/>
    <s v="spaces"/>
    <n v="17"/>
    <n v="40.83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x v="3"/>
    <s v="plays"/>
    <n v="17"/>
    <n v="315.5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x v="3"/>
    <s v="plays"/>
    <n v="17"/>
    <n v="29.2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x v="3"/>
    <s v="plays"/>
    <n v="17"/>
    <n v="82.57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x v="3"/>
    <s v="plays"/>
    <n v="17"/>
    <n v="33.33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x v="3"/>
    <s v="plays"/>
    <n v="17"/>
    <n v="27.5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x v="4"/>
    <s v="drama"/>
    <n v="16"/>
    <n v="43.5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x v="4"/>
    <s v="drama"/>
    <n v="16"/>
    <n v="16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x v="4"/>
    <s v="drama"/>
    <n v="16"/>
    <n v="76.47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x v="6"/>
    <s v="photobooks"/>
    <n v="16"/>
    <n v="45.16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x v="3"/>
    <s v="spaces"/>
    <n v="16"/>
    <n v="88.44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3"/>
    <s v="plays"/>
    <n v="16"/>
    <n v="53.75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x v="3"/>
    <s v="musical"/>
    <n v="16"/>
    <n v="68.42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x v="3"/>
    <s v="plays"/>
    <n v="16"/>
    <n v="188.56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x v="3"/>
    <s v="plays"/>
    <n v="16"/>
    <n v="49.51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x v="3"/>
    <s v="plays"/>
    <n v="16"/>
    <n v="89.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x v="3"/>
    <s v="plays"/>
    <n v="16"/>
    <n v="91.83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x v="3"/>
    <s v="plays"/>
    <n v="16"/>
    <n v="49.28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x v="3"/>
    <s v="plays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x v="3"/>
    <s v="plays"/>
    <n v="16"/>
    <n v="29.17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x v="4"/>
    <s v="drama"/>
    <n v="15"/>
    <n v="163.85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x v="0"/>
    <s v="wearables"/>
    <n v="15"/>
    <n v="34.27000000000000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x v="0"/>
    <s v="wearables"/>
    <n v="15"/>
    <n v="93.9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x v="0"/>
    <s v="wearables"/>
    <n v="15"/>
    <n v="530.69000000000005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x v="0"/>
    <s v="wearables"/>
    <n v="15"/>
    <n v="80.319999999999993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x v="2"/>
    <s v="jazz"/>
    <n v="15"/>
    <n v="46.03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x v="0"/>
    <s v="wearables"/>
    <n v="15"/>
    <n v="59.2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x v="0"/>
    <s v="wearables"/>
    <n v="15"/>
    <n v="47.94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x v="6"/>
    <s v="photobooks"/>
    <n v="15"/>
    <n v="71.34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x v="6"/>
    <s v="photobooks"/>
    <n v="15"/>
    <n v="63.88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x v="7"/>
    <s v="food trucks"/>
    <n v="15"/>
    <n v="69.4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x v="3"/>
    <s v="plays"/>
    <n v="15"/>
    <n v="83.33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x v="3"/>
    <s v="spaces"/>
    <n v="15"/>
    <n v="30.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x v="3"/>
    <s v="spaces"/>
    <n v="15"/>
    <n v="140.54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x v="3"/>
    <s v="plays"/>
    <n v="15"/>
    <n v="32.75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"/>
    <s v="musical"/>
    <n v="15"/>
    <n v="15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x v="3"/>
    <s v="plays"/>
    <n v="15"/>
    <n v="38.25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x v="3"/>
    <s v="plays"/>
    <n v="15"/>
    <n v="57.25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4"/>
    <s v="science fiction"/>
    <n v="14"/>
    <n v="11.67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x v="4"/>
    <s v="animation"/>
    <n v="14"/>
    <n v="51.8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x v="4"/>
    <s v="animation"/>
    <n v="14"/>
    <n v="102.38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x v="1"/>
    <s v="video games"/>
    <n v="14"/>
    <n v="43.42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x v="1"/>
    <s v="video games"/>
    <n v="14"/>
    <n v="10.56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x v="1"/>
    <s v="mobile games"/>
    <n v="14"/>
    <n v="110.62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2"/>
    <s v="world music"/>
    <n v="14"/>
    <n v="44.5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"/>
    <s v="art books"/>
    <n v="14"/>
    <n v="155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x v="6"/>
    <s v="photobooks"/>
    <n v="14"/>
    <n v="65.099999999999994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x v="6"/>
    <s v="photobooks"/>
    <n v="14"/>
    <n v="58.97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x v="6"/>
    <s v="photobooks"/>
    <n v="14"/>
    <n v="63.65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x v="0"/>
    <s v="gadgets"/>
    <n v="14"/>
    <n v="129.97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x v="5"/>
    <s v="children's books"/>
    <n v="14"/>
    <n v="29.47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x v="5"/>
    <s v="children's books"/>
    <n v="14"/>
    <n v="43.85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x v="3"/>
    <s v="plays"/>
    <n v="14"/>
    <n v="78.08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x v="3"/>
    <s v="spaces"/>
    <n v="14"/>
    <n v="20.14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x v="3"/>
    <s v="spaces"/>
    <n v="14"/>
    <n v="55.6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x v="3"/>
    <s v="plays"/>
    <n v="14"/>
    <n v="71.25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x v="3"/>
    <s v="plays"/>
    <n v="14"/>
    <n v="10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4"/>
    <s v="science fiction"/>
    <n v="13"/>
    <n v="80.599999999999994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x v="4"/>
    <s v="drama"/>
    <n v="13"/>
    <n v="65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x v="0"/>
    <s v="wearables"/>
    <n v="13"/>
    <n v="69.41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x v="0"/>
    <s v="wearables"/>
    <n v="13"/>
    <n v="110.87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x v="0"/>
    <s v="wearables"/>
    <n v="13"/>
    <n v="161.22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x v="1"/>
    <s v="video games"/>
    <n v="13"/>
    <n v="12.5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x v="6"/>
    <s v="nature"/>
    <n v="13"/>
    <n v="14.43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"/>
    <s v="art books"/>
    <n v="13"/>
    <n v="65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x v="6"/>
    <s v="photobooks"/>
    <n v="13"/>
    <n v="37.61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x v="6"/>
    <s v="people"/>
    <n v="13"/>
    <n v="25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x v="1"/>
    <s v="video games"/>
    <n v="13"/>
    <n v="10.67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x v="3"/>
    <s v="plays"/>
    <n v="13"/>
    <n v="10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x v="3"/>
    <s v="plays"/>
    <n v="13"/>
    <n v="50.2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"/>
    <s v="musical"/>
    <n v="13"/>
    <n v="57.65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x v="3"/>
    <s v="plays"/>
    <n v="13"/>
    <n v="93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x v="3"/>
    <s v="plays"/>
    <n v="13"/>
    <n v="25.5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x v="4"/>
    <s v="drama"/>
    <n v="12"/>
    <n v="314.29000000000002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x v="4"/>
    <s v="animation"/>
    <n v="12"/>
    <n v="38.479999999999997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x v="0"/>
    <s v="wearables"/>
    <n v="12"/>
    <n v="72.59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x v="2"/>
    <s v="jazz"/>
    <n v="12"/>
    <n v="346.6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x v="0"/>
    <s v="wearables"/>
    <n v="12"/>
    <n v="60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x v="7"/>
    <s v="food trucks"/>
    <n v="12"/>
    <n v="69.12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2"/>
    <s v="world music"/>
    <n v="12"/>
    <n v="19.329999999999998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2"/>
    <s v="faith"/>
    <n v="12"/>
    <n v="61.09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x v="1"/>
    <s v="video games"/>
    <n v="12"/>
    <n v="19.670000000000002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x v="7"/>
    <s v="food trucks"/>
    <n v="12"/>
    <n v="96.05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x v="5"/>
    <s v="children's books"/>
    <n v="12"/>
    <n v="39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x v="3"/>
    <s v="spaces"/>
    <n v="12"/>
    <n v="2796.67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x v="3"/>
    <s v="spaces"/>
    <n v="12"/>
    <n v="78.33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x v="3"/>
    <s v="spaces"/>
    <n v="12"/>
    <n v="25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x v="3"/>
    <s v="musical"/>
    <n v="12"/>
    <n v="356.84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x v="3"/>
    <s v="musical"/>
    <n v="12"/>
    <n v="24.46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x v="3"/>
    <s v="plays"/>
    <n v="12"/>
    <n v="24.71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x v="3"/>
    <s v="plays"/>
    <n v="12"/>
    <n v="81.41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x v="3"/>
    <s v="plays"/>
    <n v="12"/>
    <n v="79.400000000000006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x v="3"/>
    <s v="plays"/>
    <n v="12"/>
    <n v="75.25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4"/>
    <s v="science fiction"/>
    <n v="11"/>
    <n v="46.18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x v="2"/>
    <s v="jazz"/>
    <n v="11"/>
    <n v="21.8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x v="2"/>
    <s v="jazz"/>
    <n v="11"/>
    <n v="56.25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x v="0"/>
    <s v="wearables"/>
    <n v="11"/>
    <n v="51.82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"/>
    <s v="translations"/>
    <n v="11"/>
    <n v="225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"/>
    <s v="art books"/>
    <n v="11"/>
    <n v="51.25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x v="2"/>
    <s v="faith"/>
    <n v="11"/>
    <n v="525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x v="2"/>
    <s v="faith"/>
    <n v="11"/>
    <n v="55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x v="6"/>
    <s v="photobooks"/>
    <n v="11"/>
    <n v="55.39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x v="6"/>
    <s v="photobooks"/>
    <n v="11"/>
    <n v="69.13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x v="6"/>
    <s v="photobooks"/>
    <n v="11"/>
    <n v="42.22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x v="1"/>
    <s v="video games"/>
    <n v="11"/>
    <n v="45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x v="7"/>
    <s v="food trucks"/>
    <n v="11"/>
    <n v="48.18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x v="0"/>
    <s v="makerspaces"/>
    <n v="11"/>
    <n v="33.76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x v="7"/>
    <s v="food trucks"/>
    <n v="11"/>
    <n v="72.760000000000005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3"/>
    <s v="spaces"/>
    <n v="11"/>
    <n v="217.38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x v="5"/>
    <s v="children's books"/>
    <n v="11"/>
    <n v="39.29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x v="5"/>
    <s v="children's books"/>
    <n v="11"/>
    <n v="52.5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x v="3"/>
    <s v="plays"/>
    <n v="11"/>
    <n v="108.33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x v="3"/>
    <s v="spaces"/>
    <n v="11"/>
    <n v="117.65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3"/>
    <s v="plays"/>
    <n v="11"/>
    <n v="437.5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x v="3"/>
    <s v="musical"/>
    <n v="11"/>
    <n v="286.25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x v="3"/>
    <s v="plays"/>
    <n v="11"/>
    <n v="51.67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x v="3"/>
    <s v="plays"/>
    <n v="11"/>
    <n v="42.5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x v="3"/>
    <s v="plays"/>
    <n v="11"/>
    <n v="45.83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x v="3"/>
    <s v="plays"/>
    <n v="11"/>
    <n v="47.91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x v="3"/>
    <s v="plays"/>
    <n v="11"/>
    <n v="26.75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x v="3"/>
    <s v="plays"/>
    <n v="11"/>
    <n v="40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x v="3"/>
    <s v="plays"/>
    <n v="11"/>
    <n v="72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x v="3"/>
    <s v="plays"/>
    <n v="11"/>
    <n v="80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4"/>
    <s v="science fiction"/>
    <n v="10"/>
    <n v="94.51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x v="4"/>
    <s v="drama"/>
    <n v="10"/>
    <n v="32.75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x v="4"/>
    <s v="animation"/>
    <n v="10"/>
    <n v="71.25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x v="4"/>
    <s v="animation"/>
    <n v="10"/>
    <n v="73.459999999999994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x v="0"/>
    <s v="wearables"/>
    <n v="10"/>
    <n v="178.9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x v="0"/>
    <s v="wearables"/>
    <n v="10"/>
    <n v="44.69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x v="2"/>
    <s v="indie rock"/>
    <n v="10"/>
    <n v="40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x v="0"/>
    <s v="wearables"/>
    <n v="10"/>
    <n v="24.08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x v="7"/>
    <s v="food trucks"/>
    <n v="10"/>
    <n v="42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x v="5"/>
    <s v="translations"/>
    <n v="10"/>
    <n v="744.55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x v="2"/>
    <s v="faith"/>
    <n v="10"/>
    <n v="54.1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x v="2"/>
    <s v="faith"/>
    <n v="10"/>
    <n v="62.22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x v="1"/>
    <s v="mobile games"/>
    <n v="10"/>
    <n v="32.82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x v="1"/>
    <s v="video games"/>
    <n v="10"/>
    <n v="10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x v="1"/>
    <s v="video games"/>
    <n v="10"/>
    <n v="23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x v="1"/>
    <s v="video games"/>
    <n v="10"/>
    <n v="21.73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x v="7"/>
    <s v="restaurants"/>
    <n v="10"/>
    <n v="53.55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x v="5"/>
    <s v="children's books"/>
    <n v="10"/>
    <n v="31.76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x v="5"/>
    <s v="children's books"/>
    <n v="10"/>
    <n v="63.1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x v="3"/>
    <s v="plays"/>
    <n v="10"/>
    <n v="100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x v="3"/>
    <s v="plays"/>
    <n v="10"/>
    <n v="10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x v="3"/>
    <s v="plays"/>
    <n v="10"/>
    <n v="142.86000000000001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x v="3"/>
    <s v="plays"/>
    <n v="10"/>
    <n v="5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x v="3"/>
    <s v="plays"/>
    <n v="10"/>
    <n v="37.54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x v="3"/>
    <s v="plays"/>
    <n v="10"/>
    <n v="100.5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x v="3"/>
    <s v="plays"/>
    <n v="10"/>
    <n v="16.670000000000002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x v="4"/>
    <s v="animation"/>
    <n v="9"/>
    <n v="170.55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x v="0"/>
    <s v="web"/>
    <n v="9"/>
    <n v="389.29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x v="2"/>
    <s v="indie rock"/>
    <n v="9"/>
    <n v="73.760000000000005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x v="0"/>
    <s v="wearables"/>
    <n v="9"/>
    <n v="41.75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x v="1"/>
    <s v="video games"/>
    <n v="9"/>
    <n v="65.67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x v="1"/>
    <s v="video games"/>
    <n v="9"/>
    <n v="18.579999999999998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x v="7"/>
    <s v="food trucks"/>
    <n v="9"/>
    <n v="44.1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x v="5"/>
    <s v="fiction"/>
    <n v="9"/>
    <n v="40.450000000000003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x v="6"/>
    <s v="nature"/>
    <n v="9"/>
    <n v="60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x v="6"/>
    <s v="places"/>
    <n v="9"/>
    <n v="31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2"/>
    <s v="faith"/>
    <n v="9"/>
    <n v="35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x v="0"/>
    <s v="gadgets"/>
    <n v="9"/>
    <n v="30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x v="3"/>
    <s v="plays"/>
    <n v="9"/>
    <n v="29.41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x v="3"/>
    <s v="plays"/>
    <n v="9"/>
    <n v="80.709999999999994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x v="3"/>
    <s v="plays"/>
    <n v="9"/>
    <n v="8.5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x v="3"/>
    <s v="spaces"/>
    <n v="9"/>
    <n v="64.8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x v="3"/>
    <s v="plays"/>
    <n v="9"/>
    <n v="60.06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x v="3"/>
    <s v="musical"/>
    <n v="9"/>
    <n v="47.33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x v="3"/>
    <s v="plays"/>
    <n v="9"/>
    <n v="25.65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x v="3"/>
    <s v="plays"/>
    <n v="9"/>
    <n v="16.25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x v="3"/>
    <s v="plays"/>
    <n v="9"/>
    <n v="32.5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x v="3"/>
    <s v="plays"/>
    <n v="9"/>
    <n v="222.5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4"/>
    <s v="science fiction"/>
    <n v="8"/>
    <n v="37.56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x v="4"/>
    <s v="animation"/>
    <n v="8"/>
    <n v="16.760000000000002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x v="0"/>
    <s v="wearables"/>
    <n v="8"/>
    <n v="31.17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x v="0"/>
    <s v="wearables"/>
    <n v="8"/>
    <n v="292.08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x v="1"/>
    <s v="video games"/>
    <n v="8"/>
    <n v="9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x v="1"/>
    <s v="video games"/>
    <n v="8"/>
    <n v="23.96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x v="1"/>
    <s v="video games"/>
    <n v="8"/>
    <n v="10.38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x v="5"/>
    <s v="translations"/>
    <n v="8"/>
    <n v="104.75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x v="5"/>
    <s v="translations"/>
    <n v="8"/>
    <n v="80.599999999999994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x v="5"/>
    <s v="fiction"/>
    <n v="8"/>
    <n v="100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x v="2"/>
    <s v="faith"/>
    <n v="8"/>
    <n v="115.7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x v="2"/>
    <s v="faith"/>
    <n v="8"/>
    <n v="50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x v="1"/>
    <s v="mobile games"/>
    <n v="8"/>
    <n v="90.94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x v="6"/>
    <s v="people"/>
    <n v="8"/>
    <n v="26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7"/>
    <s v="small batch"/>
    <n v="8"/>
    <n v="11.43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x v="0"/>
    <s v="makerspaces"/>
    <n v="8"/>
    <n v="65.41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x v="5"/>
    <s v="children's books"/>
    <n v="8"/>
    <n v="45.97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x v="3"/>
    <s v="plays"/>
    <n v="8"/>
    <n v="20.71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3"/>
    <s v="spaces"/>
    <n v="8"/>
    <n v="200.63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x v="3"/>
    <s v="plays"/>
    <n v="8"/>
    <n v="10.17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x v="3"/>
    <s v="plays"/>
    <n v="8"/>
    <n v="4.75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x v="3"/>
    <s v="plays"/>
    <n v="8"/>
    <n v="38.33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x v="4"/>
    <s v="animation"/>
    <n v="7"/>
    <n v="40.7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x v="4"/>
    <s v="animation"/>
    <n v="7"/>
    <n v="47.88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x v="0"/>
    <s v="wearables"/>
    <n v="7"/>
    <n v="177.39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x v="0"/>
    <s v="wearables"/>
    <n v="7"/>
    <n v="6.5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x v="2"/>
    <s v="indie rock"/>
    <n v="7"/>
    <n v="18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x v="2"/>
    <s v="jazz"/>
    <n v="7"/>
    <n v="82.58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x v="2"/>
    <s v="jazz"/>
    <n v="7"/>
    <n v="18.71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x v="0"/>
    <s v="wearables"/>
    <n v="7"/>
    <n v="80.67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x v="1"/>
    <s v="video games"/>
    <n v="7"/>
    <n v="81.95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x v="7"/>
    <s v="food trucks"/>
    <n v="7"/>
    <n v="108.33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2"/>
    <s v="world music"/>
    <n v="7"/>
    <n v="58.89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x v="5"/>
    <s v="translations"/>
    <n v="7"/>
    <n v="12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x v="5"/>
    <s v="translations"/>
    <n v="7"/>
    <n v="44.5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x v="5"/>
    <s v="translations"/>
    <n v="7"/>
    <n v="80.5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x v="5"/>
    <s v="translations"/>
    <n v="7"/>
    <n v="30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x v="6"/>
    <s v="places"/>
    <n v="7"/>
    <n v="40.78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x v="2"/>
    <s v="faith"/>
    <n v="7"/>
    <n v="216.67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x v="6"/>
    <s v="photobooks"/>
    <n v="7"/>
    <n v="83.75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x v="6"/>
    <s v="photobooks"/>
    <n v="7"/>
    <n v="213.38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x v="6"/>
    <s v="people"/>
    <n v="7"/>
    <n v="46.67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x v="1"/>
    <s v="video games"/>
    <n v="7"/>
    <n v="63.57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x v="7"/>
    <s v="food trucks"/>
    <n v="7"/>
    <n v="115.53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x v="3"/>
    <s v="plays"/>
    <n v="7"/>
    <n v="29.56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x v="3"/>
    <s v="musical"/>
    <n v="7"/>
    <n v="108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x v="3"/>
    <s v="plays"/>
    <n v="7"/>
    <n v="72.400000000000006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x v="3"/>
    <s v="plays"/>
    <n v="7"/>
    <n v="75.45999999999999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x v="3"/>
    <s v="plays"/>
    <n v="7"/>
    <n v="35.17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x v="3"/>
    <s v="plays"/>
    <n v="7"/>
    <n v="30.71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x v="3"/>
    <s v="plays"/>
    <n v="7"/>
    <n v="59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x v="3"/>
    <s v="plays"/>
    <n v="7"/>
    <n v="383.33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4"/>
    <s v="science fiction"/>
    <n v="6"/>
    <n v="106.69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x v="4"/>
    <s v="drama"/>
    <n v="6"/>
    <n v="49.88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x v="4"/>
    <s v="drama"/>
    <n v="6"/>
    <n v="220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x v="4"/>
    <s v="animation"/>
    <n v="6"/>
    <n v="52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x v="4"/>
    <s v="animation"/>
    <n v="6"/>
    <n v="87.14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x v="0"/>
    <s v="wearables"/>
    <n v="6"/>
    <n v="119.57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x v="2"/>
    <s v="jazz"/>
    <n v="6"/>
    <n v="41.6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x v="2"/>
    <s v="jazz"/>
    <n v="6"/>
    <n v="60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x v="0"/>
    <s v="wearables"/>
    <n v="6"/>
    <n v="182.62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x v="0"/>
    <s v="wearables"/>
    <n v="6"/>
    <n v="82.09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x v="1"/>
    <s v="video games"/>
    <n v="6"/>
    <n v="113.57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x v="1"/>
    <s v="mobile games"/>
    <n v="6"/>
    <n v="45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x v="7"/>
    <s v="food trucks"/>
    <n v="6"/>
    <n v="60.73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x v="7"/>
    <s v="food trucks"/>
    <n v="6"/>
    <n v="340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x v="7"/>
    <s v="food trucks"/>
    <n v="6"/>
    <n v="46.63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x v="2"/>
    <s v="faith"/>
    <n v="6"/>
    <n v="28.13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x v="6"/>
    <s v="photobooks"/>
    <n v="6"/>
    <n v="98.7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x v="1"/>
    <s v="video games"/>
    <n v="6"/>
    <n v="50.08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x v="7"/>
    <s v="food trucks"/>
    <n v="6"/>
    <n v="12.14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x v="0"/>
    <s v="makerspaces"/>
    <n v="6"/>
    <n v="41.58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x v="7"/>
    <s v="food trucks"/>
    <n v="6"/>
    <n v="89.21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3"/>
    <s v="spaces"/>
    <n v="6"/>
    <n v="163.57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x v="3"/>
    <s v="musical"/>
    <n v="6"/>
    <n v="18.329999999999998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x v="3"/>
    <s v="musical"/>
    <n v="6"/>
    <n v="15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x v="3"/>
    <s v="plays"/>
    <n v="6"/>
    <n v="42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x v="3"/>
    <s v="plays"/>
    <n v="6"/>
    <n v="9.5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x v="3"/>
    <s v="plays"/>
    <n v="6"/>
    <n v="15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4"/>
    <s v="science fiction"/>
    <n v="5"/>
    <n v="119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x v="4"/>
    <s v="drama"/>
    <n v="5"/>
    <n v="83.33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x v="4"/>
    <s v="animation"/>
    <n v="5"/>
    <n v="62.5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x v="4"/>
    <s v="animation"/>
    <n v="5"/>
    <n v="50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x v="4"/>
    <s v="animation"/>
    <n v="5"/>
    <n v="136.09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x v="0"/>
    <s v="web"/>
    <n v="5"/>
    <n v="135.04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x v="0"/>
    <s v="wearables"/>
    <n v="5"/>
    <n v="27.36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x v="0"/>
    <s v="wearables"/>
    <n v="5"/>
    <n v="115.75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x v="5"/>
    <s v="fiction"/>
    <n v="5"/>
    <n v="39.17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x v="2"/>
    <s v="jazz"/>
    <n v="5"/>
    <n v="18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x v="2"/>
    <s v="jazz"/>
    <n v="5"/>
    <n v="27.08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x v="2"/>
    <s v="jazz"/>
    <n v="5"/>
    <n v="19.600000000000001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x v="1"/>
    <s v="video games"/>
    <n v="5"/>
    <n v="15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x v="1"/>
    <s v="video games"/>
    <n v="5"/>
    <n v="267.81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x v="1"/>
    <s v="video games"/>
    <n v="5"/>
    <n v="17.71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x v="1"/>
    <s v="video games"/>
    <n v="5"/>
    <n v="80.3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x v="1"/>
    <s v="mobile games"/>
    <n v="5"/>
    <n v="50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x v="7"/>
    <s v="food trucks"/>
    <n v="5"/>
    <n v="640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x v="5"/>
    <s v="translations"/>
    <n v="5"/>
    <n v="24.62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x v="5"/>
    <s v="translations"/>
    <n v="5"/>
    <n v="100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x v="5"/>
    <s v="translations"/>
    <n v="5"/>
    <n v="15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x v="6"/>
    <s v="nature"/>
    <n v="5"/>
    <n v="11.67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5"/>
    <s v="art books"/>
    <n v="5"/>
    <n v="41.67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5"/>
    <s v="art books"/>
    <n v="5"/>
    <n v="84.33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x v="2"/>
    <s v="faith"/>
    <n v="5"/>
    <n v="21.25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x v="6"/>
    <s v="photobooks"/>
    <n v="5"/>
    <n v="109.07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x v="1"/>
    <s v="mobile games"/>
    <n v="5"/>
    <n v="71.59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x v="6"/>
    <s v="people"/>
    <n v="5"/>
    <n v="31.7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x v="1"/>
    <s v="video games"/>
    <n v="5"/>
    <n v="8.33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x v="1"/>
    <s v="video games"/>
    <n v="5"/>
    <n v="29.04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x v="5"/>
    <s v="children's books"/>
    <n v="5"/>
    <n v="37.950000000000003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x v="3"/>
    <s v="plays"/>
    <n v="5"/>
    <n v="30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x v="3"/>
    <s v="plays"/>
    <n v="5"/>
    <n v="24.33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x v="3"/>
    <s v="plays"/>
    <n v="5"/>
    <n v="35.92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x v="3"/>
    <s v="plays"/>
    <n v="5"/>
    <n v="90.33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x v="3"/>
    <s v="plays"/>
    <n v="5"/>
    <n v="10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x v="3"/>
    <s v="plays"/>
    <n v="5"/>
    <n v="5.75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x v="3"/>
    <s v="plays"/>
    <n v="5"/>
    <n v="183.33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x v="3"/>
    <s v="plays"/>
    <n v="5"/>
    <n v="18.75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x v="3"/>
    <s v="spaces"/>
    <n v="5"/>
    <n v="1270.22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x v="3"/>
    <s v="spaces"/>
    <n v="5"/>
    <n v="57.89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3"/>
    <s v="plays"/>
    <n v="5"/>
    <n v="450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x v="3"/>
    <s v="musical"/>
    <n v="5"/>
    <n v="60.13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x v="3"/>
    <s v="plays"/>
    <n v="5"/>
    <n v="65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x v="3"/>
    <s v="plays"/>
    <n v="5"/>
    <n v="100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"/>
    <s v="musical"/>
    <n v="5"/>
    <n v="88.64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"/>
    <s v="musical"/>
    <n v="5"/>
    <n v="25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x v="3"/>
    <s v="plays"/>
    <n v="5"/>
    <n v="50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x v="3"/>
    <s v="plays"/>
    <n v="5"/>
    <n v="27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x v="3"/>
    <s v="plays"/>
    <n v="5"/>
    <n v="45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x v="3"/>
    <s v="plays"/>
    <n v="5"/>
    <n v="60.11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x v="3"/>
    <s v="plays"/>
    <n v="5"/>
    <n v="62.5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x v="3"/>
    <s v="plays"/>
    <n v="5"/>
    <n v="9.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x v="3"/>
    <s v="plays"/>
    <n v="5"/>
    <n v="30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x v="4"/>
    <s v="drama"/>
    <n v="4"/>
    <n v="108.33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x v="0"/>
    <s v="web"/>
    <n v="4"/>
    <n v="24.7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x v="0"/>
    <s v="wearables"/>
    <n v="4"/>
    <n v="65.180000000000007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x v="0"/>
    <s v="wearables"/>
    <n v="4"/>
    <n v="591.66999999999996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x v="5"/>
    <s v="fiction"/>
    <n v="4"/>
    <n v="59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x v="2"/>
    <s v="indie rock"/>
    <n v="4"/>
    <n v="31.25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x v="0"/>
    <s v="wearables"/>
    <n v="4"/>
    <n v="30.29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x v="7"/>
    <s v="food trucks"/>
    <n v="4"/>
    <n v="60.79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x v="7"/>
    <s v="food trucks"/>
    <n v="4"/>
    <n v="10.5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x v="7"/>
    <s v="food trucks"/>
    <n v="4"/>
    <n v="33.33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2"/>
    <s v="world music"/>
    <n v="4"/>
    <n v="44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2"/>
    <s v="world music"/>
    <n v="4"/>
    <n v="48.4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x v="6"/>
    <s v="nature"/>
    <n v="4"/>
    <n v="20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x v="6"/>
    <s v="nature"/>
    <n v="4"/>
    <n v="100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x v="6"/>
    <s v="nature"/>
    <n v="4"/>
    <n v="23.5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5"/>
    <s v="art books"/>
    <n v="4"/>
    <n v="26.92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2"/>
    <s v="faith"/>
    <n v="4"/>
    <n v="54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x v="6"/>
    <s v="photobooks"/>
    <n v="4"/>
    <n v="12.47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x v="6"/>
    <s v="photobooks"/>
    <n v="4"/>
    <n v="26.75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x v="6"/>
    <s v="people"/>
    <n v="4"/>
    <n v="88.69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x v="7"/>
    <s v="food trucks"/>
    <n v="4"/>
    <n v="29.13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x v="3"/>
    <s v="plays"/>
    <n v="4"/>
    <n v="23.92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x v="3"/>
    <s v="plays"/>
    <n v="4"/>
    <n v="26.33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x v="3"/>
    <s v="spaces"/>
    <n v="4"/>
    <n v="82.46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x v="3"/>
    <s v="spaces"/>
    <n v="4"/>
    <n v="56.79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x v="3"/>
    <s v="spaces"/>
    <n v="4"/>
    <n v="65.11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x v="3"/>
    <s v="spaces"/>
    <n v="4"/>
    <n v="10.25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x v="3"/>
    <s v="spaces"/>
    <n v="4"/>
    <n v="125.27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"/>
    <s v="spaces"/>
    <n v="4"/>
    <n v="61.18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3"/>
    <s v="plays"/>
    <n v="4"/>
    <n v="93.75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x v="3"/>
    <s v="musical"/>
    <n v="4"/>
    <n v="37.75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x v="3"/>
    <s v="musical"/>
    <n v="4"/>
    <n v="176.94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x v="3"/>
    <s v="musical"/>
    <n v="4"/>
    <n v="100.5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x v="3"/>
    <s v="musical"/>
    <n v="4"/>
    <n v="55.06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x v="3"/>
    <s v="plays"/>
    <n v="4"/>
    <n v="9.5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x v="3"/>
    <s v="plays"/>
    <n v="4"/>
    <n v="175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x v="3"/>
    <s v="plays"/>
    <n v="4"/>
    <n v="23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x v="3"/>
    <s v="plays"/>
    <n v="4"/>
    <n v="25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4"/>
    <s v="science fiction"/>
    <n v="3"/>
    <n v="81.239999999999995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4"/>
    <s v="science fiction"/>
    <n v="3"/>
    <n v="13.33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x v="4"/>
    <s v="drama"/>
    <n v="3"/>
    <n v="32.5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x v="4"/>
    <s v="drama"/>
    <n v="3"/>
    <n v="25.5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x v="4"/>
    <s v="drama"/>
    <n v="3"/>
    <n v="15.71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x v="4"/>
    <s v="animation"/>
    <n v="3"/>
    <n v="20.5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x v="4"/>
    <s v="animation"/>
    <n v="3"/>
    <n v="61.5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x v="4"/>
    <s v="animation"/>
    <n v="3"/>
    <n v="53.75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x v="4"/>
    <s v="animation"/>
    <n v="3"/>
    <n v="64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x v="4"/>
    <s v="animation"/>
    <n v="3"/>
    <n v="30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x v="4"/>
    <s v="animation"/>
    <n v="3"/>
    <n v="16.670000000000002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x v="0"/>
    <s v="web"/>
    <n v="3"/>
    <n v="8.5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x v="0"/>
    <s v="web"/>
    <n v="3"/>
    <n v="200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x v="0"/>
    <s v="web"/>
    <n v="3"/>
    <n v="150.5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x v="0"/>
    <s v="web"/>
    <n v="3"/>
    <n v="250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x v="0"/>
    <s v="wearables"/>
    <n v="3"/>
    <n v="84.94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x v="0"/>
    <s v="wearables"/>
    <n v="3"/>
    <n v="1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x v="5"/>
    <s v="fiction"/>
    <n v="3"/>
    <n v="50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x v="5"/>
    <s v="fiction"/>
    <n v="3"/>
    <n v="66.67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x v="2"/>
    <s v="indie rock"/>
    <n v="3"/>
    <n v="14.13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x v="2"/>
    <s v="indie rock"/>
    <n v="3"/>
    <n v="28.89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x v="2"/>
    <s v="indie rock"/>
    <n v="3"/>
    <n v="35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x v="2"/>
    <s v="jazz"/>
    <n v="3"/>
    <n v="40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x v="2"/>
    <s v="jazz"/>
    <n v="3"/>
    <n v="32.6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x v="2"/>
    <s v="jazz"/>
    <n v="3"/>
    <n v="65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x v="2"/>
    <s v="jazz"/>
    <n v="3"/>
    <n v="32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x v="0"/>
    <s v="wearables"/>
    <n v="3"/>
    <n v="108.6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x v="1"/>
    <s v="video games"/>
    <n v="3"/>
    <n v="16.2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x v="1"/>
    <s v="video games"/>
    <n v="3"/>
    <n v="34.130000000000003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x v="1"/>
    <s v="video games"/>
    <n v="3"/>
    <n v="37.67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x v="1"/>
    <s v="video games"/>
    <n v="3"/>
    <n v="114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x v="1"/>
    <s v="video games"/>
    <n v="3"/>
    <n v="10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x v="1"/>
    <s v="video games"/>
    <n v="3"/>
    <n v="34.880000000000003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x v="7"/>
    <s v="food trucks"/>
    <n v="3"/>
    <n v="65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2"/>
    <s v="world music"/>
    <n v="3"/>
    <n v="35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2"/>
    <s v="world music"/>
    <n v="3"/>
    <n v="30.1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x v="5"/>
    <s v="translations"/>
    <n v="3"/>
    <n v="1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x v="5"/>
    <s v="translations"/>
    <n v="3"/>
    <n v="75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"/>
    <s v="translations"/>
    <n v="3"/>
    <n v="48.33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"/>
    <s v="art books"/>
    <n v="3"/>
    <n v="100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x v="6"/>
    <s v="photobooks"/>
    <n v="3"/>
    <n v="49.14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x v="6"/>
    <s v="photobooks"/>
    <n v="3"/>
    <n v="73.88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x v="6"/>
    <s v="photobooks"/>
    <n v="3"/>
    <n v="7.5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x v="0"/>
    <s v="gadgets"/>
    <n v="3"/>
    <n v="106.8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x v="6"/>
    <s v="people"/>
    <n v="3"/>
    <n v="12.75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x v="1"/>
    <s v="video games"/>
    <n v="3"/>
    <n v="17.989999999999998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7"/>
    <s v="small batch"/>
    <n v="3"/>
    <n v="21.25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x v="7"/>
    <s v="food trucks"/>
    <n v="3"/>
    <n v="35.380000000000003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x v="7"/>
    <s v="restaurants"/>
    <n v="3"/>
    <n v="40.14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x v="5"/>
    <s v="children's books"/>
    <n v="3"/>
    <n v="75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x v="3"/>
    <s v="plays"/>
    <n v="3"/>
    <n v="27.3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x v="3"/>
    <s v="plays"/>
    <n v="3"/>
    <n v="52.8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x v="3"/>
    <s v="spaces"/>
    <n v="3"/>
    <n v="12.5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x v="3"/>
    <s v="spaces"/>
    <n v="3"/>
    <n v="41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x v="3"/>
    <s v="spaces"/>
    <n v="3"/>
    <n v="200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x v="3"/>
    <s v="spaces"/>
    <n v="3"/>
    <n v="20.88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x v="3"/>
    <s v="spaces"/>
    <n v="3"/>
    <n v="300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3"/>
    <s v="plays"/>
    <n v="3"/>
    <n v="50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x v="3"/>
    <s v="musical"/>
    <n v="3"/>
    <n v="22.75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x v="3"/>
    <s v="musical"/>
    <n v="3"/>
    <n v="29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x v="3"/>
    <s v="plays"/>
    <n v="3"/>
    <n v="23.63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x v="3"/>
    <s v="plays"/>
    <n v="3"/>
    <n v="25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"/>
    <s v="musical"/>
    <n v="3"/>
    <n v="30.13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"/>
    <s v="musical"/>
    <n v="3"/>
    <n v="13.33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x v="3"/>
    <s v="plays"/>
    <n v="3"/>
    <n v="47.27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x v="3"/>
    <s v="plays"/>
    <n v="3"/>
    <n v="61.67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x v="3"/>
    <s v="plays"/>
    <n v="3"/>
    <n v="39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x v="3"/>
    <s v="plays"/>
    <n v="3"/>
    <n v="50.5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x v="3"/>
    <s v="plays"/>
    <n v="3"/>
    <n v="15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x v="3"/>
    <s v="plays"/>
    <n v="3"/>
    <n v="23.75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x v="3"/>
    <s v="plays"/>
    <n v="3"/>
    <n v="35.71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x v="3"/>
    <s v="plays"/>
    <n v="3"/>
    <n v="57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x v="3"/>
    <s v="plays"/>
    <n v="3"/>
    <n v="10.67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x v="3"/>
    <s v="plays"/>
    <n v="3"/>
    <n v="800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x v="3"/>
    <s v="plays"/>
    <n v="3"/>
    <n v="15.67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4"/>
    <s v="science fiction"/>
    <n v="2"/>
    <n v="47.5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4"/>
    <s v="science fiction"/>
    <n v="2"/>
    <n v="311.17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x v="4"/>
    <s v="drama"/>
    <n v="2"/>
    <n v="10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x v="4"/>
    <s v="animation"/>
    <n v="2"/>
    <n v="50.17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x v="4"/>
    <s v="animation"/>
    <n v="2"/>
    <n v="4.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x v="4"/>
    <s v="animation"/>
    <n v="2"/>
    <n v="9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x v="4"/>
    <s v="animation"/>
    <n v="2"/>
    <n v="113.64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x v="4"/>
    <s v="animation"/>
    <n v="2"/>
    <n v="39.57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x v="4"/>
    <s v="animation"/>
    <n v="2"/>
    <n v="12.67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x v="5"/>
    <s v="fiction"/>
    <n v="2"/>
    <n v="34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x v="2"/>
    <s v="jazz"/>
    <n v="2"/>
    <n v="50.5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x v="2"/>
    <s v="jazz"/>
    <n v="2"/>
    <n v="22.5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x v="2"/>
    <s v="indie rock"/>
    <n v="2"/>
    <n v="27.86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x v="2"/>
    <s v="jazz"/>
    <n v="2"/>
    <n v="55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x v="0"/>
    <s v="wearables"/>
    <n v="2"/>
    <n v="37.45000000000000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x v="0"/>
    <s v="wearables"/>
    <n v="2"/>
    <n v="155.25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x v="0"/>
    <s v="wearables"/>
    <n v="2"/>
    <n v="57.2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x v="0"/>
    <s v="wearables"/>
    <n v="2"/>
    <n v="50.65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x v="0"/>
    <s v="wearables"/>
    <n v="2"/>
    <n v="33.29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x v="0"/>
    <s v="wearables"/>
    <n v="2"/>
    <n v="51.38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x v="0"/>
    <s v="wearables"/>
    <n v="2"/>
    <n v="160.5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x v="0"/>
    <s v="wearables"/>
    <n v="2"/>
    <n v="424.45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x v="0"/>
    <s v="wearables"/>
    <n v="2"/>
    <n v="1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x v="1"/>
    <s v="video games"/>
    <n v="2"/>
    <n v="16.2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x v="1"/>
    <s v="video games"/>
    <n v="2"/>
    <n v="36.33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x v="1"/>
    <s v="mobile games"/>
    <n v="2"/>
    <n v="25.43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x v="7"/>
    <s v="food trucks"/>
    <n v="2"/>
    <n v="50.33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x v="7"/>
    <s v="food trucks"/>
    <n v="2"/>
    <n v="61.19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x v="5"/>
    <s v="translations"/>
    <n v="2"/>
    <n v="48.2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x v="5"/>
    <s v="fiction"/>
    <n v="2"/>
    <n v="17.5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x v="5"/>
    <s v="fiction"/>
    <n v="2"/>
    <n v="50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x v="5"/>
    <s v="fiction"/>
    <n v="2"/>
    <n v="60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x v="5"/>
    <s v="fiction"/>
    <n v="2"/>
    <n v="19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"/>
    <s v="art books"/>
    <n v="2"/>
    <n v="74.33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x v="6"/>
    <s v="places"/>
    <n v="2"/>
    <n v="510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x v="6"/>
    <s v="places"/>
    <n v="2"/>
    <n v="25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x v="2"/>
    <s v="faith"/>
    <n v="2"/>
    <n v="50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x v="6"/>
    <s v="photobooks"/>
    <n v="2"/>
    <n v="66.33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x v="6"/>
    <s v="photobooks"/>
    <n v="2"/>
    <n v="11.64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x v="6"/>
    <s v="photobooks"/>
    <n v="2"/>
    <n v="84.83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x v="6"/>
    <s v="photobooks"/>
    <n v="2"/>
    <n v="6.25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x v="0"/>
    <s v="gadgets"/>
    <n v="2"/>
    <n v="108.25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x v="0"/>
    <s v="gadgets"/>
    <n v="2"/>
    <n v="2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x v="1"/>
    <s v="video games"/>
    <n v="2"/>
    <n v="21.34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x v="1"/>
    <s v="video games"/>
    <n v="2"/>
    <n v="5.33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x v="1"/>
    <s v="video games"/>
    <n v="2"/>
    <n v="34.67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x v="1"/>
    <s v="video games"/>
    <n v="2"/>
    <n v="25.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x v="1"/>
    <s v="video games"/>
    <n v="2"/>
    <n v="1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x v="1"/>
    <s v="video games"/>
    <n v="2"/>
    <n v="23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x v="7"/>
    <s v="food trucks"/>
    <n v="2"/>
    <n v="76.6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x v="7"/>
    <s v="restaurants"/>
    <n v="2"/>
    <n v="52.5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x v="7"/>
    <s v="food trucks"/>
    <n v="2"/>
    <n v="202.83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x v="7"/>
    <s v="food trucks"/>
    <n v="2"/>
    <n v="13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x v="5"/>
    <s v="children's books"/>
    <n v="2"/>
    <n v="25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x v="5"/>
    <s v="children's books"/>
    <n v="2"/>
    <n v="53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x v="3"/>
    <s v="plays"/>
    <n v="2"/>
    <n v="15.83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x v="3"/>
    <s v="plays"/>
    <n v="2"/>
    <n v="35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x v="3"/>
    <s v="plays"/>
    <n v="2"/>
    <n v="13.33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x v="3"/>
    <s v="plays"/>
    <n v="2"/>
    <n v="15.75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3"/>
    <s v="spaces"/>
    <n v="2"/>
    <n v="18.899999999999999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3"/>
    <s v="spaces"/>
    <n v="2"/>
    <n v="93.33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x v="3"/>
    <s v="spaces"/>
    <n v="2"/>
    <n v="67.78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3"/>
    <s v="plays"/>
    <n v="2"/>
    <n v="15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x v="3"/>
    <s v="musical"/>
    <n v="2"/>
    <n v="7.5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x v="3"/>
    <s v="plays"/>
    <n v="2"/>
    <n v="25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x v="3"/>
    <s v="plays"/>
    <n v="2"/>
    <n v="202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x v="3"/>
    <s v="musical"/>
    <n v="2"/>
    <n v="5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x v="3"/>
    <s v="plays"/>
    <n v="2"/>
    <n v="70.17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x v="3"/>
    <s v="plays"/>
    <n v="2"/>
    <n v="10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"/>
    <s v="musical"/>
    <n v="2"/>
    <n v="17.5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x v="3"/>
    <s v="plays"/>
    <n v="2"/>
    <n v="30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x v="3"/>
    <s v="plays"/>
    <n v="2"/>
    <n v="32.36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x v="3"/>
    <s v="plays"/>
    <n v="2"/>
    <n v="11.25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x v="3"/>
    <s v="plays"/>
    <n v="2"/>
    <n v="18.329999999999998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x v="3"/>
    <s v="plays"/>
    <n v="2"/>
    <n v="8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x v="3"/>
    <s v="plays"/>
    <n v="2"/>
    <n v="5.75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x v="3"/>
    <s v="plays"/>
    <n v="2"/>
    <n v="27.5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x v="3"/>
    <s v="plays"/>
    <n v="2"/>
    <n v="163.33000000000001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x v="3"/>
    <s v="plays"/>
    <n v="2"/>
    <n v="1.5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x v="3"/>
    <s v="plays"/>
    <n v="2"/>
    <n v="15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x v="3"/>
    <s v="plays"/>
    <n v="2"/>
    <n v="10.25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x v="3"/>
    <s v="plays"/>
    <n v="2"/>
    <n v="59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4"/>
    <s v="science fiction"/>
    <n v="1"/>
    <n v="38.33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4"/>
    <s v="science fiction"/>
    <n v="1"/>
    <n v="15.33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4"/>
    <s v="science fiction"/>
    <n v="1"/>
    <n v="35.9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x v="4"/>
    <s v="drama"/>
    <n v="1"/>
    <n v="91.43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x v="4"/>
    <s v="drama"/>
    <n v="1"/>
    <n v="46.5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x v="4"/>
    <s v="drama"/>
    <n v="1"/>
    <n v="120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x v="4"/>
    <s v="drama"/>
    <n v="1"/>
    <n v="125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x v="4"/>
    <s v="animation"/>
    <n v="1"/>
    <n v="35.83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x v="4"/>
    <s v="animation"/>
    <n v="1"/>
    <n v="11.77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x v="4"/>
    <s v="animation"/>
    <n v="1"/>
    <n v="16.63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x v="4"/>
    <s v="animation"/>
    <n v="1"/>
    <n v="56.57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x v="4"/>
    <s v="animation"/>
    <n v="1"/>
    <n v="16.399999999999999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x v="4"/>
    <s v="animation"/>
    <n v="1"/>
    <n v="20.32999999999999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x v="4"/>
    <s v="animation"/>
    <n v="1"/>
    <n v="15.2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x v="4"/>
    <s v="animation"/>
    <n v="1"/>
    <n v="25.5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x v="4"/>
    <s v="animation"/>
    <n v="1"/>
    <n v="10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x v="4"/>
    <s v="animation"/>
    <n v="1"/>
    <n v="57.5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x v="4"/>
    <s v="animation"/>
    <n v="1"/>
    <n v="67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x v="4"/>
    <s v="animation"/>
    <n v="1"/>
    <n v="133.33000000000001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x v="4"/>
    <s v="animation"/>
    <n v="1"/>
    <n v="68.33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x v="0"/>
    <s v="web"/>
    <n v="1"/>
    <n v="25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x v="0"/>
    <s v="web"/>
    <n v="1"/>
    <n v="3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x v="0"/>
    <s v="web"/>
    <n v="1"/>
    <n v="8.75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x v="0"/>
    <s v="web"/>
    <n v="1"/>
    <n v="68.3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x v="0"/>
    <s v="web"/>
    <n v="1"/>
    <n v="49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x v="0"/>
    <s v="web"/>
    <n v="1"/>
    <n v="20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x v="0"/>
    <s v="web"/>
    <n v="1"/>
    <n v="20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x v="0"/>
    <s v="web"/>
    <n v="1"/>
    <n v="35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x v="0"/>
    <s v="web"/>
    <n v="1"/>
    <n v="5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x v="0"/>
    <s v="web"/>
    <n v="1"/>
    <n v="14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x v="0"/>
    <s v="wearables"/>
    <n v="1"/>
    <n v="10.56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x v="0"/>
    <s v="wearables"/>
    <n v="1"/>
    <n v="61.29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x v="0"/>
    <s v="wearables"/>
    <n v="1"/>
    <n v="99.3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x v="0"/>
    <s v="wearables"/>
    <n v="1"/>
    <n v="26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x v="0"/>
    <s v="wearables"/>
    <n v="1"/>
    <n v="90.86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x v="0"/>
    <s v="wearables"/>
    <n v="1"/>
    <n v="120.25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x v="0"/>
    <s v="wearables"/>
    <n v="1"/>
    <n v="195.4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x v="0"/>
    <s v="wearables"/>
    <n v="1"/>
    <n v="199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x v="0"/>
    <s v="wearables"/>
    <n v="1"/>
    <n v="22.5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x v="0"/>
    <s v="wearables"/>
    <n v="1"/>
    <n v="19.399999999999999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x v="5"/>
    <s v="fiction"/>
    <n v="1"/>
    <n v="1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x v="5"/>
    <s v="fiction"/>
    <n v="1"/>
    <n v="7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x v="2"/>
    <s v="jazz"/>
    <n v="1"/>
    <n v="32.5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x v="2"/>
    <s v="jazz"/>
    <n v="1"/>
    <n v="9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x v="2"/>
    <s v="jazz"/>
    <n v="1"/>
    <n v="32.5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x v="2"/>
    <s v="indie rock"/>
    <n v="1"/>
    <n v="30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x v="2"/>
    <s v="indie rock"/>
    <n v="1"/>
    <n v="10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x v="2"/>
    <s v="jazz"/>
    <n v="1"/>
    <n v="15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x v="2"/>
    <s v="jazz"/>
    <n v="1"/>
    <n v="30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x v="2"/>
    <s v="jazz"/>
    <n v="1"/>
    <n v="100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x v="2"/>
    <s v="jazz"/>
    <n v="1"/>
    <n v="25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x v="2"/>
    <s v="jazz"/>
    <n v="1"/>
    <n v="20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x v="2"/>
    <s v="jazz"/>
    <n v="1"/>
    <n v="20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x v="0"/>
    <s v="wearables"/>
    <n v="1"/>
    <n v="39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x v="0"/>
    <s v="wearables"/>
    <n v="1"/>
    <n v="25.2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x v="0"/>
    <s v="wearables"/>
    <n v="1"/>
    <n v="41.89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x v="0"/>
    <s v="wearables"/>
    <n v="1"/>
    <n v="30.31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x v="0"/>
    <s v="wearables"/>
    <n v="1"/>
    <n v="49.67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x v="0"/>
    <s v="wearables"/>
    <n v="1"/>
    <n v="26.5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x v="0"/>
    <s v="wearables"/>
    <n v="1"/>
    <n v="93.3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x v="0"/>
    <s v="wearables"/>
    <n v="1"/>
    <n v="35.33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x v="0"/>
    <s v="wearables"/>
    <n v="1"/>
    <n v="8.1300000000000008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x v="1"/>
    <s v="video games"/>
    <n v="1"/>
    <n v="35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x v="1"/>
    <s v="video games"/>
    <n v="1"/>
    <n v="10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x v="1"/>
    <s v="video games"/>
    <n v="1"/>
    <n v="18.670000000000002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x v="1"/>
    <s v="video games"/>
    <n v="1"/>
    <n v="410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x v="1"/>
    <s v="video games"/>
    <n v="1"/>
    <n v="3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x v="1"/>
    <s v="video games"/>
    <n v="1"/>
    <n v="25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x v="1"/>
    <s v="video games"/>
    <n v="1"/>
    <n v="23.18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x v="1"/>
    <s v="video games"/>
    <n v="1"/>
    <n v="5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x v="1"/>
    <s v="mobile games"/>
    <n v="1"/>
    <n v="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x v="1"/>
    <s v="mobile games"/>
    <n v="1"/>
    <n v="20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x v="7"/>
    <s v="food trucks"/>
    <n v="1"/>
    <n v="50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x v="7"/>
    <s v="food trucks"/>
    <n v="1"/>
    <n v="23.5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2"/>
    <s v="world music"/>
    <n v="1"/>
    <n v="25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2"/>
    <s v="world music"/>
    <n v="1"/>
    <n v="40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2"/>
    <s v="world music"/>
    <n v="1"/>
    <n v="5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x v="5"/>
    <s v="translations"/>
    <n v="1"/>
    <n v="7.5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x v="5"/>
    <s v="translations"/>
    <n v="1"/>
    <n v="27.5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x v="5"/>
    <s v="translations"/>
    <n v="1"/>
    <n v="38.5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x v="5"/>
    <s v="translations"/>
    <n v="1"/>
    <n v="673.33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5"/>
    <s v="translations"/>
    <n v="1"/>
    <n v="15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x v="5"/>
    <s v="fiction"/>
    <n v="1"/>
    <n v="25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x v="5"/>
    <s v="fiction"/>
    <n v="1"/>
    <n v="15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5"/>
    <s v="art books"/>
    <n v="1"/>
    <n v="67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5"/>
    <s v="art books"/>
    <n v="1"/>
    <n v="42.5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5"/>
    <s v="art books"/>
    <n v="1"/>
    <n v="20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5"/>
    <s v="art books"/>
    <n v="1"/>
    <n v="27.5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5"/>
    <s v="art books"/>
    <n v="1"/>
    <n v="14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x v="6"/>
    <s v="places"/>
    <n v="1"/>
    <n v="5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x v="2"/>
    <s v="faith"/>
    <n v="1"/>
    <n v="25.5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x v="2"/>
    <s v="faith"/>
    <n v="1"/>
    <n v="34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x v="2"/>
    <s v="faith"/>
    <n v="1"/>
    <n v="11.67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x v="2"/>
    <s v="faith"/>
    <n v="1"/>
    <n v="8.75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x v="2"/>
    <s v="faith"/>
    <n v="1"/>
    <n v="22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x v="6"/>
    <s v="photobooks"/>
    <n v="1"/>
    <n v="1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x v="6"/>
    <s v="photobooks"/>
    <n v="1"/>
    <n v="10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x v="6"/>
    <s v="photobooks"/>
    <n v="1"/>
    <n v="20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x v="1"/>
    <s v="mobile games"/>
    <n v="1"/>
    <n v="62.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x v="1"/>
    <s v="mobile games"/>
    <n v="1"/>
    <n v="16.309999999999999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x v="1"/>
    <s v="mobile games"/>
    <n v="1"/>
    <n v="17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x v="0"/>
    <s v="gadgets"/>
    <n v="1"/>
    <n v="4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x v="0"/>
    <s v="gadgets"/>
    <n v="1"/>
    <n v="24.5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x v="0"/>
    <s v="gadgets"/>
    <n v="1"/>
    <n v="17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x v="0"/>
    <s v="gadgets"/>
    <n v="1"/>
    <n v="28.89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x v="6"/>
    <s v="people"/>
    <n v="1"/>
    <n v="50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x v="6"/>
    <s v="people"/>
    <n v="1"/>
    <n v="33.71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x v="1"/>
    <s v="video games"/>
    <n v="1"/>
    <n v="28.4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x v="1"/>
    <s v="video games"/>
    <n v="1"/>
    <n v="31.56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x v="1"/>
    <s v="video games"/>
    <n v="1"/>
    <n v="49.38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x v="1"/>
    <s v="video games"/>
    <n v="1"/>
    <n v="101.25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x v="1"/>
    <s v="video games"/>
    <n v="1"/>
    <n v="1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x v="1"/>
    <s v="video games"/>
    <n v="1"/>
    <n v="13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x v="1"/>
    <s v="video games"/>
    <n v="1"/>
    <n v="5.31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7"/>
    <s v="small batch"/>
    <n v="1"/>
    <n v="108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x v="7"/>
    <s v="food trucks"/>
    <n v="1"/>
    <n v="22.33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x v="7"/>
    <s v="food trucks"/>
    <n v="1"/>
    <n v="50.33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x v="7"/>
    <s v="food trucks"/>
    <n v="1"/>
    <n v="8.33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x v="7"/>
    <s v="food trucks"/>
    <n v="1"/>
    <n v="55.83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x v="7"/>
    <s v="food trucks"/>
    <n v="1"/>
    <n v="34.44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x v="7"/>
    <s v="food trucks"/>
    <n v="1"/>
    <n v="501.25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x v="7"/>
    <s v="food trucks"/>
    <n v="1"/>
    <n v="10.5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x v="7"/>
    <s v="restaurants"/>
    <n v="1"/>
    <n v="15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x v="7"/>
    <s v="restaurants"/>
    <n v="1"/>
    <n v="35.71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x v="7"/>
    <s v="food trucks"/>
    <n v="1"/>
    <n v="1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x v="7"/>
    <s v="food trucks"/>
    <n v="1"/>
    <n v="18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x v="0"/>
    <s v="space exploration"/>
    <n v="1"/>
    <n v="1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x v="0"/>
    <s v="makerspaces"/>
    <n v="1"/>
    <n v="69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x v="7"/>
    <s v="food trucks"/>
    <n v="1"/>
    <n v="27.5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x v="7"/>
    <s v="food trucks"/>
    <n v="1"/>
    <n v="200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x v="7"/>
    <s v="food trucks"/>
    <n v="1"/>
    <n v="25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x v="7"/>
    <s v="food trucks"/>
    <n v="1"/>
    <n v="13.33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x v="7"/>
    <s v="food trucks"/>
    <n v="1"/>
    <n v="17.5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x v="5"/>
    <s v="children's books"/>
    <n v="1"/>
    <n v="13.25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x v="5"/>
    <s v="children's books"/>
    <n v="1"/>
    <n v="55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x v="5"/>
    <s v="children's books"/>
    <n v="1"/>
    <n v="5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x v="5"/>
    <s v="children's books"/>
    <n v="1"/>
    <n v="9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x v="5"/>
    <s v="children's books"/>
    <n v="1"/>
    <n v="25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x v="5"/>
    <s v="children's books"/>
    <n v="1"/>
    <n v="11.25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x v="5"/>
    <s v="children's books"/>
    <n v="1"/>
    <n v="11.33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x v="3"/>
    <s v="plays"/>
    <n v="1"/>
    <n v="10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x v="3"/>
    <s v="plays"/>
    <n v="1"/>
    <n v="5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x v="3"/>
    <s v="plays"/>
    <n v="1"/>
    <n v="22.5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x v="3"/>
    <s v="plays"/>
    <n v="1"/>
    <n v="35.4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x v="3"/>
    <s v="plays"/>
    <n v="1"/>
    <n v="7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x v="3"/>
    <s v="plays"/>
    <n v="1"/>
    <n v="12.5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x v="3"/>
    <s v="plays"/>
    <n v="1"/>
    <n v="3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x v="3"/>
    <s v="plays"/>
    <n v="1"/>
    <n v="9.75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x v="3"/>
    <s v="spaces"/>
    <n v="1"/>
    <n v="100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x v="3"/>
    <s v="spaces"/>
    <n v="1"/>
    <n v="415.78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x v="3"/>
    <s v="spaces"/>
    <n v="1"/>
    <n v="62.5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x v="3"/>
    <s v="spaces"/>
    <n v="1"/>
    <n v="56.34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"/>
    <s v="spaces"/>
    <n v="1"/>
    <n v="10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3"/>
    <s v="plays"/>
    <n v="1"/>
    <n v="10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3"/>
    <s v="plays"/>
    <n v="1"/>
    <n v="24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x v="3"/>
    <s v="musical"/>
    <n v="1"/>
    <n v="12.75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x v="3"/>
    <s v="musical"/>
    <n v="1"/>
    <n v="12.5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x v="3"/>
    <s v="plays"/>
    <n v="1"/>
    <n v="10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x v="3"/>
    <s v="plays"/>
    <n v="1"/>
    <n v="25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x v="3"/>
    <s v="musical"/>
    <n v="1"/>
    <n v="50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x v="3"/>
    <s v="musical"/>
    <n v="1"/>
    <n v="5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x v="3"/>
    <s v="musical"/>
    <n v="1"/>
    <n v="205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x v="3"/>
    <s v="plays"/>
    <n v="1"/>
    <n v="20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x v="3"/>
    <s v="plays"/>
    <n v="1"/>
    <n v="5.5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x v="3"/>
    <s v="plays"/>
    <n v="1"/>
    <n v="13.11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x v="3"/>
    <s v="plays"/>
    <n v="1"/>
    <n v="62.5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x v="3"/>
    <s v="plays"/>
    <n v="1"/>
    <n v="25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x v="3"/>
    <s v="plays"/>
    <n v="1"/>
    <n v="12.5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x v="3"/>
    <s v="plays"/>
    <n v="1"/>
    <n v="25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x v="3"/>
    <s v="plays"/>
    <n v="1"/>
    <n v="25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x v="3"/>
    <s v="plays"/>
    <n v="1"/>
    <n v="22.5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x v="3"/>
    <s v="plays"/>
    <n v="1"/>
    <n v="22.67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x v="3"/>
    <s v="plays"/>
    <n v="1"/>
    <n v="217.5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x v="3"/>
    <s v="plays"/>
    <n v="1"/>
    <n v="20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x v="3"/>
    <s v="plays"/>
    <n v="1"/>
    <n v="13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x v="3"/>
    <s v="plays"/>
    <n v="1"/>
    <n v="52.5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x v="3"/>
    <s v="plays"/>
    <n v="1"/>
    <n v="7.25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x v="3"/>
    <s v="plays"/>
    <n v="1"/>
    <n v="62.5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x v="3"/>
    <s v="plays"/>
    <n v="1"/>
    <n v="10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x v="3"/>
    <s v="plays"/>
    <n v="1"/>
    <n v="100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x v="3"/>
    <s v="plays"/>
    <n v="1"/>
    <n v="15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x v="3"/>
    <s v="plays"/>
    <n v="1"/>
    <n v="6.75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x v="3"/>
    <s v="plays"/>
    <n v="1"/>
    <n v="34.950000000000003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x v="3"/>
    <s v="plays"/>
    <n v="1"/>
    <n v="18.5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x v="3"/>
    <s v="plays"/>
    <n v="1"/>
    <n v="50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4"/>
    <s v="science fiction"/>
    <n v="0"/>
    <n v="10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4"/>
    <s v="science fiction"/>
    <n v="0"/>
    <n v="1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4"/>
    <s v="science fiction"/>
    <n v="0"/>
    <n v="0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4"/>
    <s v="science fiction"/>
    <n v="0"/>
    <n v="25.17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4"/>
    <s v="science fiction"/>
    <n v="0"/>
    <n v="0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4"/>
    <s v="science fiction"/>
    <n v="0"/>
    <n v="0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4"/>
    <s v="science fiction"/>
    <n v="0"/>
    <n v="0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4"/>
    <s v="science fiction"/>
    <n v="0"/>
    <n v="0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4"/>
    <s v="science fiction"/>
    <n v="0"/>
    <n v="0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4"/>
    <s v="science fiction"/>
    <n v="0"/>
    <n v="0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4"/>
    <s v="science fiction"/>
    <n v="0"/>
    <n v="0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4"/>
    <s v="science fiction"/>
    <n v="0"/>
    <n v="0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4"/>
    <s v="science fiction"/>
    <n v="0"/>
    <n v="0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4"/>
    <s v="science fiction"/>
    <n v="0"/>
    <n v="10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4"/>
    <s v="science fiction"/>
    <n v="0"/>
    <n v="0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4"/>
    <s v="science fiction"/>
    <n v="0"/>
    <n v="0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4"/>
    <s v="science fiction"/>
    <n v="0"/>
    <n v="20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4"/>
    <s v="science fiction"/>
    <n v="0"/>
    <n v="28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4"/>
    <s v="science fiction"/>
    <n v="0"/>
    <n v="15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4"/>
    <s v="science fiction"/>
    <n v="0"/>
    <n v="20.25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4"/>
    <s v="science fiction"/>
    <n v="0"/>
    <n v="4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4"/>
    <s v="science fiction"/>
    <n v="0"/>
    <n v="0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4"/>
    <s v="science fiction"/>
    <n v="0"/>
    <n v="10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x v="4"/>
    <s v="drama"/>
    <n v="0"/>
    <n v="0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x v="4"/>
    <s v="drama"/>
    <n v="0"/>
    <n v="5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x v="4"/>
    <s v="drama"/>
    <n v="0"/>
    <n v="0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x v="4"/>
    <s v="drama"/>
    <n v="0"/>
    <n v="0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x v="4"/>
    <s v="drama"/>
    <n v="0"/>
    <n v="5.5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x v="4"/>
    <s v="drama"/>
    <n v="0"/>
    <n v="1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x v="4"/>
    <s v="drama"/>
    <n v="0"/>
    <n v="0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x v="4"/>
    <s v="drama"/>
    <n v="0"/>
    <n v="0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x v="4"/>
    <s v="drama"/>
    <n v="0"/>
    <n v="0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x v="4"/>
    <s v="drama"/>
    <n v="0"/>
    <n v="0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x v="4"/>
    <s v="drama"/>
    <n v="0"/>
    <n v="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x v="4"/>
    <s v="drama"/>
    <n v="0"/>
    <n v="0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x v="4"/>
    <s v="drama"/>
    <n v="0"/>
    <n v="0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x v="4"/>
    <s v="drama"/>
    <n v="0"/>
    <n v="0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x v="4"/>
    <s v="drama"/>
    <n v="0"/>
    <n v="69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x v="4"/>
    <s v="drama"/>
    <n v="0"/>
    <n v="5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x v="4"/>
    <s v="drama"/>
    <n v="0"/>
    <n v="5.67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x v="4"/>
    <s v="drama"/>
    <n v="0"/>
    <n v="0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x v="4"/>
    <s v="drama"/>
    <n v="0"/>
    <n v="1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x v="4"/>
    <s v="drama"/>
    <n v="0"/>
    <n v="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x v="4"/>
    <s v="drama"/>
    <n v="0"/>
    <n v="0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x v="4"/>
    <s v="drama"/>
    <n v="0"/>
    <n v="0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x v="4"/>
    <s v="drama"/>
    <n v="0"/>
    <n v="0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x v="4"/>
    <s v="drama"/>
    <n v="0"/>
    <n v="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x v="4"/>
    <s v="drama"/>
    <n v="0"/>
    <n v="0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x v="4"/>
    <s v="drama"/>
    <n v="0"/>
    <n v="1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x v="4"/>
    <s v="drama"/>
    <n v="0"/>
    <n v="2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x v="4"/>
    <s v="drama"/>
    <n v="0"/>
    <n v="1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x v="4"/>
    <s v="drama"/>
    <n v="0"/>
    <n v="10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x v="4"/>
    <s v="drama"/>
    <n v="0"/>
    <n v="0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x v="4"/>
    <s v="drama"/>
    <n v="0"/>
    <n v="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x v="4"/>
    <s v="drama"/>
    <n v="0"/>
    <n v="0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x v="4"/>
    <s v="drama"/>
    <n v="0"/>
    <n v="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x v="4"/>
    <s v="drama"/>
    <n v="0"/>
    <n v="0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x v="4"/>
    <s v="drama"/>
    <n v="0"/>
    <n v="0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x v="4"/>
    <s v="drama"/>
    <n v="0"/>
    <n v="0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x v="4"/>
    <s v="drama"/>
    <n v="0"/>
    <n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x v="4"/>
    <s v="drama"/>
    <n v="0"/>
    <n v="0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x v="4"/>
    <s v="drama"/>
    <n v="0"/>
    <n v="0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x v="4"/>
    <s v="drama"/>
    <n v="0"/>
    <n v="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x v="4"/>
    <s v="drama"/>
    <n v="0"/>
    <n v="0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x v="4"/>
    <s v="drama"/>
    <n v="0"/>
    <n v="5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x v="4"/>
    <s v="drama"/>
    <n v="0"/>
    <n v="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x v="4"/>
    <s v="animation"/>
    <n v="0"/>
    <n v="4.83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x v="4"/>
    <s v="animation"/>
    <n v="0"/>
    <n v="3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x v="4"/>
    <s v="animation"/>
    <n v="0"/>
    <n v="0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x v="4"/>
    <s v="animation"/>
    <n v="0"/>
    <n v="0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x v="4"/>
    <s v="animation"/>
    <n v="0"/>
    <n v="0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x v="4"/>
    <s v="animation"/>
    <n v="0"/>
    <n v="1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x v="4"/>
    <s v="animation"/>
    <n v="0"/>
    <n v="0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x v="4"/>
    <s v="animation"/>
    <n v="0"/>
    <n v="0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x v="4"/>
    <s v="animation"/>
    <n v="0"/>
    <n v="0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x v="4"/>
    <s v="animation"/>
    <n v="0"/>
    <n v="5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x v="4"/>
    <s v="animation"/>
    <n v="0"/>
    <n v="0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x v="4"/>
    <s v="animation"/>
    <n v="0"/>
    <n v="5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x v="4"/>
    <s v="animation"/>
    <n v="0"/>
    <n v="1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x v="4"/>
    <s v="animation"/>
    <n v="0"/>
    <n v="5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x v="4"/>
    <s v="animation"/>
    <n v="0"/>
    <n v="0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x v="4"/>
    <s v="animation"/>
    <n v="0"/>
    <n v="13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x v="4"/>
    <s v="animation"/>
    <n v="0"/>
    <n v="22.5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x v="4"/>
    <s v="animation"/>
    <n v="0"/>
    <n v="0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x v="4"/>
    <s v="animation"/>
    <n v="0"/>
    <n v="25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x v="4"/>
    <s v="animation"/>
    <n v="0"/>
    <n v="12.5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x v="4"/>
    <s v="animation"/>
    <n v="0"/>
    <n v="0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x v="4"/>
    <s v="animation"/>
    <n v="0"/>
    <n v="0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x v="4"/>
    <s v="animation"/>
    <n v="0"/>
    <n v="1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x v="4"/>
    <s v="animation"/>
    <n v="0"/>
    <n v="0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x v="4"/>
    <s v="animation"/>
    <n v="0"/>
    <n v="0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x v="4"/>
    <s v="animation"/>
    <n v="0"/>
    <n v="1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x v="4"/>
    <s v="animation"/>
    <n v="0"/>
    <n v="0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x v="4"/>
    <s v="animation"/>
    <n v="0"/>
    <n v="0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x v="4"/>
    <s v="animation"/>
    <n v="0"/>
    <n v="0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x v="4"/>
    <s v="animation"/>
    <n v="0"/>
    <n v="10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x v="4"/>
    <s v="animation"/>
    <n v="0"/>
    <n v="13.55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x v="4"/>
    <s v="animation"/>
    <n v="0"/>
    <n v="50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x v="4"/>
    <s v="animation"/>
    <n v="0"/>
    <n v="0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x v="4"/>
    <s v="animation"/>
    <n v="0"/>
    <n v="0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x v="4"/>
    <s v="animation"/>
    <n v="0"/>
    <n v="71.67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x v="4"/>
    <s v="animation"/>
    <n v="0"/>
    <n v="0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x v="4"/>
    <s v="animation"/>
    <n v="0"/>
    <n v="0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x v="4"/>
    <s v="animation"/>
    <n v="0"/>
    <n v="0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x v="4"/>
    <s v="animation"/>
    <n v="0"/>
    <n v="0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x v="4"/>
    <s v="animation"/>
    <n v="0"/>
    <n v="10.33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x v="4"/>
    <s v="animation"/>
    <n v="0"/>
    <n v="0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x v="4"/>
    <s v="animation"/>
    <n v="0"/>
    <n v="1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x v="4"/>
    <s v="animation"/>
    <n v="0"/>
    <n v="0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x v="4"/>
    <s v="animation"/>
    <n v="0"/>
    <n v="3.71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x v="4"/>
    <s v="animation"/>
    <n v="0"/>
    <n v="250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x v="4"/>
    <s v="animation"/>
    <n v="0"/>
    <n v="10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x v="4"/>
    <s v="animation"/>
    <n v="0"/>
    <n v="0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x v="4"/>
    <s v="animation"/>
    <n v="0"/>
    <n v="5.5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x v="4"/>
    <s v="animation"/>
    <n v="0"/>
    <n v="0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x v="4"/>
    <s v="animation"/>
    <n v="0"/>
    <n v="0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x v="0"/>
    <s v="web"/>
    <n v="0"/>
    <n v="1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x v="0"/>
    <s v="web"/>
    <n v="0"/>
    <n v="1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x v="0"/>
    <s v="web"/>
    <n v="0"/>
    <n v="35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x v="0"/>
    <s v="web"/>
    <n v="0"/>
    <n v="26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x v="0"/>
    <s v="web"/>
    <n v="0"/>
    <n v="0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x v="0"/>
    <s v="web"/>
    <n v="0"/>
    <n v="9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x v="0"/>
    <s v="web"/>
    <n v="0"/>
    <n v="0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x v="0"/>
    <s v="web"/>
    <n v="0"/>
    <n v="20.5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x v="0"/>
    <s v="web"/>
    <n v="0"/>
    <n v="0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x v="0"/>
    <s v="web"/>
    <n v="0"/>
    <n v="0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x v="0"/>
    <s v="web"/>
    <n v="0"/>
    <n v="50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x v="0"/>
    <s v="web"/>
    <n v="0"/>
    <n v="4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x v="0"/>
    <s v="web"/>
    <n v="0"/>
    <n v="27.5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x v="0"/>
    <s v="web"/>
    <n v="0"/>
    <n v="0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x v="0"/>
    <s v="web"/>
    <n v="0"/>
    <n v="34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x v="0"/>
    <s v="web"/>
    <n v="0"/>
    <n v="1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x v="0"/>
    <s v="web"/>
    <n v="0"/>
    <n v="0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x v="0"/>
    <s v="web"/>
    <n v="0"/>
    <n v="1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x v="0"/>
    <s v="web"/>
    <n v="0"/>
    <n v="0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x v="0"/>
    <s v="web"/>
    <n v="0"/>
    <n v="142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x v="0"/>
    <s v="web"/>
    <n v="0"/>
    <n v="53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x v="0"/>
    <s v="web"/>
    <n v="0"/>
    <n v="0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x v="0"/>
    <s v="web"/>
    <n v="0"/>
    <n v="38.44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x v="0"/>
    <s v="web"/>
    <n v="0"/>
    <n v="64.75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x v="0"/>
    <s v="web"/>
    <n v="0"/>
    <n v="1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x v="0"/>
    <s v="web"/>
    <n v="0"/>
    <n v="10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x v="0"/>
    <s v="web"/>
    <n v="0"/>
    <n v="2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x v="0"/>
    <s v="web"/>
    <n v="0"/>
    <n v="1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x v="0"/>
    <s v="web"/>
    <n v="0"/>
    <n v="0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x v="0"/>
    <s v="web"/>
    <n v="0"/>
    <n v="0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x v="0"/>
    <s v="web"/>
    <n v="0"/>
    <n v="1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x v="0"/>
    <s v="web"/>
    <n v="0"/>
    <n v="0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x v="0"/>
    <s v="web"/>
    <n v="0"/>
    <n v="1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x v="0"/>
    <s v="web"/>
    <n v="0"/>
    <n v="30.5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x v="0"/>
    <s v="web"/>
    <n v="0"/>
    <n v="13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x v="0"/>
    <s v="web"/>
    <n v="0"/>
    <n v="53.25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x v="0"/>
    <s v="web"/>
    <n v="0"/>
    <n v="3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x v="0"/>
    <s v="web"/>
    <n v="0"/>
    <n v="10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x v="0"/>
    <s v="web"/>
    <n v="0"/>
    <n v="15.5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x v="0"/>
    <s v="wearables"/>
    <n v="0"/>
    <n v="39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x v="0"/>
    <s v="wearables"/>
    <n v="0"/>
    <n v="100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x v="0"/>
    <s v="wearables"/>
    <n v="0"/>
    <n v="2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x v="0"/>
    <s v="wearables"/>
    <n v="0"/>
    <n v="68.3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x v="0"/>
    <s v="wearables"/>
    <n v="0"/>
    <n v="7.5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x v="0"/>
    <s v="wearables"/>
    <n v="0"/>
    <n v="1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x v="0"/>
    <s v="wearables"/>
    <n v="0"/>
    <n v="13.25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x v="0"/>
    <s v="wearables"/>
    <n v="0"/>
    <n v="0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x v="0"/>
    <s v="wearables"/>
    <n v="0"/>
    <n v="84.29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x v="0"/>
    <s v="wearables"/>
    <n v="0"/>
    <n v="1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x v="0"/>
    <s v="wearables"/>
    <n v="0"/>
    <n v="0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x v="0"/>
    <s v="wearables"/>
    <n v="0"/>
    <n v="30.5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x v="0"/>
    <s v="wearables"/>
    <n v="0"/>
    <n v="0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x v="0"/>
    <s v="wearables"/>
    <n v="0"/>
    <n v="26.25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x v="0"/>
    <s v="wearables"/>
    <n v="0"/>
    <n v="76.25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x v="5"/>
    <s v="fiction"/>
    <n v="0"/>
    <n v="0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x v="5"/>
    <s v="fiction"/>
    <n v="0"/>
    <n v="0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x v="5"/>
    <s v="fiction"/>
    <n v="0"/>
    <n v="5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x v="5"/>
    <s v="fiction"/>
    <n v="0"/>
    <n v="0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x v="5"/>
    <s v="fiction"/>
    <n v="0"/>
    <n v="0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x v="5"/>
    <s v="fiction"/>
    <n v="0"/>
    <n v="0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x v="5"/>
    <s v="fiction"/>
    <n v="0"/>
    <n v="0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x v="5"/>
    <s v="fiction"/>
    <n v="0"/>
    <n v="10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x v="5"/>
    <s v="fiction"/>
    <n v="0"/>
    <n v="2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x v="2"/>
    <s v="jazz"/>
    <n v="0"/>
    <n v="42.5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x v="2"/>
    <s v="jazz"/>
    <n v="0"/>
    <n v="50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x v="2"/>
    <s v="jazz"/>
    <n v="0"/>
    <n v="12.4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x v="2"/>
    <s v="jazz"/>
    <n v="0"/>
    <n v="0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x v="2"/>
    <s v="indie rock"/>
    <n v="0"/>
    <n v="0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x v="2"/>
    <s v="indie rock"/>
    <n v="0"/>
    <n v="0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x v="2"/>
    <s v="jazz"/>
    <n v="0"/>
    <n v="10.5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x v="2"/>
    <s v="jazz"/>
    <n v="0"/>
    <n v="0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x v="2"/>
    <s v="jazz"/>
    <n v="0"/>
    <n v="30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x v="2"/>
    <s v="jazz"/>
    <n v="0"/>
    <n v="50.33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x v="2"/>
    <s v="jazz"/>
    <n v="0"/>
    <n v="0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x v="2"/>
    <s v="jazz"/>
    <n v="0"/>
    <n v="0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x v="2"/>
    <s v="jazz"/>
    <n v="0"/>
    <n v="0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x v="2"/>
    <s v="jazz"/>
    <n v="0"/>
    <n v="0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x v="2"/>
    <s v="jazz"/>
    <n v="0"/>
    <n v="0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x v="2"/>
    <s v="jazz"/>
    <n v="0"/>
    <n v="0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x v="2"/>
    <s v="jazz"/>
    <n v="0"/>
    <n v="0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x v="2"/>
    <s v="jazz"/>
    <n v="0"/>
    <n v="0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x v="2"/>
    <s v="jazz"/>
    <n v="0"/>
    <n v="0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x v="2"/>
    <s v="jazz"/>
    <n v="0"/>
    <n v="0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x v="2"/>
    <s v="jazz"/>
    <n v="0"/>
    <n v="0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x v="2"/>
    <s v="jazz"/>
    <n v="0"/>
    <n v="25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x v="0"/>
    <s v="wearables"/>
    <n v="0"/>
    <n v="0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x v="0"/>
    <s v="wearables"/>
    <n v="0"/>
    <n v="45.2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x v="0"/>
    <s v="wearables"/>
    <n v="0"/>
    <n v="2.75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x v="0"/>
    <s v="wearables"/>
    <n v="0"/>
    <n v="1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x v="0"/>
    <s v="wearables"/>
    <n v="0"/>
    <n v="0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x v="0"/>
    <s v="wearables"/>
    <n v="0"/>
    <n v="13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x v="0"/>
    <s v="wearables"/>
    <n v="0"/>
    <n v="116.75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x v="1"/>
    <s v="video games"/>
    <n v="0"/>
    <n v="11.25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x v="1"/>
    <s v="video games"/>
    <n v="0"/>
    <n v="0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x v="1"/>
    <s v="video games"/>
    <n v="0"/>
    <n v="12.75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x v="1"/>
    <s v="video games"/>
    <n v="0"/>
    <n v="3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x v="1"/>
    <s v="video games"/>
    <n v="0"/>
    <n v="0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x v="1"/>
    <s v="video games"/>
    <n v="0"/>
    <n v="7.5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x v="1"/>
    <s v="video games"/>
    <n v="0"/>
    <n v="0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x v="1"/>
    <s v="video games"/>
    <n v="0"/>
    <n v="5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x v="1"/>
    <s v="video games"/>
    <n v="0"/>
    <n v="6.71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x v="1"/>
    <s v="video games"/>
    <n v="0"/>
    <n v="6.83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x v="1"/>
    <s v="video games"/>
    <n v="0"/>
    <n v="71.55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x v="1"/>
    <s v="video games"/>
    <n v="0"/>
    <n v="0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x v="1"/>
    <s v="video games"/>
    <n v="0"/>
    <n v="15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x v="1"/>
    <s v="video games"/>
    <n v="0"/>
    <n v="1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x v="1"/>
    <s v="video games"/>
    <n v="0"/>
    <n v="3.33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x v="1"/>
    <s v="video games"/>
    <n v="0"/>
    <n v="13.25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x v="1"/>
    <s v="video games"/>
    <n v="0"/>
    <n v="17.850000000000001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x v="1"/>
    <s v="video games"/>
    <n v="0"/>
    <n v="5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x v="1"/>
    <s v="video games"/>
    <n v="0"/>
    <n v="0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x v="1"/>
    <s v="video games"/>
    <n v="0"/>
    <n v="5.8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x v="1"/>
    <s v="video games"/>
    <n v="0"/>
    <n v="0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x v="1"/>
    <s v="video games"/>
    <n v="0"/>
    <n v="3.67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x v="1"/>
    <s v="mobile games"/>
    <n v="0"/>
    <n v="60.71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x v="1"/>
    <s v="mobile games"/>
    <n v="0"/>
    <n v="0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x v="1"/>
    <s v="mobile games"/>
    <n v="0"/>
    <n v="1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x v="1"/>
    <s v="mobile games"/>
    <n v="0"/>
    <n v="10.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x v="1"/>
    <s v="mobile games"/>
    <n v="0"/>
    <n v="3.67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x v="1"/>
    <s v="mobile games"/>
    <n v="0"/>
    <n v="0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x v="1"/>
    <s v="mobile games"/>
    <n v="0"/>
    <n v="1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x v="1"/>
    <s v="mobile games"/>
    <n v="0"/>
    <n v="31.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x v="1"/>
    <s v="mobile games"/>
    <n v="0"/>
    <n v="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x v="1"/>
    <s v="mobile games"/>
    <n v="0"/>
    <n v="0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x v="1"/>
    <s v="mobile games"/>
    <n v="0"/>
    <n v="0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x v="1"/>
    <s v="mobile games"/>
    <n v="0"/>
    <n v="0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x v="1"/>
    <s v="mobile games"/>
    <n v="0"/>
    <n v="23.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x v="7"/>
    <s v="food trucks"/>
    <n v="0"/>
    <n v="0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x v="7"/>
    <s v="food trucks"/>
    <n v="0"/>
    <n v="100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x v="7"/>
    <s v="food trucks"/>
    <n v="0"/>
    <n v="0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x v="7"/>
    <s v="food trucks"/>
    <n v="0"/>
    <n v="24.33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x v="7"/>
    <s v="food trucks"/>
    <n v="0"/>
    <n v="37.5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x v="7"/>
    <s v="food trucks"/>
    <n v="0"/>
    <n v="0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x v="7"/>
    <s v="food trucks"/>
    <n v="0"/>
    <n v="0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x v="7"/>
    <s v="food trucks"/>
    <n v="0"/>
    <n v="11.6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x v="7"/>
    <s v="food trucks"/>
    <n v="0"/>
    <n v="0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x v="7"/>
    <s v="food trucks"/>
    <n v="0"/>
    <n v="0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x v="7"/>
    <s v="food trucks"/>
    <n v="0"/>
    <n v="17.5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x v="7"/>
    <s v="food trucks"/>
    <n v="0"/>
    <n v="0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x v="7"/>
    <s v="food trucks"/>
    <n v="0"/>
    <n v="0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x v="7"/>
    <s v="food trucks"/>
    <n v="0"/>
    <n v="5.6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x v="7"/>
    <s v="food trucks"/>
    <n v="0"/>
    <n v="50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x v="7"/>
    <s v="food trucks"/>
    <n v="0"/>
    <n v="25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x v="7"/>
    <s v="food trucks"/>
    <n v="0"/>
    <n v="0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x v="7"/>
    <s v="food trucks"/>
    <n v="0"/>
    <n v="30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x v="7"/>
    <s v="food trucks"/>
    <n v="0"/>
    <n v="10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x v="7"/>
    <s v="food trucks"/>
    <n v="0"/>
    <n v="0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x v="7"/>
    <s v="food trucks"/>
    <n v="0"/>
    <n v="5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x v="7"/>
    <s v="food trucks"/>
    <n v="0"/>
    <n v="1.33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2"/>
    <s v="world music"/>
    <n v="0"/>
    <n v="0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2"/>
    <s v="world music"/>
    <n v="0"/>
    <n v="0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2"/>
    <s v="world music"/>
    <n v="0"/>
    <n v="0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2"/>
    <s v="world music"/>
    <n v="0"/>
    <n v="0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2"/>
    <s v="world music"/>
    <n v="0"/>
    <n v="0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2"/>
    <s v="world music"/>
    <n v="0"/>
    <n v="0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2"/>
    <s v="world music"/>
    <n v="0"/>
    <n v="0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x v="5"/>
    <s v="translations"/>
    <n v="0"/>
    <n v="6.18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x v="5"/>
    <s v="translations"/>
    <n v="0"/>
    <n v="5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x v="5"/>
    <s v="translations"/>
    <n v="0"/>
    <n v="0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x v="5"/>
    <s v="translations"/>
    <n v="0"/>
    <n v="1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x v="5"/>
    <s v="translations"/>
    <n v="0"/>
    <n v="2.33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x v="5"/>
    <s v="translations"/>
    <n v="0"/>
    <n v="1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x v="5"/>
    <s v="translations"/>
    <n v="0"/>
    <n v="0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x v="5"/>
    <s v="translations"/>
    <n v="0"/>
    <n v="6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x v="5"/>
    <s v="translations"/>
    <n v="0"/>
    <n v="100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x v="5"/>
    <s v="translations"/>
    <n v="0"/>
    <n v="13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x v="5"/>
    <s v="translations"/>
    <n v="0"/>
    <n v="100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x v="5"/>
    <s v="translations"/>
    <n v="0"/>
    <n v="0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x v="5"/>
    <s v="translations"/>
    <n v="0"/>
    <n v="0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x v="5"/>
    <s v="translations"/>
    <n v="0"/>
    <n v="0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x v="5"/>
    <s v="translations"/>
    <n v="0"/>
    <n v="0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x v="5"/>
    <s v="translations"/>
    <n v="0"/>
    <n v="7.5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x v="5"/>
    <s v="translations"/>
    <n v="0"/>
    <n v="1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x v="5"/>
    <s v="translations"/>
    <n v="0"/>
    <n v="0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x v="5"/>
    <s v="translations"/>
    <n v="0"/>
    <n v="0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x v="5"/>
    <s v="translations"/>
    <n v="0"/>
    <n v="0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x v="5"/>
    <s v="translations"/>
    <n v="0"/>
    <n v="0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x v="5"/>
    <s v="translations"/>
    <n v="0"/>
    <n v="0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x v="5"/>
    <s v="translations"/>
    <n v="0"/>
    <n v="25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x v="5"/>
    <s v="translations"/>
    <n v="0"/>
    <n v="0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x v="5"/>
    <s v="translations"/>
    <n v="0"/>
    <n v="0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x v="5"/>
    <s v="translations"/>
    <n v="0"/>
    <n v="1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"/>
    <s v="translations"/>
    <n v="0"/>
    <n v="1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"/>
    <s v="translations"/>
    <n v="0"/>
    <n v="0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"/>
    <s v="translations"/>
    <n v="0"/>
    <n v="0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"/>
    <s v="translations"/>
    <n v="0"/>
    <n v="0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"/>
    <s v="translations"/>
    <n v="0"/>
    <n v="0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"/>
    <s v="translations"/>
    <n v="0"/>
    <n v="0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"/>
    <s v="translations"/>
    <n v="0"/>
    <n v="0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x v="5"/>
    <s v="fiction"/>
    <n v="0"/>
    <n v="5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x v="5"/>
    <s v="fiction"/>
    <n v="0"/>
    <n v="0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x v="5"/>
    <s v="fiction"/>
    <n v="0"/>
    <n v="1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x v="5"/>
    <s v="fiction"/>
    <n v="0"/>
    <n v="0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x v="5"/>
    <s v="fiction"/>
    <n v="0"/>
    <n v="0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x v="5"/>
    <s v="fiction"/>
    <n v="0"/>
    <n v="0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x v="5"/>
    <s v="fiction"/>
    <n v="0"/>
    <n v="0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x v="5"/>
    <s v="fiction"/>
    <n v="0"/>
    <n v="0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x v="5"/>
    <s v="fiction"/>
    <n v="0"/>
    <n v="1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x v="5"/>
    <s v="fiction"/>
    <n v="0"/>
    <n v="5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x v="6"/>
    <s v="nature"/>
    <n v="0"/>
    <n v="3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x v="6"/>
    <s v="nature"/>
    <n v="0"/>
    <n v="10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x v="6"/>
    <s v="nature"/>
    <n v="0"/>
    <n v="0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x v="6"/>
    <s v="nature"/>
    <n v="0"/>
    <n v="1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x v="6"/>
    <s v="nature"/>
    <n v="0"/>
    <n v="0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x v="6"/>
    <s v="nature"/>
    <n v="0"/>
    <n v="0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x v="6"/>
    <s v="nature"/>
    <n v="0"/>
    <n v="0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x v="6"/>
    <s v="nature"/>
    <n v="0"/>
    <n v="0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x v="6"/>
    <s v="nature"/>
    <n v="0"/>
    <n v="0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x v="6"/>
    <s v="nature"/>
    <n v="0"/>
    <n v="50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"/>
    <s v="art books"/>
    <n v="0"/>
    <n v="0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"/>
    <s v="art books"/>
    <n v="0"/>
    <n v="10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"/>
    <s v="art books"/>
    <n v="0"/>
    <n v="0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"/>
    <s v="art books"/>
    <n v="0"/>
    <n v="0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x v="6"/>
    <s v="places"/>
    <n v="0"/>
    <n v="15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x v="6"/>
    <s v="places"/>
    <n v="0"/>
    <n v="0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x v="6"/>
    <s v="places"/>
    <n v="0"/>
    <n v="0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x v="6"/>
    <s v="places"/>
    <n v="0"/>
    <n v="1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x v="6"/>
    <s v="places"/>
    <n v="0"/>
    <n v="0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x v="6"/>
    <s v="places"/>
    <n v="0"/>
    <n v="0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x v="6"/>
    <s v="places"/>
    <n v="0"/>
    <n v="0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x v="6"/>
    <s v="places"/>
    <n v="0"/>
    <n v="1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x v="6"/>
    <s v="places"/>
    <n v="0"/>
    <n v="40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x v="6"/>
    <s v="places"/>
    <n v="0"/>
    <n v="0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x v="6"/>
    <s v="places"/>
    <n v="0"/>
    <n v="1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x v="6"/>
    <s v="places"/>
    <n v="0"/>
    <n v="0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2"/>
    <s v="faith"/>
    <n v="0"/>
    <n v="0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2"/>
    <s v="faith"/>
    <n v="0"/>
    <n v="18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2"/>
    <s v="faith"/>
    <n v="0"/>
    <n v="5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2"/>
    <s v="faith"/>
    <n v="0"/>
    <n v="0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2"/>
    <s v="faith"/>
    <n v="0"/>
    <n v="0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x v="2"/>
    <s v="faith"/>
    <n v="0"/>
    <n v="5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x v="2"/>
    <s v="faith"/>
    <n v="0"/>
    <n v="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x v="2"/>
    <s v="faith"/>
    <n v="0"/>
    <n v="0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x v="2"/>
    <s v="faith"/>
    <n v="0"/>
    <n v="0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x v="2"/>
    <s v="faith"/>
    <n v="0"/>
    <n v="0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x v="2"/>
    <s v="faith"/>
    <n v="0"/>
    <n v="0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x v="2"/>
    <s v="faith"/>
    <n v="0"/>
    <n v="5.5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x v="2"/>
    <s v="faith"/>
    <n v="0"/>
    <n v="37.5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x v="2"/>
    <s v="faith"/>
    <n v="0"/>
    <n v="0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x v="2"/>
    <s v="faith"/>
    <n v="0"/>
    <n v="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x v="2"/>
    <s v="faith"/>
    <n v="0"/>
    <n v="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x v="2"/>
    <s v="faith"/>
    <n v="0"/>
    <n v="0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x v="2"/>
    <s v="faith"/>
    <n v="0"/>
    <n v="0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x v="2"/>
    <s v="faith"/>
    <n v="0"/>
    <n v="0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x v="2"/>
    <s v="faith"/>
    <n v="0"/>
    <n v="0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x v="2"/>
    <s v="faith"/>
    <n v="0"/>
    <n v="0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x v="2"/>
    <s v="faith"/>
    <n v="0"/>
    <n v="1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x v="2"/>
    <s v="faith"/>
    <n v="0"/>
    <n v="20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x v="2"/>
    <s v="faith"/>
    <n v="0"/>
    <n v="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x v="2"/>
    <s v="faith"/>
    <n v="0"/>
    <n v="0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x v="6"/>
    <s v="photobooks"/>
    <n v="0"/>
    <n v="0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x v="6"/>
    <s v="photobooks"/>
    <n v="0"/>
    <n v="1.54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x v="6"/>
    <s v="photobooks"/>
    <n v="0"/>
    <n v="0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x v="6"/>
    <s v="photobooks"/>
    <n v="0"/>
    <n v="0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x v="6"/>
    <s v="photobooks"/>
    <n v="0"/>
    <n v="0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x v="1"/>
    <s v="mobile games"/>
    <n v="0"/>
    <n v="0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x v="1"/>
    <s v="mobile games"/>
    <n v="0"/>
    <n v="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x v="1"/>
    <s v="mobile games"/>
    <n v="0"/>
    <n v="2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x v="1"/>
    <s v="mobile games"/>
    <n v="0"/>
    <n v="10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x v="1"/>
    <s v="mobile games"/>
    <n v="0"/>
    <n v="0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x v="1"/>
    <s v="mobile games"/>
    <n v="0"/>
    <n v="18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x v="1"/>
    <s v="mobile games"/>
    <n v="0"/>
    <n v="13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x v="1"/>
    <s v="mobile games"/>
    <n v="0"/>
    <n v="0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x v="1"/>
    <s v="mobile games"/>
    <n v="0"/>
    <n v="0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x v="1"/>
    <s v="mobile games"/>
    <n v="0"/>
    <n v="0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x v="1"/>
    <s v="mobile games"/>
    <n v="0"/>
    <n v="3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x v="0"/>
    <s v="gadgets"/>
    <n v="0"/>
    <n v="25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x v="0"/>
    <s v="gadgets"/>
    <n v="0"/>
    <n v="10.5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x v="0"/>
    <s v="gadgets"/>
    <n v="0"/>
    <n v="21.25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x v="0"/>
    <s v="gadgets"/>
    <n v="0"/>
    <n v="10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x v="6"/>
    <s v="people"/>
    <n v="0"/>
    <n v="0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x v="6"/>
    <s v="people"/>
    <n v="0"/>
    <n v="1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x v="6"/>
    <s v="people"/>
    <n v="0"/>
    <n v="25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x v="6"/>
    <s v="people"/>
    <n v="0"/>
    <n v="1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x v="6"/>
    <s v="people"/>
    <n v="0"/>
    <n v="0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x v="6"/>
    <s v="people"/>
    <n v="0"/>
    <n v="0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x v="6"/>
    <s v="people"/>
    <n v="0"/>
    <n v="0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x v="6"/>
    <s v="people"/>
    <n v="0"/>
    <n v="0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x v="1"/>
    <s v="video games"/>
    <n v="0"/>
    <n v="103.33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x v="1"/>
    <s v="video games"/>
    <n v="0"/>
    <n v="5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x v="1"/>
    <s v="video games"/>
    <n v="0"/>
    <n v="25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x v="1"/>
    <s v="video games"/>
    <n v="0"/>
    <n v="21.25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x v="1"/>
    <s v="video games"/>
    <n v="0"/>
    <n v="11.92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x v="1"/>
    <s v="video games"/>
    <n v="0"/>
    <n v="50.91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x v="1"/>
    <s v="video games"/>
    <n v="0"/>
    <n v="0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x v="1"/>
    <s v="video games"/>
    <n v="0"/>
    <n v="1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x v="1"/>
    <s v="video games"/>
    <n v="0"/>
    <n v="0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x v="1"/>
    <s v="video games"/>
    <n v="0"/>
    <n v="19.670000000000002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x v="1"/>
    <s v="video games"/>
    <n v="0"/>
    <n v="12.5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x v="1"/>
    <s v="video games"/>
    <n v="0"/>
    <n v="8.5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x v="7"/>
    <s v="food trucks"/>
    <n v="0"/>
    <n v="52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x v="7"/>
    <s v="food trucks"/>
    <n v="0"/>
    <n v="0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x v="7"/>
    <s v="food trucks"/>
    <n v="0"/>
    <n v="15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x v="7"/>
    <s v="food trucks"/>
    <n v="0"/>
    <n v="0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x v="7"/>
    <s v="food trucks"/>
    <n v="0"/>
    <n v="0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x v="7"/>
    <s v="food trucks"/>
    <n v="0"/>
    <n v="5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x v="7"/>
    <s v="food trucks"/>
    <n v="0"/>
    <n v="0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x v="7"/>
    <s v="food trucks"/>
    <n v="0"/>
    <n v="1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x v="7"/>
    <s v="food trucks"/>
    <n v="0"/>
    <n v="0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x v="7"/>
    <s v="food trucks"/>
    <n v="0"/>
    <n v="1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x v="7"/>
    <s v="food trucks"/>
    <n v="0"/>
    <n v="1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x v="7"/>
    <s v="food trucks"/>
    <n v="0"/>
    <n v="8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x v="7"/>
    <s v="food trucks"/>
    <n v="0"/>
    <n v="1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x v="7"/>
    <s v="food trucks"/>
    <n v="0"/>
    <n v="0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x v="7"/>
    <s v="food trucks"/>
    <n v="0"/>
    <n v="1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x v="7"/>
    <s v="food trucks"/>
    <n v="0"/>
    <n v="1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x v="7"/>
    <s v="food trucks"/>
    <n v="0"/>
    <n v="1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x v="7"/>
    <s v="food trucks"/>
    <n v="0"/>
    <n v="1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x v="7"/>
    <s v="food trucks"/>
    <n v="0"/>
    <n v="0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x v="7"/>
    <s v="food trucks"/>
    <n v="0"/>
    <n v="13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x v="7"/>
    <s v="food trucks"/>
    <n v="0"/>
    <n v="306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x v="7"/>
    <s v="food trucks"/>
    <n v="0"/>
    <n v="22.5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x v="7"/>
    <s v="food trucks"/>
    <n v="0"/>
    <n v="0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x v="7"/>
    <s v="food trucks"/>
    <n v="0"/>
    <n v="50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x v="7"/>
    <s v="food trucks"/>
    <n v="0"/>
    <n v="0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x v="7"/>
    <s v="food trucks"/>
    <n v="0"/>
    <n v="5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x v="7"/>
    <s v="restaurants"/>
    <n v="0"/>
    <n v="17.2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x v="7"/>
    <s v="restaurants"/>
    <n v="0"/>
    <n v="0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x v="7"/>
    <s v="restaurants"/>
    <n v="0"/>
    <n v="0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x v="7"/>
    <s v="restaurants"/>
    <n v="0"/>
    <n v="0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x v="7"/>
    <s v="restaurants"/>
    <n v="0"/>
    <n v="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x v="7"/>
    <s v="restaurants"/>
    <n v="0"/>
    <n v="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x v="7"/>
    <s v="restaurants"/>
    <n v="0"/>
    <n v="37.5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x v="7"/>
    <s v="restaurants"/>
    <n v="0"/>
    <n v="0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x v="7"/>
    <s v="restaurants"/>
    <n v="0"/>
    <n v="0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x v="7"/>
    <s v="restaurants"/>
    <n v="0"/>
    <n v="0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x v="7"/>
    <s v="restaurants"/>
    <n v="0"/>
    <n v="0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x v="7"/>
    <s v="restaurants"/>
    <n v="0"/>
    <n v="0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x v="7"/>
    <s v="restaurants"/>
    <n v="0"/>
    <n v="16.25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x v="7"/>
    <s v="restaurants"/>
    <n v="0"/>
    <n v="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x v="7"/>
    <s v="food trucks"/>
    <n v="0"/>
    <n v="1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x v="7"/>
    <s v="food trucks"/>
    <n v="0"/>
    <n v="0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x v="7"/>
    <s v="food trucks"/>
    <n v="0"/>
    <n v="50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x v="7"/>
    <s v="food trucks"/>
    <n v="0"/>
    <n v="5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x v="7"/>
    <s v="food trucks"/>
    <n v="0"/>
    <n v="5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x v="7"/>
    <s v="food trucks"/>
    <n v="0"/>
    <n v="0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x v="7"/>
    <s v="food trucks"/>
    <n v="0"/>
    <n v="50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x v="7"/>
    <s v="food trucks"/>
    <n v="0"/>
    <n v="0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x v="7"/>
    <s v="food trucks"/>
    <n v="0"/>
    <n v="1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x v="0"/>
    <s v="space exploration"/>
    <n v="0"/>
    <n v="0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x v="0"/>
    <s v="makerspaces"/>
    <n v="0"/>
    <n v="550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x v="0"/>
    <s v="makerspaces"/>
    <n v="0"/>
    <n v="44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x v="7"/>
    <s v="food trucks"/>
    <n v="0"/>
    <n v="12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x v="7"/>
    <s v="food trucks"/>
    <n v="0"/>
    <n v="10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x v="7"/>
    <s v="food trucks"/>
    <n v="0"/>
    <n v="0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x v="7"/>
    <s v="food trucks"/>
    <n v="0"/>
    <n v="0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x v="7"/>
    <s v="food trucks"/>
    <n v="0"/>
    <n v="5.29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x v="7"/>
    <s v="food trucks"/>
    <n v="0"/>
    <n v="1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x v="7"/>
    <s v="food trucks"/>
    <n v="0"/>
    <n v="17.5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x v="7"/>
    <s v="food trucks"/>
    <n v="0"/>
    <n v="1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x v="7"/>
    <s v="food trucks"/>
    <n v="0"/>
    <n v="23.6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x v="7"/>
    <s v="food trucks"/>
    <n v="0"/>
    <n v="13.01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x v="7"/>
    <s v="food trucks"/>
    <n v="0"/>
    <n v="0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x v="5"/>
    <s v="children's books"/>
    <n v="0"/>
    <n v="8.75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x v="5"/>
    <s v="children's books"/>
    <n v="0"/>
    <n v="0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x v="5"/>
    <s v="children's books"/>
    <n v="0"/>
    <n v="0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x v="5"/>
    <s v="children's books"/>
    <n v="0"/>
    <n v="0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x v="5"/>
    <s v="children's books"/>
    <n v="0"/>
    <n v="0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x v="5"/>
    <s v="children's books"/>
    <n v="0"/>
    <n v="0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x v="5"/>
    <s v="children's books"/>
    <n v="0"/>
    <n v="30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x v="5"/>
    <s v="children's books"/>
    <n v="0"/>
    <n v="0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x v="5"/>
    <s v="children's books"/>
    <n v="0"/>
    <n v="1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x v="5"/>
    <s v="children's books"/>
    <n v="0"/>
    <n v="0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x v="5"/>
    <s v="children's books"/>
    <n v="0"/>
    <n v="0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x v="5"/>
    <s v="children's books"/>
    <n v="0"/>
    <n v="1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x v="5"/>
    <s v="children's books"/>
    <n v="0"/>
    <n v="10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x v="5"/>
    <s v="children's books"/>
    <n v="0"/>
    <n v="0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x v="3"/>
    <s v="plays"/>
    <n v="0"/>
    <n v="0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x v="3"/>
    <s v="plays"/>
    <n v="0"/>
    <n v="0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x v="3"/>
    <s v="plays"/>
    <n v="0"/>
    <n v="0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x v="3"/>
    <s v="plays"/>
    <n v="0"/>
    <n v="0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x v="3"/>
    <s v="plays"/>
    <n v="0"/>
    <n v="23.33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x v="3"/>
    <s v="plays"/>
    <n v="0"/>
    <n v="0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x v="3"/>
    <s v="plays"/>
    <n v="0"/>
    <n v="0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x v="3"/>
    <s v="plays"/>
    <n v="0"/>
    <n v="0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x v="3"/>
    <s v="plays"/>
    <n v="0"/>
    <n v="18.329999999999998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x v="3"/>
    <s v="plays"/>
    <n v="0"/>
    <n v="20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x v="3"/>
    <s v="plays"/>
    <n v="0"/>
    <n v="0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x v="3"/>
    <s v="plays"/>
    <n v="0"/>
    <n v="0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x v="3"/>
    <s v="plays"/>
    <n v="0"/>
    <n v="2.33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x v="3"/>
    <s v="plays"/>
    <n v="0"/>
    <n v="0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x v="3"/>
    <s v="plays"/>
    <n v="0"/>
    <n v="29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x v="3"/>
    <s v="plays"/>
    <n v="0"/>
    <n v="0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x v="3"/>
    <s v="plays"/>
    <n v="0"/>
    <n v="46.25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x v="3"/>
    <s v="plays"/>
    <n v="0"/>
    <n v="5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x v="3"/>
    <s v="plays"/>
    <n v="0"/>
    <n v="0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x v="3"/>
    <s v="plays"/>
    <n v="0"/>
    <n v="0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x v="3"/>
    <s v="plays"/>
    <n v="0"/>
    <n v="0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x v="3"/>
    <s v="plays"/>
    <n v="0"/>
    <n v="25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x v="3"/>
    <s v="plays"/>
    <n v="0"/>
    <n v="1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x v="3"/>
    <s v="plays"/>
    <n v="0"/>
    <n v="20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x v="3"/>
    <s v="plays"/>
    <n v="0"/>
    <n v="1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x v="3"/>
    <s v="plays"/>
    <n v="0"/>
    <n v="1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x v="3"/>
    <s v="plays"/>
    <n v="0"/>
    <n v="1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x v="3"/>
    <s v="spaces"/>
    <n v="0"/>
    <n v="1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x v="3"/>
    <s v="spaces"/>
    <n v="0"/>
    <n v="0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x v="3"/>
    <s v="spaces"/>
    <n v="0"/>
    <n v="0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x v="3"/>
    <s v="spaces"/>
    <n v="0"/>
    <n v="1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x v="3"/>
    <s v="spaces"/>
    <n v="0"/>
    <n v="2.67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x v="3"/>
    <s v="spaces"/>
    <n v="0"/>
    <n v="0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3"/>
    <s v="spaces"/>
    <n v="0"/>
    <n v="201.67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3"/>
    <s v="spaces"/>
    <n v="0"/>
    <n v="0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3"/>
    <s v="spaces"/>
    <n v="0"/>
    <n v="0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3"/>
    <s v="spaces"/>
    <n v="0"/>
    <n v="0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3"/>
    <s v="spaces"/>
    <n v="0"/>
    <n v="0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x v="3"/>
    <s v="spaces"/>
    <n v="0"/>
    <n v="37.5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x v="3"/>
    <s v="spaces"/>
    <n v="0"/>
    <n v="13.33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x v="3"/>
    <s v="spaces"/>
    <n v="0"/>
    <n v="0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x v="3"/>
    <s v="spaces"/>
    <n v="0"/>
    <n v="1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x v="3"/>
    <s v="spaces"/>
    <n v="0"/>
    <n v="0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x v="3"/>
    <s v="spaces"/>
    <n v="0"/>
    <n v="0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x v="3"/>
    <s v="spaces"/>
    <n v="0"/>
    <n v="1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x v="3"/>
    <s v="spaces"/>
    <n v="0"/>
    <n v="55.83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x v="3"/>
    <s v="spaces"/>
    <n v="0"/>
    <n v="0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x v="3"/>
    <s v="spaces"/>
    <n v="0"/>
    <n v="5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x v="3"/>
    <s v="spaces"/>
    <n v="0"/>
    <n v="87.5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x v="3"/>
    <s v="spaces"/>
    <n v="0"/>
    <n v="1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x v="3"/>
    <s v="spaces"/>
    <n v="0"/>
    <n v="92.14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x v="3"/>
    <s v="spaces"/>
    <n v="0"/>
    <n v="7.33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x v="3"/>
    <s v="spaces"/>
    <n v="0"/>
    <n v="52.5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x v="3"/>
    <s v="spaces"/>
    <n v="0"/>
    <n v="23.67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x v="3"/>
    <s v="spaces"/>
    <n v="0"/>
    <n v="53.71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x v="3"/>
    <s v="spaces"/>
    <n v="0"/>
    <n v="420.6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x v="3"/>
    <s v="spaces"/>
    <n v="0"/>
    <n v="0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x v="3"/>
    <s v="spaces"/>
    <n v="0"/>
    <n v="18.67000000000000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x v="3"/>
    <s v="spaces"/>
    <n v="0"/>
    <n v="16.67000000000000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x v="3"/>
    <s v="spaces"/>
    <n v="0"/>
    <n v="42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x v="3"/>
    <s v="spaces"/>
    <n v="0"/>
    <n v="25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x v="3"/>
    <s v="spaces"/>
    <n v="0"/>
    <n v="50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x v="3"/>
    <s v="spaces"/>
    <n v="0"/>
    <n v="5.5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x v="3"/>
    <s v="spaces"/>
    <n v="0"/>
    <n v="13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x v="3"/>
    <s v="spaces"/>
    <n v="0"/>
    <n v="10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x v="3"/>
    <s v="spaces"/>
    <n v="0"/>
    <n v="0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x v="3"/>
    <s v="spaces"/>
    <n v="0"/>
    <n v="1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x v="3"/>
    <s v="spaces"/>
    <n v="0"/>
    <n v="775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x v="3"/>
    <s v="spaces"/>
    <n v="0"/>
    <n v="5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x v="3"/>
    <s v="spaces"/>
    <n v="0"/>
    <n v="12.8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"/>
    <s v="spaces"/>
    <n v="0"/>
    <n v="6.5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"/>
    <s v="spaces"/>
    <n v="0"/>
    <n v="0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"/>
    <s v="spaces"/>
    <n v="0"/>
    <n v="0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3"/>
    <s v="plays"/>
    <n v="0"/>
    <n v="10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3"/>
    <s v="plays"/>
    <n v="0"/>
    <n v="0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3"/>
    <s v="plays"/>
    <n v="0"/>
    <n v="0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3"/>
    <s v="plays"/>
    <n v="0"/>
    <n v="0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x v="3"/>
    <s v="musical"/>
    <n v="0"/>
    <n v="0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x v="3"/>
    <s v="musical"/>
    <n v="0"/>
    <n v="0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x v="3"/>
    <s v="musical"/>
    <n v="0"/>
    <n v="30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x v="3"/>
    <s v="musical"/>
    <n v="0"/>
    <n v="36.67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x v="3"/>
    <s v="musical"/>
    <n v="0"/>
    <n v="1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x v="3"/>
    <s v="musical"/>
    <n v="0"/>
    <n v="0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x v="3"/>
    <s v="musical"/>
    <n v="0"/>
    <n v="0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x v="3"/>
    <s v="musical"/>
    <n v="0"/>
    <n v="0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x v="3"/>
    <s v="musical"/>
    <n v="0"/>
    <n v="1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x v="3"/>
    <s v="musical"/>
    <n v="0"/>
    <n v="1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x v="3"/>
    <s v="musical"/>
    <n v="0"/>
    <n v="0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x v="3"/>
    <s v="musical"/>
    <n v="0"/>
    <n v="1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x v="3"/>
    <s v="musical"/>
    <n v="0"/>
    <n v="0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x v="3"/>
    <s v="musical"/>
    <n v="0"/>
    <n v="0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x v="3"/>
    <s v="musical"/>
    <n v="0"/>
    <n v="1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x v="3"/>
    <s v="plays"/>
    <n v="0"/>
    <n v="0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x v="3"/>
    <s v="plays"/>
    <n v="0"/>
    <n v="0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x v="3"/>
    <s v="plays"/>
    <n v="0"/>
    <n v="0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x v="3"/>
    <s v="plays"/>
    <n v="0"/>
    <n v="0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x v="3"/>
    <s v="musical"/>
    <n v="0"/>
    <n v="0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x v="3"/>
    <s v="musical"/>
    <n v="0"/>
    <n v="0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x v="3"/>
    <s v="musical"/>
    <n v="0"/>
    <n v="17.5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x v="3"/>
    <s v="musical"/>
    <n v="0"/>
    <n v="1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x v="3"/>
    <s v="musical"/>
    <n v="0"/>
    <n v="0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x v="3"/>
    <s v="musical"/>
    <n v="0"/>
    <n v="0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x v="3"/>
    <s v="musical"/>
    <n v="0"/>
    <n v="1.5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x v="3"/>
    <s v="musical"/>
    <n v="0"/>
    <n v="5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x v="3"/>
    <s v="plays"/>
    <n v="0"/>
    <n v="10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x v="3"/>
    <s v="plays"/>
    <n v="0"/>
    <n v="13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x v="3"/>
    <s v="plays"/>
    <n v="0"/>
    <n v="1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x v="3"/>
    <s v="plays"/>
    <n v="0"/>
    <n v="1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x v="3"/>
    <s v="plays"/>
    <n v="0"/>
    <n v="1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x v="3"/>
    <s v="plays"/>
    <n v="0"/>
    <n v="0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"/>
    <s v="musical"/>
    <n v="0"/>
    <n v="10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"/>
    <s v="musical"/>
    <n v="0"/>
    <n v="0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"/>
    <s v="musical"/>
    <n v="0"/>
    <n v="0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"/>
    <s v="musical"/>
    <n v="0"/>
    <n v="0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"/>
    <s v="musical"/>
    <n v="0"/>
    <n v="0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"/>
    <s v="musical"/>
    <n v="0"/>
    <n v="10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"/>
    <s v="musical"/>
    <n v="0"/>
    <n v="0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"/>
    <s v="musical"/>
    <n v="0"/>
    <n v="0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"/>
    <s v="musical"/>
    <n v="0"/>
    <n v="0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"/>
    <s v="musical"/>
    <n v="0"/>
    <n v="0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"/>
    <s v="musical"/>
    <n v="0"/>
    <n v="0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"/>
    <s v="musical"/>
    <n v="0"/>
    <n v="0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x v="3"/>
    <s v="plays"/>
    <n v="0"/>
    <n v="0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x v="3"/>
    <s v="plays"/>
    <n v="0"/>
    <n v="0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x v="3"/>
    <s v="plays"/>
    <n v="0"/>
    <n v="1.5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x v="3"/>
    <s v="plays"/>
    <n v="0"/>
    <n v="33.75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x v="3"/>
    <s v="plays"/>
    <n v="0"/>
    <n v="1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x v="3"/>
    <s v="plays"/>
    <n v="0"/>
    <n v="5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x v="3"/>
    <s v="plays"/>
    <n v="0"/>
    <n v="0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x v="3"/>
    <s v="plays"/>
    <n v="0"/>
    <n v="10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x v="3"/>
    <s v="plays"/>
    <n v="0"/>
    <n v="40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x v="3"/>
    <s v="plays"/>
    <n v="0"/>
    <n v="0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x v="3"/>
    <s v="plays"/>
    <n v="0"/>
    <n v="15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x v="3"/>
    <s v="plays"/>
    <n v="0"/>
    <n v="0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x v="3"/>
    <s v="plays"/>
    <n v="0"/>
    <n v="0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x v="3"/>
    <s v="plays"/>
    <n v="0"/>
    <n v="1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x v="3"/>
    <s v="plays"/>
    <n v="0"/>
    <n v="0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x v="3"/>
    <s v="plays"/>
    <n v="0"/>
    <n v="5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x v="3"/>
    <s v="plays"/>
    <n v="0"/>
    <n v="5.5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x v="3"/>
    <s v="plays"/>
    <n v="0"/>
    <n v="0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x v="3"/>
    <s v="plays"/>
    <n v="0"/>
    <n v="0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x v="3"/>
    <s v="plays"/>
    <n v="0"/>
    <n v="5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x v="3"/>
    <s v="plays"/>
    <n v="0"/>
    <n v="0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x v="3"/>
    <s v="plays"/>
    <n v="0"/>
    <n v="1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x v="3"/>
    <s v="plays"/>
    <n v="0"/>
    <n v="25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x v="3"/>
    <s v="plays"/>
    <n v="0"/>
    <n v="0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x v="3"/>
    <s v="plays"/>
    <n v="0"/>
    <n v="0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x v="3"/>
    <s v="plays"/>
    <n v="0"/>
    <n v="0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x v="3"/>
    <s v="plays"/>
    <n v="0"/>
    <n v="7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x v="3"/>
    <s v="plays"/>
    <n v="0"/>
    <n v="10.5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x v="3"/>
    <s v="plays"/>
    <n v="0"/>
    <n v="0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x v="3"/>
    <s v="plays"/>
    <n v="0"/>
    <n v="5.5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x v="3"/>
    <s v="plays"/>
    <n v="0"/>
    <n v="0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x v="3"/>
    <s v="plays"/>
    <n v="0"/>
    <n v="0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x v="3"/>
    <s v="plays"/>
    <n v="0"/>
    <n v="3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x v="3"/>
    <s v="plays"/>
    <n v="0"/>
    <n v="5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x v="3"/>
    <s v="plays"/>
    <n v="0"/>
    <n v="0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x v="3"/>
    <s v="plays"/>
    <n v="0"/>
    <n v="10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x v="3"/>
    <s v="plays"/>
    <n v="0"/>
    <n v="1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x v="3"/>
    <s v="plays"/>
    <n v="0"/>
    <n v="2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x v="3"/>
    <s v="plays"/>
    <n v="0"/>
    <n v="5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x v="3"/>
    <s v="plays"/>
    <n v="0"/>
    <n v="0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x v="3"/>
    <s v="plays"/>
    <n v="0"/>
    <n v="0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x v="3"/>
    <s v="plays"/>
    <n v="0"/>
    <n v="1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x v="3"/>
    <s v="plays"/>
    <n v="0"/>
    <n v="0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x v="3"/>
    <s v="plays"/>
    <n v="0"/>
    <n v="0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x v="3"/>
    <s v="plays"/>
    <n v="0"/>
    <n v="0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x v="3"/>
    <s v="plays"/>
    <n v="0"/>
    <n v="0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x v="3"/>
    <s v="plays"/>
    <n v="0"/>
    <n v="10.5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x v="3"/>
    <s v="plays"/>
    <n v="0"/>
    <n v="7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x v="3"/>
    <s v="plays"/>
    <n v="0"/>
    <n v="0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x v="3"/>
    <s v="plays"/>
    <n v="0"/>
    <n v="1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x v="3"/>
    <s v="plays"/>
    <n v="0"/>
    <n v="16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x v="3"/>
    <s v="plays"/>
    <n v="0"/>
    <n v="1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x v="3"/>
    <s v="plays"/>
    <n v="0"/>
    <n v="0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x v="3"/>
    <s v="plays"/>
    <n v="0"/>
    <n v="0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x v="3"/>
    <s v="plays"/>
    <n v="0"/>
    <n v="0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x v="3"/>
    <s v="plays"/>
    <n v="0"/>
    <n v="25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x v="3"/>
    <s v="plays"/>
    <n v="0"/>
    <n v="0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x v="3"/>
    <s v="plays"/>
    <n v="0"/>
    <n v="2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x v="3"/>
    <s v="plays"/>
    <n v="0"/>
    <n v="0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x v="3"/>
    <s v="plays"/>
    <n v="0"/>
    <n v="0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x v="3"/>
    <s v="plays"/>
    <n v="0"/>
    <n v="5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x v="3"/>
    <s v="plays"/>
    <n v="0"/>
    <n v="0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x v="3"/>
    <s v="plays"/>
    <n v="0"/>
    <n v="10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x v="3"/>
    <s v="plays"/>
    <n v="0"/>
    <n v="10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x v="3"/>
    <s v="plays"/>
    <n v="0"/>
    <n v="0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x v="3"/>
    <s v="plays"/>
    <n v="0"/>
    <n v="20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x v="3"/>
    <s v="plays"/>
    <n v="0"/>
    <n v="0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x v="3"/>
    <s v="plays"/>
    <n v="0"/>
    <n v="0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x v="3"/>
    <s v="plays"/>
    <n v="0"/>
    <n v="0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x v="3"/>
    <s v="plays"/>
    <n v="0"/>
    <n v="0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x v="3"/>
    <s v="plays"/>
    <n v="0"/>
    <n v="0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x v="3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x v="3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"/>
    <s v="tabletop games"/>
    <n v="930250"/>
    <n v="4.57"/>
    <x v="1"/>
    <d v="2017-03-13T03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2"/>
    <s v="rock"/>
    <n v="303833"/>
    <n v="42.73"/>
    <x v="2"/>
    <d v="2014-09-03T18:48: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4"/>
    <d v="2013-03-25T04:08:5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"/>
    <s v="plays"/>
    <n v="6500"/>
    <n v="21.67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"/>
    <s v="shorts"/>
    <n v="2702"/>
    <n v="38.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"/>
    <s v="tabletop games"/>
    <n v="2647"/>
    <n v="53.48"/>
    <x v="8"/>
    <d v="2014-02-21T18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"/>
    <s v="tabletop games"/>
    <n v="1867"/>
    <n v="90.64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"/>
    <s v="tabletop games"/>
    <n v="1857"/>
    <n v="149.03"/>
    <x v="10"/>
    <d v="2013-03-26T08:23:5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"/>
    <s v="tabletop games"/>
    <n v="1802"/>
    <n v="49.93"/>
    <x v="11"/>
    <d v="2017-03-07T05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13"/>
    <d v="2013-07-25T16:21:2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14"/>
    <d v="2013-09-06T19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15"/>
    <d v="2015-08-19T15:37:5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16"/>
    <d v="2013-03-23T22:42:4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17"/>
    <d v="2012-09-13T10:07:02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"/>
    <s v="tabletop games"/>
    <n v="1360"/>
    <n v="53.87"/>
    <x v="18"/>
    <d v="2013-11-27T03:02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"/>
    <s v="tabletop games"/>
    <n v="1357"/>
    <n v="14.37"/>
    <x v="19"/>
    <d v="2015-12-07T16:47:1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"/>
    <s v="pop"/>
    <n v="1254"/>
    <n v="27.86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"/>
    <s v="tabletop games"/>
    <n v="1212"/>
    <n v="27.23"/>
    <x v="21"/>
    <d v="2013-06-25T05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5"/>
    <s v="radio &amp; podcasts"/>
    <n v="1182"/>
    <n v="29.19"/>
    <x v="22"/>
    <d v="2013-05-14T20:55:1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"/>
    <s v="tabletop games"/>
    <n v="1174"/>
    <n v="81.56"/>
    <x v="23"/>
    <d v="2015-08-16T06:40:3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"/>
    <s v="tabletop games"/>
    <n v="1165"/>
    <n v="41.61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25"/>
    <d v="2013-04-20T03:38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26"/>
    <d v="2012-10-06T03:59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"/>
    <s v="tabletop games"/>
    <n v="1081"/>
    <n v="40.07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28"/>
    <d v="2012-06-12T07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"/>
    <s v="tabletop games"/>
    <n v="1015"/>
    <n v="56.97"/>
    <x v="29"/>
    <d v="2015-04-03T03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30"/>
    <d v="2013-03-13T20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"/>
    <s v="tabletop games"/>
    <n v="975"/>
    <n v="426.93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"/>
    <s v="tabletop games"/>
    <n v="951"/>
    <n v="65.89"/>
    <x v="33"/>
    <d v="2015-02-28T14:00:5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"/>
    <s v="tabletop games"/>
    <n v="945"/>
    <n v="164.8"/>
    <x v="34"/>
    <d v="2014-09-21T19:00: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35"/>
    <d v="2013-03-09T21:08:19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6"/>
    <s v="photobooks"/>
    <n v="885"/>
    <n v="35.4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37"/>
    <d v="2014-10-20T20:59: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38"/>
    <d v="2016-01-11T23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39"/>
    <d v="2012-07-09T02:07:2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"/>
    <s v="tabletop games"/>
    <n v="806"/>
    <n v="49.47"/>
    <x v="40"/>
    <d v="2017-03-02T19:51: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42"/>
    <d v="2014-05-01T14:01:3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6"/>
    <s v="photobooks"/>
    <n v="786"/>
    <n v="71.59"/>
    <x v="43"/>
    <d v="2014-05-30T22:09:1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"/>
    <s v="tabletop games"/>
    <n v="780"/>
    <n v="37.119999999999997"/>
    <x v="44"/>
    <d v="2017-02-14T17:23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"/>
    <s v="tabletop games"/>
    <n v="720"/>
    <n v="107.82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"/>
    <s v="electronic music"/>
    <n v="704"/>
    <n v="39.07"/>
    <x v="46"/>
    <d v="2012-11-01T20:22:48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8"/>
    <d v="2012-11-18T01:17:24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5"/>
    <s v="radio &amp; podcasts"/>
    <n v="662"/>
    <n v="43.33"/>
    <x v="49"/>
    <d v="2011-09-10T01:00:22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50"/>
    <d v="2012-09-13T03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51"/>
    <d v="2015-11-26T20:54:2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"/>
    <s v="tabletop games"/>
    <n v="636"/>
    <n v="94.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53"/>
    <d v="2012-08-13T03:00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6"/>
    <s v="photobooks"/>
    <n v="559"/>
    <n v="58.38"/>
    <x v="55"/>
    <d v="2017-02-05T16:25:39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56"/>
    <d v="2014-07-23T21:08:0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"/>
    <s v="tabletop games"/>
    <n v="542"/>
    <n v="41.23"/>
    <x v="57"/>
    <d v="2015-07-06T03:00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"/>
    <s v="tabletop games"/>
    <n v="537"/>
    <n v="61.2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"/>
    <s v="tabletop games"/>
    <n v="537"/>
    <n v="22.12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60"/>
    <d v="2014-08-26T22:00:4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"/>
    <s v="tabletop games"/>
    <n v="524"/>
    <n v="44.17"/>
    <x v="61"/>
    <d v="2014-10-02T21:37:0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62"/>
    <d v="2014-03-08T22:11:3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63"/>
    <d v="2015-11-11T23:58:2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"/>
    <s v="tabletop games"/>
    <n v="503"/>
    <n v="68.63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2"/>
    <s v="rock"/>
    <n v="497"/>
    <n v="51.72"/>
    <x v="66"/>
    <d v="2013-05-26T23:54:3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"/>
    <s v="tabletop games"/>
    <n v="496"/>
    <n v="25.09"/>
    <x v="67"/>
    <d v="2014-07-19T03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69"/>
    <d v="2015-08-07T16:14:2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"/>
    <s v="tabletop games"/>
    <n v="489"/>
    <n v="31.57"/>
    <x v="70"/>
    <d v="2017-02-09T0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6"/>
    <s v="photobooks"/>
    <n v="484"/>
    <n v="82.32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73"/>
    <d v="2015-05-31T01:42:5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"/>
    <s v="tabletop games"/>
    <n v="460"/>
    <n v="11.67"/>
    <x v="74"/>
    <d v="2017-01-24T15:32:4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"/>
    <s v="spaces"/>
    <n v="458"/>
    <n v="23.28"/>
    <x v="75"/>
    <d v="2014-10-03T11:29:3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5"/>
    <s v="radio &amp; podcasts"/>
    <n v="456"/>
    <n v="52.62"/>
    <x v="76"/>
    <d v="2012-03-22T0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"/>
    <s v="tabletop games"/>
    <n v="452"/>
    <n v="75.650000000000006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"/>
    <s v="indie rock"/>
    <n v="429"/>
    <n v="64.819999999999993"/>
    <x v="78"/>
    <d v="2013-03-21T18:03:35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2"/>
    <s v="rock"/>
    <n v="424"/>
    <n v="21.2"/>
    <x v="80"/>
    <d v="2015-06-09T02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81"/>
    <d v="2013-07-01T1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6"/>
    <s v="photobooks"/>
    <n v="418"/>
    <n v="84.91"/>
    <x v="82"/>
    <d v="2015-09-04T16:11:0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"/>
    <s v="tabletop games"/>
    <n v="412"/>
    <n v="44.06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"/>
    <s v="tabletop games"/>
    <n v="408"/>
    <n v="33.549999999999997"/>
    <x v="84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85"/>
    <d v="2015-08-12T0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"/>
    <s v="tabletop games"/>
    <n v="404"/>
    <n v="82.4"/>
    <x v="86"/>
    <d v="2015-09-17T14:59:5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87"/>
    <d v="2015-12-19T07:59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88"/>
    <d v="2012-05-23T19:00:0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"/>
    <s v="shorts"/>
    <n v="393"/>
    <n v="60.38"/>
    <x v="89"/>
    <d v="2012-05-21T0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90"/>
    <d v="2015-05-07T06:58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4"/>
    <s v="documentary"/>
    <n v="385"/>
    <n v="32.1"/>
    <x v="91"/>
    <d v="2013-03-01T19:59:4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92"/>
    <d v="2014-05-05T21:18:3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"/>
    <s v="electronic music"/>
    <n v="383"/>
    <n v="15.04"/>
    <x v="93"/>
    <d v="2013-01-16T20:19: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94"/>
    <d v="2015-06-12T20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"/>
    <s v="tabletop games"/>
    <n v="381"/>
    <n v="188.38"/>
    <x v="95"/>
    <d v="2014-12-21T01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5"/>
    <s v="nonfiction"/>
    <n v="378"/>
    <n v="40.76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"/>
    <s v="tabletop games"/>
    <n v="377"/>
    <n v="65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98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99"/>
    <d v="2014-05-01T15:55:2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100"/>
    <d v="2014-08-27T00:31:2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102"/>
    <d v="2014-02-27T23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"/>
    <s v="tabletop games"/>
    <n v="353"/>
    <n v="64.63"/>
    <x v="104"/>
    <d v="2014-11-12T07:59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2"/>
    <s v="electronic music"/>
    <n v="352"/>
    <n v="22.08"/>
    <x v="105"/>
    <d v="2015-10-17T04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"/>
    <s v="spaces"/>
    <n v="351"/>
    <n v="71.239999999999995"/>
    <x v="106"/>
    <d v="2013-05-27T06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"/>
    <s v="rock"/>
    <n v="350"/>
    <n v="75.040000000000006"/>
    <x v="107"/>
    <d v="2011-02-06T00:46:4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08"/>
    <d v="2015-07-12T06:02:38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109"/>
    <d v="2013-07-13T21:35: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"/>
    <s v="electronic music"/>
    <n v="342"/>
    <n v="43.03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"/>
    <s v="plays"/>
    <n v="339"/>
    <n v="62.59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"/>
    <s v="plays"/>
    <n v="336"/>
    <n v="41.77"/>
    <x v="112"/>
    <d v="2011-05-01T04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"/>
    <s v="tabletop games"/>
    <n v="332"/>
    <n v="21.23"/>
    <x v="113"/>
    <d v="2015-12-14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"/>
    <s v="plays"/>
    <n v="330"/>
    <n v="43.42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"/>
    <s v="tabletop games"/>
    <n v="327"/>
    <n v="97.3"/>
    <x v="115"/>
    <d v="2014-03-26T23:24: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116"/>
    <d v="2014-11-12T21:2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6"/>
    <s v="photobooks"/>
    <n v="322"/>
    <n v="56.41"/>
    <x v="117"/>
    <d v="2015-04-08T11:42:5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"/>
    <s v="tabletop games"/>
    <n v="320"/>
    <n v="24.76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"/>
    <s v="spaces"/>
    <n v="319"/>
    <n v="131.38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"/>
    <s v="nonfiction"/>
    <n v="315"/>
    <n v="105.05"/>
    <x v="122"/>
    <d v="2013-11-21T04:5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"/>
    <s v="plays"/>
    <n v="315"/>
    <n v="35.799999999999997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124"/>
    <d v="2010-07-02T23:00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"/>
    <s v="television"/>
    <n v="309"/>
    <n v="117.36"/>
    <x v="125"/>
    <d v="2014-07-13T00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"/>
    <s v="rock"/>
    <n v="307"/>
    <n v="61.37"/>
    <x v="126"/>
    <d v="2012-03-18T00:08:5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4"/>
    <s v="documentary"/>
    <n v="305"/>
    <n v="68.489999999999995"/>
    <x v="127"/>
    <d v="2010-12-18T09:43:2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130"/>
    <d v="2012-07-15T05:42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3"/>
    <s v="plays"/>
    <n v="302"/>
    <n v="252.02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"/>
    <s v="spaces"/>
    <n v="302"/>
    <n v="52.1"/>
    <x v="132"/>
    <d v="2014-05-30T16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33"/>
    <d v="2014-10-29T01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134"/>
    <d v="2013-12-30T06:02:3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"/>
    <s v="plays"/>
    <n v="300"/>
    <n v="53.85"/>
    <x v="135"/>
    <d v="2014-07-04T03:24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"/>
    <s v="tabletop games"/>
    <n v="299"/>
    <n v="35.119999999999997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137"/>
    <d v="2015-08-15T07:50:59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2"/>
    <s v="rock"/>
    <n v="295"/>
    <n v="92.1"/>
    <x v="138"/>
    <d v="2011-04-03T01:03:1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139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4"/>
    <s v="documentary"/>
    <n v="293"/>
    <n v="36.61"/>
    <x v="14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"/>
    <s v="electronic music"/>
    <n v="293"/>
    <n v="73.13"/>
    <x v="142"/>
    <d v="2014-02-06T19:00:48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6"/>
    <s v="photobooks"/>
    <n v="290"/>
    <n v="19.329999999999998"/>
    <x v="143"/>
    <d v="2017-02-11T12:09:3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"/>
    <s v="plays"/>
    <n v="289"/>
    <n v="43.35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145"/>
    <d v="2015-06-25T19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"/>
    <s v="tabletop games"/>
    <n v="287"/>
    <n v="41.78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"/>
    <s v="plays"/>
    <n v="287"/>
    <n v="58.57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"/>
    <s v="plays"/>
    <n v="286"/>
    <n v="19.27"/>
    <x v="148"/>
    <d v="2015-12-04T19:29:0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"/>
    <s v="tabletop games"/>
    <n v="285"/>
    <n v="107.05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4"/>
    <s v="documentary"/>
    <n v="283"/>
    <n v="49.88"/>
    <x v="151"/>
    <d v="2013-03-26T23:55:5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"/>
    <s v="tabletop games"/>
    <n v="283"/>
    <n v="42.63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6"/>
    <s v="photobooks"/>
    <n v="282"/>
    <n v="52.79"/>
    <x v="153"/>
    <d v="2017-02-01T00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154"/>
    <d v="2014-09-24T01:41:37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6"/>
    <s v="photobooks"/>
    <n v="280"/>
    <n v="81.27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6"/>
    <s v="photobooks"/>
    <n v="278"/>
    <n v="67.16"/>
    <x v="158"/>
    <d v="2014-06-10T08:33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"/>
    <s v="rock"/>
    <n v="272"/>
    <n v="48.54"/>
    <x v="159"/>
    <d v="2012-12-15T22:11: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"/>
    <s v="tabletop games"/>
    <n v="272"/>
    <n v="98.41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"/>
    <s v="tabletop games"/>
    <n v="271"/>
    <n v="140.97999999999999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"/>
    <s v="tabletop games"/>
    <n v="271"/>
    <n v="53.08"/>
    <x v="162"/>
    <d v="2016-01-03T22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6"/>
    <s v="photobooks"/>
    <n v="270"/>
    <n v="76.44"/>
    <x v="163"/>
    <d v="2015-12-18T19:38:59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164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2"/>
    <s v="metal"/>
    <n v="267"/>
    <n v="63.1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"/>
    <s v="indie rock"/>
    <n v="266"/>
    <n v="26.57"/>
    <x v="166"/>
    <d v="2012-04-22T16:59:3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"/>
    <s v="rock"/>
    <n v="265"/>
    <n v="84.21"/>
    <x v="167"/>
    <d v="2012-03-02T06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3"/>
    <s v="spaces"/>
    <n v="265"/>
    <n v="57.63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"/>
    <s v="rock"/>
    <n v="263"/>
    <n v="42"/>
    <x v="169"/>
    <d v="2013-03-02T07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170"/>
    <d v="2013-11-15T04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171"/>
    <d v="2012-01-12T01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6"/>
    <s v="photobooks"/>
    <n v="261"/>
    <n v="54.62"/>
    <x v="172"/>
    <d v="2015-12-31T03:00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6"/>
    <s v="photobooks"/>
    <n v="260"/>
    <n v="34.69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4"/>
    <s v="documentary"/>
    <n v="256"/>
    <n v="69.77"/>
    <x v="176"/>
    <d v="2012-09-06T17:01:4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6"/>
    <s v="photobooks"/>
    <n v="254"/>
    <n v="493.82"/>
    <x v="177"/>
    <d v="2015-05-31T21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"/>
    <s v="indie rock"/>
    <n v="254"/>
    <n v="51.31"/>
    <x v="178"/>
    <d v="2014-11-21T04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179"/>
    <d v="2015-06-14T18:45: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6"/>
    <s v="photobooks"/>
    <n v="253"/>
    <n v="121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"/>
    <s v="rock"/>
    <n v="252"/>
    <n v="55.61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"/>
    <s v="plays"/>
    <n v="251"/>
    <n v="44.2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6"/>
    <s v="photobooks"/>
    <n v="250"/>
    <n v="66.02"/>
    <x v="184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"/>
    <s v="rock"/>
    <n v="250"/>
    <n v="67.31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186"/>
    <d v="2014-12-03T13:00:45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187"/>
    <d v="2013-11-15T23:15:03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"/>
    <s v="shorts"/>
    <n v="247"/>
    <n v="78.72"/>
    <x v="188"/>
    <d v="2013-05-31T14:42:5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89"/>
    <d v="2014-01-15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"/>
    <s v="spaces"/>
    <n v="246"/>
    <n v="67.7"/>
    <x v="190"/>
    <d v="2012-10-06T23:51: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"/>
    <s v="tabletop games"/>
    <n v="243"/>
    <n v="82.15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3"/>
    <s v="plays"/>
    <n v="242"/>
    <n v="24.2"/>
    <x v="1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3"/>
    <s v="plays"/>
    <n v="242"/>
    <n v="43.21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"/>
    <s v="indie rock"/>
    <n v="241"/>
    <n v="23.15"/>
    <x v="194"/>
    <d v="2011-09-27T04:59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4"/>
    <s v="documentary"/>
    <n v="240"/>
    <n v="41.38"/>
    <x v="195"/>
    <d v="2011-02-26T05:57:0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"/>
    <s v="plays"/>
    <n v="239"/>
    <n v="26.02"/>
    <x v="196"/>
    <d v="2015-02-27T17:1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5"/>
    <s v="nonfiction"/>
    <n v="238"/>
    <n v="33.06"/>
    <x v="197"/>
    <d v="2012-12-06T01:18:3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2"/>
    <s v="electronic music"/>
    <n v="237"/>
    <n v="36.21"/>
    <x v="198"/>
    <d v="2015-06-20T22:04:2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199"/>
    <d v="2015-02-05T19:44:0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200"/>
    <d v="2014-07-10T14:31:03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2"/>
    <s v="rock"/>
    <n v="233"/>
    <n v="175"/>
    <x v="20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3"/>
    <s v="spaces"/>
    <n v="233"/>
    <n v="44.46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4"/>
    <s v="documentary"/>
    <n v="232"/>
    <n v="106.43"/>
    <x v="203"/>
    <d v="2012-09-01T02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4"/>
    <s v="documentary"/>
    <n v="229"/>
    <n v="56.9"/>
    <x v="204"/>
    <d v="2013-09-19T18:08:4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"/>
    <s v="plays"/>
    <n v="228"/>
    <n v="57"/>
    <x v="205"/>
    <d v="2015-03-12T19:13:0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06"/>
    <d v="2012-03-02T03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207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"/>
    <s v="indie rock"/>
    <n v="226"/>
    <n v="94.03"/>
    <x v="208"/>
    <d v="2011-02-20T01:56:4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"/>
    <s v="plays"/>
    <n v="225"/>
    <n v="75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210"/>
    <d v="2017-03-15T00:00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"/>
    <s v="tabletop games"/>
    <n v="223"/>
    <n v="21.38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"/>
    <s v="plays"/>
    <n v="223"/>
    <n v="61.94"/>
    <x v="212"/>
    <d v="2014-08-08T22:28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"/>
    <s v="plays"/>
    <n v="221"/>
    <n v="61.39"/>
    <x v="213"/>
    <d v="2015-05-13T01:37:1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"/>
    <s v="shorts"/>
    <n v="220"/>
    <n v="46.7"/>
    <x v="214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"/>
    <s v="tabletop games"/>
    <n v="220"/>
    <n v="37.479999999999997"/>
    <x v="215"/>
    <d v="2017-03-12T12:10:42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2"/>
    <s v="rock"/>
    <n v="219"/>
    <n v="62.5"/>
    <x v="21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217"/>
    <d v="2014-08-23T18:31:2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2"/>
    <s v="metal"/>
    <n v="218"/>
    <n v="19.46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"/>
    <s v="plays"/>
    <n v="218"/>
    <n v="54.5"/>
    <x v="219"/>
    <d v="2015-03-07T04:55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6"/>
    <s v="photobooks"/>
    <n v="215"/>
    <n v="78.180000000000007"/>
    <x v="22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"/>
    <s v="plays"/>
    <n v="215"/>
    <n v="35.770000000000003"/>
    <x v="222"/>
    <d v="2014-08-31T2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4"/>
    <s v="documentary"/>
    <n v="214"/>
    <n v="144.69"/>
    <x v="223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2"/>
    <s v="rock"/>
    <n v="213"/>
    <n v="38.18"/>
    <x v="225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"/>
    <s v="spaces"/>
    <n v="213"/>
    <n v="33.31"/>
    <x v="226"/>
    <d v="2010-10-02T04:59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2"/>
    <s v="rock"/>
    <n v="212"/>
    <n v="50.25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29"/>
    <d v="2014-05-29T17:5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2"/>
    <s v="rock"/>
    <n v="211"/>
    <n v="95.93"/>
    <x v="23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231"/>
    <d v="2015-12-19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"/>
    <s v="plays"/>
    <n v="211"/>
    <n v="29.07"/>
    <x v="23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"/>
    <s v="plays"/>
    <n v="211"/>
    <n v="58.61"/>
    <x v="233"/>
    <d v="2014-07-18T23:48:24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"/>
    <s v="plays"/>
    <n v="210"/>
    <n v="105"/>
    <x v="234"/>
    <d v="2015-06-22T17:31:0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35"/>
    <d v="2013-03-10T18:07:3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4"/>
    <s v="documentary"/>
    <n v="207"/>
    <n v="43.02"/>
    <x v="236"/>
    <d v="2014-05-19T02:49:19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6"/>
    <s v="photobooks"/>
    <n v="207"/>
    <n v="221.79"/>
    <x v="237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38"/>
    <d v="2014-08-14T12:58:1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2"/>
    <s v="electronic music"/>
    <n v="206"/>
    <n v="106.2"/>
    <x v="239"/>
    <d v="2015-06-02T00:47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6"/>
    <s v="photobooks"/>
    <n v="205"/>
    <n v="130.53"/>
    <x v="240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"/>
    <s v="rock"/>
    <n v="205"/>
    <n v="45.62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2"/>
    <s v="rock"/>
    <n v="204"/>
    <n v="59.85"/>
    <x v="242"/>
    <d v="2012-07-07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5"/>
    <s v="nonfiction"/>
    <n v="204"/>
    <n v="59.36"/>
    <x v="243"/>
    <d v="2015-12-16T06:59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2"/>
    <s v="rock"/>
    <n v="203"/>
    <n v="30.58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5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"/>
    <s v="indie rock"/>
    <n v="203"/>
    <n v="47.68"/>
    <x v="246"/>
    <d v="2012-12-31T18:00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2"/>
    <s v="rock"/>
    <n v="202"/>
    <n v="55.7"/>
    <x v="247"/>
    <d v="2013-12-01T21:17:3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2"/>
    <s v="pop"/>
    <n v="202"/>
    <n v="89.25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6"/>
    <s v="photobooks"/>
    <n v="202"/>
    <n v="80.650000000000006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51"/>
    <d v="2015-12-30T14:23:5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"/>
    <s v="plays"/>
    <n v="202"/>
    <n v="29.71"/>
    <x v="252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"/>
    <s v="plays"/>
    <n v="202"/>
    <n v="59.41"/>
    <x v="253"/>
    <d v="2015-08-30T00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254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255"/>
    <d v="2015-06-11T04:25:4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2"/>
    <s v="rock"/>
    <n v="200"/>
    <n v="118.2"/>
    <x v="256"/>
    <d v="2014-09-06T15:25:3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2"/>
    <s v="rock"/>
    <n v="200"/>
    <n v="182.13"/>
    <x v="257"/>
    <d v="2013-02-17T19:25:2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"/>
    <s v="electronic music"/>
    <n v="200"/>
    <n v="10"/>
    <x v="258"/>
    <d v="2015-05-15T19:49:3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6"/>
    <s v="photobooks"/>
    <n v="199"/>
    <n v="183.8"/>
    <x v="259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2"/>
    <s v="rock"/>
    <n v="199"/>
    <n v="94.49"/>
    <x v="260"/>
    <d v="2011-01-01T04:59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261"/>
    <d v="2013-12-25T08:00:29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"/>
    <s v="shorts"/>
    <n v="198"/>
    <n v="53.04"/>
    <x v="262"/>
    <d v="2012-07-14T03:02:0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263"/>
    <d v="2013-10-16T14:33:3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264"/>
    <d v="2014-07-23T15:25:5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"/>
    <s v="electronic music"/>
    <n v="196"/>
    <n v="40.75"/>
    <x v="265"/>
    <d v="2014-04-10T06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"/>
    <s v="indie rock"/>
    <n v="195"/>
    <n v="27.39"/>
    <x v="26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"/>
    <s v="classical music"/>
    <n v="195"/>
    <n v="64.03"/>
    <x v="267"/>
    <d v="2015-02-27T00:3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2"/>
    <s v="metal"/>
    <n v="194"/>
    <n v="36.630000000000003"/>
    <x v="268"/>
    <d v="2014-11-01T04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269"/>
    <d v="2014-05-13T18:43:5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270"/>
    <d v="2014-05-14T23:04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4"/>
    <s v="documentary"/>
    <n v="191"/>
    <n v="83.35"/>
    <x v="271"/>
    <d v="2011-06-18T01:14: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272"/>
    <d v="2013-05-31T12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"/>
    <s v="spaces"/>
    <n v="191"/>
    <n v="259.95"/>
    <x v="273"/>
    <d v="2014-09-10T04:52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"/>
    <s v="plays"/>
    <n v="191"/>
    <n v="358.69"/>
    <x v="274"/>
    <d v="2014-08-01T06:59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"/>
    <s v="plays"/>
    <n v="190"/>
    <n v="50"/>
    <x v="275"/>
    <d v="2014-08-15T12:39:1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2"/>
    <s v="rock"/>
    <n v="189"/>
    <n v="43.06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5"/>
    <s v="radio &amp; podcasts"/>
    <n v="189"/>
    <n v="64.17"/>
    <x v="277"/>
    <d v="2014-12-20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"/>
    <s v="plays"/>
    <n v="189"/>
    <n v="31.21"/>
    <x v="278"/>
    <d v="2012-12-20T11:58:4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279"/>
    <d v="2015-10-23T1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"/>
    <s v="indie rock"/>
    <n v="187"/>
    <n v="38.74"/>
    <x v="280"/>
    <d v="2012-06-15T03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3"/>
    <s v="plays"/>
    <n v="187"/>
    <n v="20.12"/>
    <x v="282"/>
    <d v="2015-12-05T00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"/>
    <s v="plays"/>
    <n v="186"/>
    <n v="41.22"/>
    <x v="283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"/>
    <s v="plays"/>
    <n v="186"/>
    <n v="80.87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4"/>
    <s v="documentary"/>
    <n v="185"/>
    <n v="85.44"/>
    <x v="285"/>
    <d v="2010-06-01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"/>
    <s v="tabletop games"/>
    <n v="185"/>
    <n v="65.319999999999993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"/>
    <s v="rock"/>
    <n v="185"/>
    <n v="50.45"/>
    <x v="287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"/>
    <s v="rock"/>
    <n v="185"/>
    <n v="115.83"/>
    <x v="288"/>
    <d v="2016-01-14T04:11:2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"/>
    <s v="plays"/>
    <n v="184"/>
    <n v="24.21"/>
    <x v="289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"/>
    <s v="plays"/>
    <n v="184"/>
    <n v="30.67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4"/>
    <s v="television"/>
    <n v="183"/>
    <n v="159.51"/>
    <x v="29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5"/>
    <s v="nonfiction"/>
    <n v="183"/>
    <n v="71.44"/>
    <x v="292"/>
    <d v="2013-07-05T00:56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4"/>
    <s v="documentary"/>
    <n v="182"/>
    <n v="81.75"/>
    <x v="293"/>
    <d v="2014-03-07T22:59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2"/>
    <s v="rock"/>
    <n v="181"/>
    <n v="31.14"/>
    <x v="296"/>
    <d v="2013-02-28T14:15:15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"/>
    <s v="rock"/>
    <n v="181"/>
    <n v="33.32"/>
    <x v="297"/>
    <d v="2015-08-22T18:00:22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98"/>
    <d v="2017-02-25T23:03:5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2"/>
    <s v="rock"/>
    <n v="180"/>
    <n v="43.52"/>
    <x v="299"/>
    <d v="2015-03-22T22:20:5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6"/>
    <s v="photobooks"/>
    <n v="180"/>
    <n v="96.38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"/>
    <s v="tabletop games"/>
    <n v="180"/>
    <n v="24.27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"/>
    <s v="indie rock"/>
    <n v="180"/>
    <n v="26.27"/>
    <x v="302"/>
    <d v="2012-09-23T17:15:48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"/>
    <s v="spaces"/>
    <n v="180"/>
    <n v="54"/>
    <x v="30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"/>
    <s v="plays"/>
    <n v="180"/>
    <n v="12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"/>
    <s v="plays"/>
    <n v="180"/>
    <n v="43.5"/>
    <x v="305"/>
    <d v="2014-11-17T07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4"/>
    <s v="documentary"/>
    <n v="179"/>
    <n v="73.34"/>
    <x v="306"/>
    <d v="2010-11-17T06:24:2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"/>
    <s v="nonfiction"/>
    <n v="179"/>
    <n v="53.73"/>
    <x v="307"/>
    <d v="2013-05-03T13:44: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308"/>
    <d v="2014-04-26T01:58:38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4"/>
    <s v="documentary"/>
    <n v="177"/>
    <n v="81.89"/>
    <x v="309"/>
    <d v="2010-04-28T18:49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3"/>
    <s v="spaces"/>
    <n v="177"/>
    <n v="97"/>
    <x v="310"/>
    <d v="2015-12-21T04:59:0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4"/>
    <s v="documentary"/>
    <n v="176"/>
    <n v="91.19"/>
    <x v="311"/>
    <d v="2012-11-02T04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6"/>
    <s v="photobooks"/>
    <n v="176"/>
    <n v="56.64"/>
    <x v="312"/>
    <d v="2014-12-01T0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"/>
    <s v="indie rock"/>
    <n v="176"/>
    <n v="56"/>
    <x v="313"/>
    <d v="2012-05-03T23:00:26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"/>
    <s v="pop"/>
    <n v="175"/>
    <n v="62.5"/>
    <x v="314"/>
    <d v="2011-07-22T01:39:0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3"/>
    <s v="plays"/>
    <n v="175"/>
    <n v="264.85000000000002"/>
    <x v="315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"/>
    <s v="plays"/>
    <n v="175"/>
    <n v="29.17"/>
    <x v="316"/>
    <d v="2014-10-07T18:26: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"/>
    <s v="plays"/>
    <n v="175"/>
    <n v="48.7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"/>
    <s v="plays"/>
    <n v="175"/>
    <n v="68.06"/>
    <x v="318"/>
    <d v="2015-01-24T04:59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4"/>
    <s v="documentary"/>
    <n v="174"/>
    <n v="86.14"/>
    <x v="319"/>
    <d v="2015-04-24T05:19:57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6"/>
    <s v="photobooks"/>
    <n v="174"/>
    <n v="32.32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2"/>
    <s v="pop"/>
    <n v="174"/>
    <n v="51.85"/>
    <x v="321"/>
    <d v="2011-04-24T20:01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"/>
    <s v="plays"/>
    <n v="174"/>
    <n v="68.84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4"/>
    <s v="shorts"/>
    <n v="173"/>
    <n v="86.67"/>
    <x v="323"/>
    <d v="2013-07-08T00:26:2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5"/>
    <s v="nonfiction"/>
    <n v="173"/>
    <n v="32.07"/>
    <x v="324"/>
    <d v="2012-08-02T21:37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2"/>
    <s v="indie rock"/>
    <n v="173"/>
    <n v="49.34"/>
    <x v="325"/>
    <d v="2015-03-10T02:39:4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"/>
    <s v="rock"/>
    <n v="173"/>
    <n v="100.47"/>
    <x v="326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327"/>
    <d v="2015-09-26T04:33:4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6"/>
    <s v="photobooks"/>
    <n v="172"/>
    <n v="174.21"/>
    <x v="328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2"/>
    <s v="indie rock"/>
    <n v="172"/>
    <n v="94.05"/>
    <x v="329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330"/>
    <d v="2015-01-09T03:26:1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3"/>
    <s v="spaces"/>
    <n v="172"/>
    <n v="153.52000000000001"/>
    <x v="331"/>
    <d v="2015-05-26T21:54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"/>
    <s v="plays"/>
    <n v="172"/>
    <n v="33.03"/>
    <x v="332"/>
    <d v="2014-07-16T14:31:1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"/>
    <s v="rock"/>
    <n v="171"/>
    <n v="62.87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2"/>
    <s v="indie rock"/>
    <n v="171"/>
    <n v="35.840000000000003"/>
    <x v="334"/>
    <d v="2011-06-15T03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"/>
    <s v="tabletop games"/>
    <n v="171"/>
    <n v="25.43"/>
    <x v="335"/>
    <d v="2013-09-03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"/>
    <s v="indie rock"/>
    <n v="171"/>
    <n v="46.18"/>
    <x v="336"/>
    <d v="2013-12-31T07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"/>
    <s v="indie rock"/>
    <n v="171"/>
    <n v="31.34"/>
    <x v="337"/>
    <d v="2012-08-12T16:35:45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338"/>
    <d v="2015-11-09T14:32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3"/>
    <s v="plays"/>
    <n v="171"/>
    <n v="8.57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"/>
    <s v="plays"/>
    <n v="171"/>
    <n v="52.17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"/>
    <s v="plays"/>
    <n v="171"/>
    <n v="68.25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"/>
    <s v="plays"/>
    <n v="171"/>
    <n v="44.91"/>
    <x v="342"/>
    <d v="2015-11-05T21:44:4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4"/>
    <s v="documentary"/>
    <n v="170"/>
    <n v="90.58"/>
    <x v="343"/>
    <d v="2015-10-14T12:00:2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2"/>
    <s v="rock"/>
    <n v="170"/>
    <n v="39.97"/>
    <x v="344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346"/>
    <d v="2013-04-22T12:59:3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3"/>
    <s v="plays"/>
    <n v="170"/>
    <n v="64.760000000000005"/>
    <x v="347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"/>
    <s v="plays"/>
    <n v="170"/>
    <n v="84.29"/>
    <x v="348"/>
    <d v="2017-03-04T10:12:3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"/>
    <s v="tabletop games"/>
    <n v="169"/>
    <n v="32.82"/>
    <x v="349"/>
    <d v="2013-04-02T15:52:4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"/>
    <s v="plays"/>
    <n v="169"/>
    <n v="45.62"/>
    <x v="350"/>
    <d v="2014-09-29T08:40: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351"/>
    <d v="2012-10-27T02:21:53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352"/>
    <d v="2015-03-02T2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"/>
    <s v="spaces"/>
    <n v="168"/>
    <n v="84.86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4"/>
    <s v="television"/>
    <n v="167"/>
    <n v="59.46"/>
    <x v="355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"/>
    <s v="rock"/>
    <n v="167"/>
    <n v="17.239999999999998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"/>
    <s v="rock"/>
    <n v="167"/>
    <n v="75.77"/>
    <x v="357"/>
    <d v="2011-01-21T22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358"/>
    <d v="2014-12-03T04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2"/>
    <s v="rock"/>
    <n v="166"/>
    <n v="31.82"/>
    <x v="359"/>
    <d v="2013-10-29T15:54:4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6"/>
    <s v="photobooks"/>
    <n v="166"/>
    <n v="97.73"/>
    <x v="360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2"/>
    <s v="indie rock"/>
    <n v="166"/>
    <n v="46.65"/>
    <x v="361"/>
    <d v="2010-06-01T04:59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"/>
    <s v="spaces"/>
    <n v="166"/>
    <n v="177.02"/>
    <x v="363"/>
    <d v="2014-12-31T21:22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4"/>
    <s v="television"/>
    <n v="165"/>
    <n v="59.96"/>
    <x v="364"/>
    <d v="2014-07-16T03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6"/>
    <s v="photobooks"/>
    <n v="165"/>
    <n v="81.099999999999994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36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"/>
    <s v="plays"/>
    <n v="164"/>
    <n v="70.290000000000006"/>
    <x v="367"/>
    <d v="2015-12-03T17:00:00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5"/>
    <s v="radio &amp; podcasts"/>
    <n v="163"/>
    <n v="34.869999999999997"/>
    <x v="368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"/>
    <s v="tabletop games"/>
    <n v="163"/>
    <n v="27.1"/>
    <x v="369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3"/>
    <s v="plays"/>
    <n v="163"/>
    <n v="95.59"/>
    <x v="370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"/>
    <s v="plays"/>
    <n v="163"/>
    <n v="58.1"/>
    <x v="371"/>
    <d v="2011-05-03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2"/>
    <s v="rock"/>
    <n v="162"/>
    <n v="62.52"/>
    <x v="372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6"/>
    <s v="photobooks"/>
    <n v="162"/>
    <n v="39.51"/>
    <x v="373"/>
    <d v="2014-12-06T06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"/>
    <s v="plays"/>
    <n v="162"/>
    <n v="52.35"/>
    <x v="374"/>
    <d v="2015-08-17T10:22: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6"/>
    <s v="photobooks"/>
    <n v="161"/>
    <n v="37.78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2"/>
    <s v="pop"/>
    <n v="161"/>
    <n v="41.04"/>
    <x v="376"/>
    <d v="2013-03-28T05:04:3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377"/>
    <d v="2015-06-11T10:05:53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"/>
    <s v="rock"/>
    <n v="161"/>
    <n v="76.86"/>
    <x v="378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"/>
    <s v="plays"/>
    <n v="161"/>
    <n v="57.5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4"/>
    <s v="television"/>
    <n v="160"/>
    <n v="109.78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"/>
    <s v="nonfiction"/>
    <n v="160"/>
    <n v="4.92"/>
    <x v="381"/>
    <d v="2013-09-29T10:11:0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2"/>
    <s v="rock"/>
    <n v="160"/>
    <n v="25"/>
    <x v="382"/>
    <d v="2012-07-20T23:02:4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"/>
    <s v="plays"/>
    <n v="160"/>
    <n v="60.3"/>
    <x v="383"/>
    <d v="2014-11-26T07:59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"/>
    <s v="plays"/>
    <n v="160"/>
    <n v="40.29"/>
    <x v="384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"/>
    <s v="plays"/>
    <n v="160"/>
    <n v="40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6"/>
    <s v="photobooks"/>
    <n v="159"/>
    <n v="102.86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387"/>
    <d v="2015-09-25T2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"/>
    <s v="plays"/>
    <n v="159"/>
    <n v="18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"/>
    <s v="nonfiction"/>
    <n v="158"/>
    <n v="68.349999999999994"/>
    <x v="389"/>
    <d v="2014-08-11T12:03:4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"/>
    <s v="spaces"/>
    <n v="158"/>
    <n v="158"/>
    <x v="391"/>
    <d v="2015-02-21T19:58:3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"/>
    <s v="plays"/>
    <n v="158"/>
    <n v="79.099999999999994"/>
    <x v="392"/>
    <d v="2015-05-18T05:59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4"/>
    <s v="documentary"/>
    <n v="157"/>
    <n v="87.69"/>
    <x v="393"/>
    <d v="2017-02-27T02:01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6"/>
    <s v="photobooks"/>
    <n v="157"/>
    <n v="849.67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395"/>
    <d v="2014-10-01T0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"/>
    <s v="tabletop games"/>
    <n v="157"/>
    <n v="67.97"/>
    <x v="396"/>
    <d v="2013-11-13T20:22:3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"/>
    <s v="indie rock"/>
    <n v="157"/>
    <n v="37.67"/>
    <x v="397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"/>
    <s v="spaces"/>
    <n v="157"/>
    <n v="146.69"/>
    <x v="398"/>
    <d v="2015-06-21T20:04:0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4"/>
    <s v="documentary"/>
    <n v="156"/>
    <n v="55.22"/>
    <x v="399"/>
    <d v="2012-04-05T06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4"/>
    <s v="documentary"/>
    <n v="156"/>
    <n v="54.75"/>
    <x v="400"/>
    <d v="2014-05-30T14:10:3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"/>
    <s v="nonfiction"/>
    <n v="156"/>
    <n v="36.53"/>
    <x v="401"/>
    <d v="2013-01-14T21:2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2"/>
    <s v="rock"/>
    <n v="156"/>
    <n v="28.68"/>
    <x v="402"/>
    <d v="2012-08-07T17:01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2"/>
    <s v="rock"/>
    <n v="156"/>
    <n v="117.23"/>
    <x v="403"/>
    <d v="2012-10-12T20:37:4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"/>
    <s v="electronic music"/>
    <n v="156"/>
    <n v="26.06"/>
    <x v="404"/>
    <d v="2012-03-13T06:59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"/>
    <s v="classical music"/>
    <n v="156"/>
    <n v="54.15"/>
    <x v="405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"/>
    <s v="classical music"/>
    <n v="156"/>
    <n v="30.08"/>
    <x v="406"/>
    <d v="2011-01-02T03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"/>
    <s v="classical music"/>
    <n v="156"/>
    <n v="38.880000000000003"/>
    <x v="407"/>
    <d v="2012-09-21T04:46:4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"/>
    <s v="plays"/>
    <n v="156"/>
    <n v="38.28"/>
    <x v="408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"/>
    <s v="plays"/>
    <n v="156"/>
    <n v="51.92"/>
    <x v="409"/>
    <d v="2016-01-21T21:18:2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4"/>
    <s v="television"/>
    <n v="155"/>
    <n v="102.11"/>
    <x v="410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4"/>
    <s v="shorts"/>
    <n v="155"/>
    <n v="96.71"/>
    <x v="411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4"/>
    <s v="shorts"/>
    <n v="155"/>
    <n v="102.08"/>
    <x v="412"/>
    <d v="2015-05-31T07:59:4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2"/>
    <s v="metal"/>
    <n v="155"/>
    <n v="46.67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6"/>
    <s v="photobooks"/>
    <n v="155"/>
    <n v="207.07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2"/>
    <s v="rock"/>
    <n v="155"/>
    <n v="82.96"/>
    <x v="415"/>
    <d v="2012-08-30T16:33:4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2"/>
    <s v="rock"/>
    <n v="155"/>
    <n v="53.01"/>
    <x v="416"/>
    <d v="2014-06-25T02:00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2"/>
    <s v="rock"/>
    <n v="155"/>
    <n v="112.02"/>
    <x v="417"/>
    <d v="2012-09-11T16:47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6"/>
    <s v="photobooks"/>
    <n v="155"/>
    <n v="51.67"/>
    <x v="418"/>
    <d v="2015-09-12T13:37:4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419"/>
    <d v="2017-02-02T16:36:4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"/>
    <s v="plays"/>
    <n v="155"/>
    <n v="83.14"/>
    <x v="420"/>
    <d v="2015-06-03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"/>
    <s v="plays"/>
    <n v="155"/>
    <n v="39.74"/>
    <x v="421"/>
    <d v="2015-02-13T14:48:3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"/>
    <s v="rock"/>
    <n v="154"/>
    <n v="70.58"/>
    <x v="422"/>
    <d v="2014-01-06T12:55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"/>
    <s v="tabletop games"/>
    <n v="154"/>
    <n v="28.1"/>
    <x v="423"/>
    <d v="2014-11-18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"/>
    <s v="tabletop games"/>
    <n v="154"/>
    <n v="48.06"/>
    <x v="424"/>
    <d v="2015-02-04T04:00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3"/>
    <s v="spaces"/>
    <n v="154"/>
    <n v="84.87"/>
    <x v="425"/>
    <d v="2014-08-09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"/>
    <s v="plays"/>
    <n v="154"/>
    <n v="106.5"/>
    <x v="426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"/>
    <s v="plays"/>
    <n v="154"/>
    <n v="110.87"/>
    <x v="427"/>
    <d v="2015-05-31T06:5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"/>
    <s v="shorts"/>
    <n v="153"/>
    <n v="30.67"/>
    <x v="428"/>
    <d v="2011-12-27T17:35:5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"/>
    <s v="documentary"/>
    <n v="153"/>
    <n v="57.54"/>
    <x v="429"/>
    <d v="2011-05-25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430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31"/>
    <d v="2015-05-08T16:01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"/>
    <s v="tabletop games"/>
    <n v="153"/>
    <n v="57.77"/>
    <x v="432"/>
    <d v="2017-02-21T00:07: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"/>
    <s v="tabletop games"/>
    <n v="153"/>
    <n v="135.59"/>
    <x v="433"/>
    <d v="2015-03-28T23:31:5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"/>
    <s v="plays"/>
    <n v="153"/>
    <n v="109.57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"/>
    <s v="plays"/>
    <n v="153"/>
    <n v="41.41"/>
    <x v="435"/>
    <d v="2014-07-23T03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"/>
    <s v="plays"/>
    <n v="153"/>
    <n v="13.53"/>
    <x v="436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"/>
    <s v="plays"/>
    <n v="153"/>
    <n v="143.1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"/>
    <s v="plays"/>
    <n v="153"/>
    <n v="70.459999999999994"/>
    <x v="438"/>
    <d v="2015-03-27T00:00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2"/>
    <s v="rock"/>
    <n v="152"/>
    <n v="40.75"/>
    <x v="439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2"/>
    <s v="rock"/>
    <n v="152"/>
    <n v="27.61"/>
    <x v="440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2"/>
    <s v="rock"/>
    <n v="152"/>
    <n v="64.25"/>
    <x v="441"/>
    <d v="2014-06-13T06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"/>
    <s v="electronic music"/>
    <n v="152"/>
    <n v="42.22"/>
    <x v="442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"/>
    <s v="plays"/>
    <n v="152"/>
    <n v="19.489999999999998"/>
    <x v="443"/>
    <d v="2015-04-02T15:54:3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"/>
    <s v="electronic music"/>
    <n v="151"/>
    <n v="50.27"/>
    <x v="444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"/>
    <s v="musical"/>
    <n v="151"/>
    <n v="100.5"/>
    <x v="445"/>
    <d v="2016-08-02T10:03:0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4"/>
    <s v="documentary"/>
    <n v="150"/>
    <n v="97.82"/>
    <x v="446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6"/>
    <s v="photobooks"/>
    <n v="150"/>
    <n v="55.82"/>
    <x v="447"/>
    <d v="2014-07-16T15:17:4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448"/>
    <d v="2014-04-20T02:36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3"/>
    <s v="plays"/>
    <n v="150"/>
    <n v="25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"/>
    <s v="plays"/>
    <n v="150"/>
    <n v="41.67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"/>
    <s v="rock"/>
    <n v="149"/>
    <n v="71.97"/>
    <x v="451"/>
    <d v="2012-02-23T17:33: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"/>
    <s v="spaces"/>
    <n v="149"/>
    <n v="37.25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"/>
    <s v="plays"/>
    <n v="149"/>
    <n v="15.13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4"/>
    <s v="shorts"/>
    <n v="148"/>
    <n v="322.39"/>
    <x v="454"/>
    <d v="2013-06-06T19:32:37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4"/>
    <s v="documentary"/>
    <n v="148"/>
    <n v="95.23"/>
    <x v="455"/>
    <d v="2012-04-28T00:57: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"/>
    <s v="nonfiction"/>
    <n v="148"/>
    <n v="54.27"/>
    <x v="456"/>
    <d v="2012-04-16T21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2"/>
    <s v="rock"/>
    <n v="148"/>
    <n v="63.49"/>
    <x v="457"/>
    <d v="2012-04-27T22:0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5"/>
    <s v="radio &amp; podcasts"/>
    <n v="148"/>
    <n v="35.44"/>
    <x v="458"/>
    <d v="2013-04-07T20:52:1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6"/>
    <s v="photobooks"/>
    <n v="148"/>
    <n v="207.62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460"/>
    <d v="2013-05-23T15:38:1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"/>
    <s v="indie rock"/>
    <n v="148"/>
    <n v="50.66"/>
    <x v="462"/>
    <d v="2015-10-27T04:59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4"/>
    <s v="documentary"/>
    <n v="147"/>
    <n v="92.25"/>
    <x v="464"/>
    <d v="2017-02-22T04:43:42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46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5"/>
    <s v="nonfiction"/>
    <n v="147"/>
    <n v="48.45"/>
    <x v="466"/>
    <d v="2013-06-27T01:49: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"/>
    <s v="rock"/>
    <n v="147"/>
    <n v="91.63"/>
    <x v="467"/>
    <d v="2014-12-05T21:06:5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"/>
    <s v="tabletop games"/>
    <n v="147"/>
    <n v="52.7"/>
    <x v="468"/>
    <d v="2015-10-15T09:59:58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"/>
    <s v="tabletop games"/>
    <n v="147"/>
    <n v="15.72"/>
    <x v="469"/>
    <d v="2015-06-11T18:01:27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3"/>
    <s v="spaces"/>
    <n v="147"/>
    <n v="155.24"/>
    <x v="470"/>
    <d v="2014-11-11T16:10:3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"/>
    <s v="spaces"/>
    <n v="147"/>
    <n v="191.13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4"/>
    <s v="documentary"/>
    <n v="146"/>
    <n v="40.42"/>
    <x v="472"/>
    <d v="2010-04-23T03:51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6"/>
    <s v="photobooks"/>
    <n v="146"/>
    <n v="91.88"/>
    <x v="473"/>
    <d v="2015-10-02T23:0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3"/>
    <s v="plays"/>
    <n v="146"/>
    <n v="104.07"/>
    <x v="474"/>
    <d v="2015-04-07T07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2"/>
    <s v="rock"/>
    <n v="146"/>
    <n v="64.62"/>
    <x v="475"/>
    <d v="2013-11-01T19:00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"/>
    <s v="indie rock"/>
    <n v="146"/>
    <n v="98.82"/>
    <x v="476"/>
    <d v="2012-11-09T19:07: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"/>
    <s v="rock"/>
    <n v="146"/>
    <n v="65.209999999999994"/>
    <x v="477"/>
    <d v="2013-01-20T17:21: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478"/>
    <d v="2015-05-21T17:56:2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"/>
    <s v="plays"/>
    <n v="146"/>
    <n v="292.77999999999997"/>
    <x v="479"/>
    <d v="2014-07-05T01:00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"/>
    <s v="musical"/>
    <n v="146"/>
    <n v="38.42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4"/>
    <s v="television"/>
    <n v="145"/>
    <n v="56.14"/>
    <x v="481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2"/>
    <s v="rock"/>
    <n v="145"/>
    <n v="47.67"/>
    <x v="482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2"/>
    <s v="electronic music"/>
    <n v="145"/>
    <n v="35.74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2"/>
    <s v="rock"/>
    <n v="145"/>
    <n v="21.38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6"/>
    <s v="photobooks"/>
    <n v="145"/>
    <n v="88.26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2"/>
    <s v="rock"/>
    <n v="145"/>
    <n v="70.790000000000006"/>
    <x v="486"/>
    <d v="2012-06-14T19:24:1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2"/>
    <s v="indie rock"/>
    <n v="145"/>
    <n v="70.53"/>
    <x v="487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2"/>
    <s v="indie rock"/>
    <n v="145"/>
    <n v="68.81"/>
    <x v="488"/>
    <d v="2016-02-01T18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489"/>
    <d v="2017-03-01T17:52:1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"/>
    <s v="nonfiction"/>
    <n v="144"/>
    <n v="66.709999999999994"/>
    <x v="491"/>
    <d v="2012-01-29T15:34:5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2"/>
    <s v="rock"/>
    <n v="144"/>
    <n v="92.55"/>
    <x v="492"/>
    <d v="2013-02-01T01:08: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2"/>
    <s v="metal"/>
    <n v="144"/>
    <n v="22.74"/>
    <x v="493"/>
    <d v="2015-04-15T22:59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494"/>
    <d v="2014-08-18T00:08: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495"/>
    <d v="2015-10-11T0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"/>
    <s v="plays"/>
    <n v="144"/>
    <n v="45.98"/>
    <x v="496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"/>
    <s v="plays"/>
    <n v="144"/>
    <n v="22.91"/>
    <x v="497"/>
    <d v="2015-06-26T21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"/>
    <s v="plays"/>
    <n v="144"/>
    <n v="126.67"/>
    <x v="498"/>
    <d v="2014-06-09T17:26:5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4"/>
    <s v="television"/>
    <n v="143"/>
    <n v="185.48"/>
    <x v="499"/>
    <d v="2017-03-02T14:24:4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2"/>
    <s v="rock"/>
    <n v="143"/>
    <n v="162.27000000000001"/>
    <x v="500"/>
    <d v="2012-05-11T15:47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2"/>
    <s v="pop"/>
    <n v="143"/>
    <n v="44.65"/>
    <x v="501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2"/>
    <s v="rock"/>
    <n v="143"/>
    <n v="25"/>
    <x v="502"/>
    <d v="2011-03-04T12:57: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503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"/>
    <s v="spaces"/>
    <n v="143"/>
    <n v="51.6"/>
    <x v="504"/>
    <d v="2017-03-03T11:01:3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"/>
    <s v="plays"/>
    <n v="143"/>
    <n v="164.62"/>
    <x v="505"/>
    <d v="2015-07-10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"/>
    <s v="musical"/>
    <n v="143"/>
    <n v="48.54"/>
    <x v="506"/>
    <d v="2014-09-27T04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"/>
    <s v="plays"/>
    <n v="143"/>
    <n v="21.5"/>
    <x v="507"/>
    <d v="2015-07-05T15:38:37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4"/>
    <s v="television"/>
    <n v="142"/>
    <n v="193.84"/>
    <x v="508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"/>
    <s v="television"/>
    <n v="142"/>
    <n v="117.51"/>
    <x v="509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4"/>
    <s v="documentary"/>
    <n v="142"/>
    <n v="115.51"/>
    <x v="510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"/>
    <s v="documentary"/>
    <n v="142"/>
    <n v="65.88"/>
    <x v="511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"/>
    <s v="pop"/>
    <n v="142"/>
    <n v="88.47"/>
    <x v="512"/>
    <d v="2013-10-09T10:27:1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3"/>
    <s v="plays"/>
    <n v="142"/>
    <n v="25.13"/>
    <x v="513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"/>
    <s v="plays"/>
    <n v="142"/>
    <n v="29"/>
    <x v="514"/>
    <d v="2014-07-27T14:17:25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"/>
    <s v="shorts"/>
    <n v="141"/>
    <n v="90.38"/>
    <x v="515"/>
    <d v="2011-08-06T15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516"/>
    <d v="2015-08-20T14:50:4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3"/>
    <s v="plays"/>
    <n v="141"/>
    <n v="52.17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"/>
    <s v="tabletop games"/>
    <n v="141"/>
    <n v="57.93"/>
    <x v="518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"/>
    <s v="plays"/>
    <n v="141"/>
    <n v="67.959999999999994"/>
    <x v="520"/>
    <d v="2015-04-03T13:49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"/>
    <s v="shorts"/>
    <n v="140"/>
    <n v="28.73"/>
    <x v="521"/>
    <d v="2012-02-04T17:44:0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522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"/>
    <s v="pop"/>
    <n v="140"/>
    <n v="53.75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524"/>
    <d v="2014-12-31T21:08:0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"/>
    <s v="plays"/>
    <n v="140"/>
    <n v="35"/>
    <x v="525"/>
    <d v="2015-04-24T21:52:2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"/>
    <s v="plays"/>
    <n v="140"/>
    <n v="50.98"/>
    <x v="526"/>
    <d v="2015-02-12T05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"/>
    <s v="plays"/>
    <n v="140"/>
    <n v="23.33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"/>
    <s v="plays"/>
    <n v="140"/>
    <n v="61.82"/>
    <x v="528"/>
    <d v="2015-04-01T03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4"/>
    <s v="documentary"/>
    <n v="139"/>
    <n v="65.760000000000005"/>
    <x v="529"/>
    <d v="2013-03-16T18:27:4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5"/>
    <s v="radio &amp; podcasts"/>
    <n v="139"/>
    <n v="103.2"/>
    <x v="530"/>
    <d v="2013-10-16T13:01:4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6"/>
    <s v="photobooks"/>
    <n v="139"/>
    <n v="133.74"/>
    <x v="531"/>
    <d v="2014-10-17T19:55:3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"/>
    <s v="rock"/>
    <n v="139"/>
    <n v="29.62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"/>
    <s v="rock"/>
    <n v="139"/>
    <n v="40.35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"/>
    <s v="plays"/>
    <n v="139"/>
    <n v="116.65"/>
    <x v="534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"/>
    <s v="plays"/>
    <n v="139"/>
    <n v="30.78"/>
    <x v="535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"/>
    <s v="plays"/>
    <n v="139"/>
    <n v="57.92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"/>
    <s v="plays"/>
    <n v="139"/>
    <n v="62.33"/>
    <x v="537"/>
    <d v="2014-06-16T06:59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"/>
    <s v="plays"/>
    <n v="139"/>
    <n v="45.35"/>
    <x v="538"/>
    <d v="2015-09-02T04:19:4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2"/>
    <s v="rock"/>
    <n v="138"/>
    <n v="34.17"/>
    <x v="539"/>
    <d v="2013-10-24T23:42:4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2"/>
    <s v="rock"/>
    <n v="138"/>
    <n v="98.99"/>
    <x v="540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541"/>
    <d v="2011-07-04T19:52:2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"/>
    <s v="plays"/>
    <n v="138"/>
    <n v="109.08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"/>
    <s v="plays"/>
    <n v="138"/>
    <n v="28.32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"/>
    <s v="plays"/>
    <n v="138"/>
    <n v="28.41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"/>
    <s v="plays"/>
    <n v="138"/>
    <n v="51.88"/>
    <x v="545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"/>
    <s v="plays"/>
    <n v="138"/>
    <n v="81.290000000000006"/>
    <x v="546"/>
    <d v="2015-06-11T16:12:1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4"/>
    <s v="television"/>
    <n v="137"/>
    <n v="63.92"/>
    <x v="547"/>
    <d v="2015-07-23T03:00:0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4"/>
    <s v="documentary"/>
    <n v="137"/>
    <n v="50.29"/>
    <x v="548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"/>
    <s v="documentary"/>
    <n v="137"/>
    <n v="45.6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2"/>
    <s v="rock"/>
    <n v="137"/>
    <n v="89.42"/>
    <x v="550"/>
    <d v="2012-03-11T04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2"/>
    <s v="rock"/>
    <n v="137"/>
    <n v="70.06"/>
    <x v="551"/>
    <d v="2015-06-03T04:3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5"/>
    <s v="radio &amp; podcasts"/>
    <n v="137"/>
    <n v="30.96"/>
    <x v="552"/>
    <d v="2014-05-10T03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2"/>
    <s v="pop"/>
    <n v="137"/>
    <n v="40.42"/>
    <x v="553"/>
    <d v="2011-10-16T22:03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2"/>
    <s v="indie rock"/>
    <n v="137"/>
    <n v="26.27"/>
    <x v="554"/>
    <d v="2011-06-07T15:18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2"/>
    <s v="indie rock"/>
    <n v="137"/>
    <n v="54"/>
    <x v="555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"/>
    <s v="indie rock"/>
    <n v="137"/>
    <n v="30.37"/>
    <x v="556"/>
    <d v="2012-06-30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"/>
    <s v="tabletop games"/>
    <n v="137"/>
    <n v="69.569999999999993"/>
    <x v="557"/>
    <d v="2017-03-10T14:55:16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4"/>
    <s v="documentary"/>
    <n v="136"/>
    <n v="160.47"/>
    <x v="559"/>
    <d v="2015-03-22T08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5"/>
    <s v="nonfiction"/>
    <n v="136"/>
    <n v="59.97"/>
    <x v="560"/>
    <d v="2015-09-05T03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6"/>
    <s v="photobooks"/>
    <n v="136"/>
    <n v="95.76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"/>
    <s v="indie rock"/>
    <n v="136"/>
    <n v="35.79"/>
    <x v="563"/>
    <d v="2011-05-05T20:50:4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"/>
    <s v="indie rock"/>
    <n v="136"/>
    <n v="97.9"/>
    <x v="564"/>
    <d v="2010-09-04T01:03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3"/>
    <s v="plays"/>
    <n v="136"/>
    <n v="13.6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"/>
    <s v="plays"/>
    <n v="136"/>
    <n v="46.42"/>
    <x v="566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"/>
    <s v="plays"/>
    <n v="136"/>
    <n v="66.67"/>
    <x v="567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"/>
    <s v="plays"/>
    <n v="136"/>
    <n v="15.15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6"/>
    <s v="photobooks"/>
    <n v="135"/>
    <n v="51.92"/>
    <x v="569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6"/>
    <s v="photobooks"/>
    <n v="135"/>
    <n v="79.41"/>
    <x v="570"/>
    <d v="2015-12-20T09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3"/>
    <s v="plays"/>
    <n v="135"/>
    <n v="168.75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2"/>
    <s v="rock"/>
    <n v="135"/>
    <n v="60.18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6"/>
    <s v="photobooks"/>
    <n v="135"/>
    <n v="53.99"/>
    <x v="573"/>
    <d v="2015-10-23T18:24:5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2"/>
    <s v="rock"/>
    <n v="135"/>
    <n v="59.16"/>
    <x v="574"/>
    <d v="2012-03-03T07:39:2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2"/>
    <s v="indie rock"/>
    <n v="135"/>
    <n v="51.96"/>
    <x v="575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"/>
    <s v="indie rock"/>
    <n v="135"/>
    <n v="79.180000000000007"/>
    <x v="576"/>
    <d v="2011-07-24T20:08:5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"/>
    <s v="plays"/>
    <n v="135"/>
    <n v="89.79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4"/>
    <s v="documentary"/>
    <n v="134"/>
    <n v="108.15"/>
    <x v="578"/>
    <d v="2010-10-16T03:3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2"/>
    <s v="rock"/>
    <n v="134"/>
    <n v="70.55"/>
    <x v="579"/>
    <d v="2014-06-09T05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2"/>
    <s v="rock"/>
    <n v="134"/>
    <n v="39.82"/>
    <x v="580"/>
    <d v="2010-04-18T06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5"/>
    <s v="nonfiction"/>
    <n v="134"/>
    <n v="31.81"/>
    <x v="581"/>
    <d v="2013-03-11T00:00:0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"/>
    <s v="tabletop games"/>
    <n v="134"/>
    <n v="23.81"/>
    <x v="582"/>
    <d v="2014-08-16T08:17:57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"/>
    <s v="indie rock"/>
    <n v="134"/>
    <n v="31.66"/>
    <x v="583"/>
    <d v="2013-06-21T03:31:3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584"/>
    <d v="2015-12-29T23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"/>
    <s v="indie rock"/>
    <n v="134"/>
    <n v="62.38"/>
    <x v="585"/>
    <d v="2013-05-09T16:33:5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4"/>
    <s v="television"/>
    <n v="133"/>
    <n v="57.14"/>
    <x v="586"/>
    <d v="2016-01-09T00:36: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4"/>
    <s v="documentary"/>
    <n v="133"/>
    <n v="100.08"/>
    <x v="587"/>
    <d v="2013-11-01T00:00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2"/>
    <s v="rock"/>
    <n v="133"/>
    <n v="42.61"/>
    <x v="588"/>
    <d v="2013-06-08T00:01:1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"/>
    <s v="rock"/>
    <n v="133"/>
    <n v="86.96"/>
    <x v="589"/>
    <d v="2014-09-15T04:28:0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2"/>
    <s v="rock"/>
    <n v="133"/>
    <n v="52.68"/>
    <x v="590"/>
    <d v="2014-02-06T17:01:2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"/>
    <s v="indie rock"/>
    <n v="133"/>
    <n v="28.57"/>
    <x v="591"/>
    <d v="2015-03-25T21:36:0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592"/>
    <d v="2014-04-21T03:59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"/>
    <s v="tabletop games"/>
    <n v="133"/>
    <n v="81.650000000000006"/>
    <x v="593"/>
    <d v="2015-11-14T13:2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"/>
    <s v="electronic music"/>
    <n v="133"/>
    <n v="27.3"/>
    <x v="594"/>
    <d v="2013-03-09T07:28:3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"/>
    <s v="indie rock"/>
    <n v="133"/>
    <n v="25.02"/>
    <x v="595"/>
    <d v="2012-07-28T02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3"/>
    <s v="plays"/>
    <n v="133"/>
    <n v="42.9"/>
    <x v="596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3"/>
    <s v="plays"/>
    <n v="133"/>
    <n v="51.23"/>
    <x v="597"/>
    <d v="2014-10-10T11:00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3"/>
    <s v="musical"/>
    <n v="133"/>
    <n v="36.36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"/>
    <s v="spaces"/>
    <n v="133"/>
    <n v="82.94"/>
    <x v="599"/>
    <d v="2014-08-22T03:44:1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"/>
    <s v="plays"/>
    <n v="133"/>
    <n v="38.5"/>
    <x v="600"/>
    <d v="2012-01-18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"/>
    <s v="plays"/>
    <n v="133"/>
    <n v="26.61"/>
    <x v="601"/>
    <d v="2017-02-20T08:50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"/>
    <s v="plays"/>
    <n v="133"/>
    <n v="57.2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"/>
    <s v="musical"/>
    <n v="133"/>
    <n v="120.55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4"/>
    <s v="documentary"/>
    <n v="132"/>
    <n v="105.05"/>
    <x v="604"/>
    <d v="2015-04-08T17:42:49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4"/>
    <s v="documentary"/>
    <n v="132"/>
    <n v="78.58"/>
    <x v="605"/>
    <d v="2014-06-25T10:51: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606"/>
    <d v="2014-08-11T20:27: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"/>
    <s v="nonfiction"/>
    <n v="132"/>
    <n v="215.73"/>
    <x v="607"/>
    <d v="2012-04-08T18:19:38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"/>
    <s v="nonfiction"/>
    <n v="132"/>
    <n v="99.77"/>
    <x v="608"/>
    <d v="2011-12-07T17:53: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6"/>
    <s v="photobooks"/>
    <n v="132"/>
    <n v="105.44"/>
    <x v="609"/>
    <d v="2015-06-09T20:10:0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6"/>
    <s v="photobooks"/>
    <n v="132"/>
    <n v="48.15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2"/>
    <s v="pop"/>
    <n v="132"/>
    <n v="74.150000000000006"/>
    <x v="611"/>
    <d v="2012-12-18T14:2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2"/>
    <s v="rock"/>
    <n v="132"/>
    <n v="70.63"/>
    <x v="612"/>
    <d v="2011-09-22T18:28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613"/>
    <d v="2014-05-09T20:45:19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"/>
    <s v="indie rock"/>
    <n v="132"/>
    <n v="63.03"/>
    <x v="614"/>
    <d v="2015-07-02T03:4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"/>
    <s v="rock"/>
    <n v="132"/>
    <n v="75.11"/>
    <x v="615"/>
    <d v="2015-06-08T03:5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"/>
    <s v="plays"/>
    <n v="132"/>
    <n v="36.67"/>
    <x v="616"/>
    <d v="2015-07-13T01:00:0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4"/>
    <s v="television"/>
    <n v="131"/>
    <n v="150.9"/>
    <x v="617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4"/>
    <s v="shorts"/>
    <n v="131"/>
    <n v="21.9"/>
    <x v="618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4"/>
    <s v="shorts"/>
    <n v="131"/>
    <n v="65.38"/>
    <x v="619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4"/>
    <s v="documentary"/>
    <n v="131"/>
    <n v="45.05"/>
    <x v="620"/>
    <d v="2011-09-16T21:20:3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5"/>
    <s v="nonfiction"/>
    <n v="131"/>
    <n v="43.55"/>
    <x v="621"/>
    <d v="2012-09-19T04:27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"/>
    <s v="rock"/>
    <n v="131"/>
    <n v="96.08"/>
    <x v="622"/>
    <d v="2013-07-01T03:59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3"/>
    <s v="spaces"/>
    <n v="131"/>
    <n v="50.53"/>
    <x v="625"/>
    <d v="2013-07-13T18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3"/>
    <s v="musical"/>
    <n v="131"/>
    <n v="112.14"/>
    <x v="626"/>
    <d v="2014-07-15T05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"/>
    <s v="spaces"/>
    <n v="131"/>
    <n v="164.3"/>
    <x v="627"/>
    <d v="2015-03-20T15:54:1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"/>
    <s v="plays"/>
    <n v="131"/>
    <n v="41.42"/>
    <x v="628"/>
    <d v="2014-10-01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"/>
    <s v="plays"/>
    <n v="131"/>
    <n v="50.46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"/>
    <s v="plays"/>
    <n v="131"/>
    <n v="48.33"/>
    <x v="630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"/>
    <s v="plays"/>
    <n v="131"/>
    <n v="97.92"/>
    <x v="631"/>
    <d v="2014-12-31T17:50:0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4"/>
    <s v="television"/>
    <n v="130"/>
    <n v="49.88"/>
    <x v="632"/>
    <d v="2014-08-05T07:43:21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4"/>
    <s v="documentary"/>
    <n v="130"/>
    <n v="51.72"/>
    <x v="633"/>
    <d v="2012-03-10T15:07:2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3"/>
    <s v="plays"/>
    <n v="130"/>
    <n v="86.94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"/>
    <s v="metal"/>
    <n v="130"/>
    <n v="37.270000000000003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"/>
    <s v="electronic music"/>
    <n v="130"/>
    <n v="39.159999999999997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3"/>
    <s v="plays"/>
    <n v="130"/>
    <n v="42.21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5"/>
    <s v="nonfiction"/>
    <n v="130"/>
    <n v="24.42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6"/>
    <s v="photobooks"/>
    <n v="130"/>
    <n v="358.97"/>
    <x v="639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40"/>
    <d v="2013-12-26T00:32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"/>
    <s v="indie rock"/>
    <n v="130"/>
    <n v="28"/>
    <x v="641"/>
    <d v="2013-05-31T0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3"/>
    <s v="plays"/>
    <n v="130"/>
    <n v="23.64"/>
    <x v="642"/>
    <d v="2015-02-28T15:14:2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"/>
    <s v="plays"/>
    <n v="130"/>
    <n v="38.24"/>
    <x v="643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"/>
    <s v="plays"/>
    <n v="130"/>
    <n v="50"/>
    <x v="644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"/>
    <s v="plays"/>
    <n v="130"/>
    <n v="46.43"/>
    <x v="645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"/>
    <s v="plays"/>
    <n v="130"/>
    <n v="16.25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"/>
    <s v="plays"/>
    <n v="130"/>
    <n v="28.89"/>
    <x v="647"/>
    <d v="2015-04-26T06:28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"/>
    <s v="plays"/>
    <n v="130"/>
    <n v="3.25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"/>
    <s v="plays"/>
    <n v="130"/>
    <n v="61.06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"/>
    <s v="musical"/>
    <n v="130"/>
    <n v="25.46"/>
    <x v="650"/>
    <d v="2016-04-15T20:48:27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4"/>
    <s v="television"/>
    <n v="129"/>
    <n v="128.94999999999999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6"/>
    <s v="photobooks"/>
    <n v="129"/>
    <n v="38.869999999999997"/>
    <x v="652"/>
    <d v="2015-11-27T01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"/>
    <s v="indie rock"/>
    <n v="129"/>
    <n v="99.38"/>
    <x v="653"/>
    <d v="2013-04-29T04:02: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"/>
    <s v="musical"/>
    <n v="129"/>
    <n v="43"/>
    <x v="654"/>
    <d v="2014-09-25T21:16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"/>
    <s v="plays"/>
    <n v="129"/>
    <n v="60.69"/>
    <x v="655"/>
    <d v="2014-10-20T05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"/>
    <s v="spaces"/>
    <n v="129"/>
    <n v="53.16"/>
    <x v="656"/>
    <d v="2015-09-23T13:25:5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"/>
    <s v="plays"/>
    <n v="129"/>
    <n v="64.38"/>
    <x v="657"/>
    <d v="2014-09-12T19:34:4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"/>
    <s v="plays"/>
    <n v="129"/>
    <n v="30.71"/>
    <x v="658"/>
    <d v="2015-11-30T22:3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"/>
    <s v="musical"/>
    <n v="129"/>
    <n v="64.459999999999994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"/>
    <s v="television"/>
    <n v="128"/>
    <n v="118.34"/>
    <x v="660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4"/>
    <s v="shorts"/>
    <n v="128"/>
    <n v="117.92"/>
    <x v="661"/>
    <d v="2010-12-23T03:08:5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"/>
    <s v="documentary"/>
    <n v="128"/>
    <n v="183.29"/>
    <x v="662"/>
    <d v="2015-06-18T23:33:1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5"/>
    <s v="nonfiction"/>
    <n v="128"/>
    <n v="492.31"/>
    <x v="663"/>
    <d v="2015-02-14T14:09: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2"/>
    <s v="electronic music"/>
    <n v="128"/>
    <n v="21.37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2"/>
    <s v="pop"/>
    <n v="128"/>
    <n v="45.59"/>
    <x v="665"/>
    <d v="2015-03-06T21:04: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666"/>
    <d v="2016-01-02T23:19:5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"/>
    <s v="tabletop games"/>
    <n v="128"/>
    <n v="75.13"/>
    <x v="667"/>
    <d v="2013-12-01T04:02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"/>
    <s v="indie rock"/>
    <n v="128"/>
    <n v="37.65"/>
    <x v="668"/>
    <d v="2012-01-25T23:49:5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"/>
    <s v="indie rock"/>
    <n v="128"/>
    <n v="129.11000000000001"/>
    <x v="669"/>
    <d v="2013-01-13T22:48:3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"/>
    <s v="indie rock"/>
    <n v="128"/>
    <n v="45.55"/>
    <x v="670"/>
    <d v="2012-06-06T22:42:5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671"/>
    <d v="2015-05-14T12:55:2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"/>
    <s v="plays"/>
    <n v="128"/>
    <n v="90.74"/>
    <x v="672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"/>
    <s v="plays"/>
    <n v="128"/>
    <n v="37.21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"/>
    <s v="musical"/>
    <n v="128"/>
    <n v="37.65"/>
    <x v="674"/>
    <d v="2014-10-13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"/>
    <s v="spaces"/>
    <n v="128"/>
    <n v="51.89"/>
    <x v="675"/>
    <d v="2015-10-06T16:30:47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3"/>
    <s v="plays"/>
    <n v="128"/>
    <n v="29.05"/>
    <x v="676"/>
    <d v="2017-03-31T22:59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"/>
    <s v="plays"/>
    <n v="128"/>
    <n v="57.52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"/>
    <s v="plays"/>
    <n v="128"/>
    <n v="72.760000000000005"/>
    <x v="678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"/>
    <s v="plays"/>
    <n v="128"/>
    <n v="60.95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"/>
    <s v="plays"/>
    <n v="128"/>
    <n v="27.5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"/>
    <s v="plays"/>
    <n v="128"/>
    <n v="34.25"/>
    <x v="681"/>
    <d v="2014-06-21T20:31:2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"/>
    <s v="plays"/>
    <n v="128"/>
    <n v="38.71"/>
    <x v="682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"/>
    <s v="plays"/>
    <n v="128"/>
    <n v="47.22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"/>
    <s v="plays"/>
    <n v="128"/>
    <n v="49.23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"/>
    <s v="plays"/>
    <n v="128"/>
    <n v="30.95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"/>
    <s v="plays"/>
    <n v="128"/>
    <n v="82.26"/>
    <x v="686"/>
    <d v="2015-05-26T15:32:27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"/>
    <s v="plays"/>
    <n v="128"/>
    <n v="186.8"/>
    <x v="687"/>
    <d v="2015-03-02T04:59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4"/>
    <s v="shorts"/>
    <n v="127"/>
    <n v="21.19"/>
    <x v="688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4"/>
    <s v="shorts"/>
    <n v="127"/>
    <n v="37.409999999999997"/>
    <x v="689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4"/>
    <s v="shorts"/>
    <n v="127"/>
    <n v="40.270000000000003"/>
    <x v="690"/>
    <d v="2014-04-25T18:38:1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4"/>
    <s v="documentary"/>
    <n v="127"/>
    <n v="44.91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"/>
    <s v="documentary"/>
    <n v="127"/>
    <n v="57.65"/>
    <x v="692"/>
    <d v="2012-07-25T17:49:38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693"/>
    <d v="2014-10-14T16:38:2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2"/>
    <s v="rock"/>
    <n v="127"/>
    <n v="45.46"/>
    <x v="694"/>
    <d v="2011-05-31T18:04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2"/>
    <s v="pop"/>
    <n v="127"/>
    <n v="52.6"/>
    <x v="695"/>
    <d v="2014-03-11T06:59:00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2"/>
    <s v="indie rock"/>
    <n v="127"/>
    <n v="48.85"/>
    <x v="696"/>
    <d v="2013-07-07T13:24:4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697"/>
    <d v="2014-09-16T10:18:5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698"/>
    <d v="2015-05-24T20:29: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"/>
    <s v="rock"/>
    <n v="127"/>
    <n v="59.23"/>
    <x v="699"/>
    <d v="2013-09-10T03:59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"/>
    <s v="spaces"/>
    <n v="127"/>
    <n v="50.88"/>
    <x v="700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"/>
    <s v="spaces"/>
    <n v="127"/>
    <n v="96.3"/>
    <x v="701"/>
    <d v="2013-08-16T11:59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"/>
    <s v="plays"/>
    <n v="127"/>
    <n v="80.73"/>
    <x v="702"/>
    <d v="2014-07-07T02:00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"/>
    <s v="plays"/>
    <n v="127"/>
    <n v="69.569999999999993"/>
    <x v="703"/>
    <d v="2014-09-19T18:08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"/>
    <s v="plays"/>
    <n v="127"/>
    <n v="72.95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"/>
    <s v="plays"/>
    <n v="127"/>
    <n v="22.61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"/>
    <s v="plays"/>
    <n v="127"/>
    <n v="72.709999999999994"/>
    <x v="706"/>
    <d v="2015-02-11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"/>
    <s v="plays"/>
    <n v="127"/>
    <n v="25.4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4"/>
    <s v="television"/>
    <n v="126"/>
    <n v="31.5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4"/>
    <s v="shorts"/>
    <n v="126"/>
    <n v="71.709999999999994"/>
    <x v="709"/>
    <d v="2011-09-23T03:00:3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4"/>
    <s v="documentary"/>
    <n v="126"/>
    <n v="57.08"/>
    <x v="710"/>
    <d v="2012-05-16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4"/>
    <s v="documentary"/>
    <n v="126"/>
    <n v="88.85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712"/>
    <d v="2015-12-23T20:17:5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"/>
    <s v="nonfiction"/>
    <n v="126"/>
    <n v="88.73"/>
    <x v="713"/>
    <d v="2012-01-22T06:00:0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"/>
    <s v="nonfiction"/>
    <n v="126"/>
    <n v="187.19"/>
    <x v="714"/>
    <d v="2015-05-09T05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6"/>
    <s v="photobooks"/>
    <n v="126"/>
    <n v="58.53"/>
    <x v="715"/>
    <d v="2015-04-16T11:27:36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5"/>
    <s v="nonfiction"/>
    <n v="126"/>
    <n v="28.63"/>
    <x v="716"/>
    <d v="2014-06-21T17:12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2"/>
    <s v="rock"/>
    <n v="126"/>
    <n v="64.540000000000006"/>
    <x v="717"/>
    <d v="2014-11-27T00:54:23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2"/>
    <s v="rock"/>
    <n v="126"/>
    <n v="61.7"/>
    <x v="718"/>
    <d v="2014-10-07T00:06:1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719"/>
    <d v="2014-05-15T06:58:5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720"/>
    <d v="2010-03-15T21:55:0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"/>
    <s v="rock"/>
    <n v="126"/>
    <n v="88.75"/>
    <x v="721"/>
    <d v="2015-05-02T15:11:4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"/>
    <s v="tabletop games"/>
    <n v="126"/>
    <n v="21.5"/>
    <x v="722"/>
    <d v="2014-04-25T21:08:4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723"/>
    <d v="2015-03-19T15:00: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"/>
    <s v="classical music"/>
    <n v="126"/>
    <n v="84.08"/>
    <x v="724"/>
    <d v="2012-08-16T20:22:4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3"/>
    <s v="plays"/>
    <n v="126"/>
    <n v="67.739999999999995"/>
    <x v="725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"/>
    <s v="plays"/>
    <n v="126"/>
    <n v="62.88"/>
    <x v="726"/>
    <d v="2012-06-01T03:59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"/>
    <s v="plays"/>
    <n v="126"/>
    <n v="53.72"/>
    <x v="727"/>
    <d v="2014-08-08T19:05:51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"/>
    <s v="plays"/>
    <n v="126"/>
    <n v="78.5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"/>
    <s v="plays"/>
    <n v="126"/>
    <n v="25.69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"/>
    <s v="plays"/>
    <n v="126"/>
    <n v="147.33000000000001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"/>
    <s v="plays"/>
    <n v="126"/>
    <n v="17.53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"/>
    <s v="plays"/>
    <n v="126"/>
    <n v="78.88"/>
    <x v="732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"/>
    <s v="plays"/>
    <n v="126"/>
    <n v="55.97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"/>
    <s v="plays"/>
    <n v="126"/>
    <n v="74.12"/>
    <x v="734"/>
    <d v="2014-09-19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4"/>
    <s v="documentary"/>
    <n v="125"/>
    <n v="188.31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4"/>
    <s v="documentary"/>
    <n v="125"/>
    <n v="146.35"/>
    <x v="736"/>
    <d v="2017-03-08T21:00:00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4"/>
    <s v="documentary"/>
    <n v="125"/>
    <n v="41.78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4"/>
    <s v="documentary"/>
    <n v="125"/>
    <n v="140.1"/>
    <x v="738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2"/>
    <s v="rock"/>
    <n v="125"/>
    <n v="77.64"/>
    <x v="739"/>
    <d v="2014-02-16T18:18:1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3"/>
    <s v="plays"/>
    <n v="125"/>
    <n v="36.08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5"/>
    <s v="nonfiction"/>
    <n v="125"/>
    <n v="53.57"/>
    <x v="741"/>
    <d v="2014-07-14T19:32:39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5"/>
    <s v="nonfiction"/>
    <n v="125"/>
    <n v="38.549999999999997"/>
    <x v="742"/>
    <d v="2013-03-01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5"/>
    <s v="radio &amp; podcasts"/>
    <n v="125"/>
    <n v="23.17"/>
    <x v="743"/>
    <d v="2012-12-28T19:51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6"/>
    <s v="photobooks"/>
    <n v="125"/>
    <n v="95.83"/>
    <x v="744"/>
    <d v="2014-12-23T00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2"/>
    <s v="rock"/>
    <n v="125"/>
    <n v="37.07"/>
    <x v="745"/>
    <d v="2013-06-05T00:00:3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2"/>
    <s v="rock"/>
    <n v="125"/>
    <n v="67.73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2"/>
    <s v="pop"/>
    <n v="125"/>
    <n v="168.51"/>
    <x v="747"/>
    <d v="2012-09-24T19:46:5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2"/>
    <s v="pop"/>
    <n v="125"/>
    <n v="32.01"/>
    <x v="748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2"/>
    <s v="rock"/>
    <n v="125"/>
    <n v="119.29"/>
    <x v="749"/>
    <d v="2015-03-02T05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750"/>
    <d v="2012-03-24T04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"/>
    <s v="rock"/>
    <n v="125"/>
    <n v="44.21"/>
    <x v="752"/>
    <d v="2013-01-26T22:54:1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"/>
    <s v="indie rock"/>
    <n v="125"/>
    <n v="27.78"/>
    <x v="753"/>
    <d v="2012-06-16T09:59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754"/>
    <d v="2016-01-10T00:51:3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3"/>
    <s v="musical"/>
    <n v="125"/>
    <n v="75"/>
    <x v="755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"/>
    <s v="plays"/>
    <n v="125"/>
    <n v="37.14"/>
    <x v="756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"/>
    <s v="plays"/>
    <n v="125"/>
    <n v="50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"/>
    <s v="plays"/>
    <n v="125"/>
    <n v="69.33"/>
    <x v="758"/>
    <d v="2015-03-19T21:47:44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4"/>
    <s v="shorts"/>
    <n v="124"/>
    <n v="69.72"/>
    <x v="759"/>
    <d v="2012-05-28T06:30:5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4"/>
    <s v="documentary"/>
    <n v="124"/>
    <n v="139.53"/>
    <x v="760"/>
    <d v="2014-08-08T00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2"/>
    <s v="rock"/>
    <n v="124"/>
    <n v="67.67"/>
    <x v="761"/>
    <d v="2013-12-09T04:59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"/>
    <s v="plays"/>
    <n v="124"/>
    <n v="135.63"/>
    <x v="762"/>
    <d v="2015-07-14T19:32:39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2"/>
    <s v="rock"/>
    <n v="124"/>
    <n v="38.75"/>
    <x v="763"/>
    <d v="2012-07-12T17:45:3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2"/>
    <s v="rock"/>
    <n v="124"/>
    <n v="68.94"/>
    <x v="764"/>
    <d v="2015-07-05T17:38:4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6"/>
    <s v="photobooks"/>
    <n v="124"/>
    <n v="110.39"/>
    <x v="765"/>
    <d v="2017-02-14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2"/>
    <s v="rock"/>
    <n v="124"/>
    <n v="92.54"/>
    <x v="766"/>
    <d v="2011-02-20T23:52: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2"/>
    <s v="indie rock"/>
    <n v="124"/>
    <n v="43"/>
    <x v="767"/>
    <d v="2012-04-12T17:02:4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2"/>
    <s v="indie rock"/>
    <n v="124"/>
    <n v="80.27"/>
    <x v="768"/>
    <d v="2011-12-25T05:00:0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769"/>
    <d v="2013-10-16T03:59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770"/>
    <d v="2016-01-22T16:59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"/>
    <s v="indie rock"/>
    <n v="124"/>
    <n v="89.3"/>
    <x v="771"/>
    <d v="2012-07-15T20:03: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"/>
    <s v="plays"/>
    <n v="124"/>
    <n v="8.86"/>
    <x v="772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"/>
    <s v="spaces"/>
    <n v="124"/>
    <n v="14.84"/>
    <x v="773"/>
    <d v="2015-12-23T22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"/>
    <s v="plays"/>
    <n v="124"/>
    <n v="50.9"/>
    <x v="774"/>
    <d v="2014-06-13T22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"/>
    <s v="plays"/>
    <n v="124"/>
    <n v="29.43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"/>
    <s v="plays"/>
    <n v="124"/>
    <n v="45.04"/>
    <x v="776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"/>
    <s v="plays"/>
    <n v="124"/>
    <n v="47.85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s v="television"/>
    <n v="123"/>
    <n v="190.55"/>
    <x v="778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s v="television"/>
    <n v="123"/>
    <n v="31.62"/>
    <x v="779"/>
    <d v="2014-07-22T16:09: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s v="documentary"/>
    <n v="123"/>
    <n v="114.59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s v="documentary"/>
    <n v="123"/>
    <n v="99.86"/>
    <x v="781"/>
    <d v="2015-05-20T22:39:5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3"/>
    <s v="plays"/>
    <n v="123"/>
    <n v="71.239999999999995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2"/>
    <s v="rock"/>
    <n v="123"/>
    <n v="74.61"/>
    <x v="783"/>
    <d v="2011-05-29T01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5"/>
    <s v="nonfiction"/>
    <n v="123"/>
    <n v="25.35"/>
    <x v="784"/>
    <d v="2012-11-30T10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6"/>
    <s v="photobooks"/>
    <n v="123"/>
    <n v="94.74"/>
    <x v="785"/>
    <d v="2017-03-01T19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"/>
    <s v="electronic music"/>
    <n v="123"/>
    <n v="32.32"/>
    <x v="786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"/>
    <s v="classical music"/>
    <n v="123"/>
    <n v="54.99"/>
    <x v="787"/>
    <d v="2015-06-01T0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788"/>
    <d v="2015-05-04T21:29:3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89"/>
    <d v="2014-04-23T15:59: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"/>
    <s v="plays"/>
    <n v="123"/>
    <n v="46.13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"/>
    <s v="plays"/>
    <n v="123"/>
    <n v="43.2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4"/>
    <s v="documentary"/>
    <n v="122"/>
    <n v="709.42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"/>
    <s v="nonfiction"/>
    <n v="122"/>
    <n v="84.14"/>
    <x v="793"/>
    <d v="2014-08-01T13:43:27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"/>
    <s v="nonfiction"/>
    <n v="122"/>
    <n v="56.67"/>
    <x v="794"/>
    <d v="2014-02-14T20:00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2"/>
    <s v="rock"/>
    <n v="122"/>
    <n v="49.11"/>
    <x v="795"/>
    <d v="2014-05-01T23:57:4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2"/>
    <s v="metal"/>
    <n v="122"/>
    <n v="28.55"/>
    <x v="796"/>
    <d v="2014-03-10T14:00:0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2"/>
    <s v="rock"/>
    <n v="122"/>
    <n v="85.5"/>
    <x v="797"/>
    <d v="2013-05-06T07:00:5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3"/>
    <s v="plays"/>
    <n v="122"/>
    <n v="27.73"/>
    <x v="798"/>
    <d v="2015-10-19T11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2"/>
    <s v="rock"/>
    <n v="122"/>
    <n v="53.88"/>
    <x v="799"/>
    <d v="2017-03-01T03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2"/>
    <s v="rock"/>
    <n v="122"/>
    <n v="48.84"/>
    <x v="800"/>
    <d v="2012-03-17T19:17: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2"/>
    <s v="pop"/>
    <n v="122"/>
    <n v="34.380000000000003"/>
    <x v="801"/>
    <d v="2012-03-16T03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"/>
    <s v="rock"/>
    <n v="122"/>
    <n v="64.37"/>
    <x v="802"/>
    <d v="2017-02-10T05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3"/>
    <s v="plays"/>
    <n v="122"/>
    <n v="60.9"/>
    <x v="803"/>
    <d v="2015-03-01T06:59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3"/>
    <s v="spaces"/>
    <n v="122"/>
    <n v="109.59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"/>
    <s v="plays"/>
    <n v="122"/>
    <n v="129.36000000000001"/>
    <x v="805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"/>
    <s v="plays"/>
    <n v="122"/>
    <n v="75.09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"/>
    <s v="plays"/>
    <n v="122"/>
    <n v="203.33"/>
    <x v="807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"/>
    <s v="plays"/>
    <n v="122"/>
    <n v="716.35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"/>
    <s v="plays"/>
    <n v="122"/>
    <n v="73.239999999999995"/>
    <x v="809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"/>
    <s v="plays"/>
    <n v="122"/>
    <n v="70.23"/>
    <x v="810"/>
    <d v="2015-03-21T19:22:3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4"/>
    <s v="television"/>
    <n v="121"/>
    <n v="80.33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4"/>
    <s v="documentary"/>
    <n v="121"/>
    <n v="83.95"/>
    <x v="812"/>
    <d v="2009-08-10T19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3"/>
    <s v="plays"/>
    <n v="121"/>
    <n v="71.790000000000006"/>
    <x v="813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3"/>
    <s v="plays"/>
    <n v="121"/>
    <n v="40.85"/>
    <x v="814"/>
    <d v="2015-11-04T19:26:31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5"/>
    <s v="radio &amp; podcasts"/>
    <n v="121"/>
    <n v="38.46"/>
    <x v="815"/>
    <d v="2012-03-01T23:30:3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2"/>
    <s v="rock"/>
    <n v="121"/>
    <n v="163.78"/>
    <x v="816"/>
    <d v="2012-05-28T03:59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2"/>
    <s v="rock"/>
    <n v="121"/>
    <n v="79.53"/>
    <x v="817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2"/>
    <s v="indie rock"/>
    <n v="121"/>
    <n v="48.24"/>
    <x v="818"/>
    <d v="2012-05-22T03:3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819"/>
    <d v="2013-05-23T04:07:2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"/>
    <s v="indie rock"/>
    <n v="121"/>
    <n v="58.6"/>
    <x v="820"/>
    <d v="2012-03-05T0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"/>
    <s v="rock"/>
    <n v="121"/>
    <n v="46.09"/>
    <x v="821"/>
    <d v="2012-06-29T04:27:2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"/>
    <s v="indie rock"/>
    <n v="121"/>
    <n v="37.130000000000003"/>
    <x v="822"/>
    <d v="2009-09-26T03:59:0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"/>
    <s v="indie rock"/>
    <n v="121"/>
    <n v="37.94"/>
    <x v="823"/>
    <d v="2012-06-23T05:27:5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"/>
    <s v="spaces"/>
    <n v="121"/>
    <n v="80.459999999999994"/>
    <x v="824"/>
    <d v="2014-05-27T03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"/>
    <s v="plays"/>
    <n v="121"/>
    <n v="33.67"/>
    <x v="825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"/>
    <s v="plays"/>
    <n v="121"/>
    <n v="125.38"/>
    <x v="826"/>
    <d v="2015-04-17T16:00:0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"/>
    <s v="plays"/>
    <n v="121"/>
    <n v="33.67"/>
    <x v="827"/>
    <d v="2014-09-30T16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"/>
    <s v="plays"/>
    <n v="121"/>
    <n v="140"/>
    <x v="828"/>
    <d v="2014-09-12T21:55:49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"/>
    <s v="television"/>
    <n v="120"/>
    <n v="98.36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"/>
    <s v="shorts"/>
    <n v="120"/>
    <n v="78.260000000000005"/>
    <x v="830"/>
    <d v="2011-05-17T09:39:24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"/>
    <s v="shorts"/>
    <n v="120"/>
    <n v="60"/>
    <x v="831"/>
    <d v="2011-04-03T01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4"/>
    <s v="documentary"/>
    <n v="120"/>
    <n v="46.88"/>
    <x v="832"/>
    <d v="2013-05-01T00:01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"/>
    <s v="documentary"/>
    <n v="120"/>
    <n v="42.86"/>
    <x v="833"/>
    <d v="2014-03-01T17:18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"/>
    <s v="documentary"/>
    <n v="120"/>
    <n v="48.09"/>
    <x v="834"/>
    <d v="2014-02-08T09:30:3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"/>
    <s v="nonfiction"/>
    <n v="120"/>
    <n v="17.82"/>
    <x v="835"/>
    <d v="2013-12-20T10:04:5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"/>
    <s v="metal"/>
    <n v="120"/>
    <n v="63.38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"/>
    <s v="metal"/>
    <n v="120"/>
    <n v="34.01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"/>
    <s v="metal"/>
    <n v="120"/>
    <n v="41.7"/>
    <x v="838"/>
    <d v="2015-03-16T02:34:2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"/>
    <s v="rock"/>
    <n v="120"/>
    <n v="141.47"/>
    <x v="839"/>
    <d v="2014-06-14T14:23:5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6"/>
    <s v="photobooks"/>
    <n v="120"/>
    <n v="98.84"/>
    <x v="840"/>
    <d v="2016-01-19T06:37: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"/>
    <s v="pop"/>
    <n v="120"/>
    <n v="38.79"/>
    <x v="841"/>
    <d v="2012-04-18T21:22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6"/>
    <s v="photobooks"/>
    <n v="120"/>
    <n v="7.5"/>
    <x v="842"/>
    <d v="2015-10-05T18:56:0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843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844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845"/>
    <d v="2013-12-02T22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"/>
    <s v="indie rock"/>
    <n v="120"/>
    <n v="48.55"/>
    <x v="846"/>
    <d v="2013-08-02T01:49:5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"/>
    <s v="indie rock"/>
    <n v="120"/>
    <n v="88.15"/>
    <x v="847"/>
    <d v="2011-03-01T20:00:0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"/>
    <s v="rock"/>
    <n v="120"/>
    <n v="22.5"/>
    <x v="848"/>
    <d v="2012-09-15T01:35:37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"/>
    <s v="tabletop games"/>
    <n v="120"/>
    <n v="35.92"/>
    <x v="849"/>
    <d v="2017-02-14T20:00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"/>
    <s v="tabletop games"/>
    <n v="120"/>
    <n v="48.13"/>
    <x v="850"/>
    <d v="2015-08-11T18:31:4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"/>
    <s v="tabletop games"/>
    <n v="120"/>
    <n v="30.2"/>
    <x v="851"/>
    <d v="2014-02-23T12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"/>
    <s v="rock"/>
    <n v="120"/>
    <n v="50.93"/>
    <x v="852"/>
    <d v="2014-06-23T16:0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"/>
    <s v="classical music"/>
    <n v="120"/>
    <n v="49.19"/>
    <x v="853"/>
    <d v="2012-04-04T17:33:2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3"/>
    <s v="spaces"/>
    <n v="120"/>
    <n v="64.16"/>
    <x v="854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3"/>
    <s v="spaces"/>
    <n v="120"/>
    <n v="92.39"/>
    <x v="855"/>
    <d v="2014-12-06T22:57:29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3"/>
    <s v="plays"/>
    <n v="120"/>
    <n v="66.67"/>
    <x v="856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3"/>
    <s v="plays"/>
    <n v="120"/>
    <n v="31.5"/>
    <x v="857"/>
    <d v="2014-07-18T04:45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3"/>
    <s v="plays"/>
    <n v="120"/>
    <n v="104.57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3"/>
    <s v="plays"/>
    <n v="120"/>
    <n v="44.54"/>
    <x v="859"/>
    <d v="2014-08-13T22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"/>
    <s v="spaces"/>
    <n v="120"/>
    <n v="108.24"/>
    <x v="860"/>
    <d v="2014-10-06T16:11:4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"/>
    <s v="spaces"/>
    <n v="120"/>
    <n v="233.9"/>
    <x v="861"/>
    <d v="2014-11-26T14:40:4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"/>
    <s v="plays"/>
    <n v="120"/>
    <n v="31.93"/>
    <x v="862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"/>
    <s v="plays"/>
    <n v="120"/>
    <n v="85.53"/>
    <x v="863"/>
    <d v="2014-08-15T02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"/>
    <s v="plays"/>
    <n v="120"/>
    <n v="159.47"/>
    <x v="864"/>
    <d v="2015-04-23T18:30:0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"/>
    <s v="plays"/>
    <n v="120"/>
    <n v="55.23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"/>
    <s v="plays"/>
    <n v="120"/>
    <n v="88.24"/>
    <x v="866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"/>
    <s v="plays"/>
    <n v="120"/>
    <n v="58.06"/>
    <x v="867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"/>
    <s v="musical"/>
    <n v="120"/>
    <n v="111.11"/>
    <x v="868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"/>
    <s v="musical"/>
    <n v="120"/>
    <n v="100"/>
    <x v="869"/>
    <d v="2015-07-13T20:06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4"/>
    <s v="television"/>
    <n v="119"/>
    <n v="103.04"/>
    <x v="870"/>
    <d v="2015-04-30T15:2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4"/>
    <s v="shorts"/>
    <n v="119"/>
    <n v="91.23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4"/>
    <s v="documentary"/>
    <n v="119"/>
    <n v="230.09"/>
    <x v="872"/>
    <d v="2012-09-07T11:24:43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4"/>
    <s v="documentary"/>
    <n v="119"/>
    <n v="61.5"/>
    <x v="873"/>
    <d v="2013-03-19T16:42:1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4"/>
    <s v="documentary"/>
    <n v="119"/>
    <n v="89.96"/>
    <x v="874"/>
    <d v="2012-09-03T18:02:1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875"/>
    <d v="2015-08-13T13:40:4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5"/>
    <s v="nonfiction"/>
    <n v="119"/>
    <n v="57.34"/>
    <x v="876"/>
    <d v="2011-08-04T15:07:5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2"/>
    <s v="rock"/>
    <n v="119"/>
    <n v="51.81"/>
    <x v="877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2"/>
    <s v="electronic music"/>
    <n v="119"/>
    <n v="388.98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2"/>
    <s v="rock"/>
    <n v="119"/>
    <n v="43.54"/>
    <x v="879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2"/>
    <s v="rock"/>
    <n v="119"/>
    <n v="63.18"/>
    <x v="880"/>
    <d v="2010-11-30T15:43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2"/>
    <s v="rock"/>
    <n v="119"/>
    <n v="346.04"/>
    <x v="881"/>
    <d v="2015-01-07T16:41:4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2"/>
    <s v="pop"/>
    <n v="119"/>
    <n v="44.96"/>
    <x v="882"/>
    <d v="2011-02-22T03:00:0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"/>
    <s v="indie rock"/>
    <n v="119"/>
    <n v="27.56"/>
    <x v="883"/>
    <d v="2012-05-10T17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"/>
    <s v="indie rock"/>
    <n v="119"/>
    <n v="46.4"/>
    <x v="884"/>
    <d v="2011-09-15T22:00:0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3"/>
    <s v="plays"/>
    <n v="119"/>
    <n v="66.11"/>
    <x v="885"/>
    <d v="2014-10-29T18:54:03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3"/>
    <s v="spaces"/>
    <n v="119"/>
    <n v="80.25"/>
    <x v="886"/>
    <d v="2017-03-01T02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"/>
    <s v="plays"/>
    <n v="119"/>
    <n v="50.16"/>
    <x v="887"/>
    <d v="2014-06-20T23:0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"/>
    <s v="plays"/>
    <n v="119"/>
    <n v="97.38"/>
    <x v="888"/>
    <d v="2017-03-02T19:19: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"/>
    <s v="plays"/>
    <n v="119"/>
    <n v="108.59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"/>
    <s v="plays"/>
    <n v="119"/>
    <n v="29.67"/>
    <x v="890"/>
    <d v="2015-08-01T22:24:54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"/>
    <s v="plays"/>
    <n v="119"/>
    <n v="125.05"/>
    <x v="891"/>
    <d v="2015-01-02T05:56:2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"/>
    <s v="plays"/>
    <n v="119"/>
    <n v="42.3"/>
    <x v="892"/>
    <d v="2014-09-1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"/>
    <s v="plays"/>
    <n v="119"/>
    <n v="176.09"/>
    <x v="893"/>
    <d v="2014-12-21T17:11:3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"/>
    <s v="plays"/>
    <n v="119"/>
    <n v="49.69"/>
    <x v="894"/>
    <d v="2015-03-13T06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"/>
    <s v="plays"/>
    <n v="119"/>
    <n v="17.25"/>
    <x v="895"/>
    <d v="2017-02-28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"/>
    <s v="plays"/>
    <n v="119"/>
    <n v="48.34"/>
    <x v="896"/>
    <d v="2014-07-17T16:33:43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"/>
    <s v="plays"/>
    <n v="119"/>
    <n v="27.5"/>
    <x v="897"/>
    <d v="2015-05-07T10:09:5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4"/>
    <s v="documentary"/>
    <n v="118"/>
    <n v="30.65"/>
    <x v="898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4"/>
    <s v="documentary"/>
    <n v="118"/>
    <n v="64.95"/>
    <x v="899"/>
    <d v="2012-05-11T14:53:1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3"/>
    <s v="plays"/>
    <n v="118"/>
    <n v="100.06"/>
    <x v="900"/>
    <d v="2015-08-03T1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5"/>
    <s v="nonfiction"/>
    <n v="118"/>
    <n v="37.450000000000003"/>
    <x v="901"/>
    <d v="2011-04-18T17:24:1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2"/>
    <s v="metal"/>
    <n v="118"/>
    <n v="65.86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2"/>
    <s v="rock"/>
    <n v="118"/>
    <n v="98.03"/>
    <x v="903"/>
    <d v="2012-02-12T22:03:5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6"/>
    <s v="photobooks"/>
    <n v="118"/>
    <n v="180.41"/>
    <x v="904"/>
    <d v="2014-11-26T01:15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2"/>
    <s v="rock"/>
    <n v="118"/>
    <n v="443.75"/>
    <x v="905"/>
    <d v="2011-11-02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2"/>
    <s v="rock"/>
    <n v="118"/>
    <n v="47.2"/>
    <x v="906"/>
    <d v="2013-01-09T08:48:5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2"/>
    <s v="pop"/>
    <n v="118"/>
    <n v="36.24"/>
    <x v="907"/>
    <d v="2014-02-06T20:31: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2"/>
    <s v="pop"/>
    <n v="118"/>
    <n v="47"/>
    <x v="908"/>
    <d v="2014-07-12T18:11:0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6"/>
    <s v="photobooks"/>
    <n v="118"/>
    <n v="93.07"/>
    <x v="909"/>
    <d v="2015-03-08T13:31:17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2"/>
    <s v="rock"/>
    <n v="118"/>
    <n v="131.16999999999999"/>
    <x v="910"/>
    <d v="2015-01-24T23:08:15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11"/>
    <d v="2014-12-21T08:42:21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"/>
    <s v="classical music"/>
    <n v="118"/>
    <n v="29.61"/>
    <x v="912"/>
    <d v="2014-05-15T17:53:0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3"/>
    <s v="spaces"/>
    <n v="118"/>
    <n v="170.7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914"/>
    <d v="2013-05-28T00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3"/>
    <s v="plays"/>
    <n v="118"/>
    <n v="39.81"/>
    <x v="915"/>
    <d v="2014-07-09T13:39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"/>
    <s v="plays"/>
    <n v="118"/>
    <n v="110.35"/>
    <x v="916"/>
    <d v="2014-11-07T00:15:5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"/>
    <s v="plays"/>
    <n v="118"/>
    <n v="29.58"/>
    <x v="917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"/>
    <s v="plays"/>
    <n v="118"/>
    <n v="67.92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"/>
    <s v="plays"/>
    <n v="118"/>
    <n v="75.34"/>
    <x v="919"/>
    <d v="2014-06-04T04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"/>
    <s v="plays"/>
    <n v="118"/>
    <n v="57.26"/>
    <x v="920"/>
    <d v="2015-06-21T22:25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4"/>
    <s v="television"/>
    <n v="117"/>
    <n v="51.25"/>
    <x v="921"/>
    <d v="2015-01-01T07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4"/>
    <s v="documentary"/>
    <n v="117"/>
    <n v="89.39"/>
    <x v="922"/>
    <d v="2015-10-17T0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4"/>
    <s v="documentary"/>
    <n v="117"/>
    <n v="59.25"/>
    <x v="923"/>
    <d v="2015-11-13T15:18:3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4"/>
    <s v="documentary"/>
    <n v="117"/>
    <n v="40.76"/>
    <x v="924"/>
    <d v="2014-10-08T04:01: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2"/>
    <s v="rock"/>
    <n v="117"/>
    <n v="58.63"/>
    <x v="925"/>
    <d v="2012-05-19T03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2"/>
    <s v="rock"/>
    <n v="117"/>
    <n v="60.74"/>
    <x v="926"/>
    <d v="2012-09-22T18:19:1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2"/>
    <s v="electronic music"/>
    <n v="117"/>
    <n v="45.99"/>
    <x v="927"/>
    <d v="2017-03-06T2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2"/>
    <s v="rock"/>
    <n v="117"/>
    <n v="75.48"/>
    <x v="928"/>
    <d v="2011-12-06T02:02:29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2"/>
    <s v="rock"/>
    <n v="117"/>
    <n v="76.92"/>
    <x v="929"/>
    <d v="2013-09-20T20:17:27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5"/>
    <s v="radio &amp; podcasts"/>
    <n v="117"/>
    <n v="92.16"/>
    <x v="930"/>
    <d v="2013-07-26T17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2"/>
    <s v="rock"/>
    <n v="117"/>
    <n v="61.58"/>
    <x v="931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2"/>
    <s v="rock"/>
    <n v="117"/>
    <n v="133.93"/>
    <x v="932"/>
    <d v="2015-04-25T00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2"/>
    <s v="indie rock"/>
    <n v="117"/>
    <n v="60.27"/>
    <x v="933"/>
    <d v="2011-12-06T05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934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3"/>
    <s v="plays"/>
    <n v="117"/>
    <n v="44.86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3"/>
    <s v="plays"/>
    <n v="117"/>
    <n v="50.67"/>
    <x v="936"/>
    <d v="2015-06-13T01:43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"/>
    <s v="spaces"/>
    <n v="117"/>
    <n v="85.18"/>
    <x v="937"/>
    <d v="2015-02-10T16:52:1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"/>
    <s v="plays"/>
    <n v="117"/>
    <n v="57.55"/>
    <x v="938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"/>
    <s v="plays"/>
    <n v="117"/>
    <n v="52.58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"/>
    <s v="plays"/>
    <n v="117"/>
    <n v="44.92"/>
    <x v="940"/>
    <d v="2014-07-27T23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"/>
    <s v="plays"/>
    <n v="117"/>
    <n v="100.17"/>
    <x v="941"/>
    <d v="2014-12-14T18:18:0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"/>
    <s v="plays"/>
    <n v="117"/>
    <n v="81.569999999999993"/>
    <x v="942"/>
    <d v="2015-07-11T03:59:0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"/>
    <s v="musical"/>
    <n v="117"/>
    <n v="41.7"/>
    <x v="943"/>
    <d v="2015-03-01T04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"/>
    <s v="plays"/>
    <n v="117"/>
    <n v="70"/>
    <x v="944"/>
    <d v="2014-12-01T19:0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"/>
    <s v="television"/>
    <n v="116"/>
    <n v="223.48"/>
    <x v="945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4"/>
    <s v="shorts"/>
    <n v="116"/>
    <n v="116.25"/>
    <x v="946"/>
    <d v="2012-07-15T14:00:0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4"/>
    <s v="documentary"/>
    <n v="116"/>
    <n v="246.61"/>
    <x v="947"/>
    <d v="2014-12-01T08:03:1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4"/>
    <s v="documentary"/>
    <n v="116"/>
    <n v="116.86"/>
    <x v="948"/>
    <d v="2012-05-03T16:31:12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"/>
    <s v="plays"/>
    <n v="116"/>
    <n v="44.33"/>
    <x v="949"/>
    <d v="2015-06-21T21:2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5"/>
    <s v="nonfiction"/>
    <n v="116"/>
    <n v="40.21"/>
    <x v="950"/>
    <d v="2011-07-06T19:33:1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2"/>
    <s v="rock"/>
    <n v="116"/>
    <n v="48.71"/>
    <x v="951"/>
    <d v="2017-02-03T04:11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6"/>
    <s v="photobooks"/>
    <n v="116"/>
    <n v="414.29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2"/>
    <s v="rock"/>
    <n v="116"/>
    <n v="24.58"/>
    <x v="953"/>
    <d v="2012-10-24T16:26:1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2"/>
    <s v="indie rock"/>
    <n v="116"/>
    <n v="50.69"/>
    <x v="954"/>
    <d v="2012-08-10T22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2"/>
    <s v="indie rock"/>
    <n v="116"/>
    <n v="36.11"/>
    <x v="955"/>
    <d v="2013-12-12T06:08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2"/>
    <s v="indie rock"/>
    <n v="116"/>
    <n v="152.54"/>
    <x v="956"/>
    <d v="2013-07-02T05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957"/>
    <d v="2010-08-24T04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958"/>
    <d v="2015-06-05T21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"/>
    <s v="indie rock"/>
    <n v="116"/>
    <n v="46.2"/>
    <x v="959"/>
    <d v="2010-09-11T03:5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"/>
    <s v="rock"/>
    <n v="116"/>
    <n v="35.619999999999997"/>
    <x v="960"/>
    <d v="2015-09-23T20:27:39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"/>
    <s v="tabletop games"/>
    <n v="116"/>
    <n v="144.43"/>
    <x v="961"/>
    <d v="2015-01-31T19:58:33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"/>
    <s v="indie rock"/>
    <n v="116"/>
    <n v="31"/>
    <x v="962"/>
    <d v="2013-04-16T19:00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"/>
    <s v="classical music"/>
    <n v="116"/>
    <n v="7.25"/>
    <x v="963"/>
    <d v="2013-07-30T02:32:46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"/>
    <s v="spaces"/>
    <n v="116"/>
    <n v="95.37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"/>
    <s v="plays"/>
    <n v="116"/>
    <n v="44"/>
    <x v="965"/>
    <d v="2014-07-05T12:40:2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"/>
    <s v="spaces"/>
    <n v="116"/>
    <n v="50.69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"/>
    <s v="plays"/>
    <n v="116"/>
    <n v="63.36"/>
    <x v="967"/>
    <d v="2014-08-02T04:13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"/>
    <s v="plays"/>
    <n v="116"/>
    <n v="71.489999999999995"/>
    <x v="968"/>
    <d v="2014-08-04T15:59:3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"/>
    <s v="plays"/>
    <n v="116"/>
    <n v="50.2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"/>
    <s v="plays"/>
    <n v="116"/>
    <n v="55.33"/>
    <x v="970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"/>
    <s v="plays"/>
    <n v="116"/>
    <n v="59.6"/>
    <x v="971"/>
    <d v="2015-03-28T14:38: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"/>
    <s v="plays"/>
    <n v="116"/>
    <n v="80.03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"/>
    <s v="plays"/>
    <n v="116"/>
    <n v="30.94"/>
    <x v="973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"/>
    <s v="plays"/>
    <n v="116"/>
    <n v="73.58"/>
    <x v="974"/>
    <d v="2015-07-18T06:59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"/>
    <s v="shorts"/>
    <n v="115"/>
    <n v="85.96"/>
    <x v="975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"/>
    <s v="shorts"/>
    <n v="115"/>
    <n v="123.29"/>
    <x v="976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"/>
    <s v="shorts"/>
    <n v="115"/>
    <n v="50.59"/>
    <x v="977"/>
    <d v="2010-08-01T0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"/>
    <s v="documentary"/>
    <n v="115"/>
    <n v="129.82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3"/>
    <s v="plays"/>
    <n v="115"/>
    <n v="110.97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2"/>
    <s v="rock"/>
    <n v="115"/>
    <n v="46.22"/>
    <x v="980"/>
    <d v="2014-09-30T14:09:47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2"/>
    <s v="rock"/>
    <n v="115"/>
    <n v="39.31"/>
    <x v="981"/>
    <d v="2013-04-09T06:3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2"/>
    <s v="electronic music"/>
    <n v="115"/>
    <n v="31.05"/>
    <x v="982"/>
    <d v="2015-05-17T15:31:1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6"/>
    <s v="photobooks"/>
    <n v="115"/>
    <n v="32.340000000000003"/>
    <x v="983"/>
    <d v="2017-03-11T13:29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2"/>
    <s v="rock"/>
    <n v="115"/>
    <n v="67.88"/>
    <x v="984"/>
    <d v="2012-03-25T19:34:02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5"/>
    <s v="radio &amp; podcasts"/>
    <n v="115"/>
    <n v="76.72"/>
    <x v="985"/>
    <d v="2012-03-25T18:14:4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2"/>
    <s v="pop"/>
    <n v="115"/>
    <n v="82.38"/>
    <x v="986"/>
    <d v="2012-04-21T03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6"/>
    <s v="photobooks"/>
    <n v="115"/>
    <n v="42.48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2"/>
    <s v="indie rock"/>
    <n v="115"/>
    <n v="57.25"/>
    <x v="988"/>
    <d v="2012-02-12T21:43:0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989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"/>
    <s v="indie rock"/>
    <n v="115"/>
    <n v="72.91"/>
    <x v="991"/>
    <d v="2012-05-16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"/>
    <s v="indie rock"/>
    <n v="115"/>
    <n v="57.52"/>
    <x v="992"/>
    <d v="2013-02-24T09:09:15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993"/>
    <d v="2017-03-05T21:48:1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994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995"/>
    <d v="2015-08-30T04:03: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3"/>
    <s v="plays"/>
    <n v="115"/>
    <n v="18.77"/>
    <x v="996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3"/>
    <s v="plays"/>
    <n v="115"/>
    <n v="50"/>
    <x v="997"/>
    <d v="2014-09-29T10:53:1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3"/>
    <s v="plays"/>
    <n v="115"/>
    <n v="30.19"/>
    <x v="998"/>
    <d v="2014-11-23T22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"/>
    <s v="plays"/>
    <n v="115"/>
    <n v="79.31"/>
    <x v="999"/>
    <d v="2012-02-14T17:31:0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"/>
    <s v="plays"/>
    <n v="115"/>
    <n v="39.67"/>
    <x v="1000"/>
    <d v="2013-08-18T1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"/>
    <s v="plays"/>
    <n v="115"/>
    <n v="58.69"/>
    <x v="1001"/>
    <d v="2014-10-14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"/>
    <s v="plays"/>
    <n v="115"/>
    <n v="184.68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"/>
    <s v="plays"/>
    <n v="115"/>
    <n v="53.23"/>
    <x v="1003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"/>
    <s v="plays"/>
    <n v="115"/>
    <n v="51"/>
    <x v="1004"/>
    <d v="2015-10-28T19:54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"/>
    <s v="musical"/>
    <n v="115"/>
    <n v="115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4"/>
    <s v="shorts"/>
    <n v="114"/>
    <n v="35.47"/>
    <x v="1006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4"/>
    <s v="shorts"/>
    <n v="114"/>
    <n v="69.790000000000006"/>
    <x v="1007"/>
    <d v="2011-04-08T10:55:55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4"/>
    <s v="documentary"/>
    <n v="114"/>
    <n v="47.4"/>
    <x v="1008"/>
    <d v="2010-03-16T07:06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4"/>
    <s v="documentary"/>
    <n v="114"/>
    <n v="101.83"/>
    <x v="1009"/>
    <d v="2011-06-01T04:59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4"/>
    <s v="documentary"/>
    <n v="114"/>
    <n v="108.01"/>
    <x v="1010"/>
    <d v="2014-12-11T04:59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4"/>
    <s v="documentary"/>
    <n v="114"/>
    <n v="161.26"/>
    <x v="1011"/>
    <d v="2013-02-01T18:25:3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4"/>
    <s v="documentary"/>
    <n v="114"/>
    <n v="103.22"/>
    <x v="1012"/>
    <d v="2015-11-14T07:01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"/>
    <s v="plays"/>
    <n v="114"/>
    <n v="74.349999999999994"/>
    <x v="1013"/>
    <d v="2015-08-0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"/>
    <s v="nonfiction"/>
    <n v="114"/>
    <n v="234.81"/>
    <x v="1014"/>
    <d v="2014-12-04T00:39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2"/>
    <s v="rock"/>
    <n v="114"/>
    <n v="80.59"/>
    <x v="1015"/>
    <d v="2013-11-01T15:03:4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2"/>
    <s v="rock"/>
    <n v="114"/>
    <n v="50.69"/>
    <x v="1016"/>
    <d v="2014-02-26T20:13:4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2"/>
    <s v="rock"/>
    <n v="114"/>
    <n v="63.48"/>
    <x v="1017"/>
    <d v="2015-11-14T01:04:1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2"/>
    <s v="rock"/>
    <n v="114"/>
    <n v="27.32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2"/>
    <s v="rock"/>
    <n v="114"/>
    <n v="72.06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2"/>
    <s v="rock"/>
    <n v="114"/>
    <n v="67.13"/>
    <x v="1020"/>
    <d v="2011-12-13T02:13: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6"/>
    <s v="photobooks"/>
    <n v="114"/>
    <n v="89.67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2"/>
    <s v="indie rock"/>
    <n v="114"/>
    <n v="104"/>
    <x v="1022"/>
    <d v="2014-01-15T19:33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1023"/>
    <d v="2014-05-02T12:30:1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"/>
    <s v="tabletop games"/>
    <n v="114"/>
    <n v="68.11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"/>
    <s v="electronic music"/>
    <n v="114"/>
    <n v="55.8"/>
    <x v="1025"/>
    <d v="2013-11-04T01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"/>
    <s v="indie rock"/>
    <n v="114"/>
    <n v="29.02"/>
    <x v="1026"/>
    <d v="2011-02-08T10:18:4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"/>
    <s v="indie rock"/>
    <n v="114"/>
    <n v="65.84"/>
    <x v="1027"/>
    <d v="2012-05-01T17:00:0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"/>
    <s v="plays"/>
    <n v="114"/>
    <n v="88.77"/>
    <x v="1029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"/>
    <s v="plays"/>
    <n v="114"/>
    <n v="80.23"/>
    <x v="1030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"/>
    <s v="plays"/>
    <n v="114"/>
    <n v="113.57"/>
    <x v="1031"/>
    <d v="2015-03-23T02:14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"/>
    <s v="plays"/>
    <n v="114"/>
    <n v="82.61"/>
    <x v="1032"/>
    <d v="2013-07-22T20:09:1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"/>
    <s v="plays"/>
    <n v="114"/>
    <n v="77.34"/>
    <x v="1033"/>
    <d v="2013-05-06T16:51:1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"/>
    <s v="plays"/>
    <n v="114"/>
    <n v="105.21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"/>
    <s v="plays"/>
    <n v="114"/>
    <n v="40.71"/>
    <x v="1035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"/>
    <s v="plays"/>
    <n v="114"/>
    <n v="64.91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"/>
    <s v="plays"/>
    <n v="114"/>
    <n v="56.83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"/>
    <s v="plays"/>
    <n v="114"/>
    <n v="119.18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"/>
    <s v="plays"/>
    <n v="114"/>
    <n v="87.96"/>
    <x v="1039"/>
    <d v="2014-12-31T07:00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"/>
    <s v="plays"/>
    <n v="114"/>
    <n v="37.96"/>
    <x v="1040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"/>
    <s v="plays"/>
    <n v="114"/>
    <n v="39.869999999999997"/>
    <x v="1041"/>
    <d v="2014-11-05T12:52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"/>
    <s v="plays"/>
    <n v="114"/>
    <n v="27.14"/>
    <x v="1042"/>
    <d v="2014-06-15T16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"/>
    <s v="shorts"/>
    <n v="113"/>
    <n v="19.47"/>
    <x v="1043"/>
    <d v="2016-01-21T11:41:35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"/>
    <s v="shorts"/>
    <n v="113"/>
    <n v="144.91"/>
    <x v="1044"/>
    <d v="2011-07-29T01:17: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"/>
    <s v="documentary"/>
    <n v="113"/>
    <n v="109.04"/>
    <x v="104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"/>
    <s v="documentary"/>
    <n v="113"/>
    <n v="73.02"/>
    <x v="1046"/>
    <d v="2011-12-20T11:49:5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"/>
    <s v="documentary"/>
    <n v="113"/>
    <n v="48.05"/>
    <x v="1047"/>
    <d v="2010-08-22T17:4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"/>
    <s v="documentary"/>
    <n v="113"/>
    <n v="110.47"/>
    <x v="1048"/>
    <d v="2010-02-02T07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"/>
    <s v="documentary"/>
    <n v="113"/>
    <n v="147.16999999999999"/>
    <x v="1049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"/>
    <s v="documentary"/>
    <n v="113"/>
    <n v="203.63"/>
    <x v="1050"/>
    <d v="2015-10-28T08:00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2"/>
    <s v="rock"/>
    <n v="113"/>
    <n v="66.47"/>
    <x v="1051"/>
    <d v="2013-02-23T08:0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2"/>
    <s v="pop"/>
    <n v="113"/>
    <n v="12.53"/>
    <x v="1052"/>
    <d v="2013-12-17T12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2"/>
    <s v="pop"/>
    <n v="113"/>
    <n v="39.18"/>
    <x v="1053"/>
    <d v="2012-06-04T15:45: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1054"/>
    <d v="2011-09-09T21:02:43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"/>
    <s v="indie rock"/>
    <n v="113"/>
    <n v="34"/>
    <x v="1055"/>
    <d v="2012-06-04T17:19:5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"/>
    <s v="indie rock"/>
    <n v="113"/>
    <n v="51.48"/>
    <x v="1056"/>
    <d v="2012-02-13T03:35:1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"/>
    <s v="tabletop games"/>
    <n v="113"/>
    <n v="107.32"/>
    <x v="1057"/>
    <d v="2015-11-18T16:09:0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"/>
    <s v="indie rock"/>
    <n v="113"/>
    <n v="47.54"/>
    <x v="105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"/>
    <s v="indie rock"/>
    <n v="113"/>
    <n v="80.55"/>
    <x v="1059"/>
    <d v="2011-08-05T21:05:3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"/>
    <s v="indie rock"/>
    <n v="113"/>
    <n v="23.45"/>
    <x v="1060"/>
    <d v="2012-06-23T18:32:5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"/>
    <s v="classical music"/>
    <n v="113"/>
    <n v="136.91"/>
    <x v="1061"/>
    <d v="2014-12-08T04:59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"/>
    <s v="classical music"/>
    <n v="113"/>
    <n v="109.96"/>
    <x v="1062"/>
    <d v="2013-02-24T04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3"/>
    <s v="plays"/>
    <n v="113"/>
    <n v="68.25"/>
    <x v="1063"/>
    <d v="2015-04-06T04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"/>
    <s v="spaces"/>
    <n v="113"/>
    <n v="162.91"/>
    <x v="1064"/>
    <d v="2014-11-15T22:08:4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"/>
    <s v="spaces"/>
    <n v="113"/>
    <n v="50.76"/>
    <x v="1065"/>
    <d v="2014-11-05T05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"/>
    <s v="spaces"/>
    <n v="113"/>
    <n v="89.31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"/>
    <s v="plays"/>
    <n v="113"/>
    <n v="64.27"/>
    <x v="1067"/>
    <d v="2012-04-01T20:00:5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"/>
    <s v="plays"/>
    <n v="113"/>
    <n v="30"/>
    <x v="1068"/>
    <d v="2015-04-05T17:51:1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"/>
    <s v="plays"/>
    <n v="113"/>
    <n v="83.43"/>
    <x v="1069"/>
    <d v="2014-09-01T15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"/>
    <s v="plays"/>
    <n v="113"/>
    <n v="50.4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"/>
    <s v="plays"/>
    <n v="113"/>
    <n v="20"/>
    <x v="1071"/>
    <d v="2014-11-03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"/>
    <s v="plays"/>
    <n v="113"/>
    <n v="39.6"/>
    <x v="1072"/>
    <d v="2015-03-16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"/>
    <s v="plays"/>
    <n v="113"/>
    <n v="78.260000000000005"/>
    <x v="1073"/>
    <d v="2014-05-24T2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"/>
    <s v="plays"/>
    <n v="113"/>
    <n v="107"/>
    <x v="1074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"/>
    <s v="plays"/>
    <n v="113"/>
    <n v="49.06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"/>
    <s v="plays"/>
    <n v="113"/>
    <n v="66.47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"/>
    <s v="plays"/>
    <n v="113"/>
    <n v="99.5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"/>
    <s v="musical"/>
    <n v="113"/>
    <n v="37.67"/>
    <x v="1078"/>
    <d v="2016-10-16T21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"/>
    <s v="musical"/>
    <n v="113"/>
    <n v="74.22"/>
    <x v="1079"/>
    <d v="2014-07-30T18:38:02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"/>
    <s v="plays"/>
    <n v="113"/>
    <n v="64.290000000000006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4"/>
    <s v="television"/>
    <n v="112"/>
    <n v="148.97"/>
    <x v="1081"/>
    <d v="2014-11-16T04:57:1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4"/>
    <s v="documentary"/>
    <n v="112"/>
    <n v="61.3"/>
    <x v="1082"/>
    <d v="2013-04-14T21:03:5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4"/>
    <s v="documentary"/>
    <n v="112"/>
    <n v="117.77"/>
    <x v="1083"/>
    <d v="2015-11-14T12:53:2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4"/>
    <s v="documentary"/>
    <n v="112"/>
    <n v="40.4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4"/>
    <s v="documentary"/>
    <n v="112"/>
    <n v="58.54"/>
    <x v="1085"/>
    <d v="2015-01-06T18:45:4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4"/>
    <s v="documentary"/>
    <n v="112"/>
    <n v="105.18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"/>
    <s v="documentary"/>
    <n v="112"/>
    <n v="181.13"/>
    <x v="1087"/>
    <d v="2014-05-17T03:3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1088"/>
    <d v="2014-12-19T01:53: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5"/>
    <s v="nonfiction"/>
    <n v="112"/>
    <n v="53.19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"/>
    <s v="rock"/>
    <n v="112"/>
    <n v="85.05"/>
    <x v="1090"/>
    <d v="2012-04-07T04:59: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"/>
    <s v="rock"/>
    <n v="112"/>
    <n v="43.73"/>
    <x v="1091"/>
    <d v="2011-07-01T19:05:2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"/>
    <s v="electronic music"/>
    <n v="112"/>
    <n v="79.260000000000005"/>
    <x v="1092"/>
    <d v="2015-04-04T21:59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"/>
    <s v="electronic music"/>
    <n v="112"/>
    <n v="23.96"/>
    <x v="1093"/>
    <d v="2013-01-07T08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6"/>
    <s v="photobooks"/>
    <n v="112"/>
    <n v="116.21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1095"/>
    <d v="2015-10-15T21:11:08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5"/>
    <s v="nonfiction"/>
    <n v="112"/>
    <n v="68.37"/>
    <x v="1096"/>
    <d v="2011-06-25T13:42:03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"/>
    <s v="rock"/>
    <n v="112"/>
    <n v="73.91"/>
    <x v="1097"/>
    <d v="2015-06-05T11:47:56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"/>
    <s v="rock"/>
    <n v="112"/>
    <n v="47.76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5"/>
    <s v="radio &amp; podcasts"/>
    <n v="112"/>
    <n v="44.32"/>
    <x v="1099"/>
    <d v="2013-09-13T17:28: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6"/>
    <s v="photobooks"/>
    <n v="112"/>
    <n v="75.98"/>
    <x v="1100"/>
    <d v="2015-11-18T15:00: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"/>
    <s v="pop"/>
    <n v="112"/>
    <n v="159.52000000000001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"/>
    <s v="rock"/>
    <n v="112"/>
    <n v="87.1"/>
    <x v="1102"/>
    <d v="2014-07-24T18:23:1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"/>
    <s v="classical music"/>
    <n v="112"/>
    <n v="60.15"/>
    <x v="1103"/>
    <d v="2013-10-05T05:00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104"/>
    <d v="2015-06-03T15:04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3"/>
    <s v="spaces"/>
    <n v="112"/>
    <n v="149.44"/>
    <x v="1105"/>
    <d v="2014-10-16T06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3"/>
    <s v="plays"/>
    <n v="112"/>
    <n v="44.25"/>
    <x v="1106"/>
    <d v="2015-08-05T1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"/>
    <s v="plays"/>
    <n v="112"/>
    <n v="31.62"/>
    <x v="1107"/>
    <d v="2014-07-02T04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"/>
    <s v="plays"/>
    <n v="112"/>
    <n v="39.81"/>
    <x v="1108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"/>
    <s v="plays"/>
    <n v="112"/>
    <n v="41.24"/>
    <x v="1109"/>
    <d v="2015-10-30T21:00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"/>
    <s v="plays"/>
    <n v="112"/>
    <n v="69.19"/>
    <x v="1110"/>
    <d v="2017-02-28T05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"/>
    <s v="plays"/>
    <n v="112"/>
    <n v="65.17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"/>
    <s v="plays"/>
    <n v="112"/>
    <n v="11.67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"/>
    <s v="plays"/>
    <n v="112"/>
    <n v="58.95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"/>
    <s v="plays"/>
    <n v="112"/>
    <n v="62.17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4"/>
    <s v="shorts"/>
    <n v="111"/>
    <n v="62.33"/>
    <x v="1115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4"/>
    <s v="shorts"/>
    <n v="111"/>
    <n v="73.73"/>
    <x v="1116"/>
    <d v="2012-07-03T21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4"/>
    <s v="documentary"/>
    <n v="111"/>
    <n v="95.78"/>
    <x v="1117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4"/>
    <s v="documentary"/>
    <n v="111"/>
    <n v="50.18"/>
    <x v="1118"/>
    <d v="2011-11-07T04:39:3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4"/>
    <s v="documentary"/>
    <n v="111"/>
    <n v="42.52"/>
    <x v="1119"/>
    <d v="2013-02-07T22:40: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4"/>
    <s v="documentary"/>
    <n v="111"/>
    <n v="109.82"/>
    <x v="1120"/>
    <d v="2014-11-23T01:01:4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"/>
    <s v="nonfiction"/>
    <n v="111"/>
    <n v="67.39"/>
    <x v="1121"/>
    <d v="2014-03-21T21:01:52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"/>
    <s v="nonfiction"/>
    <n v="111"/>
    <n v="34.21"/>
    <x v="1122"/>
    <d v="2012-09-23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6"/>
    <s v="photobooks"/>
    <n v="111"/>
    <n v="23.8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2"/>
    <s v="rock"/>
    <n v="111"/>
    <n v="73.36"/>
    <x v="1124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2"/>
    <s v="rock"/>
    <n v="111"/>
    <n v="127.98"/>
    <x v="1125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2"/>
    <s v="rock"/>
    <n v="111"/>
    <n v="104.73"/>
    <x v="1126"/>
    <d v="2013-07-28T17:50:3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2"/>
    <s v="rock"/>
    <n v="111"/>
    <n v="63.62"/>
    <x v="1127"/>
    <d v="2015-06-15T04:34:5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5"/>
    <s v="radio &amp; podcasts"/>
    <n v="111"/>
    <n v="90.5"/>
    <x v="1128"/>
    <d v="2011-12-23T03:00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6"/>
    <s v="photobooks"/>
    <n v="111"/>
    <n v="38.86"/>
    <x v="1129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6"/>
    <s v="photobooks"/>
    <n v="111"/>
    <n v="97.11"/>
    <x v="1130"/>
    <d v="2014-06-27T14:44:4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2"/>
    <s v="pop"/>
    <n v="111"/>
    <n v="554"/>
    <x v="1131"/>
    <d v="2013-09-18T14:49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6"/>
    <s v="photobooks"/>
    <n v="111"/>
    <n v="25.58"/>
    <x v="1132"/>
    <d v="2015-06-10T15:04:3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6"/>
    <s v="photobooks"/>
    <n v="111"/>
    <n v="104.39"/>
    <x v="1133"/>
    <d v="2015-04-03T20:02:3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2"/>
    <s v="indie rock"/>
    <n v="111"/>
    <n v="416.88"/>
    <x v="1134"/>
    <d v="2015-12-03T21:3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2"/>
    <s v="indie rock"/>
    <n v="111"/>
    <n v="115.31"/>
    <x v="1135"/>
    <d v="2013-03-10T22:38:2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"/>
    <s v="indie rock"/>
    <n v="111"/>
    <n v="43.71"/>
    <x v="1137"/>
    <d v="2011-11-24T03:53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"/>
    <s v="electronic music"/>
    <n v="111"/>
    <n v="61.9"/>
    <x v="1138"/>
    <d v="2012-04-14T17:36:0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1139"/>
    <d v="2014-06-26T15:22: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"/>
    <s v="indie rock"/>
    <n v="111"/>
    <n v="28.88"/>
    <x v="1140"/>
    <d v="2012-07-19T04:28:1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"/>
    <s v="indie rock"/>
    <n v="111"/>
    <n v="51.67"/>
    <x v="1141"/>
    <d v="2015-09-30T19:29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"/>
    <s v="classical music"/>
    <n v="111"/>
    <n v="61.03"/>
    <x v="1142"/>
    <d v="2013-03-01T18:01:0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"/>
    <s v="classical music"/>
    <n v="111"/>
    <n v="35.6"/>
    <x v="1143"/>
    <d v="2011-11-15T19:37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"/>
    <s v="plays"/>
    <n v="111"/>
    <n v="151.46"/>
    <x v="1145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"/>
    <s v="plays"/>
    <n v="111"/>
    <n v="63.85"/>
    <x v="1146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"/>
    <s v="plays"/>
    <n v="111"/>
    <n v="125.81"/>
    <x v="1147"/>
    <d v="2014-08-25T04:59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"/>
    <s v="plays"/>
    <n v="111"/>
    <n v="200.69"/>
    <x v="1148"/>
    <d v="2014-06-15T18:05:2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"/>
    <s v="plays"/>
    <n v="111"/>
    <n v="57.63"/>
    <x v="1149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"/>
    <s v="plays"/>
    <n v="111"/>
    <n v="83.05"/>
    <x v="1150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"/>
    <s v="plays"/>
    <n v="111"/>
    <n v="68.349999999999994"/>
    <x v="1151"/>
    <d v="2014-11-21T17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"/>
    <s v="plays"/>
    <n v="111"/>
    <n v="58.42"/>
    <x v="1152"/>
    <d v="2014-09-17T17:46: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"/>
    <s v="plays"/>
    <n v="111"/>
    <n v="77.19"/>
    <x v="1153"/>
    <d v="2015-01-05T20:26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"/>
    <s v="plays"/>
    <n v="111"/>
    <n v="110.75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"/>
    <s v="plays"/>
    <n v="111"/>
    <n v="92.5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"/>
    <s v="plays"/>
    <n v="111"/>
    <n v="58.79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"/>
    <s v="plays"/>
    <n v="111"/>
    <n v="40.630000000000003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"/>
    <s v="plays"/>
    <n v="111"/>
    <n v="47.66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"/>
    <s v="musical"/>
    <n v="111"/>
    <n v="93.77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4"/>
    <s v="television"/>
    <n v="110"/>
    <n v="93.4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4"/>
    <s v="television"/>
    <n v="110"/>
    <n v="41.68"/>
    <x v="1161"/>
    <d v="2013-05-11T01:22:2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"/>
    <s v="television"/>
    <n v="110"/>
    <n v="28.11"/>
    <x v="1162"/>
    <d v="2014-04-04T22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4"/>
    <s v="documentary"/>
    <n v="110"/>
    <n v="75.44"/>
    <x v="1163"/>
    <d v="2015-05-23T21:23: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4"/>
    <s v="documentary"/>
    <n v="110"/>
    <n v="70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4"/>
    <s v="documentary"/>
    <n v="110"/>
    <n v="68.239999999999995"/>
    <x v="1165"/>
    <d v="2014-06-21T03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4"/>
    <s v="documentary"/>
    <n v="110"/>
    <n v="42.87"/>
    <x v="1166"/>
    <d v="2012-01-15T13:14:29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4"/>
    <s v="documentary"/>
    <n v="110"/>
    <n v="157.33000000000001"/>
    <x v="1167"/>
    <d v="2013-10-10T17:00:52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2"/>
    <s v="electronic music"/>
    <n v="110"/>
    <n v="71.849999999999994"/>
    <x v="1168"/>
    <d v="2015-03-16T19:00: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3"/>
    <s v="plays"/>
    <n v="110"/>
    <n v="35.96"/>
    <x v="1169"/>
    <d v="2015-10-06T22:59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3"/>
    <s v="plays"/>
    <n v="110"/>
    <n v="92.04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2"/>
    <s v="rock"/>
    <n v="110"/>
    <n v="65.91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2"/>
    <s v="rock"/>
    <n v="110"/>
    <n v="42.38"/>
    <x v="1172"/>
    <d v="2015-08-22T04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2"/>
    <s v="rock"/>
    <n v="110"/>
    <n v="74.25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6"/>
    <s v="photobooks"/>
    <n v="110"/>
    <n v="55.22"/>
    <x v="1174"/>
    <d v="2017-03-14T13:24:4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2"/>
    <s v="rock"/>
    <n v="110"/>
    <n v="50"/>
    <x v="1175"/>
    <d v="2013-01-02T20:59:4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2"/>
    <s v="pop"/>
    <n v="110"/>
    <n v="85.55"/>
    <x v="1176"/>
    <d v="2012-11-22T02:26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2"/>
    <s v="pop"/>
    <n v="110"/>
    <n v="26.55"/>
    <x v="1177"/>
    <d v="2014-08-14T18:11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2"/>
    <s v="indie rock"/>
    <n v="110"/>
    <n v="31.83"/>
    <x v="1178"/>
    <d v="2013-10-11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"/>
    <s v="tabletop games"/>
    <n v="110"/>
    <n v="55.96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"/>
    <s v="electronic music"/>
    <n v="110"/>
    <n v="43.82"/>
    <x v="1180"/>
    <d v="2015-09-24T20:38:0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"/>
    <s v="classical music"/>
    <n v="110"/>
    <n v="100"/>
    <x v="1182"/>
    <d v="2011-08-01T15:34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1183"/>
    <d v="2014-04-29T17:06:22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1184"/>
    <d v="2014-11-30T23:11: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3"/>
    <s v="plays"/>
    <n v="110"/>
    <n v="24.44"/>
    <x v="1185"/>
    <d v="2015-08-22T12:07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3"/>
    <s v="plays"/>
    <n v="110"/>
    <n v="50.75"/>
    <x v="1186"/>
    <d v="2015-03-26T04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3"/>
    <s v="spaces"/>
    <n v="110"/>
    <n v="104.15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"/>
    <s v="spaces"/>
    <n v="110"/>
    <n v="94.55"/>
    <x v="1188"/>
    <d v="2014-11-18T04:35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"/>
    <s v="spaces"/>
    <n v="110"/>
    <n v="96.53"/>
    <x v="1189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"/>
    <s v="spaces"/>
    <n v="110"/>
    <n v="128.91"/>
    <x v="1190"/>
    <d v="2015-04-16T02:5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"/>
    <s v="plays"/>
    <n v="110"/>
    <n v="91.3"/>
    <x v="1191"/>
    <d v="2011-02-17T21:17:0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"/>
    <s v="plays"/>
    <n v="110"/>
    <n v="45.88"/>
    <x v="1192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"/>
    <s v="plays"/>
    <n v="110"/>
    <n v="77.22"/>
    <x v="1193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"/>
    <s v="plays"/>
    <n v="110"/>
    <n v="61.02"/>
    <x v="1194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"/>
    <s v="plays"/>
    <n v="110"/>
    <n v="49.44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"/>
    <s v="plays"/>
    <n v="110"/>
    <n v="81.03"/>
    <x v="1196"/>
    <d v="2014-10-10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"/>
    <s v="plays"/>
    <n v="110"/>
    <n v="91.67"/>
    <x v="1197"/>
    <d v="2015-02-26T00:35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"/>
    <s v="plays"/>
    <n v="110"/>
    <n v="99.79"/>
    <x v="1198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"/>
    <s v="plays"/>
    <n v="110"/>
    <n v="52.21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"/>
    <s v="plays"/>
    <n v="110"/>
    <n v="51.22"/>
    <x v="1200"/>
    <d v="2014-12-17T02:51:2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"/>
    <s v="plays"/>
    <n v="110"/>
    <n v="55"/>
    <x v="1201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"/>
    <s v="plays"/>
    <n v="110"/>
    <n v="50.02"/>
    <x v="1202"/>
    <d v="2014-10-02T14:21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"/>
    <s v="plays"/>
    <n v="110"/>
    <n v="40.78"/>
    <x v="1203"/>
    <d v="2014-09-03T04:59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"/>
    <s v="plays"/>
    <n v="110"/>
    <n v="47.03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"/>
    <s v="plays"/>
    <n v="110"/>
    <n v="20.079999999999998"/>
    <x v="1205"/>
    <d v="2015-05-31T23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"/>
    <s v="plays"/>
    <n v="110"/>
    <n v="73.400000000000006"/>
    <x v="1206"/>
    <d v="2014-07-01T04:59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"/>
    <s v="musical"/>
    <n v="110"/>
    <n v="50.11"/>
    <x v="1207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"/>
    <s v="musical"/>
    <n v="110"/>
    <n v="166.97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"/>
    <s v="musical"/>
    <n v="110"/>
    <n v="94.9"/>
    <x v="1209"/>
    <d v="2014-09-08T21:11:2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"/>
    <s v="plays"/>
    <n v="110"/>
    <n v="199.18"/>
    <x v="1210"/>
    <d v="2015-06-01T03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"/>
    <s v="plays"/>
    <n v="110"/>
    <n v="72.38"/>
    <x v="1211"/>
    <d v="2016-01-19T22:59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4"/>
    <s v="television"/>
    <n v="109"/>
    <n v="199.9"/>
    <x v="1212"/>
    <d v="2014-09-26T15:03:09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4"/>
    <s v="television"/>
    <n v="109"/>
    <n v="66.349999999999994"/>
    <x v="1213"/>
    <d v="2015-09-15T19:3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4"/>
    <s v="documentary"/>
    <n v="109"/>
    <n v="121.28"/>
    <x v="1214"/>
    <d v="2013-03-25T18:35:24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4"/>
    <s v="documentary"/>
    <n v="109"/>
    <n v="56.34"/>
    <x v="1215"/>
    <d v="2014-05-09T21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4"/>
    <s v="documentary"/>
    <n v="109"/>
    <n v="103.52"/>
    <x v="1216"/>
    <d v="2015-11-19T20:00:19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3"/>
    <s v="plays"/>
    <n v="109"/>
    <n v="29.26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"/>
    <s v="nonfiction"/>
    <n v="109"/>
    <n v="54.69"/>
    <x v="1218"/>
    <d v="2015-07-30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2"/>
    <s v="rock"/>
    <n v="109"/>
    <n v="132.86000000000001"/>
    <x v="1219"/>
    <d v="2013-01-21T07:59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2"/>
    <s v="rock"/>
    <n v="109"/>
    <n v="31.07"/>
    <x v="1220"/>
    <d v="2013-12-21T04:44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6"/>
    <s v="photobooks"/>
    <n v="109"/>
    <n v="89.24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2"/>
    <s v="rock"/>
    <n v="109"/>
    <n v="99.16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3"/>
    <s v="plays"/>
    <n v="109"/>
    <n v="44.19"/>
    <x v="1223"/>
    <d v="2015-04-23T06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5"/>
    <s v="nonfiction"/>
    <n v="109"/>
    <n v="43.64"/>
    <x v="1224"/>
    <d v="2013-09-07T22:25:31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2"/>
    <s v="rock"/>
    <n v="109"/>
    <n v="160.79"/>
    <x v="1225"/>
    <d v="2015-04-27T17:12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2"/>
    <s v="rock"/>
    <n v="109"/>
    <n v="24.15"/>
    <x v="1226"/>
    <d v="2015-05-01T00:16:5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5"/>
    <s v="radio &amp; podcasts"/>
    <n v="109"/>
    <n v="28.94"/>
    <x v="1227"/>
    <d v="2013-04-10T15:54:3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6"/>
    <s v="photobooks"/>
    <n v="109"/>
    <n v="159.24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2"/>
    <s v="faith"/>
    <n v="109"/>
    <n v="86.44"/>
    <x v="1229"/>
    <d v="2017-03-17T18:34:0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"/>
    <s v="photobooks"/>
    <n v="109"/>
    <n v="63.97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2"/>
    <s v="rock"/>
    <n v="109"/>
    <n v="75.38"/>
    <x v="1231"/>
    <d v="2013-05-07T04:59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2"/>
    <s v="rock"/>
    <n v="109"/>
    <n v="40.549999999999997"/>
    <x v="1232"/>
    <d v="2011-12-16T05:48:4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2"/>
    <s v="indie rock"/>
    <n v="109"/>
    <n v="50.63"/>
    <x v="1233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"/>
    <s v="indie rock"/>
    <n v="109"/>
    <n v="68.48"/>
    <x v="1234"/>
    <d v="2011-12-13T03:39: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"/>
    <s v="indie rock"/>
    <n v="109"/>
    <n v="61.04"/>
    <x v="1235"/>
    <d v="2014-04-02T18:36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"/>
    <s v="classical music"/>
    <n v="109"/>
    <n v="103.68"/>
    <x v="1237"/>
    <d v="2015-10-13T23:13:41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"/>
    <s v="classical music"/>
    <n v="109"/>
    <n v="75.61"/>
    <x v="1238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3"/>
    <s v="spaces"/>
    <n v="109"/>
    <n v="94.64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3"/>
    <s v="plays"/>
    <n v="109"/>
    <n v="41.92"/>
    <x v="1240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3"/>
    <s v="plays"/>
    <n v="109"/>
    <n v="136.46"/>
    <x v="1241"/>
    <d v="2015-08-24T02:00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"/>
    <s v="spaces"/>
    <n v="109"/>
    <n v="73.03"/>
    <x v="1242"/>
    <d v="2012-12-26T20:04:12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"/>
    <s v="spaces"/>
    <n v="109"/>
    <n v="88.59"/>
    <x v="1243"/>
    <d v="2013-05-04T13:26: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"/>
    <s v="spaces"/>
    <n v="109"/>
    <n v="92.13"/>
    <x v="1244"/>
    <d v="2013-12-29T07:59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"/>
    <s v="spaces"/>
    <n v="109"/>
    <n v="84.11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3"/>
    <s v="plays"/>
    <n v="109"/>
    <n v="139.24"/>
    <x v="1246"/>
    <d v="2017-03-16T18:49:0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"/>
    <s v="plays"/>
    <n v="109"/>
    <n v="65.099999999999994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"/>
    <s v="plays"/>
    <n v="109"/>
    <n v="36.33"/>
    <x v="1248"/>
    <d v="2014-06-15T16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"/>
    <s v="plays"/>
    <n v="109"/>
    <n v="40.07"/>
    <x v="1249"/>
    <d v="2013-08-23T19:04: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"/>
    <s v="plays"/>
    <n v="109"/>
    <n v="74.819999999999993"/>
    <x v="1250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"/>
    <s v="plays"/>
    <n v="109"/>
    <n v="54.3"/>
    <x v="1251"/>
    <d v="2014-11-18T17:23:2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"/>
    <s v="plays"/>
    <n v="109"/>
    <n v="81.38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"/>
    <s v="plays"/>
    <n v="109"/>
    <n v="71.150000000000006"/>
    <x v="1253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"/>
    <s v="plays"/>
    <n v="109"/>
    <n v="30.15"/>
    <x v="1254"/>
    <d v="2014-07-30T22:41:4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"/>
    <s v="plays"/>
    <n v="109"/>
    <n v="34.409999999999997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"/>
    <s v="plays"/>
    <n v="109"/>
    <n v="26.54"/>
    <x v="1256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"/>
    <s v="plays"/>
    <n v="109"/>
    <n v="135.63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"/>
    <s v="plays"/>
    <n v="109"/>
    <n v="151.97999999999999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"/>
    <s v="plays"/>
    <n v="109"/>
    <n v="46.05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"/>
    <s v="plays"/>
    <n v="109"/>
    <n v="83.97"/>
    <x v="1260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"/>
    <s v="plays"/>
    <n v="109"/>
    <n v="155.94999999999999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"/>
    <s v="musical"/>
    <n v="109"/>
    <n v="75.959999999999994"/>
    <x v="1262"/>
    <d v="2014-12-01T20:25:1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"/>
    <s v="plays"/>
    <n v="109"/>
    <n v="57.39"/>
    <x v="1263"/>
    <d v="2015-06-18T10:41:0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"/>
    <s v="television"/>
    <n v="108"/>
    <n v="76.87"/>
    <x v="1264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"/>
    <s v="television"/>
    <n v="108"/>
    <n v="56.82"/>
    <x v="1265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4"/>
    <s v="shorts"/>
    <n v="108"/>
    <n v="132.05000000000001"/>
    <x v="1266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4"/>
    <s v="shorts"/>
    <n v="108"/>
    <n v="58.17"/>
    <x v="1267"/>
    <d v="2012-11-15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4"/>
    <s v="documentary"/>
    <n v="108"/>
    <n v="117.85"/>
    <x v="1268"/>
    <d v="2013-05-05T17:00:1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4"/>
    <s v="documentary"/>
    <n v="108"/>
    <n v="45.67"/>
    <x v="1269"/>
    <d v="2011-07-03T11:57:46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4"/>
    <s v="documentary"/>
    <n v="108"/>
    <n v="65.3"/>
    <x v="1270"/>
    <d v="2012-11-10T01:46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4"/>
    <s v="documentary"/>
    <n v="108"/>
    <n v="145.04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4"/>
    <s v="documentary"/>
    <n v="108"/>
    <n v="72.87"/>
    <x v="1272"/>
    <d v="2015-04-29T18:14:2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4"/>
    <s v="documentary"/>
    <n v="108"/>
    <n v="58.72"/>
    <x v="1273"/>
    <d v="2012-04-27T21:32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"/>
    <s v="documentary"/>
    <n v="108"/>
    <n v="55.2"/>
    <x v="1274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"/>
    <s v="documentary"/>
    <n v="108"/>
    <n v="86.16"/>
    <x v="1275"/>
    <d v="2011-05-09T05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3"/>
    <s v="plays"/>
    <n v="108"/>
    <n v="126.55"/>
    <x v="1276"/>
    <d v="2015-06-24T02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"/>
    <s v="rock"/>
    <n v="108"/>
    <n v="45.44"/>
    <x v="1277"/>
    <d v="2012-04-29T04:00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"/>
    <s v="rock"/>
    <n v="108"/>
    <n v="60.66"/>
    <x v="1278"/>
    <d v="2013-03-22T11:37:0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"/>
    <s v="electronic music"/>
    <n v="108"/>
    <n v="61.03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"/>
    <s v="electronic music"/>
    <n v="108"/>
    <n v="65.16"/>
    <x v="1280"/>
    <d v="2015-02-11T15:23:4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6"/>
    <s v="photobooks"/>
    <n v="108"/>
    <n v="112.79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3"/>
    <s v="plays"/>
    <n v="108"/>
    <n v="81.25"/>
    <x v="1282"/>
    <d v="2015-02-17T14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5"/>
    <s v="radio &amp; podcasts"/>
    <n v="108"/>
    <n v="69.599999999999994"/>
    <x v="1283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5"/>
    <s v="radio &amp; podcasts"/>
    <n v="108"/>
    <n v="149.46"/>
    <x v="1284"/>
    <d v="2013-02-15T14:21:4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6"/>
    <s v="photobooks"/>
    <n v="108"/>
    <n v="56.98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"/>
    <s v="rock"/>
    <n v="108"/>
    <n v="48.33"/>
    <x v="1286"/>
    <d v="2011-05-05T02:13:53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"/>
    <s v="pop"/>
    <n v="108"/>
    <n v="33.75"/>
    <x v="1287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6"/>
    <s v="photobooks"/>
    <n v="108"/>
    <n v="462.86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"/>
    <s v="indie rock"/>
    <n v="108"/>
    <n v="54.2"/>
    <x v="1289"/>
    <d v="2014-06-2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1290"/>
    <d v="2015-06-13T16:25: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"/>
    <s v="indie rock"/>
    <n v="108"/>
    <n v="70.650000000000006"/>
    <x v="1292"/>
    <d v="2014-05-04T06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"/>
    <s v="indie rock"/>
    <n v="108"/>
    <n v="37.15"/>
    <x v="1293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"/>
    <s v="tabletop games"/>
    <n v="108"/>
    <n v="37.200000000000003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"/>
    <s v="tabletop games"/>
    <n v="108"/>
    <n v="60.82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"/>
    <s v="rock"/>
    <n v="108"/>
    <n v="34.07"/>
    <x v="1296"/>
    <d v="2012-09-25T03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"/>
    <s v="indie rock"/>
    <n v="108"/>
    <n v="40.96"/>
    <x v="1297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"/>
    <s v="indie rock"/>
    <n v="108"/>
    <n v="41.96"/>
    <x v="1298"/>
    <d v="2013-12-15T01:58:05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1299"/>
    <d v="2015-07-23T04:59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1301"/>
    <d v="2014-11-30T04:25: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302"/>
    <d v="2015-04-10T05:32:5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3"/>
    <s v="plays"/>
    <n v="108"/>
    <n v="89.67"/>
    <x v="1303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3"/>
    <s v="plays"/>
    <n v="108"/>
    <n v="47.46"/>
    <x v="1304"/>
    <d v="2014-06-01T03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3"/>
    <s v="plays"/>
    <n v="108"/>
    <n v="25.25"/>
    <x v="1305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3"/>
    <s v="plays"/>
    <n v="108"/>
    <n v="113.42"/>
    <x v="1306"/>
    <d v="2015-07-10T07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3"/>
    <s v="plays"/>
    <n v="108"/>
    <n v="83.51"/>
    <x v="1307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3"/>
    <s v="plays"/>
    <n v="108"/>
    <n v="44.09"/>
    <x v="1308"/>
    <d v="2017-02-18T04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3"/>
    <s v="musical"/>
    <n v="108"/>
    <n v="72.97"/>
    <x v="1309"/>
    <d v="2014-06-15T15:16:04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"/>
    <s v="spaces"/>
    <n v="108"/>
    <n v="88.87"/>
    <x v="1310"/>
    <d v="2014-12-14T18:09:51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"/>
    <s v="spaces"/>
    <n v="108"/>
    <n v="76.790000000000006"/>
    <x v="1311"/>
    <d v="2015-06-26T23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3"/>
    <s v="plays"/>
    <n v="108"/>
    <n v="33.75"/>
    <x v="1312"/>
    <d v="2017-03-24T12:33:5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"/>
    <s v="plays"/>
    <n v="108"/>
    <n v="106.8"/>
    <x v="1313"/>
    <d v="2014-11-20T07:59:5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"/>
    <s v="plays"/>
    <n v="108"/>
    <n v="33.75"/>
    <x v="1314"/>
    <d v="2015-01-31T14:03:0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"/>
    <s v="plays"/>
    <n v="108"/>
    <n v="76.8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"/>
    <s v="plays"/>
    <n v="108"/>
    <n v="28.19"/>
    <x v="1316"/>
    <d v="2014-08-31T13:08:0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"/>
    <s v="plays"/>
    <n v="108"/>
    <n v="46.61"/>
    <x v="1317"/>
    <d v="2014-09-21T0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"/>
    <s v="plays"/>
    <n v="108"/>
    <n v="43.28"/>
    <x v="1318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"/>
    <s v="plays"/>
    <n v="108"/>
    <n v="77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"/>
    <s v="plays"/>
    <n v="108"/>
    <n v="70.760000000000005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"/>
    <s v="plays"/>
    <n v="108"/>
    <n v="46.89"/>
    <x v="1321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"/>
    <s v="plays"/>
    <n v="108"/>
    <n v="79"/>
    <x v="1322"/>
    <d v="2014-08-26T17:09:4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"/>
    <s v="plays"/>
    <n v="108"/>
    <n v="72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"/>
    <s v="plays"/>
    <n v="108"/>
    <n v="30.93"/>
    <x v="1324"/>
    <d v="2014-06-25T16:59:0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"/>
    <s v="musical"/>
    <n v="108"/>
    <n v="74.239999999999995"/>
    <x v="1325"/>
    <d v="2014-06-12T17:28:1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"/>
    <s v="musical"/>
    <n v="108"/>
    <n v="94.91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"/>
    <s v="plays"/>
    <n v="108"/>
    <n v="38.57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4"/>
    <s v="television"/>
    <n v="107"/>
    <n v="21.76"/>
    <x v="1328"/>
    <d v="2015-09-27T20:14:0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4"/>
    <s v="television"/>
    <n v="107"/>
    <n v="49.32"/>
    <x v="1329"/>
    <d v="2015-06-08T16:00:0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4"/>
    <s v="shorts"/>
    <n v="107"/>
    <n v="273.83"/>
    <x v="1330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4"/>
    <s v="shorts"/>
    <n v="107"/>
    <n v="39.380000000000003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4"/>
    <s v="documentary"/>
    <n v="107"/>
    <n v="45.42"/>
    <x v="1332"/>
    <d v="2011-03-16T11:38:0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4"/>
    <s v="documentary"/>
    <n v="107"/>
    <n v="66.7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4"/>
    <s v="documentary"/>
    <n v="107"/>
    <n v="97.64"/>
    <x v="1334"/>
    <d v="2012-06-07T14:55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4"/>
    <s v="documentary"/>
    <n v="107"/>
    <n v="28.58"/>
    <x v="1335"/>
    <d v="2011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4"/>
    <s v="documentary"/>
    <n v="107"/>
    <n v="134.91"/>
    <x v="1336"/>
    <d v="2015-12-22T23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4"/>
    <s v="documentary"/>
    <n v="107"/>
    <n v="97.36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4"/>
    <s v="documentary"/>
    <n v="107"/>
    <n v="67.91"/>
    <x v="1338"/>
    <d v="2014-10-01T03:59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4"/>
    <s v="documentary"/>
    <n v="107"/>
    <n v="71.900000000000006"/>
    <x v="1339"/>
    <d v="2017-02-24T11:58:2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4"/>
    <s v="documentary"/>
    <n v="107"/>
    <n v="89.89"/>
    <x v="1340"/>
    <d v="2012-07-18T21:53:18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4"/>
    <s v="documentary"/>
    <n v="107"/>
    <n v="81.63"/>
    <x v="1341"/>
    <d v="2012-07-07T13:33: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4"/>
    <s v="documentary"/>
    <n v="107"/>
    <n v="224.85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"/>
    <s v="nonfiction"/>
    <n v="107"/>
    <n v="39.049999999999997"/>
    <x v="1344"/>
    <d v="2014-12-01T04:59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5"/>
    <s v="nonfiction"/>
    <n v="107"/>
    <n v="169.58"/>
    <x v="1345"/>
    <d v="2015-06-21T03:31:22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2"/>
    <s v="rock"/>
    <n v="107"/>
    <n v="99.53"/>
    <x v="1346"/>
    <d v="2014-11-01T22:01:4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2"/>
    <s v="rock"/>
    <n v="107"/>
    <n v="36.61"/>
    <x v="1347"/>
    <d v="2012-06-25T16:24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"/>
    <s v="electronic music"/>
    <n v="107"/>
    <n v="108.48"/>
    <x v="1348"/>
    <d v="2015-12-16T18:20:1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6"/>
    <s v="photobooks"/>
    <n v="107"/>
    <n v="65.08"/>
    <x v="1349"/>
    <d v="2015-06-01T22:42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2"/>
    <s v="rock"/>
    <n v="107"/>
    <n v="107.07"/>
    <x v="1350"/>
    <d v="2015-05-07T18:12: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2"/>
    <s v="rock"/>
    <n v="107"/>
    <n v="73.36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2"/>
    <s v="rock"/>
    <n v="107"/>
    <n v="88.19"/>
    <x v="1352"/>
    <d v="2015-02-13T23:58:0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6"/>
    <s v="photobooks"/>
    <n v="107"/>
    <n v="170.45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6"/>
    <s v="photobooks"/>
    <n v="107"/>
    <n v="108.78"/>
    <x v="1354"/>
    <d v="2015-03-25T18:53:4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2"/>
    <s v="rock"/>
    <n v="107"/>
    <n v="134.21"/>
    <x v="1355"/>
    <d v="2011-07-31T06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2"/>
    <s v="indie rock"/>
    <n v="107"/>
    <n v="48.45"/>
    <x v="1356"/>
    <d v="2013-03-11T18:02:2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2"/>
    <s v="indie rock"/>
    <n v="107"/>
    <n v="70.209999999999994"/>
    <x v="1357"/>
    <d v="2012-01-24T19:26:1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"/>
    <s v="indie rock"/>
    <n v="107"/>
    <n v="53.52"/>
    <x v="1358"/>
    <d v="2013-01-26T05:09:3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"/>
    <s v="indie rock"/>
    <n v="107"/>
    <n v="89.9"/>
    <x v="1359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"/>
    <s v="indie rock"/>
    <n v="107"/>
    <n v="106.53"/>
    <x v="1360"/>
    <d v="2015-07-05T17:00:1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"/>
    <s v="indie rock"/>
    <n v="107"/>
    <n v="54.62"/>
    <x v="1361"/>
    <d v="2011-08-15T01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"/>
    <s v="rock"/>
    <n v="107"/>
    <n v="68.709999999999994"/>
    <x v="1362"/>
    <d v="2015-11-13T17:04:2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"/>
    <s v="tabletop games"/>
    <n v="107"/>
    <n v="58.63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"/>
    <s v="rock"/>
    <n v="107"/>
    <n v="64.44"/>
    <x v="1364"/>
    <d v="2013-12-06T23:22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"/>
    <s v="rock"/>
    <n v="107"/>
    <n v="46.63"/>
    <x v="1365"/>
    <d v="2012-04-18T16:44:3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"/>
    <s v="indie rock"/>
    <n v="107"/>
    <n v="51.19"/>
    <x v="136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"/>
    <s v="indie rock"/>
    <n v="107"/>
    <n v="27.94"/>
    <x v="1367"/>
    <d v="2012-05-05T19:15: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"/>
    <s v="indie rock"/>
    <n v="107"/>
    <n v="59.82"/>
    <x v="1368"/>
    <d v="2013-03-09T23:42:1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"/>
    <s v="indie rock"/>
    <n v="107"/>
    <n v="36.97"/>
    <x v="1369"/>
    <d v="2012-10-28T05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"/>
    <s v="indie rock"/>
    <n v="107"/>
    <n v="49.25"/>
    <x v="1370"/>
    <d v="2011-11-16T16:11:4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"/>
    <s v="classical music"/>
    <n v="107"/>
    <n v="52.96"/>
    <x v="1371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"/>
    <s v="classical music"/>
    <n v="107"/>
    <n v="59.46"/>
    <x v="1372"/>
    <d v="2013-09-26T10:46:5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"/>
    <s v="classical music"/>
    <n v="107"/>
    <n v="177.5"/>
    <x v="1373"/>
    <d v="2017-03-05T19:26:2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"/>
    <s v="classical music"/>
    <n v="107"/>
    <n v="61.34"/>
    <x v="1374"/>
    <d v="2012-05-28T15:43:1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1376"/>
    <d v="2015-08-21T17:55:1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3"/>
    <s v="plays"/>
    <n v="107"/>
    <n v="35.04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3"/>
    <s v="musical"/>
    <n v="107"/>
    <n v="81.239999999999995"/>
    <x v="1378"/>
    <d v="2015-01-18T18:33:3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3"/>
    <s v="plays"/>
    <n v="107"/>
    <n v="109.03"/>
    <x v="1379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"/>
    <s v="spaces"/>
    <n v="107"/>
    <n v="45.54"/>
    <x v="1380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"/>
    <s v="spaces"/>
    <n v="107"/>
    <n v="74.069999999999993"/>
    <x v="1381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"/>
    <s v="plays"/>
    <n v="107"/>
    <n v="37.590000000000003"/>
    <x v="1382"/>
    <d v="2014-06-09T19:20:15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"/>
    <s v="plays"/>
    <n v="107"/>
    <n v="100.22"/>
    <x v="1383"/>
    <d v="2014-07-01T23:50: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"/>
    <s v="plays"/>
    <n v="107"/>
    <n v="204.57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"/>
    <s v="plays"/>
    <n v="107"/>
    <n v="53.34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"/>
    <s v="plays"/>
    <n v="107"/>
    <n v="35.799999999999997"/>
    <x v="1386"/>
    <d v="2014-10-16T03:59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"/>
    <s v="plays"/>
    <n v="107"/>
    <n v="71.73"/>
    <x v="1387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"/>
    <s v="plays"/>
    <n v="107"/>
    <n v="31.97"/>
    <x v="1388"/>
    <d v="2014-07-06T10:08: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"/>
    <s v="plays"/>
    <n v="107"/>
    <n v="63.7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"/>
    <s v="plays"/>
    <n v="107"/>
    <n v="74.209999999999994"/>
    <x v="1390"/>
    <d v="2014-11-01T17:18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"/>
    <s v="plays"/>
    <n v="107"/>
    <n v="37.08"/>
    <x v="1391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"/>
    <s v="plays"/>
    <n v="107"/>
    <n v="62.67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"/>
    <s v="musical"/>
    <n v="107"/>
    <n v="90.82"/>
    <x v="1393"/>
    <d v="2014-08-01T01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"/>
    <s v="plays"/>
    <n v="107"/>
    <n v="107.25"/>
    <x v="1394"/>
    <d v="2015-10-24T03:59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4"/>
    <s v="television"/>
    <n v="106"/>
    <n v="146.88"/>
    <x v="1395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4"/>
    <s v="television"/>
    <n v="106"/>
    <n v="93.26"/>
    <x v="1396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4"/>
    <s v="shorts"/>
    <n v="106"/>
    <n v="375.76"/>
    <x v="1397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4"/>
    <s v="shorts"/>
    <n v="106"/>
    <n v="53.13"/>
    <x v="1398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4"/>
    <s v="shorts"/>
    <n v="106"/>
    <n v="56.67"/>
    <x v="1399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4"/>
    <s v="shorts"/>
    <n v="106"/>
    <n v="40.78"/>
    <x v="1400"/>
    <d v="2014-01-22T21:39:5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4"/>
    <s v="documentary"/>
    <n v="106"/>
    <n v="72.48"/>
    <x v="1401"/>
    <d v="2013-06-06T13:34:5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4"/>
    <s v="documentary"/>
    <n v="106"/>
    <n v="120.91"/>
    <x v="1402"/>
    <d v="2010-07-17T09:59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4"/>
    <s v="documentary"/>
    <n v="106"/>
    <n v="62.71"/>
    <x v="1403"/>
    <d v="2011-03-10T16:40: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4"/>
    <s v="documentary"/>
    <n v="106"/>
    <n v="63.17"/>
    <x v="1404"/>
    <d v="2015-11-07T04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4"/>
    <s v="documentary"/>
    <n v="106"/>
    <n v="54.08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4"/>
    <s v="documentary"/>
    <n v="106"/>
    <n v="111.8"/>
    <x v="1406"/>
    <d v="2014-11-21T15:01: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1407"/>
    <d v="2015-05-31T15:24:35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"/>
    <s v="nonfiction"/>
    <n v="106"/>
    <n v="60.9"/>
    <x v="1408"/>
    <d v="2011-08-21T20:05:57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"/>
    <s v="nonfiction"/>
    <n v="106"/>
    <n v="95.96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s v="photobooks"/>
    <n v="106"/>
    <n v="138.26"/>
    <x v="1410"/>
    <d v="2017-02-25T20:18:2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2"/>
    <s v="rock"/>
    <n v="106"/>
    <n v="189.29"/>
    <x v="1411"/>
    <d v="2010-06-15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2"/>
    <s v="rock"/>
    <n v="106"/>
    <n v="38.54"/>
    <x v="1412"/>
    <d v="2012-09-04T13:29:0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s v="photobooks"/>
    <n v="106"/>
    <n v="151.24"/>
    <x v="1413"/>
    <d v="2015-09-27T14:20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2"/>
    <s v="indie rock"/>
    <n v="106"/>
    <n v="87.96"/>
    <x v="1414"/>
    <d v="2010-07-22T06:0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15"/>
    <d v="2014-07-10T10:09:1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"/>
    <s v="rock"/>
    <n v="106"/>
    <n v="90.28"/>
    <x v="1416"/>
    <d v="2015-06-22T05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"/>
    <s v="electronic music"/>
    <n v="106"/>
    <n v="22.64"/>
    <x v="1417"/>
    <d v="2015-07-23T18:02:2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"/>
    <s v="tabletop games"/>
    <n v="106"/>
    <n v="206.31"/>
    <x v="1418"/>
    <d v="2015-06-27T15:22:48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"/>
    <s v="tabletop games"/>
    <n v="106"/>
    <n v="64.75"/>
    <x v="1419"/>
    <d v="2014-01-05T15:38:0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"/>
    <s v="rock"/>
    <n v="106"/>
    <n v="108.02"/>
    <x v="1420"/>
    <d v="2011-03-12T04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1421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1422"/>
    <d v="2015-02-06T15:04: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"/>
    <s v="indie rock"/>
    <n v="106"/>
    <n v="52.8"/>
    <x v="1424"/>
    <d v="2015-01-27T23:13:0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"/>
    <s v="classical music"/>
    <n v="106"/>
    <n v="23.12"/>
    <x v="1425"/>
    <d v="2012-12-24T23:47:37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27"/>
    <d v="2015-06-08T03:51:14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3"/>
    <s v="plays"/>
    <n v="106"/>
    <n v="103.95"/>
    <x v="1429"/>
    <d v="2015-09-23T14:21: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3"/>
    <s v="musical"/>
    <n v="106"/>
    <n v="88.33"/>
    <x v="1430"/>
    <d v="2014-09-15T06:08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3"/>
    <s v="plays"/>
    <n v="106"/>
    <n v="78.94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3"/>
    <s v="plays"/>
    <n v="106"/>
    <n v="69.89"/>
    <x v="1432"/>
    <d v="2014-07-18T16:04:1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3"/>
    <s v="spaces"/>
    <n v="106"/>
    <n v="45.21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"/>
    <s v="spaces"/>
    <n v="106"/>
    <n v="146.44999999999999"/>
    <x v="1434"/>
    <d v="2014-08-20T20:24:0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"/>
    <s v="spaces"/>
    <n v="106"/>
    <n v="70.67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"/>
    <s v="plays"/>
    <n v="106"/>
    <n v="34.79"/>
    <x v="1436"/>
    <d v="2013-11-02T20:49:2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"/>
    <s v="plays"/>
    <n v="106"/>
    <n v="59.7"/>
    <x v="1437"/>
    <d v="2015-10-25T2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"/>
    <s v="plays"/>
    <n v="106"/>
    <n v="46.43"/>
    <x v="1438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"/>
    <s v="plays"/>
    <n v="106"/>
    <n v="51.85"/>
    <x v="1439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"/>
    <s v="plays"/>
    <n v="106"/>
    <n v="251.74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"/>
    <s v="plays"/>
    <n v="106"/>
    <n v="61.94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"/>
    <s v="plays"/>
    <n v="106"/>
    <n v="23.1"/>
    <x v="1442"/>
    <d v="2015-04-01T20:17:4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"/>
    <s v="plays"/>
    <n v="106"/>
    <n v="184.78"/>
    <x v="1443"/>
    <d v="2017-02-25T01:22:14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"/>
    <s v="plays"/>
    <n v="106"/>
    <n v="44.14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"/>
    <s v="plays"/>
    <n v="106"/>
    <n v="36.07"/>
    <x v="1445"/>
    <d v="2014-11-06T00:46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"/>
    <s v="plays"/>
    <n v="106"/>
    <n v="62.83"/>
    <x v="1446"/>
    <d v="2014-07-10T09:07:4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"/>
    <s v="plays"/>
    <n v="106"/>
    <n v="143.11000000000001"/>
    <x v="1447"/>
    <d v="2014-08-21T16:28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"/>
    <s v="plays"/>
    <n v="106"/>
    <n v="60.29"/>
    <x v="144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"/>
    <s v="plays"/>
    <n v="106"/>
    <n v="25.31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"/>
    <s v="plays"/>
    <n v="106"/>
    <n v="96.67"/>
    <x v="1450"/>
    <d v="2014-11-21T04:55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"/>
    <s v="plays"/>
    <n v="106"/>
    <n v="75.709999999999994"/>
    <x v="1451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"/>
    <s v="plays"/>
    <n v="106"/>
    <n v="56.2"/>
    <x v="1452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"/>
    <s v="plays"/>
    <n v="106"/>
    <n v="136.78"/>
    <x v="1453"/>
    <d v="2014-11-13T23:37: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"/>
    <s v="plays"/>
    <n v="106"/>
    <n v="115.02"/>
    <x v="1454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"/>
    <s v="plays"/>
    <n v="106"/>
    <n v="41.94"/>
    <x v="1455"/>
    <d v="2014-05-19T21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"/>
    <s v="musical"/>
    <n v="106"/>
    <n v="47.43"/>
    <x v="1456"/>
    <d v="2015-08-02T19:31:29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"/>
    <s v="plays"/>
    <n v="106"/>
    <n v="40.92"/>
    <x v="1457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"/>
    <s v="plays"/>
    <n v="106"/>
    <n v="64.63"/>
    <x v="1458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"/>
    <s v="plays"/>
    <n v="106"/>
    <n v="58.9"/>
    <x v="1459"/>
    <d v="2014-11-05T21:22:2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4"/>
    <s v="television"/>
    <n v="105"/>
    <n v="15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4"/>
    <s v="shorts"/>
    <n v="105"/>
    <n v="104.6"/>
    <x v="1461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4"/>
    <s v="shorts"/>
    <n v="105"/>
    <n v="122.33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4"/>
    <s v="shorts"/>
    <n v="105"/>
    <n v="27.9"/>
    <x v="1463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4"/>
    <s v="shorts"/>
    <n v="105"/>
    <n v="91.84"/>
    <x v="1464"/>
    <d v="2011-08-13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4"/>
    <s v="documentary"/>
    <n v="105"/>
    <n v="109.42"/>
    <x v="1465"/>
    <d v="2014-01-02T08:00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4"/>
    <s v="documentary"/>
    <n v="105"/>
    <n v="55.07"/>
    <x v="1466"/>
    <d v="2012-01-21T17:43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4"/>
    <s v="documentary"/>
    <n v="105"/>
    <n v="67.77"/>
    <x v="1467"/>
    <d v="2013-11-02T10:5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4"/>
    <s v="documentary"/>
    <n v="105"/>
    <n v="80.2"/>
    <x v="1468"/>
    <d v="2010-08-11T15:59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4"/>
    <s v="documentary"/>
    <n v="105"/>
    <n v="84.02"/>
    <x v="1469"/>
    <d v="2014-11-14T05:12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4"/>
    <s v="documentary"/>
    <n v="105"/>
    <n v="104.31"/>
    <x v="1470"/>
    <d v="2012-07-30T05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"/>
    <s v="documentary"/>
    <n v="105"/>
    <n v="75.19"/>
    <x v="1471"/>
    <d v="2011-08-10T07:08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"/>
    <s v="documentary"/>
    <n v="105"/>
    <n v="78.66"/>
    <x v="1472"/>
    <d v="2012-07-19T21:03:3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3"/>
    <s v="plays"/>
    <n v="105"/>
    <n v="93.43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3"/>
    <s v="plays"/>
    <n v="105"/>
    <n v="327.08"/>
    <x v="1474"/>
    <d v="2015-11-01T23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"/>
    <s v="nonfiction"/>
    <n v="105"/>
    <n v="51.63"/>
    <x v="1475"/>
    <d v="2011-06-30T15:19:2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s v="rock"/>
    <n v="105"/>
    <n v="158.96"/>
    <x v="1476"/>
    <d v="2011-09-05T17:06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s v="rock"/>
    <n v="105"/>
    <n v="58.33"/>
    <x v="1477"/>
    <d v="2011-07-16T23:00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s v="rock"/>
    <n v="105"/>
    <n v="73.77"/>
    <x v="1478"/>
    <d v="2017-03-01T02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s v="rock"/>
    <n v="105"/>
    <n v="58.33"/>
    <x v="1479"/>
    <d v="2012-09-01T01:21:0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s v="metal"/>
    <n v="105"/>
    <n v="59.26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s v="metal"/>
    <n v="105"/>
    <n v="42.72"/>
    <x v="1481"/>
    <d v="2015-06-04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6"/>
    <s v="photobooks"/>
    <n v="105"/>
    <n v="61.56"/>
    <x v="1482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6"/>
    <s v="photobooks"/>
    <n v="105"/>
    <n v="118.74"/>
    <x v="1483"/>
    <d v="2015-06-08T04:00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3"/>
    <s v="plays"/>
    <n v="105"/>
    <n v="63.42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s v="rock"/>
    <n v="105"/>
    <n v="83.97"/>
    <x v="1485"/>
    <d v="2014-04-11T14:15:4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s v="rock"/>
    <n v="105"/>
    <n v="201.94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s v="rock"/>
    <n v="105"/>
    <n v="58.37"/>
    <x v="1487"/>
    <d v="2013-03-08T15:42:1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s v="rock"/>
    <n v="105"/>
    <n v="38.89"/>
    <x v="1488"/>
    <d v="2013-02-28T21:25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s v="pop"/>
    <n v="105"/>
    <n v="113.83"/>
    <x v="1489"/>
    <d v="2012-06-09T09:49:3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s v="pop"/>
    <n v="105"/>
    <n v="118.7"/>
    <x v="1490"/>
    <d v="2012-05-24T18:46:0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6"/>
    <s v="photobooks"/>
    <n v="105"/>
    <n v="59.41"/>
    <x v="1491"/>
    <d v="2015-11-13T15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s v="rock"/>
    <n v="105"/>
    <n v="42.02"/>
    <x v="1492"/>
    <d v="2013-07-11T20:01:4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s v="indie rock"/>
    <n v="105"/>
    <n v="32.72"/>
    <x v="1493"/>
    <d v="2012-04-08T21:45:0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s v="indie rock"/>
    <n v="105"/>
    <n v="68.599999999999994"/>
    <x v="1495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s v="indie rock"/>
    <n v="105"/>
    <n v="35.61"/>
    <x v="1496"/>
    <d v="2010-12-09T04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s v="rock"/>
    <n v="105"/>
    <n v="109.45"/>
    <x v="1497"/>
    <d v="2014-03-26T19:10:33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s v="indie rock"/>
    <n v="105"/>
    <n v="32.32"/>
    <x v="1498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s v="indie rock"/>
    <n v="105"/>
    <n v="61.1"/>
    <x v="1499"/>
    <d v="2014-11-03T08:52:5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s v="classical music"/>
    <n v="105"/>
    <n v="150"/>
    <x v="1500"/>
    <d v="2010-01-01T06:00:0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1501"/>
    <d v="2015-12-01T20:01:0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1502"/>
    <d v="2015-09-04T15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3"/>
    <s v="plays"/>
    <n v="105"/>
    <n v="47"/>
    <x v="1503"/>
    <d v="2015-02-12T07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3"/>
    <s v="plays"/>
    <n v="105"/>
    <n v="36.86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3"/>
    <s v="plays"/>
    <n v="105"/>
    <n v="47.88"/>
    <x v="1505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3"/>
    <s v="plays"/>
    <n v="105"/>
    <n v="50.38"/>
    <x v="1506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3"/>
    <s v="musical"/>
    <n v="105"/>
    <n v="85.74"/>
    <x v="1507"/>
    <d v="2015-02-21T11:00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3"/>
    <s v="plays"/>
    <n v="105"/>
    <n v="123.94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3"/>
    <s v="spaces"/>
    <n v="105"/>
    <n v="48.98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3"/>
    <s v="spaces"/>
    <n v="105"/>
    <n v="63.23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"/>
    <s v="plays"/>
    <n v="105"/>
    <n v="28.41"/>
    <x v="1511"/>
    <d v="2014-10-15T12:52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"/>
    <s v="plays"/>
    <n v="105"/>
    <n v="65.58"/>
    <x v="1512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"/>
    <s v="plays"/>
    <n v="105"/>
    <n v="98.2"/>
    <x v="1513"/>
    <d v="2015-01-08T21:17:4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"/>
    <s v="plays"/>
    <n v="105"/>
    <n v="17.829999999999998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"/>
    <s v="plays"/>
    <n v="105"/>
    <n v="89.59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"/>
    <s v="plays"/>
    <n v="105"/>
    <n v="80.400000000000006"/>
    <x v="1516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"/>
    <s v="plays"/>
    <n v="105"/>
    <n v="32.97"/>
    <x v="1517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"/>
    <s v="plays"/>
    <n v="105"/>
    <n v="45.48"/>
    <x v="1518"/>
    <d v="2015-01-01T05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"/>
    <s v="plays"/>
    <n v="105"/>
    <n v="51.22"/>
    <x v="1519"/>
    <d v="2014-12-03T15:28:2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"/>
    <s v="plays"/>
    <n v="105"/>
    <n v="64.16"/>
    <x v="1520"/>
    <d v="2014-07-11T16:15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"/>
    <s v="plays"/>
    <n v="105"/>
    <n v="114.29"/>
    <x v="1521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"/>
    <s v="plays"/>
    <n v="105"/>
    <n v="136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"/>
    <s v="plays"/>
    <n v="105"/>
    <n v="39.380000000000003"/>
    <x v="1523"/>
    <d v="2015-08-31T17:31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"/>
    <s v="plays"/>
    <n v="105"/>
    <n v="54.14"/>
    <x v="1524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"/>
    <s v="plays"/>
    <n v="105"/>
    <n v="40.94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"/>
    <s v="plays"/>
    <n v="105"/>
    <n v="21.1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"/>
    <s v="plays"/>
    <n v="105"/>
    <n v="55.13"/>
    <x v="1527"/>
    <d v="2015-01-23T12:11:23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"/>
    <s v="plays"/>
    <n v="105"/>
    <n v="29"/>
    <x v="1528"/>
    <d v="2015-12-15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"/>
    <s v="plays"/>
    <n v="105"/>
    <n v="56.07"/>
    <x v="1529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"/>
    <s v="plays"/>
    <n v="105"/>
    <n v="80.72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"/>
    <s v="plays"/>
    <n v="105"/>
    <n v="86.23"/>
    <x v="1531"/>
    <d v="2015-07-02T23:50:0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"/>
    <s v="musical"/>
    <n v="105"/>
    <n v="75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"/>
    <s v="musical"/>
    <n v="105"/>
    <n v="70.03"/>
    <x v="1533"/>
    <d v="2015-02-14T19:39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"/>
    <s v="plays"/>
    <n v="105"/>
    <n v="79.540000000000006"/>
    <x v="1534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"/>
    <s v="plays"/>
    <n v="105"/>
    <n v="107.57"/>
    <x v="1535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"/>
    <s v="plays"/>
    <n v="105"/>
    <n v="139.56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4"/>
    <s v="television"/>
    <n v="104"/>
    <n v="69.27"/>
    <x v="1537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"/>
    <s v="television"/>
    <n v="104"/>
    <n v="194.44"/>
    <x v="1538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4"/>
    <s v="shorts"/>
    <n v="104"/>
    <n v="21.67"/>
    <x v="1539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4"/>
    <s v="shorts"/>
    <n v="104"/>
    <n v="64.2"/>
    <x v="1540"/>
    <d v="2014-04-13T02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4"/>
    <s v="documentary"/>
    <n v="104"/>
    <n v="54.02"/>
    <x v="1541"/>
    <d v="2012-08-16T01:16:2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4"/>
    <s v="documentary"/>
    <n v="104"/>
    <n v="28.92"/>
    <x v="1542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4"/>
    <s v="documentary"/>
    <n v="104"/>
    <n v="138.80000000000001"/>
    <x v="1543"/>
    <d v="2012-01-01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4"/>
    <s v="documentary"/>
    <n v="104"/>
    <n v="70.92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4"/>
    <s v="documentary"/>
    <n v="104"/>
    <n v="156.05000000000001"/>
    <x v="1545"/>
    <d v="2015-11-01T04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4"/>
    <s v="documentary"/>
    <n v="104"/>
    <n v="125.45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4"/>
    <s v="documentary"/>
    <n v="104"/>
    <n v="239.94"/>
    <x v="1547"/>
    <d v="2014-02-28T14:33:1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4"/>
    <s v="documentary"/>
    <n v="104"/>
    <n v="81.849999999999994"/>
    <x v="1548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4"/>
    <s v="documentary"/>
    <n v="104"/>
    <n v="56.46"/>
    <x v="1549"/>
    <d v="2010-09-01T03:44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"/>
    <s v="documentary"/>
    <n v="104"/>
    <n v="711.04"/>
    <x v="1550"/>
    <d v="2011-08-07T20:12:5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1551"/>
    <d v="2015-07-26T18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5"/>
    <s v="nonfiction"/>
    <n v="104"/>
    <n v="42.35"/>
    <x v="1552"/>
    <d v="2013-01-05T17:58:41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2"/>
    <s v="rock"/>
    <n v="104"/>
    <n v="38.520000000000003"/>
    <x v="1553"/>
    <d v="2011-05-03T16:10:2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2"/>
    <s v="rock"/>
    <n v="104"/>
    <n v="60.86"/>
    <x v="1554"/>
    <d v="2013-11-13T05:59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2"/>
    <s v="rock"/>
    <n v="104"/>
    <n v="117.68"/>
    <x v="1555"/>
    <d v="2011-09-07T16:35:39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2"/>
    <s v="rock"/>
    <n v="104"/>
    <n v="79.83"/>
    <x v="1556"/>
    <d v="2014-01-19T20:00:3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2"/>
    <s v="rock"/>
    <n v="104"/>
    <n v="86.67"/>
    <x v="1557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2"/>
    <s v="rock"/>
    <n v="104"/>
    <n v="32.5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2"/>
    <s v="metal"/>
    <n v="104"/>
    <n v="66.87"/>
    <x v="1559"/>
    <d v="2013-10-14T03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6"/>
    <s v="photobooks"/>
    <n v="104"/>
    <n v="130.16"/>
    <x v="1561"/>
    <d v="2015-05-17T18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6"/>
    <s v="photobooks"/>
    <n v="104"/>
    <n v="79.97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6"/>
    <s v="photobooks"/>
    <n v="104"/>
    <n v="123.38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6"/>
    <s v="photobooks"/>
    <n v="104"/>
    <n v="111.18"/>
    <x v="1564"/>
    <d v="2015-08-25T15:05:1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2"/>
    <s v="rock"/>
    <n v="104"/>
    <n v="46.13"/>
    <x v="1565"/>
    <d v="2013-04-22T21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2"/>
    <s v="rock"/>
    <n v="104"/>
    <n v="64.47"/>
    <x v="1566"/>
    <d v="2012-07-07T17:46:51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2"/>
    <s v="rock"/>
    <n v="104"/>
    <n v="27.15"/>
    <x v="1567"/>
    <d v="2014-06-09T03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2"/>
    <s v="rock"/>
    <n v="104"/>
    <n v="76.67"/>
    <x v="1568"/>
    <d v="2014-08-31T17:31:31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2"/>
    <s v="rock"/>
    <n v="104"/>
    <n v="46.07"/>
    <x v="1569"/>
    <d v="2009-09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5"/>
    <s v="nonfiction"/>
    <n v="104"/>
    <n v="66.7"/>
    <x v="1570"/>
    <d v="2015-12-26T00:18:54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2"/>
    <s v="rock"/>
    <n v="104"/>
    <n v="77.75"/>
    <x v="1571"/>
    <d v="2013-10-16T00:04:5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2"/>
    <s v="rock"/>
    <n v="104"/>
    <n v="56.41"/>
    <x v="1572"/>
    <d v="2013-05-06T19:12:16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5"/>
    <s v="radio &amp; podcasts"/>
    <n v="104"/>
    <n v="96.88"/>
    <x v="1573"/>
    <d v="2015-04-09T22:58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6"/>
    <s v="photobooks"/>
    <n v="104"/>
    <n v="48.04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2"/>
    <s v="rock"/>
    <n v="104"/>
    <n v="66.37"/>
    <x v="1575"/>
    <d v="2012-11-22T22:00:0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2"/>
    <s v="rock"/>
    <n v="104"/>
    <n v="75.849999999999994"/>
    <x v="1576"/>
    <d v="2014-02-20T20:48:5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2"/>
    <s v="rock"/>
    <n v="104"/>
    <n v="53.56"/>
    <x v="1577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2"/>
    <s v="rock"/>
    <n v="104"/>
    <n v="34.6"/>
    <x v="1578"/>
    <d v="2009-12-31T23:39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2"/>
    <s v="rock"/>
    <n v="104"/>
    <n v="47.27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2"/>
    <s v="indie rock"/>
    <n v="104"/>
    <n v="57.78"/>
    <x v="1580"/>
    <d v="2011-04-16T0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"/>
    <s v="indie rock"/>
    <n v="104"/>
    <n v="62.12"/>
    <x v="1581"/>
    <d v="2011-09-08T04:54:18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"/>
    <s v="tabletop games"/>
    <n v="104"/>
    <n v="50.85"/>
    <x v="1582"/>
    <d v="2015-07-29T15:59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"/>
    <s v="rock"/>
    <n v="104"/>
    <n v="53.83"/>
    <x v="1583"/>
    <d v="2009-12-01T17:00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"/>
    <s v="indie rock"/>
    <n v="104"/>
    <n v="90.1"/>
    <x v="1584"/>
    <d v="2014-05-07T00:06:29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"/>
    <s v="indie rock"/>
    <n v="104"/>
    <n v="78.03"/>
    <x v="1585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"/>
    <s v="indie rock"/>
    <n v="104"/>
    <n v="18.91"/>
    <x v="1586"/>
    <d v="2010-02-15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"/>
    <s v="indie rock"/>
    <n v="104"/>
    <n v="90.52"/>
    <x v="1587"/>
    <d v="2011-10-01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"/>
    <s v="classical music"/>
    <n v="104"/>
    <n v="82.33"/>
    <x v="1588"/>
    <d v="2012-03-25T00:56:15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"/>
    <s v="classical music"/>
    <n v="104"/>
    <n v="266.08999999999997"/>
    <x v="1589"/>
    <d v="2014-12-01T19:59:05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"/>
    <s v="classical music"/>
    <n v="104"/>
    <n v="55.77"/>
    <x v="1590"/>
    <d v="2013-10-01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1591"/>
    <d v="2012-04-29T01:13:4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3"/>
    <s v="spaces"/>
    <n v="104"/>
    <n v="922.22"/>
    <x v="1592"/>
    <d v="2017-03-22T15:33:5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s v="spaces"/>
    <n v="104"/>
    <n v="125.98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1594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1595"/>
    <d v="2014-10-18T04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s v="plays"/>
    <n v="104"/>
    <n v="36.5"/>
    <x v="1596"/>
    <d v="2014-06-06T23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s v="plays"/>
    <n v="104"/>
    <n v="19.7"/>
    <x v="1597"/>
    <d v="2015-03-18T17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s v="spaces"/>
    <n v="104"/>
    <n v="90.2"/>
    <x v="1598"/>
    <d v="2017-02-27T04:59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s v="plays"/>
    <n v="104"/>
    <n v="52"/>
    <x v="1599"/>
    <d v="2012-12-07T0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s v="plays"/>
    <n v="104"/>
    <n v="63.11"/>
    <x v="1600"/>
    <d v="2014-07-28T14:31:17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s v="plays"/>
    <n v="104"/>
    <n v="59.52"/>
    <x v="1601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s v="plays"/>
    <n v="104"/>
    <n v="81.13"/>
    <x v="1602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s v="plays"/>
    <n v="104"/>
    <n v="177.62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s v="plays"/>
    <n v="104"/>
    <n v="71.67"/>
    <x v="1604"/>
    <d v="2015-11-29T2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s v="plays"/>
    <n v="104"/>
    <n v="866.67"/>
    <x v="1605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s v="plays"/>
    <n v="104"/>
    <n v="96.2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s v="plays"/>
    <n v="104"/>
    <n v="38.33"/>
    <x v="1607"/>
    <d v="2014-08-25T04:59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s v="plays"/>
    <n v="104"/>
    <n v="54.55"/>
    <x v="1608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s v="plays"/>
    <n v="104"/>
    <n v="111.89"/>
    <x v="1609"/>
    <d v="2014-11-29T23:52:5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s v="plays"/>
    <n v="104"/>
    <n v="34.6"/>
    <x v="1610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s v="plays"/>
    <n v="104"/>
    <n v="55.89"/>
    <x v="1611"/>
    <d v="2014-06-01T03:59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s v="plays"/>
    <n v="104"/>
    <n v="27.07"/>
    <x v="1612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s v="plays"/>
    <n v="104"/>
    <n v="199.17"/>
    <x v="1613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s v="plays"/>
    <n v="104"/>
    <n v="70.569999999999993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s v="plays"/>
    <n v="104"/>
    <n v="81.78"/>
    <x v="1615"/>
    <d v="2015-02-05T06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s v="plays"/>
    <n v="104"/>
    <n v="186.07"/>
    <x v="1616"/>
    <d v="2015-05-02T21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s v="plays"/>
    <n v="104"/>
    <n v="52"/>
    <x v="1617"/>
    <d v="2014-10-2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s v="plays"/>
    <n v="104"/>
    <n v="66.510000000000005"/>
    <x v="1618"/>
    <d v="2014-05-13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s v="plays"/>
    <n v="104"/>
    <n v="145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s v="plays"/>
    <n v="104"/>
    <n v="43.13"/>
    <x v="1620"/>
    <d v="2015-07-31T08:58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s v="plays"/>
    <n v="104"/>
    <n v="39.380000000000003"/>
    <x v="1621"/>
    <d v="2015-01-16T23:58:0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s v="plays"/>
    <n v="104"/>
    <n v="97.5"/>
    <x v="1622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s v="plays"/>
    <n v="104"/>
    <n v="57.78"/>
    <x v="1623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s v="plays"/>
    <n v="104"/>
    <n v="26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s v="plays"/>
    <n v="104"/>
    <n v="36.96"/>
    <x v="1625"/>
    <d v="2015-07-23T18:33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s v="musical"/>
    <n v="104"/>
    <n v="99.54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s v="musical"/>
    <n v="104"/>
    <n v="135.63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4"/>
    <s v="television"/>
    <n v="103"/>
    <n v="137.21"/>
    <x v="1628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4"/>
    <s v="shorts"/>
    <n v="103"/>
    <n v="43.04"/>
    <x v="1629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4"/>
    <s v="shorts"/>
    <n v="103"/>
    <n v="15.77"/>
    <x v="1630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4"/>
    <s v="shorts"/>
    <n v="103"/>
    <n v="60"/>
    <x v="1631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4"/>
    <s v="shorts"/>
    <n v="103"/>
    <n v="88.57"/>
    <x v="1632"/>
    <d v="2012-01-13T06:34:48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4"/>
    <s v="documentary"/>
    <n v="103"/>
    <n v="78.2"/>
    <x v="1633"/>
    <d v="2014-02-22T01:08:2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4"/>
    <s v="documentary"/>
    <n v="103"/>
    <n v="115.45"/>
    <x v="1634"/>
    <d v="2012-06-26T04:03:1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4"/>
    <s v="documentary"/>
    <n v="103"/>
    <n v="106.62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4"/>
    <s v="documentary"/>
    <n v="103"/>
    <n v="109.19"/>
    <x v="1636"/>
    <d v="2015-05-08T22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4"/>
    <s v="documentary"/>
    <n v="103"/>
    <n v="86.55"/>
    <x v="1637"/>
    <d v="2015-08-21T14:05:16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4"/>
    <s v="documentary"/>
    <n v="103"/>
    <n v="79.400000000000006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4"/>
    <s v="documentary"/>
    <n v="103"/>
    <n v="193.05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4"/>
    <s v="documentary"/>
    <n v="103"/>
    <n v="86.85"/>
    <x v="1640"/>
    <d v="2013-05-01T04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"/>
    <s v="documentary"/>
    <n v="103"/>
    <n v="133.13999999999999"/>
    <x v="1641"/>
    <d v="2014-02-05T23:04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"/>
    <s v="documentary"/>
    <n v="103"/>
    <n v="91.48"/>
    <x v="1642"/>
    <d v="2013-10-12T01:31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"/>
    <s v="plays"/>
    <n v="103"/>
    <n v="34.75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5"/>
    <s v="nonfiction"/>
    <n v="103"/>
    <n v="77.27"/>
    <x v="1644"/>
    <d v="2013-02-24T21:04: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2"/>
    <s v="rock"/>
    <n v="103"/>
    <n v="102.5"/>
    <x v="1645"/>
    <d v="2014-03-17T02:35:1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2"/>
    <s v="rock"/>
    <n v="103"/>
    <n v="88.33"/>
    <x v="1646"/>
    <d v="2013-07-03T04:59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2"/>
    <s v="rock"/>
    <n v="103"/>
    <n v="28.18"/>
    <x v="1647"/>
    <d v="2012-02-14T19:49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2"/>
    <s v="metal"/>
    <n v="103"/>
    <n v="31.91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2"/>
    <s v="electronic music"/>
    <n v="103"/>
    <n v="69.67"/>
    <x v="1649"/>
    <d v="2014-10-23T00:49:0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2"/>
    <s v="electronic music"/>
    <n v="103"/>
    <n v="50.59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6"/>
    <s v="photobooks"/>
    <n v="103"/>
    <n v="234.79"/>
    <x v="1651"/>
    <d v="2015-12-04T05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6"/>
    <s v="photobooks"/>
    <n v="103"/>
    <n v="148.57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"/>
    <s v="plays"/>
    <n v="103"/>
    <n v="70.86"/>
    <x v="1653"/>
    <d v="2015-07-21T03:00:0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2"/>
    <s v="rock"/>
    <n v="103"/>
    <n v="62.17"/>
    <x v="1654"/>
    <d v="2013-07-26T01:30:3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6"/>
    <s v="photobooks"/>
    <n v="103"/>
    <n v="64.16"/>
    <x v="1655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6"/>
    <s v="photobooks"/>
    <n v="103"/>
    <n v="111.53"/>
    <x v="1656"/>
    <d v="2014-12-19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6"/>
    <s v="photobooks"/>
    <n v="103"/>
    <n v="156.16999999999999"/>
    <x v="1657"/>
    <d v="2015-01-22T18:46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2"/>
    <s v="rock"/>
    <n v="103"/>
    <n v="66.69"/>
    <x v="1658"/>
    <d v="2014-08-03T17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2"/>
    <s v="pop"/>
    <n v="103"/>
    <n v="80.180000000000007"/>
    <x v="1659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2"/>
    <s v="pop"/>
    <n v="103"/>
    <n v="132.44"/>
    <x v="1660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2"/>
    <s v="pop"/>
    <n v="103"/>
    <n v="70.78"/>
    <x v="1661"/>
    <d v="2011-11-28T04:35:3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2"/>
    <s v="pop"/>
    <n v="103"/>
    <n v="44.61"/>
    <x v="1662"/>
    <d v="2010-07-05T04:0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2"/>
    <s v="faith"/>
    <n v="103"/>
    <n v="24"/>
    <x v="1663"/>
    <d v="2017-03-24T05:00:23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6"/>
    <s v="photobooks"/>
    <n v="103"/>
    <n v="168.69"/>
    <x v="1664"/>
    <d v="2015-03-19T17:45: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6"/>
    <s v="photobooks"/>
    <n v="103"/>
    <n v="47.13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"/>
    <s v="rock"/>
    <n v="103"/>
    <n v="73.569999999999993"/>
    <x v="1666"/>
    <d v="2012-05-12T23:54:23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2"/>
    <s v="indie rock"/>
    <n v="103"/>
    <n v="56.36"/>
    <x v="166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2"/>
    <s v="indie rock"/>
    <n v="103"/>
    <n v="77.349999999999994"/>
    <x v="1668"/>
    <d v="2013-05-07T15:3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1669"/>
    <d v="2015-04-17T00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"/>
    <s v="rock"/>
    <n v="103"/>
    <n v="68.010000000000005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"/>
    <s v="rock"/>
    <n v="103"/>
    <n v="65.38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"/>
    <s v="electronic music"/>
    <n v="103"/>
    <n v="33.24"/>
    <x v="1673"/>
    <d v="2012-04-16T06:10:2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1"/>
    <s v="tabletop games"/>
    <n v="103"/>
    <n v="148.08000000000001"/>
    <x v="1674"/>
    <d v="2017-03-12T01:58:35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"/>
    <s v="indie rock"/>
    <n v="103"/>
    <n v="40.08"/>
    <x v="1675"/>
    <d v="2012-05-05T17:25:4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"/>
    <s v="indie rock"/>
    <n v="103"/>
    <n v="28.66"/>
    <x v="1676"/>
    <d v="2012-05-24T01:47:3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"/>
    <s v="indie rock"/>
    <n v="103"/>
    <n v="50.37"/>
    <x v="1677"/>
    <d v="2011-10-12T23:57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"/>
    <s v="indie rock"/>
    <n v="103"/>
    <n v="51.6"/>
    <x v="1678"/>
    <d v="2011-01-16T01:51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"/>
    <s v="classical music"/>
    <n v="103"/>
    <n v="95.74"/>
    <x v="1679"/>
    <d v="2011-10-29T16:12:01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"/>
    <s v="classical music"/>
    <n v="103"/>
    <n v="43.62"/>
    <x v="1680"/>
    <d v="2013-05-31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"/>
    <s v="classical music"/>
    <n v="103"/>
    <n v="67.42"/>
    <x v="1681"/>
    <d v="2012-03-21T20:48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682"/>
    <d v="2013-10-25T23:00: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1683"/>
    <d v="2015-12-09T06:5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1684"/>
    <d v="2015-03-11T23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"/>
    <s v="plays"/>
    <n v="103"/>
    <n v="102.5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"/>
    <s v="plays"/>
    <n v="103"/>
    <n v="73.209999999999994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"/>
    <s v="plays"/>
    <n v="103"/>
    <n v="87.36"/>
    <x v="1687"/>
    <d v="2014-07-08T22:34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"/>
    <s v="plays"/>
    <n v="103"/>
    <n v="60.78"/>
    <x v="1688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"/>
    <s v="musical"/>
    <n v="103"/>
    <n v="175.51"/>
    <x v="1689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"/>
    <s v="musical"/>
    <n v="103"/>
    <n v="47.57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"/>
    <s v="musical"/>
    <n v="103"/>
    <n v="329.2"/>
    <x v="1691"/>
    <d v="2014-08-28T01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"/>
    <s v="spaces"/>
    <n v="103"/>
    <n v="94.41"/>
    <x v="1692"/>
    <d v="2017-01-27T20:05:3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"/>
    <s v="spaces"/>
    <n v="103"/>
    <n v="118.97"/>
    <x v="1693"/>
    <d v="2014-06-16T04:25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"/>
    <s v="spaces"/>
    <n v="103"/>
    <n v="87.7"/>
    <x v="169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"/>
    <s v="spaces"/>
    <n v="103"/>
    <n v="242.28"/>
    <x v="1695"/>
    <d v="2014-07-18T13:09:1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"/>
    <s v="spaces"/>
    <n v="103"/>
    <n v="120.17"/>
    <x v="1696"/>
    <d v="2015-06-11T16:13:0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"/>
    <s v="plays"/>
    <n v="103"/>
    <n v="100.5"/>
    <x v="1697"/>
    <d v="2013-12-13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"/>
    <s v="plays"/>
    <n v="103"/>
    <n v="139.19"/>
    <x v="1698"/>
    <d v="2014-09-26T21:04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"/>
    <s v="plays"/>
    <n v="103"/>
    <n v="36.61"/>
    <x v="1699"/>
    <d v="2015-07-05T16:43:2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"/>
    <s v="plays"/>
    <n v="103"/>
    <n v="85.53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"/>
    <s v="plays"/>
    <n v="103"/>
    <n v="115.87"/>
    <x v="1701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"/>
    <s v="plays"/>
    <n v="103"/>
    <n v="23.87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"/>
    <s v="plays"/>
    <n v="103"/>
    <n v="93.81"/>
    <x v="1703"/>
    <d v="2014-12-22T04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"/>
    <s v="plays"/>
    <n v="103"/>
    <n v="52.55"/>
    <x v="1704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"/>
    <s v="plays"/>
    <n v="103"/>
    <n v="76.03"/>
    <x v="1705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"/>
    <s v="plays"/>
    <n v="103"/>
    <n v="68.67"/>
    <x v="1706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"/>
    <s v="plays"/>
    <n v="103"/>
    <n v="134.26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"/>
    <s v="plays"/>
    <n v="103"/>
    <n v="26.67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"/>
    <s v="plays"/>
    <n v="103"/>
    <n v="173.7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"/>
    <s v="plays"/>
    <n v="103"/>
    <n v="63.57"/>
    <x v="1710"/>
    <d v="2014-11-19T08:27:59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"/>
    <s v="plays"/>
    <n v="103"/>
    <n v="297.02999999999997"/>
    <x v="1711"/>
    <d v="2014-10-04T14:48: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"/>
    <s v="plays"/>
    <n v="103"/>
    <n v="40.29"/>
    <x v="1712"/>
    <d v="2015-02-28T17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"/>
    <s v="plays"/>
    <n v="103"/>
    <n v="59.65"/>
    <x v="1713"/>
    <d v="2015-11-13T20:17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"/>
    <s v="plays"/>
    <n v="103"/>
    <n v="90.68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"/>
    <s v="plays"/>
    <n v="103"/>
    <n v="57.22"/>
    <x v="1715"/>
    <d v="2015-08-09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"/>
    <s v="plays"/>
    <n v="103"/>
    <n v="66.959999999999994"/>
    <x v="1716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"/>
    <s v="plays"/>
    <n v="103"/>
    <n v="44.85"/>
    <x v="1717"/>
    <d v="2015-10-02T18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"/>
    <s v="plays"/>
    <n v="103"/>
    <n v="39.54"/>
    <x v="1718"/>
    <d v="2014-11-08T10:00:4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"/>
    <s v="plays"/>
    <n v="103"/>
    <n v="77.73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"/>
    <s v="plays"/>
    <n v="103"/>
    <n v="39.49"/>
    <x v="1720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"/>
    <s v="plays"/>
    <n v="103"/>
    <n v="53.36"/>
    <x v="1721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"/>
    <s v="plays"/>
    <n v="103"/>
    <n v="62.05"/>
    <x v="1722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"/>
    <s v="plays"/>
    <n v="103"/>
    <n v="66.13"/>
    <x v="1723"/>
    <d v="2015-05-31T12:44:5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"/>
    <s v="plays"/>
    <n v="103"/>
    <n v="83.57"/>
    <x v="1724"/>
    <d v="2014-06-23T18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"/>
    <s v="plays"/>
    <n v="103"/>
    <n v="132.96"/>
    <x v="1725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"/>
    <s v="plays"/>
    <n v="103"/>
    <n v="49.55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"/>
    <s v="musical"/>
    <n v="103"/>
    <n v="172.23"/>
    <x v="1727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"/>
    <s v="musical"/>
    <n v="103"/>
    <n v="106.93"/>
    <x v="1728"/>
    <d v="2014-07-03T04:00: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4"/>
    <s v="television"/>
    <n v="102"/>
    <n v="83.75"/>
    <x v="1729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4"/>
    <s v="television"/>
    <n v="102"/>
    <n v="221.52"/>
    <x v="1730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4"/>
    <s v="shorts"/>
    <n v="102"/>
    <n v="111.38"/>
    <x v="1731"/>
    <d v="2011-04-24T23:34:47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4"/>
    <s v="documentary"/>
    <n v="102"/>
    <n v="154.41999999999999"/>
    <x v="1732"/>
    <d v="2011-10-29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4"/>
    <s v="documentary"/>
    <n v="102"/>
    <n v="85.34"/>
    <x v="1733"/>
    <d v="2011-04-24T23:02:1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4"/>
    <s v="documentary"/>
    <n v="102"/>
    <n v="105.32"/>
    <x v="1734"/>
    <d v="2015-08-01T15:01:4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4"/>
    <s v="documentary"/>
    <n v="102"/>
    <n v="104.82"/>
    <x v="1735"/>
    <d v="2013-05-17T03:5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4"/>
    <s v="documentary"/>
    <n v="102"/>
    <n v="58.41"/>
    <x v="1736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4"/>
    <s v="documentary"/>
    <n v="102"/>
    <n v="119.99"/>
    <x v="1737"/>
    <d v="2015-06-01T02:20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"/>
    <s v="documentary"/>
    <n v="102"/>
    <n v="92.32"/>
    <x v="1738"/>
    <d v="2011-11-19T21:54:1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"/>
    <s v="documentary"/>
    <n v="102"/>
    <n v="68.099999999999994"/>
    <x v="1739"/>
    <d v="2014-10-17T1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3"/>
    <s v="plays"/>
    <n v="102"/>
    <n v="150.15"/>
    <x v="1740"/>
    <d v="2015-12-10T16:51:01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"/>
    <s v="nonfiction"/>
    <n v="102"/>
    <n v="141.41999999999999"/>
    <x v="1741"/>
    <d v="2013-06-11T15:33:26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"/>
    <s v="nonfiction"/>
    <n v="102"/>
    <n v="82.52"/>
    <x v="1742"/>
    <d v="2012-12-13T22:58: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5"/>
    <s v="nonfiction"/>
    <n v="102"/>
    <n v="37.47"/>
    <x v="1743"/>
    <d v="2013-05-20T00:41:0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5"/>
    <s v="nonfiction"/>
    <n v="102"/>
    <n v="134.21"/>
    <x v="1744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5"/>
    <s v="nonfiction"/>
    <n v="102"/>
    <n v="51.47"/>
    <x v="1745"/>
    <d v="2014-07-09T07:55:39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"/>
    <s v="rock"/>
    <n v="102"/>
    <n v="148.78"/>
    <x v="1746"/>
    <d v="2014-04-19T21:04: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"/>
    <s v="electronic music"/>
    <n v="102"/>
    <n v="48.62"/>
    <x v="1747"/>
    <d v="2015-05-18T05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6"/>
    <s v="photobooks"/>
    <n v="102"/>
    <n v="55.37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6"/>
    <s v="photobooks"/>
    <n v="102"/>
    <n v="165.35"/>
    <x v="1749"/>
    <d v="2015-05-31T14:45:2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6"/>
    <s v="photobooks"/>
    <n v="102"/>
    <n v="61.53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"/>
    <s v="rock"/>
    <n v="102"/>
    <n v="82.54"/>
    <x v="1751"/>
    <d v="2011-09-25T19:32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"/>
    <s v="rock"/>
    <n v="102"/>
    <n v="140.86000000000001"/>
    <x v="1752"/>
    <d v="2013-07-24T14:0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"/>
    <s v="rock"/>
    <n v="102"/>
    <n v="246.29"/>
    <x v="1753"/>
    <d v="2013-11-13T17:24:19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3"/>
    <s v="plays"/>
    <n v="102"/>
    <n v="32.270000000000003"/>
    <x v="1754"/>
    <d v="2015-06-20T13:59:3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3"/>
    <s v="plays"/>
    <n v="102"/>
    <n v="127.79"/>
    <x v="1755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3"/>
    <s v="plays"/>
    <n v="102"/>
    <n v="39.83"/>
    <x v="1756"/>
    <d v="2015-07-29T17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5"/>
    <s v="nonfiction"/>
    <n v="102"/>
    <n v="82.42"/>
    <x v="1758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5"/>
    <s v="nonfiction"/>
    <n v="102"/>
    <n v="230.19"/>
    <x v="1759"/>
    <d v="2014-12-18T12:08:53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"/>
    <s v="rock"/>
    <n v="102"/>
    <n v="196.83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5"/>
    <s v="radio &amp; podcasts"/>
    <n v="102"/>
    <n v="33.19"/>
    <x v="1761"/>
    <d v="2011-06-12T00:20:4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"/>
    <s v="rock"/>
    <n v="102"/>
    <n v="39.04"/>
    <x v="1762"/>
    <d v="2012-07-22T01:40:0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"/>
    <s v="rock"/>
    <n v="102"/>
    <n v="107.98"/>
    <x v="1763"/>
    <d v="2014-12-17T07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"/>
    <s v="rock"/>
    <n v="102"/>
    <n v="86.49"/>
    <x v="1764"/>
    <d v="2011-09-24T08:10:5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6"/>
    <s v="photobooks"/>
    <n v="102"/>
    <n v="103.64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"/>
    <s v="rock"/>
    <n v="102"/>
    <n v="67.39"/>
    <x v="1766"/>
    <d v="2014-02-24T16:25:07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"/>
    <s v="rock"/>
    <n v="102"/>
    <n v="50.88"/>
    <x v="1767"/>
    <d v="2014-05-20T04:59:0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"/>
    <s v="rock"/>
    <n v="102"/>
    <n v="51.04"/>
    <x v="1768"/>
    <d v="2014-07-10T23:01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"/>
    <s v="rock"/>
    <n v="102"/>
    <n v="58.21"/>
    <x v="1769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"/>
    <s v="rock"/>
    <n v="102"/>
    <n v="88.04"/>
    <x v="1770"/>
    <d v="2013-05-24T00:30:3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"/>
    <s v="indie rock"/>
    <n v="102"/>
    <n v="42.24"/>
    <x v="1771"/>
    <d v="2014-11-12T22:45:3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"/>
    <s v="indie rock"/>
    <n v="102"/>
    <n v="196.34"/>
    <x v="1772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"/>
    <s v="indie rock"/>
    <n v="102"/>
    <n v="35.549999999999997"/>
    <x v="1773"/>
    <d v="2014-03-04T21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774"/>
    <d v="2015-08-13T08:46: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"/>
    <s v="indie rock"/>
    <n v="102"/>
    <n v="66.83"/>
    <x v="1775"/>
    <d v="2012-12-22T21:30:3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"/>
    <s v="indie rock"/>
    <n v="102"/>
    <n v="43.57"/>
    <x v="1776"/>
    <d v="2012-10-26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"/>
    <s v="electronic music"/>
    <n v="102"/>
    <n v="42.33"/>
    <x v="1777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"/>
    <s v="electronic music"/>
    <n v="102"/>
    <n v="53.42"/>
    <x v="1778"/>
    <d v="2015-08-19T17:15:1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1779"/>
    <d v="2015-12-25T00:0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1780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1781"/>
    <d v="2014-06-11T13:44:0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1782"/>
    <d v="2014-10-28T03:11:0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"/>
    <s v="classical music"/>
    <n v="102"/>
    <n v="177.21"/>
    <x v="1785"/>
    <d v="2014-12-21T04:30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"/>
    <s v="classical music"/>
    <n v="102"/>
    <n v="57.54"/>
    <x v="1786"/>
    <d v="2013-10-18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"/>
    <s v="classical music"/>
    <n v="102"/>
    <n v="165.16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1788"/>
    <d v="2014-04-30T05:00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1789"/>
    <d v="2015-01-15T21:5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3"/>
    <s v="spaces"/>
    <n v="102"/>
    <n v="164.94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3"/>
    <s v="spaces"/>
    <n v="102"/>
    <n v="108"/>
    <x v="1791"/>
    <d v="2015-12-24T15:41:2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3"/>
    <s v="plays"/>
    <n v="102"/>
    <n v="33.94"/>
    <x v="1792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3"/>
    <s v="plays"/>
    <n v="102"/>
    <n v="121.9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3"/>
    <s v="musical"/>
    <n v="102"/>
    <n v="231.66"/>
    <x v="1794"/>
    <d v="2014-09-11T14:01:0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3"/>
    <s v="musical"/>
    <n v="102"/>
    <n v="255.17"/>
    <x v="1795"/>
    <d v="2014-05-25T13:32:3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3"/>
    <s v="plays"/>
    <n v="102"/>
    <n v="58.62"/>
    <x v="1796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3"/>
    <s v="spaces"/>
    <n v="102"/>
    <n v="86.49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"/>
    <s v="plays"/>
    <n v="102"/>
    <n v="62.92"/>
    <x v="1798"/>
    <d v="2012-06-01T22:52:2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"/>
    <s v="plays"/>
    <n v="102"/>
    <n v="80.16"/>
    <x v="1799"/>
    <d v="2014-08-13T04:59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"/>
    <s v="plays"/>
    <n v="102"/>
    <n v="46.71"/>
    <x v="1800"/>
    <d v="2014-09-16T21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"/>
    <s v="plays"/>
    <n v="102"/>
    <n v="106.57"/>
    <x v="180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"/>
    <s v="plays"/>
    <n v="102"/>
    <n v="66.59"/>
    <x v="1802"/>
    <d v="2014-12-31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"/>
    <s v="plays"/>
    <n v="102"/>
    <n v="141.71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"/>
    <s v="plays"/>
    <n v="102"/>
    <n v="52.49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"/>
    <s v="plays"/>
    <n v="102"/>
    <n v="193.62"/>
    <x v="1805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"/>
    <s v="plays"/>
    <n v="102"/>
    <n v="119.19"/>
    <x v="1806"/>
    <d v="2014-11-05T18:48: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"/>
    <s v="plays"/>
    <n v="102"/>
    <n v="177.09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"/>
    <s v="plays"/>
    <n v="102"/>
    <n v="53.18"/>
    <x v="1808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"/>
    <s v="plays"/>
    <n v="102"/>
    <n v="116"/>
    <x v="180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"/>
    <s v="plays"/>
    <n v="102"/>
    <n v="61"/>
    <x v="1810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"/>
    <s v="plays"/>
    <n v="102"/>
    <n v="203.2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"/>
    <s v="plays"/>
    <n v="102"/>
    <n v="125.12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"/>
    <s v="plays"/>
    <n v="102"/>
    <n v="141.29"/>
    <x v="1813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"/>
    <s v="plays"/>
    <n v="102"/>
    <n v="204.05"/>
    <x v="1814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"/>
    <s v="plays"/>
    <n v="102"/>
    <n v="145.65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"/>
    <s v="plays"/>
    <n v="102"/>
    <n v="152.5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"/>
    <s v="plays"/>
    <n v="102"/>
    <n v="136.85"/>
    <x v="1817"/>
    <d v="2017-02-24T13:48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"/>
    <s v="plays"/>
    <n v="102"/>
    <n v="78.209999999999994"/>
    <x v="1818"/>
    <d v="2015-04-01T04:5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"/>
    <s v="plays"/>
    <n v="102"/>
    <n v="55.6"/>
    <x v="1819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"/>
    <s v="plays"/>
    <n v="102"/>
    <n v="85.21"/>
    <x v="1820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"/>
    <s v="plays"/>
    <n v="102"/>
    <n v="69.819999999999993"/>
    <x v="1821"/>
    <d v="2014-07-10T18:35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"/>
    <s v="plays"/>
    <n v="102"/>
    <n v="44.76"/>
    <x v="1822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"/>
    <s v="plays"/>
    <n v="102"/>
    <n v="55.01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"/>
    <s v="plays"/>
    <n v="102"/>
    <n v="88.74"/>
    <x v="1824"/>
    <d v="2014-11-06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"/>
    <s v="plays"/>
    <n v="102"/>
    <n v="40.24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"/>
    <s v="plays"/>
    <n v="102"/>
    <n v="105"/>
    <x v="1826"/>
    <d v="2014-08-23T17:37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"/>
    <s v="plays"/>
    <n v="102"/>
    <n v="137.24"/>
    <x v="1827"/>
    <d v="2014-09-13T04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"/>
    <s v="plays"/>
    <n v="102"/>
    <n v="99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"/>
    <s v="plays"/>
    <n v="102"/>
    <n v="66.150000000000006"/>
    <x v="1829"/>
    <d v="2014-09-07T14:23:4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"/>
    <s v="plays"/>
    <n v="102"/>
    <n v="59.21"/>
    <x v="1830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"/>
    <s v="plays"/>
    <n v="102"/>
    <n v="164.62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"/>
    <s v="plays"/>
    <n v="102"/>
    <n v="24.29"/>
    <x v="1832"/>
    <d v="2015-09-04T09:27:53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"/>
    <s v="plays"/>
    <n v="102"/>
    <n v="61.1"/>
    <x v="1833"/>
    <d v="2014-05-22T22:07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"/>
    <s v="plays"/>
    <n v="102"/>
    <n v="47.41"/>
    <x v="1834"/>
    <d v="2015-08-05T18:36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"/>
    <s v="plays"/>
    <n v="102"/>
    <n v="84.85"/>
    <x v="1835"/>
    <d v="2014-08-16T16:00:5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"/>
    <s v="plays"/>
    <n v="102"/>
    <n v="235.46"/>
    <x v="1836"/>
    <d v="2015-03-19T14:3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"/>
    <s v="plays"/>
    <n v="102"/>
    <n v="53.44"/>
    <x v="1837"/>
    <d v="2014-09-26T22:43:0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"/>
    <s v="plays"/>
    <n v="102"/>
    <n v="106.84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"/>
    <s v="plays"/>
    <n v="102"/>
    <n v="105.52"/>
    <x v="1839"/>
    <d v="2015-05-26T03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"/>
    <s v="plays"/>
    <n v="102"/>
    <n v="72.89"/>
    <x v="1840"/>
    <d v="2014-11-30T19:04:2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"/>
    <s v="musical"/>
    <n v="102"/>
    <n v="59.04"/>
    <x v="1841"/>
    <d v="2014-05-19T05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"/>
    <s v="musical"/>
    <n v="102"/>
    <n v="75.37"/>
    <x v="1842"/>
    <d v="2016-07-24T23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"/>
    <s v="plays"/>
    <n v="102"/>
    <n v="120.12"/>
    <x v="1843"/>
    <d v="2015-07-03T18:22:3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4"/>
    <s v="television"/>
    <n v="101"/>
    <n v="159.82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4"/>
    <s v="television"/>
    <n v="101"/>
    <n v="158.68"/>
    <x v="1845"/>
    <d v="2014-06-25T01:37:5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4"/>
    <s v="television"/>
    <n v="101"/>
    <n v="147.71"/>
    <x v="1846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4"/>
    <s v="television"/>
    <n v="101"/>
    <n v="41.94"/>
    <x v="1847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4"/>
    <s v="television"/>
    <n v="101"/>
    <n v="76.45"/>
    <x v="1848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"/>
    <s v="television"/>
    <n v="101"/>
    <n v="126.69"/>
    <x v="1849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4"/>
    <s v="television"/>
    <n v="101"/>
    <n v="194.23"/>
    <x v="1850"/>
    <d v="2015-12-25T17:07:01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4"/>
    <s v="shorts"/>
    <n v="101"/>
    <n v="186.11"/>
    <x v="1851"/>
    <d v="2012-04-02T18:38:2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4"/>
    <s v="documentary"/>
    <n v="101"/>
    <n v="589.95000000000005"/>
    <x v="1852"/>
    <d v="2012-01-07T18:35:0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4"/>
    <s v="documentary"/>
    <n v="101"/>
    <n v="215.86"/>
    <x v="1853"/>
    <d v="2012-02-15T15:37:1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4"/>
    <s v="documentary"/>
    <n v="101"/>
    <n v="254.39"/>
    <x v="1854"/>
    <d v="2010-02-22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4"/>
    <s v="documentary"/>
    <n v="101"/>
    <n v="201.22"/>
    <x v="1855"/>
    <d v="2014-04-20T16:01:5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4"/>
    <s v="documentary"/>
    <n v="101"/>
    <n v="141.75"/>
    <x v="1856"/>
    <d v="2015-05-01T03:59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4"/>
    <s v="documentary"/>
    <n v="101"/>
    <n v="200.89"/>
    <x v="1857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4"/>
    <s v="documentary"/>
    <n v="101"/>
    <n v="95.7"/>
    <x v="1858"/>
    <d v="2013-12-11T16:14:4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4"/>
    <s v="documentary"/>
    <n v="101"/>
    <n v="146.65"/>
    <x v="1859"/>
    <d v="2015-05-15T19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4"/>
    <s v="documentary"/>
    <n v="101"/>
    <n v="97.9"/>
    <x v="1860"/>
    <d v="2015-03-14T02:05:08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4"/>
    <s v="documentary"/>
    <n v="101"/>
    <n v="139.83000000000001"/>
    <x v="1861"/>
    <d v="2015-07-23T03:11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4"/>
    <s v="documentary"/>
    <n v="101"/>
    <n v="347.85"/>
    <x v="1862"/>
    <d v="2010-05-02T19:22:0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4"/>
    <s v="documentary"/>
    <n v="101"/>
    <n v="287.31"/>
    <x v="1863"/>
    <d v="2012-05-20T19:01:58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4"/>
    <s v="documentary"/>
    <n v="101"/>
    <n v="104.26"/>
    <x v="1864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4"/>
    <s v="documentary"/>
    <n v="101"/>
    <n v="90.62"/>
    <x v="1865"/>
    <d v="2011-09-08T03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"/>
    <s v="documentary"/>
    <n v="101"/>
    <n v="160.16"/>
    <x v="1866"/>
    <d v="2013-11-05T18:39:5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"/>
    <s v="documentary"/>
    <n v="101"/>
    <n v="125.79"/>
    <x v="1867"/>
    <d v="2013-12-22T05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"/>
    <s v="documentary"/>
    <n v="101"/>
    <n v="216.75"/>
    <x v="1868"/>
    <d v="2015-07-23T06:46:3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3"/>
    <s v="plays"/>
    <n v="101"/>
    <n v="63.83"/>
    <x v="1869"/>
    <d v="2017-02-17T16:05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3"/>
    <s v="plays"/>
    <n v="101"/>
    <n v="25.16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1871"/>
    <d v="2014-12-13T00:25:11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872"/>
    <d v="2015-08-23T14:14:5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"/>
    <s v="nonfiction"/>
    <n v="101"/>
    <n v="72.430000000000007"/>
    <x v="1873"/>
    <d v="2013-04-12T01:01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2"/>
    <s v="rock"/>
    <n v="101"/>
    <n v="112.61"/>
    <x v="1874"/>
    <d v="2013-09-15T21:1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2"/>
    <s v="rock"/>
    <n v="101"/>
    <n v="81.069999999999993"/>
    <x v="1875"/>
    <d v="2012-09-17T04:05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2"/>
    <s v="rock"/>
    <n v="101"/>
    <n v="113.88"/>
    <x v="1876"/>
    <d v="2012-03-25T23:55: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2"/>
    <s v="rock"/>
    <n v="101"/>
    <n v="97.99"/>
    <x v="1877"/>
    <d v="2012-01-21T08:13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2"/>
    <s v="rock"/>
    <n v="101"/>
    <n v="109.71"/>
    <x v="1878"/>
    <d v="2013-10-07T01:21:5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2"/>
    <s v="metal"/>
    <n v="101"/>
    <n v="53.89"/>
    <x v="1879"/>
    <d v="2014-11-10T21:07:4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6"/>
    <s v="photobooks"/>
    <n v="101"/>
    <n v="299.22000000000003"/>
    <x v="1880"/>
    <d v="2015-07-08T18:3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6"/>
    <s v="photobooks"/>
    <n v="101"/>
    <n v="211.48"/>
    <x v="1881"/>
    <d v="2015-06-13T12:09:1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6"/>
    <s v="photobooks"/>
    <n v="101"/>
    <n v="168.5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2"/>
    <s v="rock"/>
    <n v="101"/>
    <n v="38.94"/>
    <x v="1883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3"/>
    <s v="plays"/>
    <n v="101"/>
    <n v="65.16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5"/>
    <s v="nonfiction"/>
    <n v="101"/>
    <n v="168.78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5"/>
    <s v="radio &amp; podcasts"/>
    <n v="101"/>
    <n v="44.67"/>
    <x v="1886"/>
    <d v="2014-10-21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6"/>
    <s v="photobooks"/>
    <n v="101"/>
    <n v="67.84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6"/>
    <s v="photobooks"/>
    <n v="101"/>
    <n v="39.92"/>
    <x v="1888"/>
    <d v="2014-07-19T09:14:3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6"/>
    <s v="photobooks"/>
    <n v="101"/>
    <n v="135.66999999999999"/>
    <x v="1889"/>
    <d v="2015-03-19T14:05:2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2"/>
    <s v="rock"/>
    <n v="101"/>
    <n v="137.31"/>
    <x v="1890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2"/>
    <s v="rock"/>
    <n v="101"/>
    <n v="87.83"/>
    <x v="1891"/>
    <d v="2011-03-24T01:40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2"/>
    <s v="rock"/>
    <n v="101"/>
    <n v="52.83"/>
    <x v="1892"/>
    <d v="2014-01-01T05:26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2"/>
    <s v="rock"/>
    <n v="101"/>
    <n v="42.11"/>
    <x v="1893"/>
    <d v="2013-08-27T16:31:29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2"/>
    <s v="rock"/>
    <n v="101"/>
    <n v="74.95"/>
    <x v="1894"/>
    <d v="2013-12-01T21:21:0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2"/>
    <s v="rock"/>
    <n v="101"/>
    <n v="45.88"/>
    <x v="1895"/>
    <d v="2014-06-17T17:41:2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2"/>
    <s v="rock"/>
    <n v="101"/>
    <n v="62.81"/>
    <x v="1896"/>
    <d v="2011-06-02T05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2"/>
    <s v="pop"/>
    <n v="101"/>
    <n v="97.5"/>
    <x v="1897"/>
    <d v="2014-12-19T14:19:0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2"/>
    <s v="pop"/>
    <n v="101"/>
    <n v="47.19"/>
    <x v="1898"/>
    <d v="2014-05-23T16:25: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2"/>
    <s v="pop"/>
    <n v="101"/>
    <n v="100.75"/>
    <x v="1899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2"/>
    <s v="pop"/>
    <n v="101"/>
    <n v="64.709999999999994"/>
    <x v="1900"/>
    <d v="2013-11-24T12:49:53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2"/>
    <s v="pop"/>
    <n v="101"/>
    <n v="26.15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2"/>
    <s v="faith"/>
    <n v="101"/>
    <n v="74.58"/>
    <x v="1902"/>
    <d v="2017-03-29T02:00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2"/>
    <s v="rock"/>
    <n v="101"/>
    <n v="53.16"/>
    <x v="1903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2"/>
    <s v="rock"/>
    <n v="101"/>
    <n v="83.89"/>
    <x v="1904"/>
    <d v="2011-03-03T07:49:2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2"/>
    <s v="rock"/>
    <n v="101"/>
    <n v="76.05"/>
    <x v="1905"/>
    <d v="2011-06-11T03:00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2"/>
    <s v="rock"/>
    <n v="101"/>
    <n v="53.29"/>
    <x v="1906"/>
    <d v="2014-07-18T20:31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2"/>
    <s v="indie rock"/>
    <n v="101"/>
    <n v="41.73"/>
    <x v="1907"/>
    <d v="2012-07-10T23:48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1908"/>
    <d v="2009-11-23T05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909"/>
    <d v="2015-11-25T15:49:11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"/>
    <s v="indie rock"/>
    <n v="101"/>
    <n v="115.09"/>
    <x v="1910"/>
    <d v="2011-12-14T04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"/>
    <s v="indie rock"/>
    <n v="101"/>
    <n v="110.49"/>
    <x v="1911"/>
    <d v="2011-10-07T16:58:5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"/>
    <s v="indie rock"/>
    <n v="101"/>
    <n v="526.46"/>
    <x v="1912"/>
    <d v="2012-10-02T18:40:03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"/>
    <s v="indie rock"/>
    <n v="101"/>
    <n v="91.59"/>
    <x v="1913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"/>
    <s v="indie rock"/>
    <n v="101"/>
    <n v="116.96"/>
    <x v="1914"/>
    <d v="2014-01-01T23:08:5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"/>
    <s v="electronic music"/>
    <n v="101"/>
    <n v="47.22"/>
    <x v="1915"/>
    <d v="2015-11-02T08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"/>
    <s v="electronic music"/>
    <n v="101"/>
    <n v="51.3"/>
    <x v="1916"/>
    <d v="2013-07-27T01:27: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"/>
    <s v="rock"/>
    <n v="101"/>
    <n v="63.03"/>
    <x v="1917"/>
    <d v="2012-05-09T02:00:04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"/>
    <s v="rock"/>
    <n v="101"/>
    <n v="52.95"/>
    <x v="1918"/>
    <d v="2012-03-14T03:59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"/>
    <s v="rock"/>
    <n v="101"/>
    <n v="115.71"/>
    <x v="1919"/>
    <d v="2012-06-28T17:26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"/>
    <s v="indie rock"/>
    <n v="101"/>
    <n v="53.47"/>
    <x v="1920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"/>
    <s v="indie rock"/>
    <n v="101"/>
    <n v="109.11"/>
    <x v="1921"/>
    <d v="2014-08-08T18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"/>
    <s v="indie rock"/>
    <n v="101"/>
    <n v="82.5"/>
    <x v="1922"/>
    <d v="2014-08-29T01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1923"/>
    <d v="2014-06-29T21:31:2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1924"/>
    <d v="2017-03-11T04:50:0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"/>
    <s v="indie rock"/>
    <n v="101"/>
    <n v="38.85"/>
    <x v="1926"/>
    <d v="2012-05-23T15:29:04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"/>
    <s v="classical music"/>
    <n v="101"/>
    <n v="88.44"/>
    <x v="1927"/>
    <d v="2012-07-08T12:29:2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"/>
    <s v="classical music"/>
    <n v="101"/>
    <n v="43.7"/>
    <x v="1928"/>
    <d v="2015-10-08T03:59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29"/>
    <d v="2013-12-23T21:54:1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1930"/>
    <d v="2012-09-21T19:38:14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3"/>
    <s v="spaces"/>
    <n v="101"/>
    <n v="53.95"/>
    <x v="1931"/>
    <d v="2014-06-20T22:01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3"/>
    <s v="plays"/>
    <n v="101"/>
    <n v="126.46"/>
    <x v="1932"/>
    <d v="2015-03-12T04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3"/>
    <s v="plays"/>
    <n v="101"/>
    <n v="36.47"/>
    <x v="1933"/>
    <d v="2015-07-31T16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3"/>
    <s v="musical"/>
    <n v="101"/>
    <n v="162.77000000000001"/>
    <x v="1934"/>
    <d v="2015-05-07T14:01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3"/>
    <s v="musical"/>
    <n v="101"/>
    <n v="90.54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"/>
    <s v="musical"/>
    <n v="101"/>
    <n v="126.72"/>
    <x v="1936"/>
    <d v="2015-01-30T16:53:3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3"/>
    <s v="plays"/>
    <n v="101"/>
    <n v="25.69"/>
    <x v="1937"/>
    <d v="2014-08-06T21:32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3"/>
    <s v="plays"/>
    <n v="101"/>
    <n v="110.22"/>
    <x v="1938"/>
    <d v="2015-01-06T06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"/>
    <s v="spaces"/>
    <n v="101"/>
    <n v="178.53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"/>
    <s v="spaces"/>
    <n v="101"/>
    <n v="116.73"/>
    <x v="1940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"/>
    <s v="spaces"/>
    <n v="101"/>
    <n v="103.17"/>
    <x v="1941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"/>
    <s v="spaces"/>
    <n v="101"/>
    <n v="234.67"/>
    <x v="1942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"/>
    <s v="spaces"/>
    <n v="101"/>
    <n v="162.71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"/>
    <s v="spaces"/>
    <n v="101"/>
    <n v="37.22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"/>
    <s v="plays"/>
    <n v="101"/>
    <n v="33.99"/>
    <x v="1945"/>
    <d v="2011-01-25T04:00:0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"/>
    <s v="plays"/>
    <n v="101"/>
    <n v="98.54"/>
    <x v="1946"/>
    <d v="2014-07-19T05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"/>
    <s v="plays"/>
    <n v="101"/>
    <n v="131.91"/>
    <x v="1947"/>
    <d v="2014-08-25T20:45:0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"/>
    <s v="plays"/>
    <n v="101"/>
    <n v="46.77"/>
    <x v="1948"/>
    <d v="2012-01-31T17:00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"/>
    <s v="plays"/>
    <n v="101"/>
    <n v="256.37"/>
    <x v="1949"/>
    <d v="2017-03-12T2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"/>
    <s v="plays"/>
    <n v="101"/>
    <n v="182.91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"/>
    <s v="plays"/>
    <n v="101"/>
    <n v="131.13999999999999"/>
    <x v="1951"/>
    <d v="2015-09-29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"/>
    <s v="plays"/>
    <n v="101"/>
    <n v="88.74"/>
    <x v="1952"/>
    <d v="2017-02-16T23:0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"/>
    <s v="plays"/>
    <n v="101"/>
    <n v="60.48"/>
    <x v="1953"/>
    <d v="2015-04-04T20:19:1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"/>
    <s v="plays"/>
    <n v="101"/>
    <n v="70.77"/>
    <x v="1954"/>
    <d v="2015-03-26T01:03:2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"/>
    <s v="plays"/>
    <n v="101"/>
    <n v="54.91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"/>
    <s v="plays"/>
    <n v="101"/>
    <n v="66.45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"/>
    <s v="plays"/>
    <n v="101"/>
    <n v="142.28"/>
    <x v="1957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"/>
    <s v="plays"/>
    <n v="101"/>
    <n v="24.55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"/>
    <s v="plays"/>
    <n v="101"/>
    <n v="114.13"/>
    <x v="1959"/>
    <d v="2014-08-30T04:48: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"/>
    <s v="plays"/>
    <n v="101"/>
    <n v="93.61"/>
    <x v="1960"/>
    <d v="2014-07-23T11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"/>
    <s v="plays"/>
    <n v="101"/>
    <n v="56.33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"/>
    <s v="plays"/>
    <n v="101"/>
    <n v="96.19"/>
    <x v="1962"/>
    <d v="2014-08-01T10:01:5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"/>
    <s v="plays"/>
    <n v="101"/>
    <n v="126.72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"/>
    <s v="plays"/>
    <n v="101"/>
    <n v="302.31"/>
    <x v="1964"/>
    <d v="2014-08-19T16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"/>
    <s v="plays"/>
    <n v="101"/>
    <n v="104.99"/>
    <x v="1965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"/>
    <s v="plays"/>
    <n v="101"/>
    <n v="76.650000000000006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"/>
    <s v="plays"/>
    <n v="101"/>
    <n v="72.05"/>
    <x v="1967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"/>
    <s v="plays"/>
    <n v="101"/>
    <n v="103.21"/>
    <x v="1968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"/>
    <s v="plays"/>
    <n v="101"/>
    <n v="84.17"/>
    <x v="1969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"/>
    <s v="plays"/>
    <n v="101"/>
    <n v="41.13"/>
    <x v="1970"/>
    <d v="2015-04-21T17:22:0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"/>
    <s v="plays"/>
    <n v="101"/>
    <n v="33.57"/>
    <x v="1971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"/>
    <s v="plays"/>
    <n v="101"/>
    <n v="145.87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"/>
    <s v="plays"/>
    <n v="101"/>
    <n v="64.47"/>
    <x v="1973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"/>
    <s v="plays"/>
    <n v="101"/>
    <n v="51.79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"/>
    <s v="plays"/>
    <n v="101"/>
    <n v="55.33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"/>
    <s v="plays"/>
    <n v="101"/>
    <n v="35.950000000000003"/>
    <x v="1976"/>
    <d v="2015-09-11T18:19:5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"/>
    <s v="plays"/>
    <n v="101"/>
    <n v="60.33"/>
    <x v="1977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"/>
    <s v="plays"/>
    <n v="101"/>
    <n v="79.89"/>
    <x v="1978"/>
    <d v="2014-11-07T18:3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"/>
    <s v="plays"/>
    <n v="101"/>
    <n v="72.39"/>
    <x v="197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"/>
    <s v="plays"/>
    <n v="101"/>
    <n v="95.95"/>
    <x v="1980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"/>
    <s v="plays"/>
    <n v="101"/>
    <n v="45.11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"/>
    <s v="plays"/>
    <n v="101"/>
    <n v="59.12"/>
    <x v="1982"/>
    <d v="2015-10-05T16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"/>
    <s v="plays"/>
    <n v="101"/>
    <n v="99.34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"/>
    <s v="plays"/>
    <n v="101"/>
    <n v="18.27"/>
    <x v="1984"/>
    <d v="2015-04-29T2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"/>
    <s v="plays"/>
    <n v="101"/>
    <n v="35.49"/>
    <x v="1985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"/>
    <s v="plays"/>
    <n v="101"/>
    <n v="36.07"/>
    <x v="1986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"/>
    <s v="plays"/>
    <n v="101"/>
    <n v="60.91"/>
    <x v="1987"/>
    <d v="2015-08-05T08:43:2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"/>
    <s v="plays"/>
    <n v="101"/>
    <n v="75.5"/>
    <x v="1988"/>
    <d v="2014-07-02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"/>
    <s v="plays"/>
    <n v="101"/>
    <n v="202.85"/>
    <x v="1989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"/>
    <s v="plays"/>
    <n v="101"/>
    <n v="88.25"/>
    <x v="1990"/>
    <d v="2014-07-21T03:59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"/>
    <s v="plays"/>
    <n v="101"/>
    <n v="59.17"/>
    <x v="1991"/>
    <d v="2015-08-29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"/>
    <s v="plays"/>
    <n v="101"/>
    <n v="63"/>
    <x v="1992"/>
    <d v="2014-10-15T14:26:5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"/>
    <s v="plays"/>
    <n v="101"/>
    <n v="310"/>
    <x v="1993"/>
    <d v="2015-05-09T20:47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"/>
    <s v="plays"/>
    <n v="101"/>
    <n v="114.55"/>
    <x v="1994"/>
    <d v="2014-11-05T23:28:04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"/>
    <s v="plays"/>
    <n v="101"/>
    <n v="61.06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"/>
    <s v="musical"/>
    <n v="101"/>
    <n v="267.64999999999998"/>
    <x v="1996"/>
    <d v="2014-06-11T19:33:1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"/>
    <s v="musical"/>
    <n v="101"/>
    <n v="55.5"/>
    <x v="1997"/>
    <d v="2014-05-05T12:36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"/>
    <s v="plays"/>
    <n v="101"/>
    <n v="53.29"/>
    <x v="1998"/>
    <d v="2014-07-30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"/>
    <s v="plays"/>
    <n v="101"/>
    <n v="78.52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"/>
    <s v="plays"/>
    <n v="101"/>
    <n v="1008.24"/>
    <x v="2000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"/>
    <s v="plays"/>
    <n v="101"/>
    <n v="63.28"/>
    <x v="2001"/>
    <d v="2015-07-30T03:25:24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4"/>
    <s v="television"/>
    <n v="100"/>
    <n v="291.79000000000002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4"/>
    <s v="television"/>
    <n v="100"/>
    <n v="171.84"/>
    <x v="2003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4"/>
    <s v="television"/>
    <n v="100"/>
    <n v="80.16"/>
    <x v="2004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4"/>
    <s v="television"/>
    <n v="100"/>
    <n v="169.61"/>
    <x v="2005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4"/>
    <s v="television"/>
    <n v="100"/>
    <n v="13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4"/>
    <s v="television"/>
    <n v="100"/>
    <n v="320.45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"/>
    <s v="television"/>
    <n v="100"/>
    <n v="105.26"/>
    <x v="2008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"/>
    <s v="television"/>
    <n v="100"/>
    <n v="133.33000000000001"/>
    <x v="2009"/>
    <d v="2014-10-07T02:22:17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"/>
    <s v="television"/>
    <n v="100"/>
    <n v="137.93"/>
    <x v="2010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4"/>
    <s v="television"/>
    <n v="100"/>
    <n v="27.27"/>
    <x v="2011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4"/>
    <s v="television"/>
    <n v="100"/>
    <n v="606.82000000000005"/>
    <x v="2012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4"/>
    <s v="shorts"/>
    <n v="100"/>
    <n v="50"/>
    <x v="2013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4"/>
    <s v="shorts"/>
    <n v="100"/>
    <n v="40.01"/>
    <x v="2014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4"/>
    <s v="shorts"/>
    <n v="100"/>
    <n v="71.430000000000007"/>
    <x v="2015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4"/>
    <s v="shorts"/>
    <n v="100"/>
    <n v="31.38"/>
    <x v="2016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4"/>
    <s v="shorts"/>
    <n v="100"/>
    <n v="192.31"/>
    <x v="2017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4"/>
    <s v="shorts"/>
    <n v="100"/>
    <n v="100"/>
    <x v="2018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4"/>
    <s v="shorts"/>
    <n v="100"/>
    <n v="167.49"/>
    <x v="2019"/>
    <d v="2010-06-09T19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4"/>
    <s v="science fiction"/>
    <n v="100"/>
    <n v="500"/>
    <x v="2020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4"/>
    <s v="documentary"/>
    <n v="100"/>
    <n v="100"/>
    <x v="2021"/>
    <d v="2010-07-19T16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4"/>
    <s v="documentary"/>
    <n v="100"/>
    <n v="93.02"/>
    <x v="2022"/>
    <d v="2012-02-24T20:33:5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4"/>
    <s v="documentary"/>
    <n v="100"/>
    <n v="169.85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4"/>
    <s v="documentary"/>
    <n v="100"/>
    <n v="46.23"/>
    <x v="2024"/>
    <d v="2015-08-10T22:49:5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4"/>
    <s v="documentary"/>
    <n v="100"/>
    <n v="71.430000000000007"/>
    <x v="2025"/>
    <d v="2015-05-08T00:52:52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"/>
    <s v="documentary"/>
    <n v="100"/>
    <n v="202.42"/>
    <x v="2026"/>
    <d v="2013-04-08T04:33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"/>
    <s v="documentary"/>
    <n v="100"/>
    <n v="110.07"/>
    <x v="2027"/>
    <d v="2013-06-29T20:13:0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"/>
    <s v="plays"/>
    <n v="100"/>
    <n v="1000"/>
    <x v="2028"/>
    <d v="2014-09-13T09:37: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"/>
    <s v="plays"/>
    <n v="100"/>
    <n v="129.03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3"/>
    <s v="plays"/>
    <n v="100"/>
    <n v="117.88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5"/>
    <s v="nonfiction"/>
    <n v="100"/>
    <n v="143.36000000000001"/>
    <x v="2032"/>
    <d v="2015-12-13T15:01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"/>
    <s v="nonfiction"/>
    <n v="100"/>
    <n v="127.33"/>
    <x v="2033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"/>
    <s v="nonfiction"/>
    <n v="100"/>
    <n v="45.57"/>
    <x v="2034"/>
    <d v="2014-08-10T20:19:2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2"/>
    <s v="rock"/>
    <n v="100"/>
    <n v="50"/>
    <x v="2035"/>
    <d v="2012-08-25T18:11:42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2"/>
    <s v="rock"/>
    <n v="100"/>
    <n v="41.85"/>
    <x v="2036"/>
    <d v="2013-11-07T21:58:0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2"/>
    <s v="rock"/>
    <n v="100"/>
    <n v="178.61"/>
    <x v="2037"/>
    <d v="2012-04-27T16:00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2"/>
    <s v="rock"/>
    <n v="100"/>
    <n v="305.56"/>
    <x v="2038"/>
    <d v="2011-07-23T03:59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2"/>
    <s v="rock"/>
    <n v="100"/>
    <n v="104.65"/>
    <x v="2039"/>
    <d v="2014-12-22T04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2"/>
    <s v="rock"/>
    <n v="100"/>
    <n v="224.13"/>
    <x v="2040"/>
    <d v="2015-05-04T04:01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2"/>
    <s v="rock"/>
    <n v="100"/>
    <n v="126.81"/>
    <x v="2041"/>
    <d v="2012-10-29T07:21:2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2"/>
    <s v="metal"/>
    <n v="100"/>
    <n v="10"/>
    <x v="2042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2"/>
    <s v="metal"/>
    <n v="100"/>
    <n v="18.75"/>
    <x v="2043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2"/>
    <s v="metal"/>
    <n v="100"/>
    <n v="30"/>
    <x v="2044"/>
    <d v="2015-02-16T19:58:2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2"/>
    <s v="metal"/>
    <n v="100"/>
    <n v="50"/>
    <x v="2045"/>
    <d v="2015-11-25T14:57:1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2"/>
    <s v="electronic music"/>
    <n v="100"/>
    <n v="57.38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2"/>
    <s v="rock"/>
    <n v="100"/>
    <n v="190.9"/>
    <x v="2047"/>
    <d v="2014-01-11T21:0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3"/>
    <s v="plays"/>
    <n v="100"/>
    <n v="65.87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"/>
    <s v="plays"/>
    <n v="100"/>
    <n v="50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5"/>
    <s v="nonfiction"/>
    <n v="100"/>
    <n v="40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2"/>
    <s v="rock"/>
    <n v="100"/>
    <n v="81.739999999999995"/>
    <x v="2051"/>
    <d v="2015-03-16T16:35:5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2"/>
    <s v="rock"/>
    <n v="100"/>
    <n v="46.95"/>
    <x v="205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2"/>
    <s v="rock"/>
    <n v="100"/>
    <n v="66.69"/>
    <x v="2053"/>
    <d v="2012-01-28T04:04:19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2"/>
    <s v="rock"/>
    <n v="100"/>
    <n v="172.41"/>
    <x v="2054"/>
    <d v="2012-01-16T05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2"/>
    <s v="rock"/>
    <n v="100"/>
    <n v="94.74"/>
    <x v="2055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2"/>
    <s v="pop"/>
    <n v="100"/>
    <n v="42.86"/>
    <x v="2056"/>
    <d v="2011-06-14T00:35: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2"/>
    <s v="pop"/>
    <n v="100"/>
    <n v="156.77000000000001"/>
    <x v="2057"/>
    <d v="2012-12-13T22:17:32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2"/>
    <s v="faith"/>
    <n v="100"/>
    <n v="171.43"/>
    <x v="2058"/>
    <d v="2017-03-16T21:37:1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6"/>
    <s v="photobooks"/>
    <n v="100"/>
    <n v="89.93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2"/>
    <s v="rock"/>
    <n v="100"/>
    <n v="27.27"/>
    <x v="2060"/>
    <d v="2014-01-31T19:01:0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2"/>
    <s v="rock"/>
    <n v="100"/>
    <n v="75.05"/>
    <x v="2061"/>
    <d v="2014-01-08T02:08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2"/>
    <s v="rock"/>
    <n v="100"/>
    <n v="417.33"/>
    <x v="2062"/>
    <d v="2014-05-09T22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2"/>
    <s v="rock"/>
    <n v="100"/>
    <n v="35.770000000000003"/>
    <x v="2063"/>
    <d v="2011-10-0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2"/>
    <s v="rock"/>
    <n v="100"/>
    <n v="52.63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2"/>
    <s v="rock"/>
    <n v="100"/>
    <n v="37.630000000000003"/>
    <x v="2065"/>
    <d v="2012-10-17T20:17:3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2"/>
    <s v="rock"/>
    <n v="100"/>
    <n v="50.04"/>
    <x v="2066"/>
    <d v="2014-07-28T01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2"/>
    <s v="rock"/>
    <n v="100"/>
    <n v="136.36000000000001"/>
    <x v="2067"/>
    <d v="2014-09-12T18:26:53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2"/>
    <s v="indie rock"/>
    <n v="100"/>
    <n v="42.8"/>
    <x v="2068"/>
    <d v="2011-07-05T00:31:0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"/>
    <s v="indie rock"/>
    <n v="100"/>
    <n v="113.64"/>
    <x v="2069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"/>
    <s v="indie rock"/>
    <n v="100"/>
    <n v="78.95"/>
    <x v="2070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"/>
    <s v="indie rock"/>
    <n v="100"/>
    <n v="188.13"/>
    <x v="2071"/>
    <d v="2012-03-08T02:43:5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"/>
    <s v="indie rock"/>
    <n v="100"/>
    <n v="52.82"/>
    <x v="2072"/>
    <d v="2014-05-28T04:59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"/>
    <s v="indie rock"/>
    <n v="100"/>
    <n v="27.27"/>
    <x v="2073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"/>
    <s v="rock"/>
    <n v="100"/>
    <n v="21.86"/>
    <x v="2074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"/>
    <s v="rock"/>
    <n v="100"/>
    <n v="76.92"/>
    <x v="2075"/>
    <d v="2015-04-18T13:55:2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"/>
    <s v="rock"/>
    <n v="100"/>
    <n v="65.87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"/>
    <s v="electronic music"/>
    <n v="100"/>
    <n v="285.70999999999998"/>
    <x v="2077"/>
    <d v="2013-11-16T05:39:3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"/>
    <s v="tabletop games"/>
    <n v="100"/>
    <n v="43.91"/>
    <x v="2078"/>
    <d v="2015-09-04T19:00:1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"/>
    <s v="rock"/>
    <n v="100"/>
    <n v="107.21"/>
    <x v="2079"/>
    <d v="2013-09-06T03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"/>
    <s v="rock"/>
    <n v="100"/>
    <n v="40.04"/>
    <x v="2080"/>
    <d v="2012-06-26T18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"/>
    <s v="indie rock"/>
    <n v="100"/>
    <n v="48.08"/>
    <x v="2081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"/>
    <s v="indie rock"/>
    <n v="100"/>
    <n v="42.55"/>
    <x v="2082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"/>
    <s v="indie rock"/>
    <n v="100"/>
    <n v="131.58000000000001"/>
    <x v="2083"/>
    <d v="2010-10-11T00:16:1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"/>
    <s v="indie rock"/>
    <n v="100"/>
    <n v="250"/>
    <x v="2084"/>
    <d v="2015-10-10T22:28:0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"/>
    <s v="indie rock"/>
    <n v="100"/>
    <n v="40.04"/>
    <x v="2085"/>
    <d v="2011-08-01T18:46:2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"/>
    <s v="indie rock"/>
    <n v="100"/>
    <n v="39.49"/>
    <x v="2086"/>
    <d v="2012-05-27T01:59:57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"/>
    <s v="indie rock"/>
    <n v="100"/>
    <n v="600"/>
    <x v="2087"/>
    <d v="2013-03-29T22:54:5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"/>
    <s v="classical music"/>
    <n v="100"/>
    <n v="185.19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"/>
    <s v="classical music"/>
    <n v="100"/>
    <n v="100.33"/>
    <x v="2089"/>
    <d v="2012-06-28T20:16:1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"/>
    <s v="classical music"/>
    <n v="100"/>
    <n v="135.41999999999999"/>
    <x v="209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"/>
    <s v="classical music"/>
    <n v="100"/>
    <n v="74.069999999999993"/>
    <x v="2091"/>
    <d v="2015-08-15T03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"/>
    <s v="classical music"/>
    <n v="100"/>
    <n v="169.92"/>
    <x v="2092"/>
    <d v="2015-02-02T21:39:1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"/>
    <s v="classical music"/>
    <n v="100"/>
    <n v="143"/>
    <x v="2093"/>
    <d v="2015-03-06T22:49: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2094"/>
    <d v="2015-03-09T21:49:2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3"/>
    <s v="plays"/>
    <n v="100"/>
    <n v="65.38"/>
    <x v="2095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3"/>
    <s v="plays"/>
    <n v="100"/>
    <n v="92.84"/>
    <x v="2096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"/>
    <s v="plays"/>
    <n v="100"/>
    <n v="28.57"/>
    <x v="2097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"/>
    <s v="plays"/>
    <n v="100"/>
    <n v="63.83"/>
    <x v="2098"/>
    <d v="2015-03-27T15:24:52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3"/>
    <s v="plays"/>
    <n v="100"/>
    <n v="98.31"/>
    <x v="2099"/>
    <d v="2015-10-02T23:0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"/>
    <s v="plays"/>
    <n v="100"/>
    <n v="272.73"/>
    <x v="2100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"/>
    <s v="plays"/>
    <n v="100"/>
    <n v="40.479999999999997"/>
    <x v="2101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"/>
    <s v="musical"/>
    <n v="100"/>
    <n v="83.33"/>
    <x v="210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"/>
    <s v="musical"/>
    <n v="100"/>
    <n v="30"/>
    <x v="2103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"/>
    <s v="musical"/>
    <n v="100"/>
    <n v="41.67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3"/>
    <s v="plays"/>
    <n v="100"/>
    <n v="74.53"/>
    <x v="2105"/>
    <d v="2014-08-31T15:47:5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3"/>
    <s v="plays"/>
    <n v="100"/>
    <n v="70.88"/>
    <x v="2106"/>
    <d v="2014-11-27T03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3"/>
    <s v="spaces"/>
    <n v="100"/>
    <n v="115.08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"/>
    <s v="spaces"/>
    <n v="100"/>
    <n v="35.71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"/>
    <s v="spaces"/>
    <n v="100"/>
    <n v="370.37"/>
    <x v="2109"/>
    <d v="2016-01-07T13:47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3"/>
    <s v="spaces"/>
    <n v="100"/>
    <n v="45.59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"/>
    <s v="spaces"/>
    <n v="100"/>
    <n v="62.5"/>
    <x v="2111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"/>
    <s v="spaces"/>
    <n v="100"/>
    <n v="51.72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"/>
    <s v="plays"/>
    <n v="100"/>
    <n v="103.35"/>
    <x v="2113"/>
    <d v="2014-09-10T20:09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"/>
    <s v="plays"/>
    <n v="100"/>
    <n v="41.67"/>
    <x v="2114"/>
    <d v="2014-07-16T23:27:2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"/>
    <s v="plays"/>
    <n v="100"/>
    <n v="127.81"/>
    <x v="2115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"/>
    <s v="plays"/>
    <n v="100"/>
    <n v="262.11"/>
    <x v="2116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"/>
    <s v="plays"/>
    <n v="100"/>
    <n v="57.17"/>
    <x v="2117"/>
    <d v="2015-07-11T14:3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"/>
    <s v="plays"/>
    <n v="100"/>
    <n v="168.25"/>
    <x v="2118"/>
    <d v="2015-03-22T22:35:4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"/>
    <s v="plays"/>
    <n v="100"/>
    <n v="34.92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"/>
    <s v="plays"/>
    <n v="100"/>
    <n v="67.650000000000006"/>
    <x v="2120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"/>
    <s v="plays"/>
    <n v="100"/>
    <n v="150.41999999999999"/>
    <x v="2121"/>
    <d v="2015-02-09T04:3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"/>
    <s v="plays"/>
    <n v="100"/>
    <n v="73.53"/>
    <x v="2122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"/>
    <s v="plays"/>
    <n v="100"/>
    <n v="48.44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"/>
    <s v="plays"/>
    <n v="100"/>
    <n v="125.09"/>
    <x v="2124"/>
    <d v="2015-07-27T22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"/>
    <s v="plays"/>
    <n v="100"/>
    <n v="209.84"/>
    <x v="2125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"/>
    <s v="plays"/>
    <n v="100"/>
    <n v="61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"/>
    <s v="plays"/>
    <n v="100"/>
    <n v="93.98"/>
    <x v="2127"/>
    <d v="2014-08-08T13:54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"/>
    <s v="plays"/>
    <n v="100"/>
    <n v="72.290000000000006"/>
    <x v="2128"/>
    <d v="2014-07-19T20:38:5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"/>
    <s v="plays"/>
    <n v="100"/>
    <n v="79.62"/>
    <x v="2129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"/>
    <s v="plays"/>
    <n v="100"/>
    <n v="27.78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"/>
    <s v="plays"/>
    <n v="100"/>
    <n v="119.64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"/>
    <s v="plays"/>
    <n v="100"/>
    <n v="69.819999999999993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"/>
    <s v="plays"/>
    <n v="100"/>
    <n v="66.83"/>
    <x v="2133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"/>
    <s v="plays"/>
    <n v="100"/>
    <n v="176.47"/>
    <x v="2134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"/>
    <s v="plays"/>
    <n v="100"/>
    <n v="421.11"/>
    <x v="2135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"/>
    <s v="plays"/>
    <n v="100"/>
    <n v="93.76"/>
    <x v="2136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"/>
    <s v="plays"/>
    <n v="100"/>
    <n v="133.33000000000001"/>
    <x v="2137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"/>
    <s v="plays"/>
    <n v="100"/>
    <n v="41.67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"/>
    <s v="plays"/>
    <n v="100"/>
    <n v="118.13"/>
    <x v="2139"/>
    <d v="2014-08-28T22:53:3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"/>
    <s v="plays"/>
    <n v="100"/>
    <n v="117.65"/>
    <x v="2140"/>
    <d v="2015-06-25T11:05:2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"/>
    <s v="plays"/>
    <n v="100"/>
    <n v="110.23"/>
    <x v="2141"/>
    <d v="2014-07-16T11:49:3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"/>
    <s v="plays"/>
    <n v="100"/>
    <n v="115.38"/>
    <x v="2142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"/>
    <s v="plays"/>
    <n v="100"/>
    <n v="22.22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"/>
    <s v="plays"/>
    <n v="100"/>
    <n v="37.78"/>
    <x v="2144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"/>
    <s v="plays"/>
    <n v="100"/>
    <n v="51.72"/>
    <x v="2145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"/>
    <s v="plays"/>
    <n v="100"/>
    <n v="95.24"/>
    <x v="2146"/>
    <d v="2014-08-18T17:32:33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"/>
    <s v="plays"/>
    <n v="100"/>
    <n v="134.15"/>
    <x v="2147"/>
    <d v="2014-06-17T0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"/>
    <s v="plays"/>
    <n v="100"/>
    <n v="31.25"/>
    <x v="2148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"/>
    <s v="plays"/>
    <n v="100"/>
    <n v="64.52"/>
    <x v="2149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"/>
    <s v="plays"/>
    <n v="100"/>
    <n v="148.47999999999999"/>
    <x v="2150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"/>
    <s v="plays"/>
    <n v="100"/>
    <n v="51.72"/>
    <x v="2151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"/>
    <s v="plays"/>
    <n v="100"/>
    <n v="30.77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"/>
    <s v="plays"/>
    <n v="100"/>
    <n v="125"/>
    <x v="215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"/>
    <s v="plays"/>
    <n v="100"/>
    <n v="58.82"/>
    <x v="2154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"/>
    <s v="plays"/>
    <n v="100"/>
    <n v="227.27"/>
    <x v="2155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"/>
    <s v="plays"/>
    <n v="100"/>
    <n v="307.69"/>
    <x v="2156"/>
    <d v="2014-07-04T11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"/>
    <s v="plays"/>
    <n v="100"/>
    <n v="41.03"/>
    <x v="2157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"/>
    <s v="plays"/>
    <n v="100"/>
    <n v="125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"/>
    <s v="plays"/>
    <n v="100"/>
    <n v="104.17"/>
    <x v="2159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"/>
    <s v="plays"/>
    <n v="100"/>
    <n v="31.38"/>
    <x v="2160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"/>
    <s v="plays"/>
    <n v="100"/>
    <n v="38.65"/>
    <x v="2161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"/>
    <s v="plays"/>
    <n v="100"/>
    <n v="171.43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"/>
    <s v="plays"/>
    <n v="100"/>
    <n v="110.5"/>
    <x v="2163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"/>
    <s v="plays"/>
    <n v="100"/>
    <n v="179.28"/>
    <x v="2164"/>
    <d v="2014-05-05T06:38:3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"/>
    <s v="plays"/>
    <n v="100"/>
    <n v="122.54"/>
    <x v="2165"/>
    <d v="2015-01-08T16:31:36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"/>
    <s v="plays"/>
    <n v="100"/>
    <n v="55.56"/>
    <x v="2166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"/>
    <s v="plays"/>
    <n v="100"/>
    <n v="20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"/>
    <s v="plays"/>
    <n v="100"/>
    <n v="40.549999999999997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"/>
    <s v="plays"/>
    <n v="100"/>
    <n v="35.71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"/>
    <s v="plays"/>
    <n v="100"/>
    <n v="33.33"/>
    <x v="2170"/>
    <d v="2014-07-30T11:18:3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"/>
    <s v="plays"/>
    <n v="100"/>
    <n v="68.53"/>
    <x v="2171"/>
    <d v="2014-10-20T08:00:3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"/>
    <s v="plays"/>
    <n v="100"/>
    <n v="81.67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"/>
    <s v="plays"/>
    <n v="100"/>
    <n v="29.63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"/>
    <s v="plays"/>
    <n v="100"/>
    <n v="62.5"/>
    <x v="2174"/>
    <d v="2014-06-28T14:09:3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"/>
    <s v="plays"/>
    <n v="100"/>
    <n v="47.67"/>
    <x v="2175"/>
    <d v="2014-09-28T03:23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"/>
    <s v="plays"/>
    <n v="100"/>
    <n v="68.97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"/>
    <s v="plays"/>
    <n v="100"/>
    <n v="550.04"/>
    <x v="2177"/>
    <d v="2014-10-05T07:00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"/>
    <s v="plays"/>
    <n v="100"/>
    <n v="29.41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"/>
    <s v="plays"/>
    <n v="100"/>
    <n v="11.36"/>
    <x v="2179"/>
    <d v="2014-12-23T21:08:4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"/>
    <s v="plays"/>
    <n v="100"/>
    <n v="31.58"/>
    <x v="2180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"/>
    <s v="plays"/>
    <n v="100"/>
    <n v="145.16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"/>
    <s v="plays"/>
    <n v="100"/>
    <n v="200.49"/>
    <x v="2182"/>
    <d v="2014-06-27T05:14:15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"/>
    <s v="plays"/>
    <n v="100"/>
    <n v="121.36"/>
    <x v="2183"/>
    <d v="2015-01-11T20:53:3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"/>
    <s v="plays"/>
    <n v="100"/>
    <n v="38.590000000000003"/>
    <x v="2184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"/>
    <s v="musical"/>
    <n v="100"/>
    <n v="215.25"/>
    <x v="2185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"/>
    <s v="musical"/>
    <n v="100"/>
    <n v="166.67"/>
    <x v="2186"/>
    <d v="2015-08-10T23:00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"/>
    <s v="musical"/>
    <n v="100"/>
    <n v="64.94"/>
    <x v="2187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"/>
    <s v="musical"/>
    <n v="100"/>
    <n v="55.56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"/>
    <s v="musical"/>
    <n v="100"/>
    <n v="73.33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"/>
    <s v="musical"/>
    <n v="100"/>
    <n v="100"/>
    <x v="2190"/>
    <d v="2015-06-13T22:20:1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"/>
    <s v="musical"/>
    <n v="100"/>
    <n v="100"/>
    <x v="2191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"/>
    <s v="musical"/>
    <n v="100"/>
    <n v="143.21"/>
    <x v="2192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"/>
    <s v="musical"/>
    <n v="100"/>
    <n v="35.1"/>
    <x v="2193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"/>
    <s v="plays"/>
    <n v="100"/>
    <n v="41.67"/>
    <x v="2194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"/>
    <s v="plays"/>
    <n v="100"/>
    <n v="50"/>
    <x v="2195"/>
    <d v="2015-08-20T23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"/>
    <s v="plays"/>
    <n v="100"/>
    <n v="178.57"/>
    <x v="2196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"/>
    <s v="plays"/>
    <n v="100"/>
    <n v="62.63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x v="3"/>
    <s v="musical"/>
    <n v="90"/>
    <n v="145.41"/>
    <x v="2199"/>
    <d v="2015-04-20T21:09:25"/>
    <x v="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x v="3"/>
    <s v="plays"/>
    <n v="86"/>
    <n v="248.5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2201"/>
    <d v="2014-12-17T20:43:4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x v="0"/>
    <s v="wearables"/>
    <n v="83"/>
    <n v="301.94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x v="0"/>
    <s v="wearables"/>
    <n v="82"/>
    <n v="120.39"/>
    <x v="2203"/>
    <d v="2013-11-22T16:00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x v="0"/>
    <s v="wearables"/>
    <n v="79"/>
    <n v="117.7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x v="6"/>
    <s v="places"/>
    <n v="79"/>
    <n v="131.66999999999999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x v="3"/>
    <s v="plays"/>
    <n v="78"/>
    <n v="105.54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x v="2"/>
    <s v="indie rock"/>
    <n v="75"/>
    <n v="35.71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2209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3"/>
    <s v="plays"/>
    <n v="75"/>
    <n v="251.33"/>
    <x v="2210"/>
    <d v="2017-03-19T06:00:0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x v="0"/>
    <s v="wearables"/>
    <n v="73"/>
    <n v="405.5"/>
    <x v="2211"/>
    <d v="2015-10-15T02:30:53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x v="1"/>
    <s v="mobile games"/>
    <n v="72"/>
    <n v="49.12"/>
    <x v="2212"/>
    <d v="2014-11-20T19:48:2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x v="3"/>
    <s v="plays"/>
    <n v="71"/>
    <n v="106.97"/>
    <x v="2213"/>
    <d v="2015-04-02T01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x v="5"/>
    <s v="fiction"/>
    <n v="70"/>
    <n v="39"/>
    <x v="2214"/>
    <d v="2014-02-23T18:43: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x v="3"/>
    <s v="plays"/>
    <n v="70"/>
    <n v="63.56"/>
    <x v="2216"/>
    <d v="2015-02-01T02:54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x v="2"/>
    <s v="jazz"/>
    <n v="68"/>
    <n v="46.59"/>
    <x v="2217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x v="2"/>
    <s v="faith"/>
    <n v="68"/>
    <n v="122.14"/>
    <x v="2218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x v="6"/>
    <s v="photobooks"/>
    <n v="68"/>
    <n v="48.25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"/>
    <s v="spaces"/>
    <n v="68"/>
    <n v="244.8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x v="3"/>
    <s v="spaces"/>
    <n v="67"/>
    <n v="99.76"/>
    <x v="222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x v="3"/>
    <s v="plays"/>
    <n v="67"/>
    <n v="63.13"/>
    <x v="2222"/>
    <d v="2015-06-26T13:25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2223"/>
    <d v="2014-12-04T10:58:54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x v="2"/>
    <s v="faith"/>
    <n v="65"/>
    <n v="118.36"/>
    <x v="2224"/>
    <d v="2015-02-16T03:21:13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x v="6"/>
    <s v="photobooks"/>
    <n v="65"/>
    <n v="170.63"/>
    <x v="2225"/>
    <d v="2014-10-24T23:26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x v="3"/>
    <s v="musical"/>
    <n v="65"/>
    <n v="14.44"/>
    <x v="2226"/>
    <d v="2015-06-10T09:58:22"/>
    <x v="3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x v="4"/>
    <s v="animation"/>
    <n v="64"/>
    <n v="40"/>
    <x v="2227"/>
    <d v="2015-05-13T16:53:35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x v="1"/>
    <s v="video games"/>
    <n v="63"/>
    <n v="48.28"/>
    <x v="2228"/>
    <d v="2014-09-11T09:04:1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x v="0"/>
    <s v="makerspaces"/>
    <n v="63"/>
    <n v="128.62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x v="3"/>
    <s v="plays"/>
    <n v="62"/>
    <n v="486.43"/>
    <x v="2230"/>
    <d v="2014-08-09T05:37:12"/>
    <x v="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x v="6"/>
    <s v="photobooks"/>
    <n v="61"/>
    <n v="109.94"/>
    <x v="2231"/>
    <d v="2015-08-10T06:59:00"/>
    <x v="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x v="3"/>
    <s v="plays"/>
    <n v="61"/>
    <n v="203.67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x v="3"/>
    <s v="plays"/>
    <n v="61"/>
    <n v="179.12"/>
    <x v="2233"/>
    <d v="2015-09-28T02:49:10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x v="4"/>
    <s v="drama"/>
    <n v="60"/>
    <n v="3000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3"/>
    <s v="spaces"/>
    <n v="60"/>
    <n v="65"/>
    <x v="2235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x v="3"/>
    <s v="spaces"/>
    <n v="60"/>
    <n v="61.31"/>
    <x v="2236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x v="3"/>
    <s v="musical"/>
    <n v="60"/>
    <n v="174"/>
    <x v="2237"/>
    <d v="2014-12-16T22:32:09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x v="3"/>
    <s v="plays"/>
    <n v="60"/>
    <n v="60"/>
    <x v="2238"/>
    <d v="2015-12-01T05:59:00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x v="0"/>
    <s v="wearables"/>
    <n v="59"/>
    <n v="153.43"/>
    <x v="2239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x v="6"/>
    <s v="photobooks"/>
    <n v="59"/>
    <n v="72.17"/>
    <x v="2240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x v="0"/>
    <s v="gadgets"/>
    <n v="59"/>
    <n v="70.599999999999994"/>
    <x v="2241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x v="3"/>
    <s v="musical"/>
    <n v="59"/>
    <n v="53.08"/>
    <x v="2242"/>
    <d v="2015-02-12T14:15:42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x v="4"/>
    <s v="drama"/>
    <n v="58"/>
    <n v="54.29"/>
    <x v="2243"/>
    <d v="2015-02-08T19:38:4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x v="0"/>
    <s v="wearables"/>
    <n v="58"/>
    <n v="343.15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"/>
    <s v="spaces"/>
    <n v="58"/>
    <n v="58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x v="6"/>
    <s v="photobooks"/>
    <n v="57"/>
    <n v="150.5"/>
    <x v="2246"/>
    <d v="2014-10-14T18:43:14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x v="3"/>
    <s v="spaces"/>
    <n v="57"/>
    <n v="43"/>
    <x v="2247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x v="3"/>
    <s v="plays"/>
    <n v="57"/>
    <n v="59.58"/>
    <x v="2248"/>
    <d v="2015-03-28T22:07:0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x v="4"/>
    <s v="drama"/>
    <n v="56"/>
    <n v="331.54"/>
    <x v="2249"/>
    <d v="2015-04-22T22:00:37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x v="0"/>
    <s v="wearables"/>
    <n v="56"/>
    <n v="790.84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x v="3"/>
    <s v="musical"/>
    <n v="55"/>
    <n v="109.04"/>
    <x v="2251"/>
    <d v="2015-12-14T05:59:00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x v="0"/>
    <s v="gadgets"/>
    <n v="53"/>
    <n v="2928.93"/>
    <x v="2252"/>
    <d v="2017-02-10T06:28:5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"/>
    <s v="musical"/>
    <n v="53"/>
    <n v="44.76"/>
    <x v="2253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x v="3"/>
    <s v="plays"/>
    <n v="53"/>
    <n v="88.33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x v="6"/>
    <s v="photobooks"/>
    <n v="52"/>
    <n v="94.19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x v="5"/>
    <s v="children's books"/>
    <n v="52"/>
    <n v="17.329999999999998"/>
    <x v="225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3"/>
    <s v="plays"/>
    <n v="52"/>
    <n v="32.25"/>
    <x v="2257"/>
    <d v="2017-04-16T20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x v="3"/>
    <s v="musical"/>
    <n v="52"/>
    <n v="49.21"/>
    <x v="2258"/>
    <d v="2014-09-06T21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x v="4"/>
    <s v="drama"/>
    <n v="51"/>
    <n v="117.68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x v="5"/>
    <s v="fiction"/>
    <n v="51"/>
    <n v="63.12"/>
    <x v="2260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2"/>
    <s v="world music"/>
    <n v="51"/>
    <n v="74.62"/>
    <x v="2261"/>
    <d v="2014-11-03T05:59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x v="3"/>
    <s v="musical"/>
    <n v="51"/>
    <n v="147.88"/>
    <x v="2262"/>
    <d v="2014-09-23T03:59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x v="4"/>
    <s v="animation"/>
    <n v="50"/>
    <n v="51.22"/>
    <x v="2263"/>
    <d v="2013-01-29T04:44:32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x v="0"/>
    <s v="makerspaces"/>
    <n v="50"/>
    <n v="117.56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x v="3"/>
    <s v="plays"/>
    <n v="50"/>
    <n v="60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2266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x v="6"/>
    <s v="nature"/>
    <n v="49"/>
    <n v="132.19"/>
    <x v="2267"/>
    <d v="2014-10-01T03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x v="6"/>
    <s v="photobooks"/>
    <n v="49"/>
    <n v="42.16"/>
    <x v="2268"/>
    <d v="2015-02-28T07:32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x v="3"/>
    <s v="plays"/>
    <n v="49"/>
    <n v="47.26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2"/>
    <s v="faith"/>
    <n v="48"/>
    <n v="159.33000000000001"/>
    <x v="2270"/>
    <d v="2017-03-26T23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x v="6"/>
    <s v="photobooks"/>
    <n v="48"/>
    <n v="31.21"/>
    <x v="2271"/>
    <d v="2014-12-15T13:12:57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x v="6"/>
    <s v="photobooks"/>
    <n v="48"/>
    <n v="94.28"/>
    <x v="2272"/>
    <d v="2015-06-27T21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7"/>
    <s v="small batch"/>
    <n v="48"/>
    <n v="30"/>
    <x v="2273"/>
    <d v="2017-03-20T18:07:2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x v="3"/>
    <s v="plays"/>
    <n v="48"/>
    <n v="62"/>
    <x v="2274"/>
    <d v="2014-08-01T07:00:00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x v="0"/>
    <s v="wearables"/>
    <n v="47"/>
    <n v="1272.73"/>
    <x v="2275"/>
    <d v="2017-02-09T07:16:47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2276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x v="0"/>
    <s v="gadgets"/>
    <n v="47"/>
    <n v="34.1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x v="0"/>
    <s v="gadgets"/>
    <n v="47"/>
    <n v="29.63"/>
    <x v="2278"/>
    <d v="2015-05-19T21:00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x v="3"/>
    <s v="plays"/>
    <n v="47"/>
    <n v="166.06"/>
    <x v="2279"/>
    <d v="2014-07-01T22:3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x v="0"/>
    <s v="wearables"/>
    <n v="46"/>
    <n v="20.34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x v="0"/>
    <s v="wearables"/>
    <n v="46"/>
    <n v="136.46"/>
    <x v="2281"/>
    <d v="2017-03-14T14:02:3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x v="0"/>
    <s v="wearables"/>
    <n v="46"/>
    <n v="164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x v="6"/>
    <s v="photobooks"/>
    <n v="46"/>
    <n v="58.62"/>
    <x v="2283"/>
    <d v="2014-08-03T15:48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x v="6"/>
    <s v="photobooks"/>
    <n v="46"/>
    <n v="88.31"/>
    <x v="2284"/>
    <d v="2014-11-29T14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3"/>
    <s v="spaces"/>
    <n v="46"/>
    <n v="34.130000000000003"/>
    <x v="2285"/>
    <d v="2017-04-07T17:35:3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x v="3"/>
    <s v="musical"/>
    <n v="46"/>
    <n v="70.83"/>
    <x v="2286"/>
    <d v="2015-04-23T05:40:07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x v="4"/>
    <s v="drama"/>
    <n v="45"/>
    <n v="185.83"/>
    <x v="2287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x v="6"/>
    <s v="nature"/>
    <n v="45"/>
    <n v="56.42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2"/>
    <s v="faith"/>
    <n v="44"/>
    <n v="253.14"/>
    <x v="2290"/>
    <d v="2017-04-09T11:49:5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x v="3"/>
    <s v="plays"/>
    <n v="44"/>
    <n v="57.17"/>
    <x v="2291"/>
    <d v="2015-10-04T15:45:4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x v="0"/>
    <s v="wearables"/>
    <n v="43"/>
    <n v="89.19"/>
    <x v="2292"/>
    <d v="2015-08-20T20:00:39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x v="2"/>
    <s v="faith"/>
    <n v="43"/>
    <n v="34.020000000000003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x v="1"/>
    <s v="mobile games"/>
    <n v="43"/>
    <n v="58.08"/>
    <x v="2294"/>
    <d v="2014-05-04T17:11:4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x v="0"/>
    <s v="gadgets"/>
    <n v="43"/>
    <n v="215.96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x v="0"/>
    <s v="gadgets"/>
    <n v="43"/>
    <n v="40.98"/>
    <x v="2296"/>
    <d v="2015-10-21T23:00:00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x v="4"/>
    <s v="drama"/>
    <n v="42"/>
    <n v="77.11"/>
    <x v="2297"/>
    <d v="2015-10-10T21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x v="2"/>
    <s v="jazz"/>
    <n v="42"/>
    <n v="34.18"/>
    <x v="2298"/>
    <d v="2013-10-16T09:59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x v="0"/>
    <s v="wearables"/>
    <n v="42"/>
    <n v="364.35"/>
    <x v="2299"/>
    <d v="2017-02-20T19:00:00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x v="6"/>
    <s v="people"/>
    <n v="42"/>
    <n v="83.43"/>
    <x v="2300"/>
    <d v="2015-03-01T15:21:16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x v="3"/>
    <s v="plays"/>
    <n v="42"/>
    <n v="29.79"/>
    <x v="2301"/>
    <d v="2015-05-07T17:11:5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x v="3"/>
    <s v="plays"/>
    <n v="42"/>
    <n v="105.03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x v="3"/>
    <s v="spaces"/>
    <n v="42"/>
    <n v="79.87"/>
    <x v="2303"/>
    <d v="2014-10-19T05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x v="5"/>
    <s v="fiction"/>
    <n v="41"/>
    <n v="31.85"/>
    <x v="2304"/>
    <d v="2013-12-26T23:54:54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x v="2"/>
    <s v="jazz"/>
    <n v="41"/>
    <n v="28.58"/>
    <x v="2305"/>
    <d v="2013-02-04T11:55:2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x v="2"/>
    <s v="indie rock"/>
    <n v="41"/>
    <n v="29.29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x v="2"/>
    <s v="indie rock"/>
    <n v="41"/>
    <n v="143.82"/>
    <x v="2307"/>
    <d v="2010-08-01T04:00:00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x v="1"/>
    <s v="video games"/>
    <n v="41"/>
    <n v="23.57"/>
    <x v="2308"/>
    <d v="2012-04-04T16:46:15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5"/>
    <s v="art books"/>
    <n v="41"/>
    <n v="47.77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x v="6"/>
    <s v="photobooks"/>
    <n v="41"/>
    <n v="120.77"/>
    <x v="2310"/>
    <d v="2017-02-11T16:20:3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x v="7"/>
    <s v="food trucks"/>
    <n v="41"/>
    <n v="84.06"/>
    <x v="2311"/>
    <d v="2015-01-19T02:39:5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x v="3"/>
    <s v="plays"/>
    <n v="41"/>
    <n v="81.319999999999993"/>
    <x v="2312"/>
    <d v="2014-06-03T06:59:00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x v="4"/>
    <s v="drama"/>
    <n v="40"/>
    <n v="25.71"/>
    <x v="2313"/>
    <d v="2015-03-24T00:08:4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x v="4"/>
    <s v="drama"/>
    <n v="40"/>
    <n v="80.2"/>
    <x v="2314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x v="2"/>
    <s v="indie rock"/>
    <n v="40"/>
    <n v="83.38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x v="2"/>
    <s v="indie rock"/>
    <n v="40"/>
    <n v="44.44"/>
    <x v="2316"/>
    <d v="2015-08-28T04:00:00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x v="0"/>
    <s v="wearables"/>
    <n v="40"/>
    <n v="99.86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x v="1"/>
    <s v="mobile games"/>
    <n v="40"/>
    <n v="253.21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2319"/>
    <d v="2017-03-13T03:40:05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2320"/>
    <d v="2015-11-06T01:00:00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x v="6"/>
    <s v="photobooks"/>
    <n v="40"/>
    <n v="78.44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x v="6"/>
    <s v="photobooks"/>
    <n v="40"/>
    <n v="60.24"/>
    <x v="2322"/>
    <d v="2015-01-31T03:25:0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x v="4"/>
    <s v="animation"/>
    <n v="39"/>
    <n v="393.59"/>
    <x v="2323"/>
    <d v="2015-02-19T21:19:4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x v="0"/>
    <s v="wearables"/>
    <n v="39"/>
    <n v="788.53"/>
    <x v="2324"/>
    <d v="2015-01-14T04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x v="2"/>
    <s v="indie rock"/>
    <n v="39"/>
    <n v="147.81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x v="0"/>
    <s v="wearables"/>
    <n v="39"/>
    <n v="113.63"/>
    <x v="2326"/>
    <d v="2015-01-19T04:11:05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x v="1"/>
    <s v="video games"/>
    <n v="39"/>
    <n v="40.479999999999997"/>
    <x v="2327"/>
    <d v="2013-11-26T06:30:59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x v="6"/>
    <s v="photobooks"/>
    <n v="39"/>
    <n v="133.9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x v="0"/>
    <s v="gadgets"/>
    <n v="39"/>
    <n v="117.49"/>
    <x v="2329"/>
    <d v="2015-10-31T22:45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7"/>
    <s v="small batch"/>
    <n v="39"/>
    <n v="64.53"/>
    <x v="2330"/>
    <d v="2017-04-04T05:15:01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x v="7"/>
    <s v="food trucks"/>
    <n v="39"/>
    <n v="83.57"/>
    <x v="2331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x v="3"/>
    <s v="spaces"/>
    <n v="39"/>
    <n v="69.53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x v="2"/>
    <s v="jazz"/>
    <n v="38"/>
    <n v="69"/>
    <x v="2333"/>
    <d v="2010-06-25T21:32:00"/>
    <x v="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x v="0"/>
    <s v="wearables"/>
    <n v="38"/>
    <n v="158.63999999999999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x v="3"/>
    <s v="plays"/>
    <n v="38"/>
    <n v="119.13"/>
    <x v="233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x v="3"/>
    <s v="plays"/>
    <n v="38"/>
    <n v="81.569999999999993"/>
    <x v="2336"/>
    <d v="2014-08-29T20:43:05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x v="3"/>
    <s v="plays"/>
    <n v="38"/>
    <n v="11.62"/>
    <x v="233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x v="3"/>
    <s v="plays"/>
    <n v="38"/>
    <n v="32.36"/>
    <x v="2338"/>
    <d v="2017-03-01T19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x v="3"/>
    <s v="plays"/>
    <n v="38"/>
    <n v="56.25"/>
    <x v="2339"/>
    <d v="2015-04-10T05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x v="3"/>
    <s v="plays"/>
    <n v="38"/>
    <n v="86.62"/>
    <x v="2340"/>
    <d v="2014-10-13T21:05:16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x v="0"/>
    <s v="web"/>
    <n v="37"/>
    <n v="64.36"/>
    <x v="2341"/>
    <d v="2014-10-19T16:26:1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x v="2"/>
    <s v="indie rock"/>
    <n v="37"/>
    <n v="35"/>
    <x v="2342"/>
    <d v="2011-05-28T02:22:4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x v="3"/>
    <s v="plays"/>
    <n v="37"/>
    <n v="46.93"/>
    <x v="2343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x v="3"/>
    <s v="plays"/>
    <n v="37"/>
    <n v="83.14"/>
    <x v="2344"/>
    <d v="2014-11-26T20:29:37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x v="3"/>
    <s v="plays"/>
    <n v="37"/>
    <n v="147.4"/>
    <x v="2345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x v="3"/>
    <s v="plays"/>
    <n v="37"/>
    <n v="91.25"/>
    <x v="2346"/>
    <d v="2014-10-22T04:59:00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x v="4"/>
    <s v="drama"/>
    <n v="36"/>
    <n v="373.5"/>
    <x v="2347"/>
    <d v="2014-11-26T20:26:5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x v="5"/>
    <s v="fiction"/>
    <n v="36"/>
    <n v="57.3"/>
    <x v="2348"/>
    <d v="2014-10-19T13:01:2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x v="1"/>
    <s v="video games"/>
    <n v="36"/>
    <n v="100.23"/>
    <x v="2349"/>
    <d v="2015-01-19T08:3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x v="6"/>
    <s v="photobooks"/>
    <n v="36"/>
    <n v="104.89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x v="6"/>
    <s v="photobooks"/>
    <n v="36"/>
    <n v="67.14"/>
    <x v="2351"/>
    <d v="2015-10-02T18:00:00"/>
    <x v="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x v="3"/>
    <s v="musical"/>
    <n v="36"/>
    <n v="127.6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x v="3"/>
    <s v="plays"/>
    <n v="36"/>
    <n v="33.67"/>
    <x v="2353"/>
    <d v="2015-05-10T22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x v="3"/>
    <s v="plays"/>
    <n v="36"/>
    <n v="137.08000000000001"/>
    <x v="2354"/>
    <d v="2015-11-02T16:50:00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x v="0"/>
    <s v="wearables"/>
    <n v="35"/>
    <n v="119.39"/>
    <x v="2355"/>
    <d v="2015-04-30T19:23:4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x v="0"/>
    <s v="wearables"/>
    <n v="35"/>
    <n v="153.88999999999999"/>
    <x v="2356"/>
    <d v="2014-09-04T06:59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2357"/>
    <d v="2015-12-29T2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x v="6"/>
    <s v="photobooks"/>
    <n v="35"/>
    <n v="104.85"/>
    <x v="2358"/>
    <d v="2015-11-14T17:16:44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x v="3"/>
    <s v="musical"/>
    <n v="35"/>
    <n v="56.84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x v="3"/>
    <s v="plays"/>
    <n v="35"/>
    <n v="84.28"/>
    <x v="2360"/>
    <d v="2014-05-20T06:59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x v="3"/>
    <s v="plays"/>
    <n v="35"/>
    <n v="17.5"/>
    <x v="2361"/>
    <d v="2015-02-14T11:27:00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x v="0"/>
    <s v="web"/>
    <n v="34"/>
    <n v="121.43"/>
    <x v="2362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x v="0"/>
    <s v="wearables"/>
    <n v="34"/>
    <n v="99.97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x v="0"/>
    <s v="wearables"/>
    <n v="34"/>
    <n v="75.75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x v="6"/>
    <s v="nature"/>
    <n v="34"/>
    <n v="28.33"/>
    <x v="2365"/>
    <d v="2015-11-03T04:15:59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x v="2"/>
    <s v="faith"/>
    <n v="34"/>
    <n v="137.25"/>
    <x v="2366"/>
    <d v="2014-06-27T22:04: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3"/>
    <s v="spaces"/>
    <n v="34"/>
    <n v="132.35"/>
    <x v="2368"/>
    <d v="2017-04-05T18:14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x v="3"/>
    <s v="plays"/>
    <n v="34"/>
    <n v="63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x v="3"/>
    <s v="plays"/>
    <n v="34"/>
    <n v="35.5"/>
    <x v="2370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x v="3"/>
    <s v="plays"/>
    <n v="34"/>
    <n v="33.08"/>
    <x v="2371"/>
    <d v="2015-02-28T12:00:00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x v="4"/>
    <s v="drama"/>
    <n v="33"/>
    <n v="30.85"/>
    <x v="2372"/>
    <d v="2015-04-13T19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x v="4"/>
    <s v="animation"/>
    <n v="33"/>
    <n v="88.8"/>
    <x v="2373"/>
    <d v="2014-11-21T10:47:1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2"/>
    <s v="faith"/>
    <n v="33"/>
    <n v="264.26"/>
    <x v="2374"/>
    <d v="2017-04-03T0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x v="0"/>
    <s v="makerspaces"/>
    <n v="33"/>
    <n v="70.62"/>
    <x v="2375"/>
    <d v="2015-12-28T06:00:00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x v="3"/>
    <s v="plays"/>
    <n v="33"/>
    <n v="26"/>
    <x v="2376"/>
    <d v="2015-03-14T00:50:01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x v="3"/>
    <s v="plays"/>
    <n v="33"/>
    <n v="37.14"/>
    <x v="2377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x v="3"/>
    <s v="plays"/>
    <n v="33"/>
    <n v="50.88"/>
    <x v="2378"/>
    <d v="2015-08-17T1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x v="5"/>
    <s v="translations"/>
    <n v="32"/>
    <n v="115.55"/>
    <x v="2380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x v="3"/>
    <s v="plays"/>
    <n v="32"/>
    <n v="60.67"/>
    <x v="2381"/>
    <d v="2015-06-08T00:23:53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x v="3"/>
    <s v="plays"/>
    <n v="32"/>
    <n v="26.67"/>
    <x v="2382"/>
    <d v="2015-09-24T14:10:4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x v="3"/>
    <s v="plays"/>
    <n v="32"/>
    <n v="40.06"/>
    <x v="2383"/>
    <d v="2014-08-02T1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x v="3"/>
    <s v="plays"/>
    <n v="32"/>
    <n v="29.09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x v="3"/>
    <s v="plays"/>
    <n v="32"/>
    <n v="33.74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x v="0"/>
    <s v="wearables"/>
    <n v="31"/>
    <n v="124.92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x v="2"/>
    <s v="jazz"/>
    <n v="31"/>
    <n v="21.47"/>
    <x v="2387"/>
    <d v="2012-05-29T19:55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x v="2"/>
    <s v="jazz"/>
    <n v="31"/>
    <n v="231.75"/>
    <x v="2388"/>
    <d v="2011-12-12T05:06:1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2389"/>
    <d v="2015-01-01T00:0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x v="5"/>
    <s v="fiction"/>
    <n v="31"/>
    <n v="47.11"/>
    <x v="2391"/>
    <d v="2013-10-02T13:27:5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2"/>
    <s v="faith"/>
    <n v="31"/>
    <n v="80.13"/>
    <x v="2392"/>
    <d v="2017-04-10T20:15:00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x v="6"/>
    <s v="photobooks"/>
    <n v="31"/>
    <n v="71.87"/>
    <x v="2393"/>
    <d v="2015-02-14T01:43:0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x v="3"/>
    <s v="musical"/>
    <n v="31"/>
    <n v="66.14"/>
    <x v="2394"/>
    <d v="2015-01-01T16:48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x v="3"/>
    <s v="plays"/>
    <n v="31"/>
    <n v="1250"/>
    <x v="2395"/>
    <d v="2015-07-18T03:00:00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x v="4"/>
    <s v="drama"/>
    <n v="30"/>
    <n v="93.25"/>
    <x v="2396"/>
    <d v="2015-01-29T20:21:0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x v="2"/>
    <s v="jazz"/>
    <n v="30"/>
    <n v="50.67"/>
    <x v="2397"/>
    <d v="2014-05-04T06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x v="0"/>
    <s v="wearables"/>
    <n v="30"/>
    <n v="171.79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2399"/>
    <d v="2015-12-17T05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x v="1"/>
    <s v="video games"/>
    <n v="30"/>
    <n v="51.29"/>
    <x v="2400"/>
    <d v="2013-11-27T06:41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x v="3"/>
    <s v="spaces"/>
    <n v="30"/>
    <n v="237"/>
    <x v="2401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x v="3"/>
    <s v="musical"/>
    <n v="30"/>
    <n v="50.56"/>
    <x v="2402"/>
    <d v="2015-04-03T21:48:5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x v="0"/>
    <s v="wearables"/>
    <n v="29"/>
    <n v="85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x v="1"/>
    <s v="video games"/>
    <n v="29"/>
    <n v="43.98"/>
    <x v="2404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2"/>
    <s v="world music"/>
    <n v="29"/>
    <n v="61.04"/>
    <x v="2405"/>
    <d v="2011-09-28T17:30: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x v="6"/>
    <s v="nature"/>
    <n v="29"/>
    <n v="26.27"/>
    <x v="2406"/>
    <d v="2014-09-17T05:06:3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x v="6"/>
    <s v="places"/>
    <n v="29"/>
    <n v="44.48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x v="1"/>
    <s v="video games"/>
    <n v="29"/>
    <n v="34.22"/>
    <x v="2408"/>
    <d v="2015-03-12T11:07:43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2409"/>
    <d v="2014-12-11T16:31:10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x v="5"/>
    <s v="children's books"/>
    <n v="29"/>
    <n v="40.61"/>
    <x v="2410"/>
    <d v="2012-05-15T17:16:2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x v="3"/>
    <s v="plays"/>
    <n v="29"/>
    <n v="44.31"/>
    <x v="2411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x v="3"/>
    <s v="plays"/>
    <n v="29"/>
    <n v="14.33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4"/>
    <s v="science fiction"/>
    <n v="28"/>
    <n v="55.95"/>
    <x v="2413"/>
    <d v="2015-04-13T17:17:5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x v="0"/>
    <s v="wearables"/>
    <n v="28"/>
    <n v="55.3"/>
    <x v="2414"/>
    <d v="2015-01-12T20:47:52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x v="0"/>
    <s v="wearables"/>
    <n v="28"/>
    <n v="58.42"/>
    <x v="241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x v="0"/>
    <s v="wearables"/>
    <n v="28"/>
    <n v="19.239999999999998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x v="1"/>
    <s v="video games"/>
    <n v="28"/>
    <n v="26.6"/>
    <x v="2417"/>
    <d v="2014-12-05T18:30:29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x v="1"/>
    <s v="video games"/>
    <n v="28"/>
    <n v="370.95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x v="0"/>
    <s v="makerspaces"/>
    <n v="28"/>
    <n v="167.15"/>
    <x v="2419"/>
    <d v="2014-10-29T22:45:00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x v="7"/>
    <s v="food trucks"/>
    <n v="28"/>
    <n v="84.9"/>
    <x v="2420"/>
    <d v="2014-11-22T05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x v="5"/>
    <s v="children's books"/>
    <n v="28"/>
    <n v="35"/>
    <x v="2421"/>
    <d v="2012-06-16T03:1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x v="3"/>
    <s v="plays"/>
    <n v="28"/>
    <n v="61"/>
    <x v="2422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x v="3"/>
    <s v="plays"/>
    <n v="28"/>
    <n v="51"/>
    <x v="2423"/>
    <d v="2014-06-05T22:31:40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x v="4"/>
    <s v="animation"/>
    <n v="27"/>
    <n v="17.25"/>
    <x v="2424"/>
    <d v="2014-06-27T02:52:5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x v="0"/>
    <s v="web"/>
    <n v="27"/>
    <n v="402.71"/>
    <x v="2425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x v="0"/>
    <s v="wearables"/>
    <n v="27"/>
    <n v="291.33"/>
    <x v="2426"/>
    <d v="2014-07-23T15:54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x v="5"/>
    <s v="translations"/>
    <n v="27"/>
    <n v="36.68"/>
    <x v="2427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x v="5"/>
    <s v="children's books"/>
    <n v="27"/>
    <n v="42.16"/>
    <x v="2428"/>
    <d v="2014-08-29T18:45:11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x v="3"/>
    <s v="plays"/>
    <n v="27"/>
    <n v="68.099999999999994"/>
    <x v="2429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x v="3"/>
    <s v="plays"/>
    <n v="27"/>
    <n v="51.62"/>
    <x v="2430"/>
    <d v="2015-03-25T18:01:10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x v="3"/>
    <s v="spaces"/>
    <n v="27"/>
    <n v="70.11"/>
    <x v="2431"/>
    <d v="2014-10-04T14:17:00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x v="3"/>
    <s v="plays"/>
    <n v="27"/>
    <n v="46.43"/>
    <x v="2432"/>
    <d v="2014-08-30T05:3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x v="3"/>
    <s v="plays"/>
    <n v="27"/>
    <n v="38.71"/>
    <x v="2433"/>
    <d v="2017-02-26T13:05: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x v="3"/>
    <s v="plays"/>
    <n v="27"/>
    <n v="35"/>
    <x v="2434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x v="3"/>
    <s v="plays"/>
    <n v="27"/>
    <n v="22.83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x v="4"/>
    <s v="drama"/>
    <n v="26"/>
    <n v="87.31"/>
    <x v="2436"/>
    <d v="2014-09-15T02:00:0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x v="0"/>
    <s v="wearables"/>
    <n v="26"/>
    <n v="133.25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x v="0"/>
    <s v="wearables"/>
    <n v="26"/>
    <n v="150.65"/>
    <x v="2438"/>
    <d v="2014-09-17T12:02:1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x v="1"/>
    <s v="video games"/>
    <n v="26"/>
    <n v="13"/>
    <x v="2439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2"/>
    <s v="faith"/>
    <n v="26"/>
    <n v="65.97"/>
    <x v="2441"/>
    <d v="2017-04-01T04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x v="6"/>
    <s v="photobooks"/>
    <n v="26"/>
    <n v="59.04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x v="6"/>
    <s v="people"/>
    <n v="26"/>
    <n v="218.33"/>
    <x v="2443"/>
    <d v="2014-08-01T02:50: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x v="7"/>
    <s v="food trucks"/>
    <n v="26"/>
    <n v="116.56"/>
    <x v="2444"/>
    <d v="2015-08-0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x v="5"/>
    <s v="children's books"/>
    <n v="26"/>
    <n v="93.67"/>
    <x v="2445"/>
    <d v="2014-08-25T23:28:2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x v="3"/>
    <s v="plays"/>
    <n v="26"/>
    <n v="65.34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x v="4"/>
    <s v="drama"/>
    <n v="25"/>
    <n v="91.82"/>
    <x v="2447"/>
    <d v="2015-10-01T05:00:00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x v="4"/>
    <s v="drama"/>
    <n v="25"/>
    <n v="50"/>
    <x v="2448"/>
    <d v="2015-11-08T12:00:00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x v="4"/>
    <s v="animation"/>
    <n v="25"/>
    <n v="725.03"/>
    <x v="2449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x v="0"/>
    <s v="wearables"/>
    <n v="25"/>
    <n v="89.6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x v="5"/>
    <s v="fiction"/>
    <n v="25"/>
    <n v="46.73"/>
    <x v="2451"/>
    <d v="2013-05-01T21:42:3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2"/>
    <s v="faith"/>
    <n v="25"/>
    <n v="57.73"/>
    <x v="2452"/>
    <d v="2017-04-06T09:20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x v="7"/>
    <s v="food trucks"/>
    <n v="25"/>
    <n v="168.39"/>
    <x v="2453"/>
    <d v="2015-04-11T06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x v="3"/>
    <s v="spaces"/>
    <n v="25"/>
    <n v="58.18"/>
    <x v="2454"/>
    <d v="2014-08-28T03:00: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x v="3"/>
    <s v="musical"/>
    <n v="25"/>
    <n v="41.67"/>
    <x v="2455"/>
    <d v="2015-09-25T23:43:4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x v="2"/>
    <s v="jazz"/>
    <n v="24"/>
    <n v="109.18"/>
    <x v="2456"/>
    <d v="2009-12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x v="2"/>
    <s v="jazz"/>
    <n v="24"/>
    <n v="34.76"/>
    <x v="2457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x v="6"/>
    <s v="photobooks"/>
    <n v="24"/>
    <n v="51.23"/>
    <x v="2458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x v="7"/>
    <s v="food trucks"/>
    <n v="24"/>
    <n v="305.77999999999997"/>
    <x v="2459"/>
    <d v="2014-08-07T15:56:49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x v="3"/>
    <s v="spaces"/>
    <n v="24"/>
    <n v="23.63"/>
    <x v="2460"/>
    <d v="2017-02-08T09:59:0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x v="3"/>
    <s v="plays"/>
    <n v="24"/>
    <n v="53.13"/>
    <x v="2461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x v="3"/>
    <s v="plays"/>
    <n v="24"/>
    <n v="24.33"/>
    <x v="2462"/>
    <d v="2014-09-28T18:55:5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x v="3"/>
    <s v="plays"/>
    <n v="24"/>
    <n v="41"/>
    <x v="2463"/>
    <d v="2017-03-06T06:58:27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x v="3"/>
    <s v="plays"/>
    <n v="24"/>
    <n v="45.84"/>
    <x v="2464"/>
    <d v="2014-10-26T18:29:2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4"/>
    <s v="science fiction"/>
    <n v="23"/>
    <n v="449.43"/>
    <x v="2465"/>
    <d v="2015-05-26T03:53:0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x v="4"/>
    <s v="animation"/>
    <n v="23"/>
    <n v="39.229999999999997"/>
    <x v="2466"/>
    <d v="2012-12-05T09:23:4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x v="0"/>
    <s v="web"/>
    <n v="23"/>
    <n v="16.43"/>
    <x v="2467"/>
    <d v="2015-04-06T15:15: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2468"/>
    <d v="2015-11-21T17:12: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5"/>
    <s v="art books"/>
    <n v="23"/>
    <n v="65.459999999999994"/>
    <x v="2469"/>
    <d v="2014-07-09T12:34:56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x v="7"/>
    <s v="food trucks"/>
    <n v="23"/>
    <n v="56.3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x v="3"/>
    <s v="plays"/>
    <n v="23"/>
    <n v="96.55"/>
    <x v="2471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x v="3"/>
    <s v="spaces"/>
    <n v="23"/>
    <n v="130.09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x v="3"/>
    <s v="spaces"/>
    <n v="23"/>
    <n v="53.53"/>
    <x v="2473"/>
    <d v="2014-06-01T03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3"/>
    <s v="plays"/>
    <n v="23"/>
    <n v="18.75"/>
    <x v="2474"/>
    <d v="2017-03-27T16:16:59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x v="4"/>
    <s v="drama"/>
    <n v="22"/>
    <n v="56"/>
    <x v="2475"/>
    <d v="2014-10-18T12:07:3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x v="4"/>
    <s v="animation"/>
    <n v="22"/>
    <n v="110.64"/>
    <x v="2476"/>
    <d v="2012-09-28T16:18:5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x v="4"/>
    <s v="animation"/>
    <n v="22"/>
    <n v="66.52"/>
    <x v="2477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x v="0"/>
    <s v="wearables"/>
    <n v="22"/>
    <n v="1536.25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x v="0"/>
    <s v="wearables"/>
    <n v="22"/>
    <n v="50.3"/>
    <x v="2479"/>
    <d v="2015-01-01T04:59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x v="0"/>
    <s v="wearables"/>
    <n v="22"/>
    <n v="23.95"/>
    <x v="2480"/>
    <d v="2014-09-13T13:56:4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x v="2"/>
    <s v="jazz"/>
    <n v="22"/>
    <n v="24.6"/>
    <x v="2481"/>
    <d v="2017-03-03T13:05:1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2"/>
    <s v="faith"/>
    <n v="22"/>
    <n v="76"/>
    <x v="2483"/>
    <d v="2017-04-07T18:45:38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x v="6"/>
    <s v="photobooks"/>
    <n v="22"/>
    <n v="48.72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x v="5"/>
    <s v="children's books"/>
    <n v="22"/>
    <n v="35.729999999999997"/>
    <x v="2485"/>
    <d v="2012-07-14T23:42:48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x v="3"/>
    <s v="plays"/>
    <n v="22"/>
    <n v="48.56"/>
    <x v="2486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x v="3"/>
    <s v="plays"/>
    <n v="22"/>
    <n v="47.7"/>
    <x v="2487"/>
    <d v="2014-05-11T11:50:5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x v="3"/>
    <s v="plays"/>
    <n v="22"/>
    <n v="128.27000000000001"/>
    <x v="2488"/>
    <d v="2014-07-01T06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x v="3"/>
    <s v="plays"/>
    <n v="22"/>
    <n v="55"/>
    <x v="2489"/>
    <d v="2014-11-15T20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x v="3"/>
    <s v="plays"/>
    <n v="22"/>
    <n v="129.16999999999999"/>
    <x v="2490"/>
    <d v="2015-11-25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x v="3"/>
    <s v="plays"/>
    <n v="22"/>
    <n v="126.5"/>
    <x v="2491"/>
    <d v="2016-01-14T18:16:56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x v="4"/>
    <s v="drama"/>
    <n v="21"/>
    <n v="180.5"/>
    <x v="2492"/>
    <d v="2015-06-22T17:48:1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2493"/>
    <d v="2015-10-01T04:59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x v="2"/>
    <s v="jazz"/>
    <n v="21"/>
    <n v="189.33"/>
    <x v="2494"/>
    <d v="2014-10-01T12:43:13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x v="7"/>
    <s v="food trucks"/>
    <n v="21"/>
    <n v="82.82"/>
    <x v="2495"/>
    <d v="2014-07-06T05:08:5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5"/>
    <s v="art books"/>
    <n v="21"/>
    <n v="108.05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x v="6"/>
    <s v="places"/>
    <n v="21"/>
    <n v="20.5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x v="2"/>
    <s v="faith"/>
    <n v="21"/>
    <n v="56.67"/>
    <x v="2498"/>
    <d v="2015-07-20T22:46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x v="6"/>
    <s v="photobooks"/>
    <n v="21"/>
    <n v="35.799999999999997"/>
    <x v="2499"/>
    <d v="2014-10-23T23:30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x v="6"/>
    <s v="people"/>
    <n v="21"/>
    <n v="453.14"/>
    <x v="2500"/>
    <d v="2014-11-30T19:58:01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7"/>
    <s v="small batch"/>
    <n v="21"/>
    <n v="25.49"/>
    <x v="2501"/>
    <d v="2017-03-26T20:14:4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x v="3"/>
    <s v="plays"/>
    <n v="21"/>
    <n v="52.08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3"/>
    <s v="plays"/>
    <n v="21"/>
    <n v="23.14"/>
    <x v="2504"/>
    <d v="2017-04-04T03:38:41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x v="3"/>
    <s v="plays"/>
    <n v="21"/>
    <n v="37.5"/>
    <x v="2505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x v="3"/>
    <s v="plays"/>
    <n v="21"/>
    <n v="56.05"/>
    <x v="2506"/>
    <d v="2014-06-01T01:44:24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x v="3"/>
    <s v="plays"/>
    <n v="21"/>
    <n v="26.38"/>
    <x v="2507"/>
    <d v="2015-02-06T01:37:1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x v="3"/>
    <s v="plays"/>
    <n v="21"/>
    <n v="45.79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x v="4"/>
    <s v="drama"/>
    <n v="20"/>
    <n v="100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x v="2"/>
    <s v="indie rock"/>
    <n v="20"/>
    <n v="21.57"/>
    <x v="2510"/>
    <d v="2011-09-06T20:39:1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2511"/>
    <d v="2015-12-05T22:28:22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x v="5"/>
    <s v="translations"/>
    <n v="20"/>
    <n v="109.07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2"/>
    <s v="faith"/>
    <n v="20"/>
    <n v="114.82"/>
    <x v="2513"/>
    <d v="2017-04-09T23:47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x v="6"/>
    <s v="photobooks"/>
    <n v="20"/>
    <n v="55.28"/>
    <x v="2514"/>
    <d v="2014-08-03T11:39: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x v="6"/>
    <s v="photobooks"/>
    <n v="20"/>
    <n v="44.94"/>
    <x v="2515"/>
    <d v="2014-10-16T00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x v="6"/>
    <s v="photobooks"/>
    <n v="20"/>
    <n v="83.72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x v="1"/>
    <s v="mobile games"/>
    <n v="20"/>
    <n v="41.83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x v="3"/>
    <s v="plays"/>
    <n v="20"/>
    <n v="500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x v="3"/>
    <s v="plays"/>
    <n v="20"/>
    <n v="50.4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x v="3"/>
    <s v="spaces"/>
    <n v="20"/>
    <n v="202.23"/>
    <x v="2520"/>
    <d v="2015-12-16T20:18:0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x v="3"/>
    <s v="spaces"/>
    <n v="20"/>
    <n v="25.52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x v="3"/>
    <s v="spaces"/>
    <n v="20"/>
    <n v="272.58999999999997"/>
    <x v="2522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x v="3"/>
    <s v="musical"/>
    <n v="20"/>
    <n v="100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x v="3"/>
    <s v="plays"/>
    <n v="20"/>
    <n v="100.63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x v="3"/>
    <s v="musical"/>
    <n v="20"/>
    <n v="58.95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x v="3"/>
    <s v="plays"/>
    <n v="20"/>
    <n v="34"/>
    <x v="2526"/>
    <d v="2015-07-07T19:26:20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x v="3"/>
    <s v="plays"/>
    <n v="20"/>
    <n v="100"/>
    <x v="2527"/>
    <d v="2015-05-31T15:28:02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x v="4"/>
    <s v="animation"/>
    <n v="19"/>
    <n v="55.46"/>
    <x v="252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x v="0"/>
    <s v="wearables"/>
    <n v="19"/>
    <n v="155.33000000000001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x v="7"/>
    <s v="food trucks"/>
    <n v="19"/>
    <n v="358.88"/>
    <x v="2530"/>
    <d v="2015-06-26T04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x v="7"/>
    <s v="restaurants"/>
    <n v="19"/>
    <n v="77.5"/>
    <x v="2531"/>
    <d v="2015-02-22T20:09:1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x v="5"/>
    <s v="children's books"/>
    <n v="19"/>
    <n v="47.5"/>
    <x v="2533"/>
    <d v="2012-08-26T21:37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x v="3"/>
    <s v="plays"/>
    <n v="19"/>
    <n v="381.6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x v="3"/>
    <s v="plays"/>
    <n v="19"/>
    <n v="64.17"/>
    <x v="2535"/>
    <d v="2015-04-29T14:07:06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x v="4"/>
    <s v="drama"/>
    <n v="18"/>
    <n v="115.99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x v="4"/>
    <s v="animation"/>
    <n v="18"/>
    <n v="28.2"/>
    <x v="2537"/>
    <d v="2014-08-23T22:08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x v="2"/>
    <s v="jazz"/>
    <n v="18"/>
    <n v="52.92"/>
    <x v="2538"/>
    <d v="2013-11-22T12:35:13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x v="2"/>
    <s v="jazz"/>
    <n v="18"/>
    <n v="58.18"/>
    <x v="2539"/>
    <d v="2015-02-28T15:10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x v="0"/>
    <s v="wearables"/>
    <n v="18"/>
    <n v="43.98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x v="1"/>
    <s v="video games"/>
    <n v="18"/>
    <n v="122"/>
    <x v="2541"/>
    <d v="2011-10-09T17:07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x v="1"/>
    <s v="video games"/>
    <n v="18"/>
    <n v="74.209999999999994"/>
    <x v="2542"/>
    <d v="2014-10-04T03:3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2"/>
    <s v="world music"/>
    <n v="18"/>
    <n v="59.33"/>
    <x v="2543"/>
    <d v="2011-08-06T14:38: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x v="5"/>
    <s v="translations"/>
    <n v="18"/>
    <n v="88.89"/>
    <x v="2544"/>
    <d v="2015-08-16T16:13:1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x v="0"/>
    <s v="makerspaces"/>
    <n v="18"/>
    <n v="126.48"/>
    <x v="2545"/>
    <d v="2014-07-03T00:42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x v="3"/>
    <s v="plays"/>
    <n v="18"/>
    <n v="36.590000000000003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x v="3"/>
    <s v="plays"/>
    <n v="18"/>
    <n v="45"/>
    <x v="2547"/>
    <d v="2014-07-15T22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x v="3"/>
    <s v="plays"/>
    <n v="18"/>
    <n v="25.57"/>
    <x v="2548"/>
    <d v="2014-08-12T01:53:58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x v="3"/>
    <s v="plays"/>
    <n v="18"/>
    <n v="81.540000000000006"/>
    <x v="2549"/>
    <d v="2014-08-12T15:51:5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x v="3"/>
    <s v="plays"/>
    <n v="18"/>
    <n v="44"/>
    <x v="2550"/>
    <d v="2015-01-08T20:58:0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x v="3"/>
    <s v="plays"/>
    <n v="18"/>
    <n v="64.290000000000006"/>
    <x v="2551"/>
    <d v="2014-07-05T14:22:27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x v="3"/>
    <s v="plays"/>
    <n v="18"/>
    <n v="32.979999999999997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x v="3"/>
    <s v="plays"/>
    <n v="18"/>
    <n v="41.95"/>
    <x v="2553"/>
    <d v="2014-06-19T15:33:5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2554"/>
    <d v="2015-08-15T1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x v="0"/>
    <s v="wearables"/>
    <n v="17"/>
    <n v="110.29"/>
    <x v="2555"/>
    <d v="2015-08-11T00:12:06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x v="0"/>
    <s v="wearables"/>
    <n v="17"/>
    <n v="52.41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x v="6"/>
    <s v="people"/>
    <n v="17"/>
    <n v="101.8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x v="7"/>
    <s v="food trucks"/>
    <n v="17"/>
    <n v="16.829999999999998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3"/>
    <s v="spaces"/>
    <n v="17"/>
    <n v="66.099999999999994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x v="3"/>
    <s v="spaces"/>
    <n v="17"/>
    <n v="40.83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x v="3"/>
    <s v="plays"/>
    <n v="17"/>
    <n v="315.5"/>
    <x v="2561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x v="3"/>
    <s v="plays"/>
    <n v="17"/>
    <n v="29.24"/>
    <x v="2562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x v="3"/>
    <s v="plays"/>
    <n v="17"/>
    <n v="82.57"/>
    <x v="2563"/>
    <d v="2014-08-31T19:51:49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x v="3"/>
    <s v="plays"/>
    <n v="17"/>
    <n v="33.33"/>
    <x v="2564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x v="3"/>
    <s v="plays"/>
    <n v="17"/>
    <n v="27.5"/>
    <x v="2565"/>
    <d v="2015-03-01T03:00:00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x v="4"/>
    <s v="drama"/>
    <n v="16"/>
    <n v="43.5"/>
    <x v="2566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x v="4"/>
    <s v="drama"/>
    <n v="16"/>
    <n v="160"/>
    <x v="2567"/>
    <d v="2015-07-21T06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x v="4"/>
    <s v="drama"/>
    <n v="16"/>
    <n v="76.47"/>
    <x v="2568"/>
    <d v="2015-10-06T15:10:2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2569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x v="6"/>
    <s v="photobooks"/>
    <n v="16"/>
    <n v="45.16"/>
    <x v="2571"/>
    <d v="2014-07-06T17:13:56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x v="3"/>
    <s v="spaces"/>
    <n v="16"/>
    <n v="88.44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3"/>
    <s v="plays"/>
    <n v="16"/>
    <n v="53.75"/>
    <x v="2573"/>
    <d v="2017-04-08T12:54:05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x v="3"/>
    <s v="musical"/>
    <n v="16"/>
    <n v="68.42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x v="3"/>
    <s v="plays"/>
    <n v="16"/>
    <n v="188.56"/>
    <x v="2575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x v="3"/>
    <s v="plays"/>
    <n v="16"/>
    <n v="49.51"/>
    <x v="2576"/>
    <d v="2015-10-18T19:36:29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x v="3"/>
    <s v="plays"/>
    <n v="16"/>
    <n v="89.4"/>
    <x v="2577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x v="3"/>
    <s v="plays"/>
    <n v="16"/>
    <n v="91.83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x v="3"/>
    <s v="plays"/>
    <n v="16"/>
    <n v="49.28"/>
    <x v="2579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x v="3"/>
    <s v="plays"/>
    <n v="16"/>
    <n v="66.67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x v="3"/>
    <s v="plays"/>
    <n v="16"/>
    <n v="29.17"/>
    <x v="2581"/>
    <d v="2015-03-08T12:57:05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x v="4"/>
    <s v="drama"/>
    <n v="15"/>
    <n v="163.85"/>
    <x v="2582"/>
    <d v="2015-01-04T04:43:5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x v="0"/>
    <s v="wearables"/>
    <n v="15"/>
    <n v="34.270000000000003"/>
    <x v="2583"/>
    <d v="2015-01-01T06:59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x v="0"/>
    <s v="wearables"/>
    <n v="15"/>
    <n v="93.9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x v="0"/>
    <s v="wearables"/>
    <n v="15"/>
    <n v="530.69000000000005"/>
    <x v="2585"/>
    <d v="2014-09-18T02:00:00"/>
    <x v="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x v="0"/>
    <s v="wearables"/>
    <n v="15"/>
    <n v="80.319999999999993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x v="2"/>
    <s v="jazz"/>
    <n v="15"/>
    <n v="46.03"/>
    <x v="2587"/>
    <d v="2013-03-22T22:15:4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x v="0"/>
    <s v="wearables"/>
    <n v="15"/>
    <n v="59.2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x v="0"/>
    <s v="wearables"/>
    <n v="15"/>
    <n v="47.94"/>
    <x v="2589"/>
    <d v="2014-11-30T22:42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2590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591"/>
    <d v="2014-07-11T16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x v="6"/>
    <s v="photobooks"/>
    <n v="15"/>
    <n v="71.34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x v="6"/>
    <s v="photobooks"/>
    <n v="15"/>
    <n v="63.88"/>
    <x v="2593"/>
    <d v="2015-04-04T14:43: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594"/>
    <d v="2015-08-03T15:35:2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x v="7"/>
    <s v="food trucks"/>
    <n v="15"/>
    <n v="69.47"/>
    <x v="2595"/>
    <d v="2014-11-10T01:41: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x v="3"/>
    <s v="plays"/>
    <n v="15"/>
    <n v="83.33"/>
    <x v="2596"/>
    <d v="2014-05-17T04:32:45"/>
    <x v="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x v="3"/>
    <s v="spaces"/>
    <n v="15"/>
    <n v="30.12"/>
    <x v="2597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x v="3"/>
    <s v="spaces"/>
    <n v="15"/>
    <n v="140.54"/>
    <x v="2598"/>
    <d v="2014-10-20T14:56:15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x v="3"/>
    <s v="plays"/>
    <n v="15"/>
    <n v="32.75"/>
    <x v="2599"/>
    <d v="2015-01-24T12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"/>
    <s v="musical"/>
    <n v="15"/>
    <n v="150"/>
    <x v="2600"/>
    <d v="2014-07-03T04:07:5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x v="3"/>
    <s v="plays"/>
    <n v="15"/>
    <n v="38.25"/>
    <x v="2601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x v="3"/>
    <s v="plays"/>
    <n v="15"/>
    <n v="57.25"/>
    <x v="2602"/>
    <d v="2014-06-26T23:02:0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4"/>
    <s v="science fiction"/>
    <n v="14"/>
    <n v="11.67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x v="4"/>
    <s v="animation"/>
    <n v="14"/>
    <n v="51.88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x v="4"/>
    <s v="animation"/>
    <n v="14"/>
    <n v="102.38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x v="1"/>
    <s v="video games"/>
    <n v="14"/>
    <n v="43.42"/>
    <x v="2606"/>
    <d v="2014-04-24T19:11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x v="1"/>
    <s v="video games"/>
    <n v="14"/>
    <n v="10.56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x v="1"/>
    <s v="mobile games"/>
    <n v="14"/>
    <n v="110.62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2"/>
    <s v="world music"/>
    <n v="14"/>
    <n v="44.5"/>
    <x v="2609"/>
    <d v="2011-07-08T21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"/>
    <s v="art books"/>
    <n v="14"/>
    <n v="155"/>
    <x v="2610"/>
    <d v="2014-12-24T01:29:4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x v="6"/>
    <s v="photobooks"/>
    <n v="14"/>
    <n v="65.099999999999994"/>
    <x v="2611"/>
    <d v="2015-02-20T08:34:1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x v="6"/>
    <s v="photobooks"/>
    <n v="14"/>
    <n v="58.97"/>
    <x v="2612"/>
    <d v="2016-02-04T07:50:33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x v="6"/>
    <s v="photobooks"/>
    <n v="14"/>
    <n v="63.65"/>
    <x v="2613"/>
    <d v="2015-12-15T12:10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x v="0"/>
    <s v="gadgets"/>
    <n v="14"/>
    <n v="129.97"/>
    <x v="2614"/>
    <d v="2014-10-23T10:17:5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x v="5"/>
    <s v="children's books"/>
    <n v="14"/>
    <n v="29.47"/>
    <x v="2615"/>
    <d v="2012-03-29T13:45:2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x v="5"/>
    <s v="children's books"/>
    <n v="14"/>
    <n v="43.85"/>
    <x v="2616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x v="3"/>
    <s v="plays"/>
    <n v="14"/>
    <n v="78.08"/>
    <x v="2617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x v="3"/>
    <s v="spaces"/>
    <n v="14"/>
    <n v="20.14"/>
    <x v="2618"/>
    <d v="2014-12-14T20:00:3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x v="3"/>
    <s v="spaces"/>
    <n v="14"/>
    <n v="55.6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x v="3"/>
    <s v="plays"/>
    <n v="14"/>
    <n v="71.25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x v="3"/>
    <s v="plays"/>
    <n v="14"/>
    <n v="10"/>
    <x v="2621"/>
    <d v="2014-09-17T20:56:4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4"/>
    <s v="science fiction"/>
    <n v="13"/>
    <n v="80.599999999999994"/>
    <x v="2622"/>
    <d v="2014-07-01T19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x v="4"/>
    <s v="drama"/>
    <n v="13"/>
    <n v="65"/>
    <x v="2623"/>
    <d v="2015-03-27T02:39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x v="0"/>
    <s v="wearables"/>
    <n v="13"/>
    <n v="69.41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x v="0"/>
    <s v="wearables"/>
    <n v="13"/>
    <n v="110.87"/>
    <x v="262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x v="0"/>
    <s v="wearables"/>
    <n v="13"/>
    <n v="161.22"/>
    <x v="2626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x v="1"/>
    <s v="video games"/>
    <n v="13"/>
    <n v="12.5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x v="6"/>
    <s v="nature"/>
    <n v="13"/>
    <n v="14.43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"/>
    <s v="art books"/>
    <n v="13"/>
    <n v="65"/>
    <x v="2630"/>
    <d v="2015-06-30T21:06:0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x v="6"/>
    <s v="photobooks"/>
    <n v="13"/>
    <n v="37.61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x v="6"/>
    <s v="people"/>
    <n v="13"/>
    <n v="25"/>
    <x v="2632"/>
    <d v="2016-01-06T22:50:13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x v="1"/>
    <s v="video games"/>
    <n v="13"/>
    <n v="10.67"/>
    <x v="2633"/>
    <d v="2013-11-09T01:18:59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x v="3"/>
    <s v="plays"/>
    <n v="13"/>
    <n v="10"/>
    <x v="2634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x v="3"/>
    <s v="plays"/>
    <n v="13"/>
    <n v="50.2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"/>
    <s v="musical"/>
    <n v="13"/>
    <n v="57.65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x v="3"/>
    <s v="plays"/>
    <n v="13"/>
    <n v="93"/>
    <x v="2637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x v="3"/>
    <s v="plays"/>
    <n v="13"/>
    <n v="25.5"/>
    <x v="2638"/>
    <d v="2015-01-16T12:09:11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x v="4"/>
    <s v="drama"/>
    <n v="12"/>
    <n v="314.29000000000002"/>
    <x v="2639"/>
    <d v="2014-12-28T15:22:29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x v="4"/>
    <s v="animation"/>
    <n v="12"/>
    <n v="38.479999999999997"/>
    <x v="2640"/>
    <d v="2014-04-19T16:19:3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x v="0"/>
    <s v="wearables"/>
    <n v="12"/>
    <n v="72.59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x v="2"/>
    <s v="jazz"/>
    <n v="12"/>
    <n v="346.67"/>
    <x v="2643"/>
    <d v="2013-04-08T19:17:37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x v="0"/>
    <s v="wearables"/>
    <n v="12"/>
    <n v="60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x v="7"/>
    <s v="food trucks"/>
    <n v="12"/>
    <n v="69.12"/>
    <x v="2645"/>
    <d v="2014-06-28T19:21:5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2"/>
    <s v="world music"/>
    <n v="12"/>
    <n v="19.329999999999998"/>
    <x v="2646"/>
    <d v="2012-02-21T22:46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2"/>
    <s v="faith"/>
    <n v="12"/>
    <n v="61.09"/>
    <x v="2648"/>
    <d v="2017-04-10T01:00:00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x v="1"/>
    <s v="video games"/>
    <n v="12"/>
    <n v="19.670000000000002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x v="7"/>
    <s v="food trucks"/>
    <n v="12"/>
    <n v="96.05"/>
    <x v="2650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2651"/>
    <d v="2014-06-13T04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x v="5"/>
    <s v="children's books"/>
    <n v="12"/>
    <n v="39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x v="3"/>
    <s v="spaces"/>
    <n v="12"/>
    <n v="2796.67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x v="3"/>
    <s v="spaces"/>
    <n v="12"/>
    <n v="78.33"/>
    <x v="2654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x v="3"/>
    <s v="spaces"/>
    <n v="12"/>
    <n v="25"/>
    <x v="2655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x v="3"/>
    <s v="musical"/>
    <n v="12"/>
    <n v="356.84"/>
    <x v="2656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x v="3"/>
    <s v="musical"/>
    <n v="12"/>
    <n v="24.46"/>
    <x v="2657"/>
    <d v="2015-02-20T23:14:16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x v="3"/>
    <s v="plays"/>
    <n v="12"/>
    <n v="24.71"/>
    <x v="2658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x v="3"/>
    <s v="plays"/>
    <n v="12"/>
    <n v="81.41"/>
    <x v="2659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x v="3"/>
    <s v="plays"/>
    <n v="12"/>
    <n v="79.400000000000006"/>
    <x v="2660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x v="3"/>
    <s v="plays"/>
    <n v="12"/>
    <n v="75.25"/>
    <x v="2661"/>
    <d v="2014-10-17T19:10:1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4"/>
    <s v="science fiction"/>
    <n v="11"/>
    <n v="46.18"/>
    <x v="2662"/>
    <d v="2015-05-31T03:40: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x v="2"/>
    <s v="jazz"/>
    <n v="11"/>
    <n v="21.8"/>
    <x v="2663"/>
    <d v="2013-02-13T22:37:49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x v="2"/>
    <s v="jazz"/>
    <n v="11"/>
    <n v="56.25"/>
    <x v="2664"/>
    <d v="2012-11-18T00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x v="0"/>
    <s v="wearables"/>
    <n v="11"/>
    <n v="51.82"/>
    <x v="2665"/>
    <d v="2015-04-10T04:59:0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"/>
    <s v="translations"/>
    <n v="11"/>
    <n v="225"/>
    <x v="2668"/>
    <d v="2014-09-05T13:3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"/>
    <s v="art books"/>
    <n v="11"/>
    <n v="51.25"/>
    <x v="2669"/>
    <d v="2010-09-02T02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x v="2"/>
    <s v="faith"/>
    <n v="11"/>
    <n v="525"/>
    <x v="2670"/>
    <d v="2014-09-01T15:30:34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x v="2"/>
    <s v="faith"/>
    <n v="11"/>
    <n v="55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x v="6"/>
    <s v="photobooks"/>
    <n v="11"/>
    <n v="55.39"/>
    <x v="2672"/>
    <d v="2015-02-11T13:13:42"/>
    <x v="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x v="6"/>
    <s v="photobooks"/>
    <n v="11"/>
    <n v="69.13"/>
    <x v="2673"/>
    <d v="2014-09-28T01:38:33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x v="6"/>
    <s v="photobooks"/>
    <n v="11"/>
    <n v="42.22"/>
    <x v="2674"/>
    <d v="2015-03-01T21:47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x v="1"/>
    <s v="video games"/>
    <n v="11"/>
    <n v="45"/>
    <x v="2675"/>
    <d v="2010-07-21T19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2676"/>
    <d v="2015-10-21T12:45:3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677"/>
    <d v="2015-12-10T22:12:46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x v="7"/>
    <s v="food trucks"/>
    <n v="11"/>
    <n v="48.18"/>
    <x v="2678"/>
    <d v="2015-11-16T16:04:5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2679"/>
    <d v="2014-11-08T21:13:23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2680"/>
    <d v="2017-03-12T19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x v="0"/>
    <s v="makerspaces"/>
    <n v="11"/>
    <n v="33.76"/>
    <x v="2681"/>
    <d v="2014-12-19T19:38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x v="7"/>
    <s v="food trucks"/>
    <n v="11"/>
    <n v="72.760000000000005"/>
    <x v="2682"/>
    <d v="2015-06-03T02:31:16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3"/>
    <s v="spaces"/>
    <n v="11"/>
    <n v="217.38"/>
    <x v="2683"/>
    <d v="2017-03-24T20:59:18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x v="5"/>
    <s v="children's books"/>
    <n v="11"/>
    <n v="39.29"/>
    <x v="2684"/>
    <d v="2011-12-18T18:21:4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x v="5"/>
    <s v="children's books"/>
    <n v="11"/>
    <n v="52.5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x v="3"/>
    <s v="plays"/>
    <n v="11"/>
    <n v="108.33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x v="3"/>
    <s v="spaces"/>
    <n v="11"/>
    <n v="117.65"/>
    <x v="2687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3"/>
    <s v="plays"/>
    <n v="11"/>
    <n v="437.5"/>
    <x v="2688"/>
    <d v="2017-04-16T15:22:46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x v="3"/>
    <s v="musical"/>
    <n v="11"/>
    <n v="286.25"/>
    <x v="2689"/>
    <d v="2015-02-04T11:50:18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x v="3"/>
    <s v="plays"/>
    <n v="11"/>
    <n v="51.67"/>
    <x v="2690"/>
    <d v="2015-01-10T03:23:00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x v="3"/>
    <s v="plays"/>
    <n v="11"/>
    <n v="42.5"/>
    <x v="2691"/>
    <d v="2014-06-17T04:36:18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x v="3"/>
    <s v="plays"/>
    <n v="11"/>
    <n v="45.83"/>
    <x v="2692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x v="3"/>
    <s v="plays"/>
    <n v="11"/>
    <n v="47.91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x v="3"/>
    <s v="plays"/>
    <n v="11"/>
    <n v="26.75"/>
    <x v="2694"/>
    <d v="2015-01-31T15:25:5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x v="3"/>
    <s v="plays"/>
    <n v="11"/>
    <n v="40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x v="3"/>
    <s v="plays"/>
    <n v="11"/>
    <n v="72"/>
    <x v="2696"/>
    <d v="2015-01-16T10:26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x v="3"/>
    <s v="plays"/>
    <n v="11"/>
    <n v="80"/>
    <x v="2697"/>
    <d v="2017-02-28T08:51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4"/>
    <s v="science fiction"/>
    <n v="10"/>
    <n v="94.51"/>
    <x v="2698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x v="4"/>
    <s v="drama"/>
    <n v="10"/>
    <n v="32.75"/>
    <x v="2699"/>
    <d v="2017-02-17T21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x v="4"/>
    <s v="animation"/>
    <n v="10"/>
    <n v="71.25"/>
    <x v="2700"/>
    <d v="2015-10-21T17:26:2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x v="4"/>
    <s v="animation"/>
    <n v="10"/>
    <n v="73.459999999999994"/>
    <x v="2701"/>
    <d v="2009-10-12T20:59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x v="0"/>
    <s v="wearables"/>
    <n v="10"/>
    <n v="178.93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x v="0"/>
    <s v="wearables"/>
    <n v="10"/>
    <n v="44.69"/>
    <x v="2703"/>
    <d v="2014-12-01T00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x v="2"/>
    <s v="indie rock"/>
    <n v="10"/>
    <n v="40"/>
    <x v="2704"/>
    <d v="2015-04-01T20:32:43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x v="0"/>
    <s v="wearables"/>
    <n v="10"/>
    <n v="24.08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x v="7"/>
    <s v="food trucks"/>
    <n v="10"/>
    <n v="42"/>
    <x v="2706"/>
    <d v="2016-01-08T22:54: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x v="5"/>
    <s v="translations"/>
    <n v="10"/>
    <n v="744.55"/>
    <x v="2708"/>
    <d v="2015-06-08T15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x v="2"/>
    <s v="faith"/>
    <n v="10"/>
    <n v="54.11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x v="2"/>
    <s v="faith"/>
    <n v="10"/>
    <n v="62.22"/>
    <x v="2710"/>
    <d v="2014-08-24T23:1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x v="1"/>
    <s v="mobile games"/>
    <n v="10"/>
    <n v="32.82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x v="1"/>
    <s v="video games"/>
    <n v="10"/>
    <n v="10"/>
    <x v="2712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x v="1"/>
    <s v="video games"/>
    <n v="10"/>
    <n v="23"/>
    <x v="2713"/>
    <d v="2010-11-30T05:00:00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x v="1"/>
    <s v="video games"/>
    <n v="10"/>
    <n v="21.73"/>
    <x v="2714"/>
    <d v="2012-10-04T23:07:13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x v="7"/>
    <s v="restaurants"/>
    <n v="10"/>
    <n v="53.55"/>
    <x v="271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x v="5"/>
    <s v="children's books"/>
    <n v="10"/>
    <n v="31.76"/>
    <x v="2716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x v="5"/>
    <s v="children's books"/>
    <n v="10"/>
    <n v="63.1"/>
    <x v="2717"/>
    <d v="2014-03-18T15:55:3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x v="3"/>
    <s v="plays"/>
    <n v="10"/>
    <n v="100"/>
    <x v="2718"/>
    <d v="2015-08-17T16:15:59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x v="3"/>
    <s v="plays"/>
    <n v="10"/>
    <n v="10"/>
    <x v="2719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x v="3"/>
    <s v="plays"/>
    <n v="10"/>
    <n v="142.86000000000001"/>
    <x v="2720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x v="3"/>
    <s v="plays"/>
    <n v="10"/>
    <n v="5"/>
    <x v="2721"/>
    <d v="2014-07-30T20:53:5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x v="3"/>
    <s v="plays"/>
    <n v="10"/>
    <n v="37.54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x v="3"/>
    <s v="plays"/>
    <n v="10"/>
    <n v="100.5"/>
    <x v="2723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x v="3"/>
    <s v="plays"/>
    <n v="10"/>
    <n v="16.670000000000002"/>
    <x v="2724"/>
    <d v="2015-08-26T18:32:00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x v="4"/>
    <s v="animation"/>
    <n v="9"/>
    <n v="170.55"/>
    <x v="2725"/>
    <d v="2015-11-18T07:15:5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x v="0"/>
    <s v="web"/>
    <n v="9"/>
    <n v="389.29"/>
    <x v="2726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x v="2"/>
    <s v="indie rock"/>
    <n v="9"/>
    <n v="73.760000000000005"/>
    <x v="2727"/>
    <d v="2014-10-05T18:49: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x v="0"/>
    <s v="wearables"/>
    <n v="9"/>
    <n v="41.75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2729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x v="1"/>
    <s v="video games"/>
    <n v="9"/>
    <n v="65.67"/>
    <x v="2730"/>
    <d v="2013-07-07T05:28:23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x v="1"/>
    <s v="video games"/>
    <n v="9"/>
    <n v="18.579999999999998"/>
    <x v="2731"/>
    <d v="2014-05-11T03:18:53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x v="7"/>
    <s v="food trucks"/>
    <n v="9"/>
    <n v="44.17"/>
    <x v="2732"/>
    <d v="2014-05-02T22:52:5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x v="5"/>
    <s v="fiction"/>
    <n v="9"/>
    <n v="40.450000000000003"/>
    <x v="2734"/>
    <d v="2015-04-03T15:38:00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x v="6"/>
    <s v="nature"/>
    <n v="9"/>
    <n v="60"/>
    <x v="2735"/>
    <d v="2015-11-08T22:10:20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x v="6"/>
    <s v="places"/>
    <n v="9"/>
    <n v="31"/>
    <x v="2736"/>
    <d v="2015-10-26T21:2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2"/>
    <s v="faith"/>
    <n v="9"/>
    <n v="35"/>
    <x v="2737"/>
    <d v="2017-04-09T20:00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x v="0"/>
    <s v="gadgets"/>
    <n v="9"/>
    <n v="30"/>
    <x v="2738"/>
    <d v="2014-11-01T03:59:00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x v="3"/>
    <s v="plays"/>
    <n v="9"/>
    <n v="29.41"/>
    <x v="2739"/>
    <d v="2014-08-25T21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x v="3"/>
    <s v="plays"/>
    <n v="9"/>
    <n v="80.709999999999994"/>
    <x v="2740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x v="3"/>
    <s v="plays"/>
    <n v="9"/>
    <n v="8.5"/>
    <x v="2741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x v="3"/>
    <s v="spaces"/>
    <n v="9"/>
    <n v="64.8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x v="3"/>
    <s v="plays"/>
    <n v="9"/>
    <n v="60.06"/>
    <x v="2743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x v="3"/>
    <s v="musical"/>
    <n v="9"/>
    <n v="47.33"/>
    <x v="2744"/>
    <d v="2015-01-02T16:13:3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x v="3"/>
    <s v="plays"/>
    <n v="9"/>
    <n v="25.65"/>
    <x v="2745"/>
    <d v="2014-07-20T18:51:27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x v="3"/>
    <s v="plays"/>
    <n v="9"/>
    <n v="16.25"/>
    <x v="2746"/>
    <d v="2014-07-29T03:14:56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x v="3"/>
    <s v="plays"/>
    <n v="9"/>
    <n v="32.5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x v="3"/>
    <s v="plays"/>
    <n v="9"/>
    <n v="222.5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4"/>
    <s v="science fiction"/>
    <n v="8"/>
    <n v="37.56"/>
    <x v="2749"/>
    <d v="2015-08-11T13:00:52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x v="4"/>
    <s v="animation"/>
    <n v="8"/>
    <n v="16.760000000000002"/>
    <x v="2750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x v="0"/>
    <s v="wearables"/>
    <n v="8"/>
    <n v="31.17"/>
    <x v="2751"/>
    <d v="2015-04-13T15:59:3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x v="0"/>
    <s v="wearables"/>
    <n v="8"/>
    <n v="292.08"/>
    <x v="2752"/>
    <d v="2014-11-13T08:02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x v="1"/>
    <s v="video games"/>
    <n v="8"/>
    <n v="9"/>
    <x v="2753"/>
    <d v="2011-07-22T04:42:01"/>
    <x v="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x v="1"/>
    <s v="video games"/>
    <n v="8"/>
    <n v="23.96"/>
    <x v="2754"/>
    <d v="2015-06-26T04:32:55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x v="1"/>
    <s v="video games"/>
    <n v="8"/>
    <n v="10.38"/>
    <x v="2755"/>
    <d v="2015-12-25T14:21:53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x v="5"/>
    <s v="translations"/>
    <n v="8"/>
    <n v="104.75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x v="5"/>
    <s v="translations"/>
    <n v="8"/>
    <n v="80.599999999999994"/>
    <x v="2757"/>
    <d v="2014-12-19T19:31:28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x v="5"/>
    <s v="fiction"/>
    <n v="8"/>
    <n v="100"/>
    <x v="2758"/>
    <d v="2015-02-15T15:38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x v="2"/>
    <s v="faith"/>
    <n v="8"/>
    <n v="115.71"/>
    <x v="2759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x v="2"/>
    <s v="faith"/>
    <n v="8"/>
    <n v="50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x v="1"/>
    <s v="mobile games"/>
    <n v="8"/>
    <n v="90.94"/>
    <x v="2761"/>
    <d v="2017-03-08T07:3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x v="6"/>
    <s v="people"/>
    <n v="8"/>
    <n v="26"/>
    <x v="2762"/>
    <d v="2015-07-16T21:38:56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7"/>
    <s v="small batch"/>
    <n v="8"/>
    <n v="11.43"/>
    <x v="2763"/>
    <d v="2017-03-29T23:32:1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2764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x v="0"/>
    <s v="makerspaces"/>
    <n v="8"/>
    <n v="65.41"/>
    <x v="2765"/>
    <d v="2014-11-10T21:34:4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x v="5"/>
    <s v="children's books"/>
    <n v="8"/>
    <n v="45.97"/>
    <x v="2766"/>
    <d v="2015-06-12T07:07:56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x v="3"/>
    <s v="plays"/>
    <n v="8"/>
    <n v="20.71"/>
    <x v="2767"/>
    <d v="2014-05-19T11:26:2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3"/>
    <s v="spaces"/>
    <n v="8"/>
    <n v="200.63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x v="3"/>
    <s v="plays"/>
    <n v="8"/>
    <n v="10.17"/>
    <x v="2769"/>
    <d v="2015-03-02T2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x v="3"/>
    <s v="plays"/>
    <n v="8"/>
    <n v="4.75"/>
    <x v="2770"/>
    <d v="2015-01-28T13:04:3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x v="3"/>
    <s v="plays"/>
    <n v="8"/>
    <n v="38.33"/>
    <x v="2771"/>
    <d v="2014-10-22T15:36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x v="4"/>
    <s v="animation"/>
    <n v="7"/>
    <n v="40.78"/>
    <x v="2772"/>
    <d v="2012-03-26T08:01:39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x v="4"/>
    <s v="animation"/>
    <n v="7"/>
    <n v="47.88"/>
    <x v="2773"/>
    <d v="2015-03-04T02:00:20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x v="0"/>
    <s v="wearables"/>
    <n v="7"/>
    <n v="177.39"/>
    <x v="2774"/>
    <d v="2014-07-25T03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x v="0"/>
    <s v="wearables"/>
    <n v="7"/>
    <n v="6.5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x v="2"/>
    <s v="indie rock"/>
    <n v="7"/>
    <n v="18"/>
    <x v="2776"/>
    <d v="2011-09-01T06:0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x v="2"/>
    <s v="jazz"/>
    <n v="7"/>
    <n v="82.58"/>
    <x v="2777"/>
    <d v="2012-05-05T03:20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x v="2"/>
    <s v="jazz"/>
    <n v="7"/>
    <n v="18.71"/>
    <x v="2778"/>
    <d v="2014-03-16T22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x v="0"/>
    <s v="wearables"/>
    <n v="7"/>
    <n v="80.67"/>
    <x v="2779"/>
    <d v="2014-11-29T16:00:00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x v="1"/>
    <s v="video games"/>
    <n v="7"/>
    <n v="81.95"/>
    <x v="2780"/>
    <d v="2014-04-13T18:18:15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x v="7"/>
    <s v="food trucks"/>
    <n v="7"/>
    <n v="108.33"/>
    <x v="2781"/>
    <d v="2015-09-06T02:36:46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2"/>
    <s v="world music"/>
    <n v="7"/>
    <n v="58.89"/>
    <x v="2782"/>
    <d v="2014-06-06T13:11:42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2783"/>
    <d v="2014-12-08T16:31:5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x v="5"/>
    <s v="translations"/>
    <n v="7"/>
    <n v="12"/>
    <x v="2784"/>
    <d v="2015-11-13T21:55: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x v="5"/>
    <s v="translations"/>
    <n v="7"/>
    <n v="44.5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x v="5"/>
    <s v="translations"/>
    <n v="7"/>
    <n v="80.5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x v="5"/>
    <s v="translations"/>
    <n v="7"/>
    <n v="30"/>
    <x v="2787"/>
    <d v="2015-03-07T19:55:01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x v="6"/>
    <s v="places"/>
    <n v="7"/>
    <n v="40.78"/>
    <x v="2788"/>
    <d v="2014-07-15T05:11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x v="2"/>
    <s v="faith"/>
    <n v="7"/>
    <n v="216.67"/>
    <x v="2789"/>
    <d v="2015-07-01T06:00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x v="6"/>
    <s v="photobooks"/>
    <n v="7"/>
    <n v="83.75"/>
    <x v="2790"/>
    <d v="2014-10-29T22:57:5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x v="6"/>
    <s v="photobooks"/>
    <n v="7"/>
    <n v="213.38"/>
    <x v="2791"/>
    <d v="2015-04-01T01:01:30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x v="6"/>
    <s v="people"/>
    <n v="7"/>
    <n v="46.67"/>
    <x v="2792"/>
    <d v="2015-07-03T21:26:26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x v="1"/>
    <s v="video games"/>
    <n v="7"/>
    <n v="63.57"/>
    <x v="2793"/>
    <d v="2013-02-04T20:29:34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x v="7"/>
    <s v="food trucks"/>
    <n v="7"/>
    <n v="115.53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x v="3"/>
    <s v="plays"/>
    <n v="7"/>
    <n v="29.56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x v="3"/>
    <s v="musical"/>
    <n v="7"/>
    <n v="108"/>
    <x v="2796"/>
    <d v="2015-04-19T15:08:5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x v="3"/>
    <s v="plays"/>
    <n v="7"/>
    <n v="72.400000000000006"/>
    <x v="2797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x v="3"/>
    <s v="plays"/>
    <n v="7"/>
    <n v="75.459999999999994"/>
    <x v="2798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x v="3"/>
    <s v="plays"/>
    <n v="7"/>
    <n v="35.17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x v="3"/>
    <s v="plays"/>
    <n v="7"/>
    <n v="30.71"/>
    <x v="2800"/>
    <d v="2017-02-23T0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x v="3"/>
    <s v="plays"/>
    <n v="7"/>
    <n v="59"/>
    <x v="2801"/>
    <d v="2015-12-15T20:25: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x v="3"/>
    <s v="plays"/>
    <n v="7"/>
    <n v="383.33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4"/>
    <s v="science fiction"/>
    <n v="6"/>
    <n v="106.69"/>
    <x v="2803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x v="4"/>
    <s v="drama"/>
    <n v="6"/>
    <n v="49.88"/>
    <x v="2804"/>
    <d v="2014-08-29T18:40:11"/>
    <x v="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x v="4"/>
    <s v="drama"/>
    <n v="6"/>
    <n v="220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x v="4"/>
    <s v="animation"/>
    <n v="6"/>
    <n v="52"/>
    <x v="2806"/>
    <d v="2014-06-16T22:00:00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x v="4"/>
    <s v="animation"/>
    <n v="6"/>
    <n v="87.14"/>
    <x v="2807"/>
    <d v="2012-10-10T16:08:09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x v="0"/>
    <s v="wearables"/>
    <n v="6"/>
    <n v="119.57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x v="2"/>
    <s v="jazz"/>
    <n v="6"/>
    <n v="41.67"/>
    <x v="2810"/>
    <d v="2012-03-01T04:59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x v="2"/>
    <s v="jazz"/>
    <n v="6"/>
    <n v="60"/>
    <x v="2811"/>
    <d v="2014-05-12T04:03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x v="0"/>
    <s v="wearables"/>
    <n v="6"/>
    <n v="182.62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x v="0"/>
    <s v="wearables"/>
    <n v="6"/>
    <n v="82.09"/>
    <x v="2813"/>
    <d v="2015-12-31T23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814"/>
    <d v="2014-12-12T07:11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x v="1"/>
    <s v="video games"/>
    <n v="6"/>
    <n v="113.57"/>
    <x v="2815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x v="1"/>
    <s v="mobile games"/>
    <n v="6"/>
    <n v="45"/>
    <x v="2816"/>
    <d v="2015-12-19T16:07:09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x v="7"/>
    <s v="food trucks"/>
    <n v="6"/>
    <n v="60.73"/>
    <x v="2817"/>
    <d v="2015-05-15T17:01:52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x v="7"/>
    <s v="food trucks"/>
    <n v="6"/>
    <n v="340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x v="7"/>
    <s v="food trucks"/>
    <n v="6"/>
    <n v="46.63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x v="2"/>
    <s v="faith"/>
    <n v="6"/>
    <n v="28.13"/>
    <x v="2821"/>
    <d v="2014-11-09T19:47:5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x v="6"/>
    <s v="photobooks"/>
    <n v="6"/>
    <n v="98.79"/>
    <x v="2822"/>
    <d v="2015-01-19T18:14:5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x v="1"/>
    <s v="video games"/>
    <n v="6"/>
    <n v="50.08"/>
    <x v="2823"/>
    <d v="2015-12-30T16:50:1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x v="7"/>
    <s v="food trucks"/>
    <n v="6"/>
    <n v="12.14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x v="0"/>
    <s v="makerspaces"/>
    <n v="6"/>
    <n v="41.58"/>
    <x v="2825"/>
    <d v="2014-07-29T00:29: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x v="7"/>
    <s v="food trucks"/>
    <n v="6"/>
    <n v="89.21"/>
    <x v="2826"/>
    <d v="2014-12-25T20:16:00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3"/>
    <s v="spaces"/>
    <n v="6"/>
    <n v="163.57"/>
    <x v="2827"/>
    <d v="2017-04-05T19:41:5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x v="3"/>
    <s v="musical"/>
    <n v="6"/>
    <n v="18.329999999999998"/>
    <x v="2828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x v="3"/>
    <s v="musical"/>
    <n v="6"/>
    <n v="15"/>
    <x v="2829"/>
    <d v="2016-09-30T17:58:47"/>
    <x v="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x v="3"/>
    <s v="plays"/>
    <n v="6"/>
    <n v="42"/>
    <x v="2830"/>
    <d v="2015-04-19T16:19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x v="3"/>
    <s v="plays"/>
    <n v="6"/>
    <n v="9.5"/>
    <x v="2831"/>
    <d v="2014-11-08T00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x v="3"/>
    <s v="plays"/>
    <n v="6"/>
    <n v="15"/>
    <x v="2832"/>
    <d v="2015-07-22T23:08:27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4"/>
    <s v="science fiction"/>
    <n v="5"/>
    <n v="119"/>
    <x v="2833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x v="4"/>
    <s v="drama"/>
    <n v="5"/>
    <n v="83.33"/>
    <x v="2834"/>
    <d v="2015-10-02T10:35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x v="4"/>
    <s v="animation"/>
    <n v="5"/>
    <n v="62.5"/>
    <x v="2835"/>
    <d v="2013-12-01T21:01:42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x v="4"/>
    <s v="animation"/>
    <n v="5"/>
    <n v="50"/>
    <x v="2836"/>
    <d v="2012-02-15T21:46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x v="4"/>
    <s v="animation"/>
    <n v="5"/>
    <n v="136.09"/>
    <x v="2837"/>
    <d v="2011-12-23T18:17:2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x v="0"/>
    <s v="web"/>
    <n v="5"/>
    <n v="135.04"/>
    <x v="2838"/>
    <d v="2015-08-01T17:53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x v="0"/>
    <s v="wearables"/>
    <n v="5"/>
    <n v="27.36"/>
    <x v="2839"/>
    <d v="2015-05-11T19:57:02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x v="0"/>
    <s v="wearables"/>
    <n v="5"/>
    <n v="115.75"/>
    <x v="2840"/>
    <d v="2015-11-05T03:10:40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x v="5"/>
    <s v="fiction"/>
    <n v="5"/>
    <n v="39.17"/>
    <x v="2841"/>
    <d v="2014-02-02T18:02:06"/>
    <x v="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x v="2"/>
    <s v="jazz"/>
    <n v="5"/>
    <n v="18"/>
    <x v="2842"/>
    <d v="2012-02-12T02:49:2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x v="2"/>
    <s v="jazz"/>
    <n v="5"/>
    <n v="27.08"/>
    <x v="2843"/>
    <d v="2013-11-29T14:28:1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x v="2"/>
    <s v="jazz"/>
    <n v="5"/>
    <n v="19.600000000000001"/>
    <x v="2844"/>
    <d v="2014-12-01T22:59:21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x v="1"/>
    <s v="video games"/>
    <n v="5"/>
    <n v="15"/>
    <x v="2845"/>
    <d v="2012-05-06T21:41:56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x v="1"/>
    <s v="video games"/>
    <n v="5"/>
    <n v="267.81"/>
    <x v="2846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x v="1"/>
    <s v="video games"/>
    <n v="5"/>
    <n v="17.71"/>
    <x v="2847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x v="1"/>
    <s v="video games"/>
    <n v="5"/>
    <n v="80.3"/>
    <x v="2848"/>
    <d v="2014-06-11T09:50:21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x v="1"/>
    <s v="mobile games"/>
    <n v="5"/>
    <n v="50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x v="7"/>
    <s v="food trucks"/>
    <n v="5"/>
    <n v="640"/>
    <x v="2850"/>
    <d v="2015-10-28T17:17:07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x v="5"/>
    <s v="translations"/>
    <n v="5"/>
    <n v="24.62"/>
    <x v="2851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x v="5"/>
    <s v="translations"/>
    <n v="5"/>
    <n v="100"/>
    <x v="2852"/>
    <d v="2016-02-20T10:29: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x v="5"/>
    <s v="translations"/>
    <n v="5"/>
    <n v="15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x v="6"/>
    <s v="nature"/>
    <n v="5"/>
    <n v="11.67"/>
    <x v="2854"/>
    <d v="2015-08-28T12:12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5"/>
    <s v="art books"/>
    <n v="5"/>
    <n v="41.67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5"/>
    <s v="art books"/>
    <n v="5"/>
    <n v="84.33"/>
    <x v="2856"/>
    <d v="2015-02-17T22:15:29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x v="2"/>
    <s v="faith"/>
    <n v="5"/>
    <n v="21.25"/>
    <x v="2857"/>
    <d v="2014-08-31T19:3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x v="6"/>
    <s v="photobooks"/>
    <n v="5"/>
    <n v="109.07"/>
    <x v="2858"/>
    <d v="2015-02-05T16:11: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x v="1"/>
    <s v="mobile games"/>
    <n v="5"/>
    <n v="71.59"/>
    <x v="2859"/>
    <d v="2015-12-15T07:59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x v="6"/>
    <s v="people"/>
    <n v="5"/>
    <n v="31.75"/>
    <x v="2860"/>
    <d v="2014-07-09T17:24:25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x v="1"/>
    <s v="video games"/>
    <n v="5"/>
    <n v="8.33"/>
    <x v="2861"/>
    <d v="2015-07-12T04:58:11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x v="1"/>
    <s v="video games"/>
    <n v="5"/>
    <n v="29.04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x v="5"/>
    <s v="children's books"/>
    <n v="5"/>
    <n v="37.950000000000003"/>
    <x v="2863"/>
    <d v="2012-02-29T01:29:5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x v="3"/>
    <s v="plays"/>
    <n v="5"/>
    <n v="30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x v="3"/>
    <s v="plays"/>
    <n v="5"/>
    <n v="24.33"/>
    <x v="2865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x v="3"/>
    <s v="plays"/>
    <n v="5"/>
    <n v="35.92"/>
    <x v="2866"/>
    <d v="2014-12-21T17:43:3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x v="3"/>
    <s v="plays"/>
    <n v="5"/>
    <n v="90.33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x v="3"/>
    <s v="plays"/>
    <n v="5"/>
    <n v="10"/>
    <x v="2868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x v="3"/>
    <s v="plays"/>
    <n v="5"/>
    <n v="5.75"/>
    <x v="2869"/>
    <d v="2014-06-22T21:00:00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x v="3"/>
    <s v="plays"/>
    <n v="5"/>
    <n v="183.33"/>
    <x v="2870"/>
    <d v="2015-10-11T15:29:05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x v="3"/>
    <s v="plays"/>
    <n v="5"/>
    <n v="18.75"/>
    <x v="2871"/>
    <d v="2014-11-09T12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x v="3"/>
    <s v="spaces"/>
    <n v="5"/>
    <n v="1270.22"/>
    <x v="2872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x v="3"/>
    <s v="spaces"/>
    <n v="5"/>
    <n v="57.89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3"/>
    <s v="plays"/>
    <n v="5"/>
    <n v="450"/>
    <x v="2874"/>
    <d v="2017-03-25T04:33:00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x v="3"/>
    <s v="musical"/>
    <n v="5"/>
    <n v="60.13"/>
    <x v="2875"/>
    <d v="2015-06-16T23:3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x v="3"/>
    <s v="plays"/>
    <n v="5"/>
    <n v="65"/>
    <x v="2876"/>
    <d v="2014-08-01T17:12:00"/>
    <x v="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x v="3"/>
    <s v="plays"/>
    <n v="5"/>
    <n v="100"/>
    <x v="2877"/>
    <d v="2014-11-12T21:47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"/>
    <s v="musical"/>
    <n v="5"/>
    <n v="88.64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"/>
    <s v="musical"/>
    <n v="5"/>
    <n v="25"/>
    <x v="2879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x v="3"/>
    <s v="plays"/>
    <n v="5"/>
    <n v="50"/>
    <x v="2880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x v="3"/>
    <s v="plays"/>
    <n v="5"/>
    <n v="27"/>
    <x v="2881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x v="3"/>
    <s v="plays"/>
    <n v="5"/>
    <n v="45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x v="3"/>
    <s v="plays"/>
    <n v="5"/>
    <n v="60.11"/>
    <x v="2883"/>
    <d v="2015-12-11T23:34:1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x v="3"/>
    <s v="plays"/>
    <n v="5"/>
    <n v="62.5"/>
    <x v="2884"/>
    <d v="2015-07-26T05:42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x v="3"/>
    <s v="plays"/>
    <n v="5"/>
    <n v="9.4"/>
    <x v="2885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x v="3"/>
    <s v="plays"/>
    <n v="5"/>
    <n v="30"/>
    <x v="2886"/>
    <d v="2015-05-31T17:35:00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x v="4"/>
    <s v="drama"/>
    <n v="4"/>
    <n v="108.33"/>
    <x v="2887"/>
    <d v="2015-03-19T19:02:5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x v="0"/>
    <s v="web"/>
    <n v="4"/>
    <n v="24.78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889"/>
    <d v="2014-08-14T15:20:2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x v="0"/>
    <s v="wearables"/>
    <n v="4"/>
    <n v="65.180000000000007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x v="0"/>
    <s v="wearables"/>
    <n v="4"/>
    <n v="591.66999999999996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x v="5"/>
    <s v="fiction"/>
    <n v="4"/>
    <n v="59"/>
    <x v="2892"/>
    <d v="2015-05-21T03:26:5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x v="2"/>
    <s v="indie rock"/>
    <n v="4"/>
    <n v="31.25"/>
    <x v="2893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x v="0"/>
    <s v="wearables"/>
    <n v="4"/>
    <n v="30.29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x v="7"/>
    <s v="food trucks"/>
    <n v="4"/>
    <n v="60.79"/>
    <x v="2895"/>
    <d v="2015-03-28T02:43:0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x v="7"/>
    <s v="food trucks"/>
    <n v="4"/>
    <n v="10.5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x v="7"/>
    <s v="food trucks"/>
    <n v="4"/>
    <n v="33.33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2"/>
    <s v="world music"/>
    <n v="4"/>
    <n v="44"/>
    <x v="2898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2"/>
    <s v="world music"/>
    <n v="4"/>
    <n v="48.43"/>
    <x v="2899"/>
    <d v="2014-04-21T01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2900"/>
    <d v="2015-05-29T16:17: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x v="6"/>
    <s v="nature"/>
    <n v="4"/>
    <n v="20"/>
    <x v="2901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x v="6"/>
    <s v="nature"/>
    <n v="4"/>
    <n v="100"/>
    <x v="2902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x v="6"/>
    <s v="nature"/>
    <n v="4"/>
    <n v="23.5"/>
    <x v="2903"/>
    <d v="2014-11-13T01:29:5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5"/>
    <s v="art books"/>
    <n v="4"/>
    <n v="26.92"/>
    <x v="2904"/>
    <d v="2014-02-17T00:00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2"/>
    <s v="faith"/>
    <n v="4"/>
    <n v="54"/>
    <x v="2905"/>
    <d v="2017-04-11T20:44:05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x v="6"/>
    <s v="photobooks"/>
    <n v="4"/>
    <n v="12.47"/>
    <x v="2906"/>
    <d v="2014-09-27T13:27:24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x v="6"/>
    <s v="photobooks"/>
    <n v="4"/>
    <n v="26.75"/>
    <x v="2907"/>
    <d v="2015-01-29T17:46:0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x v="6"/>
    <s v="people"/>
    <n v="4"/>
    <n v="88.69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909"/>
    <d v="2015-02-22T01:21:4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x v="7"/>
    <s v="food trucks"/>
    <n v="4"/>
    <n v="29.13"/>
    <x v="2910"/>
    <d v="2015-03-31T13:14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x v="3"/>
    <s v="plays"/>
    <n v="4"/>
    <n v="23.92"/>
    <x v="2911"/>
    <d v="2014-09-06T00:1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x v="3"/>
    <s v="plays"/>
    <n v="4"/>
    <n v="26.33"/>
    <x v="2912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x v="3"/>
    <s v="spaces"/>
    <n v="4"/>
    <n v="82.46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x v="3"/>
    <s v="spaces"/>
    <n v="4"/>
    <n v="56.79"/>
    <x v="2914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x v="3"/>
    <s v="spaces"/>
    <n v="4"/>
    <n v="65.11"/>
    <x v="2915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x v="3"/>
    <s v="spaces"/>
    <n v="4"/>
    <n v="10.25"/>
    <x v="2916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x v="3"/>
    <s v="spaces"/>
    <n v="4"/>
    <n v="125.27"/>
    <x v="2917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"/>
    <s v="spaces"/>
    <n v="4"/>
    <n v="61.18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3"/>
    <s v="plays"/>
    <n v="4"/>
    <n v="93.75"/>
    <x v="2919"/>
    <d v="2017-04-14T04:59:00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x v="3"/>
    <s v="musical"/>
    <n v="4"/>
    <n v="37.75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x v="3"/>
    <s v="musical"/>
    <n v="4"/>
    <n v="176.94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x v="3"/>
    <s v="musical"/>
    <n v="4"/>
    <n v="100.5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x v="3"/>
    <s v="musical"/>
    <n v="4"/>
    <n v="55.06"/>
    <x v="2923"/>
    <d v="2015-01-11T04:59:00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x v="3"/>
    <s v="plays"/>
    <n v="4"/>
    <n v="9.5"/>
    <x v="2924"/>
    <d v="2015-01-01T02:59:03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x v="3"/>
    <s v="plays"/>
    <n v="4"/>
    <n v="175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x v="3"/>
    <s v="plays"/>
    <n v="4"/>
    <n v="23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x v="3"/>
    <s v="plays"/>
    <n v="4"/>
    <n v="25"/>
    <x v="2927"/>
    <d v="2014-09-09T16:49:2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4"/>
    <s v="science fiction"/>
    <n v="3"/>
    <n v="81.239999999999995"/>
    <x v="2928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4"/>
    <s v="science fiction"/>
    <n v="3"/>
    <n v="13.33"/>
    <x v="2929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x v="4"/>
    <s v="drama"/>
    <n v="3"/>
    <n v="32.5"/>
    <x v="2930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x v="4"/>
    <s v="drama"/>
    <n v="3"/>
    <n v="25.5"/>
    <x v="2931"/>
    <d v="2014-09-01T03:59:00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x v="4"/>
    <s v="drama"/>
    <n v="3"/>
    <n v="15.71"/>
    <x v="2932"/>
    <d v="2015-02-27T19:49:06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x v="4"/>
    <s v="animation"/>
    <n v="3"/>
    <n v="20.5"/>
    <x v="2933"/>
    <d v="2014-05-14T18:11:3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x v="4"/>
    <s v="animation"/>
    <n v="3"/>
    <n v="61.5"/>
    <x v="2934"/>
    <d v="2014-09-17T16:45:1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x v="4"/>
    <s v="animation"/>
    <n v="3"/>
    <n v="53.75"/>
    <x v="2935"/>
    <d v="2010-05-08T22:16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x v="4"/>
    <s v="animation"/>
    <n v="3"/>
    <n v="64"/>
    <x v="2936"/>
    <d v="2012-10-19T23:00:57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x v="4"/>
    <s v="animation"/>
    <n v="3"/>
    <n v="30"/>
    <x v="2937"/>
    <d v="2013-04-06T06:16:22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x v="4"/>
    <s v="animation"/>
    <n v="3"/>
    <n v="16.670000000000002"/>
    <x v="2938"/>
    <d v="2014-08-09T14:44:0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x v="0"/>
    <s v="web"/>
    <n v="3"/>
    <n v="8.5"/>
    <x v="2939"/>
    <d v="2015-07-08T15:17:02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x v="0"/>
    <s v="web"/>
    <n v="3"/>
    <n v="200"/>
    <x v="2940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x v="0"/>
    <s v="web"/>
    <n v="3"/>
    <n v="150.5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x v="0"/>
    <s v="web"/>
    <n v="3"/>
    <n v="250"/>
    <x v="2942"/>
    <d v="2014-12-03T05:34:2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2943"/>
    <d v="2015-08-23T08:35:08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2944"/>
    <d v="2015-05-08T08:14:0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x v="0"/>
    <s v="wearables"/>
    <n v="3"/>
    <n v="84.94"/>
    <x v="2945"/>
    <d v="2014-11-09T18:47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x v="0"/>
    <s v="wearables"/>
    <n v="3"/>
    <n v="13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x v="5"/>
    <s v="fiction"/>
    <n v="3"/>
    <n v="50"/>
    <x v="2947"/>
    <d v="2009-11-01T03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x v="5"/>
    <s v="fiction"/>
    <n v="3"/>
    <n v="66.67"/>
    <x v="2948"/>
    <d v="2010-10-15T04:0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x v="2"/>
    <s v="indie rock"/>
    <n v="3"/>
    <n v="14.13"/>
    <x v="2949"/>
    <d v="2012-10-30T07:42:18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x v="2"/>
    <s v="indie rock"/>
    <n v="3"/>
    <n v="28.89"/>
    <x v="2950"/>
    <d v="2014-08-21T00:45:30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x v="2"/>
    <s v="indie rock"/>
    <n v="3"/>
    <n v="35"/>
    <x v="2951"/>
    <d v="2012-01-15T18:11:50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x v="2"/>
    <s v="jazz"/>
    <n v="3"/>
    <n v="40"/>
    <x v="2952"/>
    <d v="2012-09-23T02:25:00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x v="2"/>
    <s v="jazz"/>
    <n v="3"/>
    <n v="32.67"/>
    <x v="2953"/>
    <d v="2011-01-24T05:45: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x v="2"/>
    <s v="jazz"/>
    <n v="3"/>
    <n v="65"/>
    <x v="2954"/>
    <d v="2012-07-23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x v="2"/>
    <s v="jazz"/>
    <n v="3"/>
    <n v="32"/>
    <x v="2955"/>
    <d v="2013-11-27T22:08:3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x v="0"/>
    <s v="wearables"/>
    <n v="3"/>
    <n v="108.63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57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960"/>
    <d v="2014-08-23T20:59:1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x v="1"/>
    <s v="video games"/>
    <n v="3"/>
    <n v="16.2"/>
    <x v="2961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x v="1"/>
    <s v="video games"/>
    <n v="3"/>
    <n v="34.130000000000003"/>
    <x v="2962"/>
    <d v="2013-08-04T23:06: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x v="1"/>
    <s v="video games"/>
    <n v="3"/>
    <n v="37.67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x v="1"/>
    <s v="video games"/>
    <n v="3"/>
    <n v="114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x v="1"/>
    <s v="video games"/>
    <n v="3"/>
    <n v="10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x v="1"/>
    <s v="video games"/>
    <n v="3"/>
    <n v="34.880000000000003"/>
    <x v="2966"/>
    <d v="2012-04-13T14:17:1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x v="7"/>
    <s v="food trucks"/>
    <n v="3"/>
    <n v="65"/>
    <x v="2967"/>
    <d v="2015-07-15T17:28:5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2"/>
    <s v="world music"/>
    <n v="3"/>
    <n v="35"/>
    <x v="2968"/>
    <d v="2013-12-15T03:14:5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2"/>
    <s v="world music"/>
    <n v="3"/>
    <n v="30.13"/>
    <x v="2969"/>
    <d v="2013-07-12T21:51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970"/>
    <d v="2015-08-02T19:17:13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x v="5"/>
    <s v="translations"/>
    <n v="3"/>
    <n v="1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x v="5"/>
    <s v="translations"/>
    <n v="3"/>
    <n v="75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"/>
    <s v="translations"/>
    <n v="3"/>
    <n v="48.33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"/>
    <s v="art books"/>
    <n v="3"/>
    <n v="100"/>
    <x v="2974"/>
    <d v="2011-06-08T17:31:01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x v="6"/>
    <s v="photobooks"/>
    <n v="3"/>
    <n v="49.14"/>
    <x v="2975"/>
    <d v="2015-01-13T19:39:19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x v="6"/>
    <s v="photobooks"/>
    <n v="3"/>
    <n v="73.88"/>
    <x v="2976"/>
    <d v="2014-09-30T15:19:09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x v="6"/>
    <s v="photobooks"/>
    <n v="3"/>
    <n v="7.5"/>
    <x v="2977"/>
    <d v="2014-08-21T21:50:2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x v="0"/>
    <s v="gadgets"/>
    <n v="3"/>
    <n v="106.8"/>
    <x v="2978"/>
    <d v="2015-05-22T13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x v="6"/>
    <s v="people"/>
    <n v="3"/>
    <n v="12.75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x v="1"/>
    <s v="video games"/>
    <n v="3"/>
    <n v="17.989999999999998"/>
    <x v="2980"/>
    <d v="2013-09-16T20:30:06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7"/>
    <s v="small batch"/>
    <n v="3"/>
    <n v="21.25"/>
    <x v="2981"/>
    <d v="2017-04-09T20:29:29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982"/>
    <d v="2016-01-08T19:47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83"/>
    <d v="2015-04-24T01:39:3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2984"/>
    <d v="2015-08-04T04:30:0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x v="7"/>
    <s v="food trucks"/>
    <n v="3"/>
    <n v="35.380000000000003"/>
    <x v="2985"/>
    <d v="2015-08-22T0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x v="7"/>
    <s v="restaurants"/>
    <n v="3"/>
    <n v="40.14"/>
    <x v="2986"/>
    <d v="2015-09-27T18:38:2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987"/>
    <d v="2015-04-18T01:40:1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x v="5"/>
    <s v="children's books"/>
    <n v="3"/>
    <n v="75"/>
    <x v="2988"/>
    <d v="2011-12-16T00:19:1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x v="3"/>
    <s v="plays"/>
    <n v="3"/>
    <n v="27.3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x v="3"/>
    <s v="plays"/>
    <n v="3"/>
    <n v="52.8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x v="3"/>
    <s v="spaces"/>
    <n v="3"/>
    <n v="12.5"/>
    <x v="2991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x v="3"/>
    <s v="spaces"/>
    <n v="3"/>
    <n v="41"/>
    <x v="2992"/>
    <d v="2014-08-08T22:27:2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x v="3"/>
    <s v="spaces"/>
    <n v="3"/>
    <n v="200"/>
    <x v="2993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x v="3"/>
    <s v="spaces"/>
    <n v="3"/>
    <n v="20.88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x v="3"/>
    <s v="spaces"/>
    <n v="3"/>
    <n v="300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3"/>
    <s v="plays"/>
    <n v="3"/>
    <n v="50"/>
    <x v="2996"/>
    <d v="2017-05-03T19:12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x v="3"/>
    <s v="musical"/>
    <n v="3"/>
    <n v="22.75"/>
    <x v="2997"/>
    <d v="2015-05-01T08:59:32"/>
    <x v="3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x v="3"/>
    <s v="musical"/>
    <n v="3"/>
    <n v="29"/>
    <x v="2998"/>
    <d v="2015-06-15T19:10:18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x v="3"/>
    <s v="plays"/>
    <n v="3"/>
    <n v="23.63"/>
    <x v="2999"/>
    <d v="2014-10-04T06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x v="3"/>
    <s v="plays"/>
    <n v="3"/>
    <n v="25"/>
    <x v="3000"/>
    <d v="2015-03-26T22:17:51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"/>
    <s v="musical"/>
    <n v="3"/>
    <n v="30.13"/>
    <x v="3001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"/>
    <s v="musical"/>
    <n v="3"/>
    <n v="13.33"/>
    <x v="3002"/>
    <d v="2017-03-29T17:44:1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x v="3"/>
    <s v="plays"/>
    <n v="3"/>
    <n v="47.27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x v="3"/>
    <s v="plays"/>
    <n v="3"/>
    <n v="61.67"/>
    <x v="3004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x v="3"/>
    <s v="plays"/>
    <n v="3"/>
    <n v="39"/>
    <x v="300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x v="3"/>
    <s v="plays"/>
    <n v="3"/>
    <n v="50.5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x v="3"/>
    <s v="plays"/>
    <n v="3"/>
    <n v="15"/>
    <x v="3007"/>
    <d v="2015-11-28T14:54:5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x v="3"/>
    <s v="plays"/>
    <n v="3"/>
    <n v="23.75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x v="3"/>
    <s v="plays"/>
    <n v="3"/>
    <n v="35.71"/>
    <x v="300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x v="3"/>
    <s v="plays"/>
    <n v="3"/>
    <n v="57"/>
    <x v="3010"/>
    <d v="2014-06-23T16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x v="3"/>
    <s v="plays"/>
    <n v="3"/>
    <n v="10.67"/>
    <x v="3011"/>
    <d v="2015-08-07T15:00:00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x v="3"/>
    <s v="plays"/>
    <n v="3"/>
    <n v="800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x v="3"/>
    <s v="plays"/>
    <n v="3"/>
    <n v="15.67"/>
    <x v="3013"/>
    <d v="2015-02-24T03:15:4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4"/>
    <s v="science fiction"/>
    <n v="2"/>
    <n v="47.5"/>
    <x v="3014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4"/>
    <s v="science fiction"/>
    <n v="2"/>
    <n v="311.17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x v="4"/>
    <s v="drama"/>
    <n v="2"/>
    <n v="100"/>
    <x v="3016"/>
    <d v="2015-05-15T15:04:49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x v="4"/>
    <s v="animation"/>
    <n v="2"/>
    <n v="50.17"/>
    <x v="3017"/>
    <d v="2015-08-21T11:47:3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x v="4"/>
    <s v="animation"/>
    <n v="2"/>
    <n v="4.8"/>
    <x v="3018"/>
    <d v="2013-09-11T02:34:27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x v="4"/>
    <s v="animation"/>
    <n v="2"/>
    <n v="9"/>
    <x v="3019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x v="4"/>
    <s v="animation"/>
    <n v="2"/>
    <n v="113.64"/>
    <x v="3020"/>
    <d v="2011-09-24T17:02:33"/>
    <x v="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x v="4"/>
    <s v="animation"/>
    <n v="2"/>
    <n v="39.57"/>
    <x v="3021"/>
    <d v="2014-06-03T03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x v="4"/>
    <s v="animation"/>
    <n v="2"/>
    <n v="12.67"/>
    <x v="3022"/>
    <d v="2015-01-17T12:38:23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023"/>
    <d v="2015-05-09T19:09:2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x v="5"/>
    <s v="fiction"/>
    <n v="2"/>
    <n v="34"/>
    <x v="3024"/>
    <d v="2011-12-16T01:26:3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x v="2"/>
    <s v="jazz"/>
    <n v="2"/>
    <n v="50.5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x v="2"/>
    <s v="jazz"/>
    <n v="2"/>
    <n v="22.5"/>
    <x v="3026"/>
    <d v="2013-01-16T18:33:17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x v="2"/>
    <s v="indie rock"/>
    <n v="2"/>
    <n v="27.86"/>
    <x v="3027"/>
    <d v="2010-10-25T03:03:4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x v="2"/>
    <s v="jazz"/>
    <n v="2"/>
    <n v="55"/>
    <x v="3028"/>
    <d v="2014-11-22T00:02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x v="0"/>
    <s v="wearables"/>
    <n v="2"/>
    <n v="37.450000000000003"/>
    <x v="3029"/>
    <d v="2017-02-10T02:19:05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x v="0"/>
    <s v="wearables"/>
    <n v="2"/>
    <n v="155.25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x v="0"/>
    <s v="wearables"/>
    <n v="2"/>
    <n v="57.2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x v="0"/>
    <s v="wearables"/>
    <n v="2"/>
    <n v="50.65"/>
    <x v="3032"/>
    <d v="2015-04-26T20:55:59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x v="0"/>
    <s v="wearables"/>
    <n v="2"/>
    <n v="33.29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x v="0"/>
    <s v="wearables"/>
    <n v="2"/>
    <n v="51.38"/>
    <x v="3034"/>
    <d v="2015-11-09T01:21:3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x v="0"/>
    <s v="wearables"/>
    <n v="2"/>
    <n v="160.5"/>
    <x v="3035"/>
    <d v="2015-08-14T01:24:57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x v="0"/>
    <s v="wearables"/>
    <n v="2"/>
    <n v="424.45"/>
    <x v="3036"/>
    <d v="2014-11-30T22:59:00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x v="0"/>
    <s v="wearables"/>
    <n v="2"/>
    <n v="13"/>
    <x v="3037"/>
    <d v="2014-07-27T15:27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3038"/>
    <d v="2017-03-15T00:26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039"/>
    <d v="2014-09-12T10:00:00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x v="1"/>
    <s v="video games"/>
    <n v="2"/>
    <n v="16.2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x v="1"/>
    <s v="video games"/>
    <n v="2"/>
    <n v="36.33"/>
    <x v="3041"/>
    <d v="2014-04-05T02:59:3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x v="1"/>
    <s v="mobile games"/>
    <n v="2"/>
    <n v="25.43"/>
    <x v="3042"/>
    <d v="2014-11-14T21:3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x v="7"/>
    <s v="food trucks"/>
    <n v="2"/>
    <n v="50.33"/>
    <x v="3043"/>
    <d v="2014-12-05T16:04:40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x v="7"/>
    <s v="food trucks"/>
    <n v="2"/>
    <n v="61.19"/>
    <x v="3044"/>
    <d v="2014-09-12T17:3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x v="5"/>
    <s v="translations"/>
    <n v="2"/>
    <n v="48.2"/>
    <x v="3047"/>
    <d v="2015-02-22T12:14:4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x v="5"/>
    <s v="fiction"/>
    <n v="2"/>
    <n v="17.5"/>
    <x v="3048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x v="5"/>
    <s v="fiction"/>
    <n v="2"/>
    <n v="50"/>
    <x v="3049"/>
    <d v="2015-06-20T19:06:13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x v="5"/>
    <s v="fiction"/>
    <n v="2"/>
    <n v="60"/>
    <x v="3050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x v="5"/>
    <s v="fiction"/>
    <n v="2"/>
    <n v="19"/>
    <x v="3051"/>
    <d v="2014-09-03T23:36:1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"/>
    <s v="art books"/>
    <n v="2"/>
    <n v="74.33"/>
    <x v="3052"/>
    <d v="2017-04-01T03:59:00"/>
    <x v="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x v="6"/>
    <s v="places"/>
    <n v="2"/>
    <n v="510"/>
    <x v="3053"/>
    <d v="2015-09-23T20:34:24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x v="6"/>
    <s v="places"/>
    <n v="2"/>
    <n v="25"/>
    <x v="3054"/>
    <d v="2014-12-13T11:19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x v="2"/>
    <s v="faith"/>
    <n v="2"/>
    <n v="50"/>
    <x v="3055"/>
    <d v="2014-10-05T19:13:3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x v="6"/>
    <s v="photobooks"/>
    <n v="2"/>
    <n v="66.33"/>
    <x v="3056"/>
    <d v="2015-03-27T19:43:15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x v="6"/>
    <s v="photobooks"/>
    <n v="2"/>
    <n v="11.64"/>
    <x v="3057"/>
    <d v="2014-11-11T21:13:28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x v="6"/>
    <s v="photobooks"/>
    <n v="2"/>
    <n v="84.83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x v="6"/>
    <s v="photobooks"/>
    <n v="2"/>
    <n v="6.25"/>
    <x v="3059"/>
    <d v="2014-07-30T18:03: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x v="0"/>
    <s v="gadgets"/>
    <n v="2"/>
    <n v="108.25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x v="0"/>
    <s v="gadgets"/>
    <n v="2"/>
    <n v="2"/>
    <x v="3061"/>
    <d v="2014-09-02T01:10:2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x v="1"/>
    <s v="video games"/>
    <n v="2"/>
    <n v="21.34"/>
    <x v="306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x v="1"/>
    <s v="video games"/>
    <n v="2"/>
    <n v="5.33"/>
    <x v="306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x v="1"/>
    <s v="video games"/>
    <n v="2"/>
    <n v="34.67"/>
    <x v="3064"/>
    <d v="2013-04-27T21:16:31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x v="1"/>
    <s v="video games"/>
    <n v="2"/>
    <n v="25.29"/>
    <x v="3065"/>
    <d v="2013-09-14T13:07:20"/>
    <x v="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x v="1"/>
    <s v="video games"/>
    <n v="2"/>
    <n v="1"/>
    <x v="3066"/>
    <d v="2015-04-02T16:36:22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x v="1"/>
    <s v="video games"/>
    <n v="2"/>
    <n v="23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3069"/>
    <d v="2015-04-10T22:27:28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x v="7"/>
    <s v="food trucks"/>
    <n v="2"/>
    <n v="76.67"/>
    <x v="3070"/>
    <d v="2015-08-18T21:01:15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x v="7"/>
    <s v="restaurants"/>
    <n v="2"/>
    <n v="52.5"/>
    <x v="3071"/>
    <d v="2014-08-20T09:21:1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3072"/>
    <d v="2015-09-17T02:31:5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x v="7"/>
    <s v="food trucks"/>
    <n v="2"/>
    <n v="202.83"/>
    <x v="3073"/>
    <d v="2015-12-30T16:12:33"/>
    <x v="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x v="7"/>
    <s v="food trucks"/>
    <n v="2"/>
    <n v="13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3075"/>
    <d v="2017-03-10T19:00:3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3076"/>
    <d v="2015-12-17T19:20:09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x v="5"/>
    <s v="children's books"/>
    <n v="2"/>
    <n v="25"/>
    <x v="3077"/>
    <d v="2011-08-11T16:01:5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x v="5"/>
    <s v="children's books"/>
    <n v="2"/>
    <n v="53"/>
    <x v="3078"/>
    <d v="2015-11-22T15:03:41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x v="3"/>
    <s v="plays"/>
    <n v="2"/>
    <n v="15.83"/>
    <x v="3079"/>
    <d v="2014-06-21T01:05:03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x v="3"/>
    <s v="plays"/>
    <n v="2"/>
    <n v="35"/>
    <x v="3080"/>
    <d v="2015-10-16T08:41:44"/>
    <x v="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x v="3"/>
    <s v="plays"/>
    <n v="2"/>
    <n v="13.33"/>
    <x v="3081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x v="3"/>
    <s v="plays"/>
    <n v="2"/>
    <n v="15.75"/>
    <x v="3082"/>
    <d v="2015-07-03T14:46:3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3"/>
    <s v="spaces"/>
    <n v="2"/>
    <n v="18.899999999999999"/>
    <x v="3083"/>
    <d v="2014-10-05T19:16:13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3"/>
    <s v="spaces"/>
    <n v="2"/>
    <n v="93.33"/>
    <x v="3084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x v="3"/>
    <s v="spaces"/>
    <n v="2"/>
    <n v="67.78"/>
    <x v="3085"/>
    <d v="2015-09-29T21:12:39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3"/>
    <s v="plays"/>
    <n v="2"/>
    <n v="15"/>
    <x v="3086"/>
    <d v="2017-03-19T11:18:59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x v="3"/>
    <s v="musical"/>
    <n v="2"/>
    <n v="7.5"/>
    <x v="3087"/>
    <d v="2015-11-30T17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x v="3"/>
    <s v="plays"/>
    <n v="2"/>
    <n v="25"/>
    <x v="3088"/>
    <d v="2014-09-06T05:09:04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x v="3"/>
    <s v="plays"/>
    <n v="2"/>
    <n v="202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x v="3"/>
    <s v="musical"/>
    <n v="2"/>
    <n v="5"/>
    <x v="3090"/>
    <d v="2015-08-28T22:30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x v="3"/>
    <s v="plays"/>
    <n v="2"/>
    <n v="70.17"/>
    <x v="3091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x v="3"/>
    <s v="plays"/>
    <n v="2"/>
    <n v="10"/>
    <x v="3092"/>
    <d v="2015-05-22T21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"/>
    <s v="musical"/>
    <n v="2"/>
    <n v="17.5"/>
    <x v="3093"/>
    <d v="2015-05-01T22:00:00"/>
    <x v="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x v="3"/>
    <s v="plays"/>
    <n v="2"/>
    <n v="30"/>
    <x v="3094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x v="3"/>
    <s v="plays"/>
    <n v="2"/>
    <n v="32.36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x v="3"/>
    <s v="plays"/>
    <n v="2"/>
    <n v="11.25"/>
    <x v="3096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x v="3"/>
    <s v="plays"/>
    <n v="2"/>
    <n v="18.329999999999998"/>
    <x v="3097"/>
    <d v="2015-03-29T20:00:0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x v="3"/>
    <s v="plays"/>
    <n v="2"/>
    <n v="8"/>
    <x v="3098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x v="3"/>
    <s v="plays"/>
    <n v="2"/>
    <n v="5.75"/>
    <x v="3099"/>
    <d v="2014-09-27T01:02: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x v="3"/>
    <s v="plays"/>
    <n v="2"/>
    <n v="27.5"/>
    <x v="3100"/>
    <d v="2015-01-11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x v="3"/>
    <s v="plays"/>
    <n v="2"/>
    <n v="163.33000000000001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x v="3"/>
    <s v="plays"/>
    <n v="2"/>
    <n v="1.5"/>
    <x v="3102"/>
    <d v="2015-11-14T2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x v="3"/>
    <s v="plays"/>
    <n v="2"/>
    <n v="15"/>
    <x v="3103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x v="3"/>
    <s v="plays"/>
    <n v="2"/>
    <n v="10.25"/>
    <x v="3104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x v="3"/>
    <s v="plays"/>
    <n v="2"/>
    <n v="59"/>
    <x v="3105"/>
    <d v="2017-03-03T05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4"/>
    <s v="science fiction"/>
    <n v="1"/>
    <n v="38.33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4"/>
    <s v="science fiction"/>
    <n v="1"/>
    <n v="15.33"/>
    <x v="3107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4"/>
    <s v="science fiction"/>
    <n v="1"/>
    <n v="35.9"/>
    <x v="3108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x v="4"/>
    <s v="drama"/>
    <n v="1"/>
    <n v="91.43"/>
    <x v="3109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x v="4"/>
    <s v="drama"/>
    <n v="1"/>
    <n v="46.5"/>
    <x v="3110"/>
    <d v="2014-10-05T09:12:02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x v="4"/>
    <s v="drama"/>
    <n v="1"/>
    <n v="120"/>
    <x v="3111"/>
    <d v="2015-08-20T20:06:00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x v="4"/>
    <s v="drama"/>
    <n v="1"/>
    <n v="125"/>
    <x v="3112"/>
    <d v="2015-05-31T09:2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x v="4"/>
    <s v="animation"/>
    <n v="1"/>
    <n v="35.83"/>
    <x v="3113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x v="4"/>
    <s v="animation"/>
    <n v="1"/>
    <n v="11.77"/>
    <x v="3114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x v="4"/>
    <s v="animation"/>
    <n v="1"/>
    <n v="16.63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x v="4"/>
    <s v="animation"/>
    <n v="1"/>
    <n v="56.57"/>
    <x v="3116"/>
    <d v="2014-02-14T22:43:20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x v="4"/>
    <s v="animation"/>
    <n v="1"/>
    <n v="16.399999999999999"/>
    <x v="3117"/>
    <d v="2014-11-26T13:14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x v="4"/>
    <s v="animation"/>
    <n v="1"/>
    <n v="20.329999999999998"/>
    <x v="3118"/>
    <d v="2013-10-22T03:59:00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x v="4"/>
    <s v="animation"/>
    <n v="1"/>
    <n v="15.2"/>
    <x v="3119"/>
    <d v="2012-09-07T22:37:4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x v="4"/>
    <s v="animation"/>
    <n v="1"/>
    <n v="25.5"/>
    <x v="3120"/>
    <d v="2014-01-16T04:00:00"/>
    <x v="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x v="4"/>
    <s v="animation"/>
    <n v="1"/>
    <n v="10"/>
    <x v="3121"/>
    <d v="2014-12-25T05:00:00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x v="4"/>
    <s v="animation"/>
    <n v="1"/>
    <n v="57.5"/>
    <x v="3122"/>
    <d v="2012-03-18T12:17:0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x v="4"/>
    <s v="animation"/>
    <n v="1"/>
    <n v="67"/>
    <x v="3123"/>
    <d v="2012-04-10T22:36:2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x v="4"/>
    <s v="animation"/>
    <n v="1"/>
    <n v="133.33000000000001"/>
    <x v="3124"/>
    <d v="2012-05-25T14:14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x v="4"/>
    <s v="animation"/>
    <n v="1"/>
    <n v="68.33"/>
    <x v="3125"/>
    <d v="2017-02-02T14:46:01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x v="0"/>
    <s v="web"/>
    <n v="1"/>
    <n v="25"/>
    <x v="3126"/>
    <d v="2015-10-29T01:07: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x v="0"/>
    <s v="web"/>
    <n v="1"/>
    <n v="3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x v="0"/>
    <s v="web"/>
    <n v="1"/>
    <n v="8.75"/>
    <x v="3128"/>
    <d v="2017-01-31T05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x v="0"/>
    <s v="web"/>
    <n v="1"/>
    <n v="68.3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x v="0"/>
    <s v="web"/>
    <n v="1"/>
    <n v="49"/>
    <x v="3130"/>
    <d v="2016-01-16T11:00:00"/>
    <x v="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x v="0"/>
    <s v="web"/>
    <n v="1"/>
    <n v="20"/>
    <x v="3131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x v="0"/>
    <s v="web"/>
    <n v="1"/>
    <n v="20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x v="0"/>
    <s v="web"/>
    <n v="1"/>
    <n v="35"/>
    <x v="3133"/>
    <d v="2014-12-25T20:27:03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x v="0"/>
    <s v="web"/>
    <n v="1"/>
    <n v="5"/>
    <x v="3134"/>
    <d v="2015-03-16T16:11:56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x v="0"/>
    <s v="web"/>
    <n v="1"/>
    <n v="14"/>
    <x v="3135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136"/>
    <d v="2014-12-26T20:35:3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313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138"/>
    <d v="2015-11-29T01:49:04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3139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x v="0"/>
    <s v="wearables"/>
    <n v="1"/>
    <n v="10.56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x v="0"/>
    <s v="wearables"/>
    <n v="1"/>
    <n v="61.29"/>
    <x v="3143"/>
    <d v="2015-02-07T18:26:2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x v="0"/>
    <s v="wearables"/>
    <n v="1"/>
    <n v="99.33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x v="0"/>
    <s v="wearables"/>
    <n v="1"/>
    <n v="26"/>
    <x v="3145"/>
    <d v="2015-07-01T00:40:4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x v="0"/>
    <s v="wearables"/>
    <n v="1"/>
    <n v="90.86"/>
    <x v="3146"/>
    <d v="2014-10-31T12:30:20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x v="0"/>
    <s v="wearables"/>
    <n v="1"/>
    <n v="120.25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x v="0"/>
    <s v="wearables"/>
    <n v="1"/>
    <n v="195.4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x v="0"/>
    <s v="wearables"/>
    <n v="1"/>
    <n v="199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x v="0"/>
    <s v="wearables"/>
    <n v="1"/>
    <n v="22.5"/>
    <x v="3150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x v="0"/>
    <s v="wearables"/>
    <n v="1"/>
    <n v="19.399999999999999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x v="5"/>
    <s v="fiction"/>
    <n v="1"/>
    <n v="16"/>
    <x v="3152"/>
    <d v="2015-05-10T23:01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x v="5"/>
    <s v="fiction"/>
    <n v="1"/>
    <n v="7"/>
    <x v="3153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x v="2"/>
    <s v="jazz"/>
    <n v="1"/>
    <n v="32.5"/>
    <x v="3154"/>
    <d v="2011-03-10T19:48:47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x v="2"/>
    <s v="jazz"/>
    <n v="1"/>
    <n v="9"/>
    <x v="3155"/>
    <d v="2012-11-11T05:00:4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x v="2"/>
    <s v="jazz"/>
    <n v="1"/>
    <n v="32.5"/>
    <x v="3156"/>
    <d v="2010-12-23T05:35:2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x v="2"/>
    <s v="indie rock"/>
    <n v="1"/>
    <n v="30"/>
    <x v="3157"/>
    <d v="2012-01-14T06:01:26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x v="2"/>
    <s v="indie rock"/>
    <n v="1"/>
    <n v="10"/>
    <x v="3158"/>
    <d v="2012-05-12T02:31:00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x v="2"/>
    <s v="jazz"/>
    <n v="1"/>
    <n v="15"/>
    <x v="3159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x v="2"/>
    <s v="jazz"/>
    <n v="1"/>
    <n v="30"/>
    <x v="3160"/>
    <d v="2014-07-14T02:30:00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x v="2"/>
    <s v="jazz"/>
    <n v="1"/>
    <n v="100"/>
    <x v="3161"/>
    <d v="2012-12-19T15:24:05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x v="2"/>
    <s v="jazz"/>
    <n v="1"/>
    <n v="25"/>
    <x v="3162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x v="2"/>
    <s v="jazz"/>
    <n v="1"/>
    <n v="20"/>
    <x v="3163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x v="2"/>
    <s v="jazz"/>
    <n v="1"/>
    <n v="20"/>
    <x v="3164"/>
    <d v="2013-06-30T19:58:00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x v="0"/>
    <s v="wearables"/>
    <n v="1"/>
    <n v="39"/>
    <x v="3165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x v="0"/>
    <s v="wearables"/>
    <n v="1"/>
    <n v="25.2"/>
    <x v="3166"/>
    <d v="2015-01-25T03:56:39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x v="0"/>
    <s v="wearables"/>
    <n v="1"/>
    <n v="41.89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x v="0"/>
    <s v="wearables"/>
    <n v="1"/>
    <n v="30.31"/>
    <x v="3168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x v="0"/>
    <s v="wearables"/>
    <n v="1"/>
    <n v="49.67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x v="0"/>
    <s v="wearables"/>
    <n v="1"/>
    <n v="26.5"/>
    <x v="3170"/>
    <d v="2014-08-15T20:20:34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x v="0"/>
    <s v="wearables"/>
    <n v="1"/>
    <n v="93.33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x v="0"/>
    <s v="wearables"/>
    <n v="1"/>
    <n v="35.33"/>
    <x v="3172"/>
    <d v="2015-03-28T01:46:48"/>
    <x v="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x v="0"/>
    <s v="wearables"/>
    <n v="1"/>
    <n v="8.1300000000000008"/>
    <x v="3173"/>
    <d v="2014-11-28T03:28: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175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176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x v="1"/>
    <s v="video games"/>
    <n v="1"/>
    <n v="35"/>
    <x v="3177"/>
    <d v="2012-10-01T00:17:02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x v="1"/>
    <s v="video games"/>
    <n v="1"/>
    <n v="10"/>
    <x v="3178"/>
    <d v="2011-10-16T23:09:01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x v="1"/>
    <s v="video games"/>
    <n v="1"/>
    <n v="18.670000000000002"/>
    <x v="3179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x v="1"/>
    <s v="video games"/>
    <n v="1"/>
    <n v="410"/>
    <x v="3180"/>
    <d v="2014-08-02T15:49: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x v="1"/>
    <s v="video games"/>
    <n v="1"/>
    <n v="3"/>
    <x v="3181"/>
    <d v="2013-01-06T00:37:18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x v="1"/>
    <s v="video games"/>
    <n v="1"/>
    <n v="25"/>
    <x v="3182"/>
    <d v="2015-05-13T20:04:28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x v="1"/>
    <s v="video games"/>
    <n v="1"/>
    <n v="23.18"/>
    <x v="3183"/>
    <d v="2012-12-07T22:23:42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x v="1"/>
    <s v="video games"/>
    <n v="1"/>
    <n v="5"/>
    <x v="3184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x v="1"/>
    <s v="mobile games"/>
    <n v="1"/>
    <n v="5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x v="1"/>
    <s v="mobile games"/>
    <n v="1"/>
    <n v="20"/>
    <x v="3186"/>
    <d v="2014-07-31T09:46:21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x v="7"/>
    <s v="food trucks"/>
    <n v="1"/>
    <n v="50"/>
    <x v="3187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x v="7"/>
    <s v="food trucks"/>
    <n v="1"/>
    <n v="23.5"/>
    <x v="3188"/>
    <d v="2014-08-14T18:2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2"/>
    <s v="world music"/>
    <n v="1"/>
    <n v="25"/>
    <x v="3189"/>
    <d v="2012-04-16T16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2"/>
    <s v="world music"/>
    <n v="1"/>
    <n v="40"/>
    <x v="3190"/>
    <d v="2013-10-06T20:21:1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2"/>
    <s v="world music"/>
    <n v="1"/>
    <n v="5"/>
    <x v="3191"/>
    <d v="2011-09-11T13:1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192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3196"/>
    <d v="2015-01-15T19:00: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3197"/>
    <d v="2014-12-02T06:19:0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x v="5"/>
    <s v="translations"/>
    <n v="1"/>
    <n v="7.5"/>
    <x v="3199"/>
    <d v="2014-08-12T12:52:5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x v="5"/>
    <s v="translations"/>
    <n v="1"/>
    <n v="27.5"/>
    <x v="3200"/>
    <d v="2015-09-15T11:11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x v="5"/>
    <s v="translations"/>
    <n v="1"/>
    <n v="38.5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x v="5"/>
    <s v="translations"/>
    <n v="1"/>
    <n v="673.33"/>
    <x v="3202"/>
    <d v="2015-09-11T18:22:4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5"/>
    <s v="translations"/>
    <n v="1"/>
    <n v="15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x v="5"/>
    <s v="fiction"/>
    <n v="1"/>
    <n v="25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x v="5"/>
    <s v="fiction"/>
    <n v="1"/>
    <n v="15"/>
    <x v="3205"/>
    <d v="2011-06-18T21:14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5"/>
    <s v="art books"/>
    <n v="1"/>
    <n v="67"/>
    <x v="3206"/>
    <d v="2013-11-07T02:00:0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5"/>
    <s v="art books"/>
    <n v="1"/>
    <n v="42.5"/>
    <x v="3207"/>
    <d v="2014-03-14T16:49:1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5"/>
    <s v="art books"/>
    <n v="1"/>
    <n v="20"/>
    <x v="3208"/>
    <d v="2015-06-19T18:28:0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5"/>
    <s v="art books"/>
    <n v="1"/>
    <n v="27.5"/>
    <x v="3209"/>
    <d v="2012-07-24T20:20:4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5"/>
    <s v="art books"/>
    <n v="1"/>
    <n v="14"/>
    <x v="3210"/>
    <d v="2013-08-28T23:54:51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x v="6"/>
    <s v="places"/>
    <n v="1"/>
    <n v="5"/>
    <x v="3211"/>
    <d v="2015-12-19T10:46:30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x v="2"/>
    <s v="faith"/>
    <n v="1"/>
    <n v="25.5"/>
    <x v="3212"/>
    <d v="2015-08-31T06:45:37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x v="2"/>
    <s v="faith"/>
    <n v="1"/>
    <n v="34"/>
    <x v="3213"/>
    <d v="2016-01-18T13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x v="2"/>
    <s v="faith"/>
    <n v="1"/>
    <n v="11.67"/>
    <x v="3214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x v="2"/>
    <s v="faith"/>
    <n v="1"/>
    <n v="8.75"/>
    <x v="3215"/>
    <d v="2014-10-30T22:22:42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x v="2"/>
    <s v="faith"/>
    <n v="1"/>
    <n v="22"/>
    <x v="3216"/>
    <d v="2015-11-08T21:40:33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x v="6"/>
    <s v="photobooks"/>
    <n v="1"/>
    <n v="19"/>
    <x v="3217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x v="6"/>
    <s v="photobooks"/>
    <n v="1"/>
    <n v="10"/>
    <x v="3218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x v="6"/>
    <s v="photobooks"/>
    <n v="1"/>
    <n v="20"/>
    <x v="3219"/>
    <d v="2014-11-27T22:24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x v="1"/>
    <s v="mobile games"/>
    <n v="1"/>
    <n v="62.5"/>
    <x v="3220"/>
    <d v="2017-03-01T04:00:00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x v="1"/>
    <s v="mobile games"/>
    <n v="1"/>
    <n v="16.309999999999999"/>
    <x v="3221"/>
    <d v="2015-06-30T03:06:42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x v="1"/>
    <s v="mobile games"/>
    <n v="1"/>
    <n v="17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x v="0"/>
    <s v="gadgets"/>
    <n v="1"/>
    <n v="4"/>
    <x v="3223"/>
    <d v="2015-03-04T18:57:27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x v="0"/>
    <s v="gadgets"/>
    <n v="1"/>
    <n v="24.5"/>
    <x v="3224"/>
    <d v="2014-10-08T12:16:18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x v="0"/>
    <s v="gadgets"/>
    <n v="1"/>
    <n v="17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x v="0"/>
    <s v="gadgets"/>
    <n v="1"/>
    <n v="28.89"/>
    <x v="3226"/>
    <d v="2014-08-12T18:57: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x v="6"/>
    <s v="people"/>
    <n v="1"/>
    <n v="50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x v="6"/>
    <s v="people"/>
    <n v="1"/>
    <n v="33.71"/>
    <x v="3228"/>
    <d v="2014-11-13T12:35:08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x v="1"/>
    <s v="video games"/>
    <n v="1"/>
    <n v="28.4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x v="1"/>
    <s v="video games"/>
    <n v="1"/>
    <n v="31.56"/>
    <x v="3230"/>
    <d v="2015-08-05T00:33:53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x v="1"/>
    <s v="video games"/>
    <n v="1"/>
    <n v="49.38"/>
    <x v="3231"/>
    <d v="2014-11-16T08:05:48"/>
    <x v="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x v="1"/>
    <s v="video games"/>
    <n v="1"/>
    <n v="101.25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x v="1"/>
    <s v="video games"/>
    <n v="1"/>
    <n v="1"/>
    <x v="3233"/>
    <d v="2014-01-28T15:10:2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x v="1"/>
    <s v="video games"/>
    <n v="1"/>
    <n v="13"/>
    <x v="3234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x v="1"/>
    <s v="video games"/>
    <n v="1"/>
    <n v="5.31"/>
    <x v="3235"/>
    <d v="2012-05-19T17:05: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7"/>
    <s v="small batch"/>
    <n v="1"/>
    <n v="108"/>
    <x v="3236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237"/>
    <d v="2015-04-30T02:25:39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38"/>
    <d v="2015-05-02T22:02:1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240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3241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3243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x v="7"/>
    <s v="food trucks"/>
    <n v="1"/>
    <n v="22.33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x v="7"/>
    <s v="food trucks"/>
    <n v="1"/>
    <n v="50.33"/>
    <x v="3245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x v="7"/>
    <s v="food trucks"/>
    <n v="1"/>
    <n v="8.33"/>
    <x v="3246"/>
    <d v="2014-05-31T23:30:00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x v="7"/>
    <s v="food trucks"/>
    <n v="1"/>
    <n v="55.83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x v="7"/>
    <s v="food trucks"/>
    <n v="1"/>
    <n v="34.44"/>
    <x v="3248"/>
    <d v="2014-10-27T21:25:0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x v="7"/>
    <s v="food trucks"/>
    <n v="1"/>
    <n v="501.25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x v="7"/>
    <s v="food trucks"/>
    <n v="1"/>
    <n v="10.5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x v="7"/>
    <s v="restaurants"/>
    <n v="1"/>
    <n v="15"/>
    <x v="3251"/>
    <d v="2015-10-03T21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x v="7"/>
    <s v="restaurants"/>
    <n v="1"/>
    <n v="35.71"/>
    <x v="3252"/>
    <d v="2015-04-20T18:25:4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3256"/>
    <d v="2017-02-08T21:40:3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3257"/>
    <d v="2015-05-16T03:00:00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x v="7"/>
    <s v="food trucks"/>
    <n v="1"/>
    <n v="1"/>
    <x v="3258"/>
    <d v="2015-03-16T17:28:00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x v="7"/>
    <s v="food trucks"/>
    <n v="1"/>
    <n v="18"/>
    <x v="3259"/>
    <d v="2014-08-03T18:05:47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x v="0"/>
    <s v="space exploration"/>
    <n v="1"/>
    <n v="15"/>
    <x v="3260"/>
    <d v="2014-09-15T20:0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26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3264"/>
    <d v="2014-12-10T03:48:45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x v="0"/>
    <s v="makerspaces"/>
    <n v="1"/>
    <n v="69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x v="7"/>
    <s v="food trucks"/>
    <n v="1"/>
    <n v="27.5"/>
    <x v="3266"/>
    <d v="2014-07-10T21:29:10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x v="7"/>
    <s v="food trucks"/>
    <n v="1"/>
    <n v="200"/>
    <x v="3267"/>
    <d v="2014-08-09T21:57:0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x v="7"/>
    <s v="food trucks"/>
    <n v="1"/>
    <n v="25"/>
    <x v="3268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x v="7"/>
    <s v="food trucks"/>
    <n v="1"/>
    <n v="13.33"/>
    <x v="3269"/>
    <d v="2014-08-13T03:19:26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x v="7"/>
    <s v="food trucks"/>
    <n v="1"/>
    <n v="17.5"/>
    <x v="3270"/>
    <d v="2014-09-18T20:59:32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x v="5"/>
    <s v="children's books"/>
    <n v="1"/>
    <n v="13.25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x v="5"/>
    <s v="children's books"/>
    <n v="1"/>
    <n v="55"/>
    <x v="3272"/>
    <d v="2015-04-04T18:10:37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x v="5"/>
    <s v="children's books"/>
    <n v="1"/>
    <n v="5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x v="5"/>
    <s v="children's books"/>
    <n v="1"/>
    <n v="9"/>
    <x v="3274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x v="5"/>
    <s v="children's books"/>
    <n v="1"/>
    <n v="25"/>
    <x v="3275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x v="5"/>
    <s v="children's books"/>
    <n v="1"/>
    <n v="11.25"/>
    <x v="3276"/>
    <d v="2012-05-30T19:00:00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x v="5"/>
    <s v="children's books"/>
    <n v="1"/>
    <n v="11.33"/>
    <x v="3277"/>
    <d v="2015-08-16T23:00:50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x v="3"/>
    <s v="plays"/>
    <n v="1"/>
    <n v="10"/>
    <x v="3278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x v="3"/>
    <s v="plays"/>
    <n v="1"/>
    <n v="5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x v="3"/>
    <s v="plays"/>
    <n v="1"/>
    <n v="22.5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x v="3"/>
    <s v="plays"/>
    <n v="1"/>
    <n v="35.4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x v="3"/>
    <s v="plays"/>
    <n v="1"/>
    <n v="7"/>
    <x v="3282"/>
    <d v="2014-08-09T03:00:00"/>
    <x v="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x v="3"/>
    <s v="plays"/>
    <n v="1"/>
    <n v="12.5"/>
    <x v="3283"/>
    <d v="2015-01-09T0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x v="3"/>
    <s v="plays"/>
    <n v="1"/>
    <n v="3"/>
    <x v="3284"/>
    <d v="2015-02-07T21:42:1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x v="3"/>
    <s v="plays"/>
    <n v="1"/>
    <n v="9.75"/>
    <x v="3285"/>
    <d v="2015-09-09T04:00:18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x v="3"/>
    <s v="spaces"/>
    <n v="1"/>
    <n v="100"/>
    <x v="3286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x v="3"/>
    <s v="spaces"/>
    <n v="1"/>
    <n v="415.78"/>
    <x v="3287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x v="3"/>
    <s v="spaces"/>
    <n v="1"/>
    <n v="62.5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x v="3"/>
    <s v="spaces"/>
    <n v="1"/>
    <n v="56.34"/>
    <x v="3289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"/>
    <s v="spaces"/>
    <n v="1"/>
    <n v="10"/>
    <x v="3290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3"/>
    <s v="plays"/>
    <n v="1"/>
    <n v="10"/>
    <x v="3291"/>
    <d v="2017-04-18T19:13: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3"/>
    <s v="plays"/>
    <n v="1"/>
    <n v="24"/>
    <x v="3292"/>
    <d v="2017-04-07T16:15:03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x v="3"/>
    <s v="musical"/>
    <n v="1"/>
    <n v="12.75"/>
    <x v="3293"/>
    <d v="2015-02-28T22:0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x v="3"/>
    <s v="musical"/>
    <n v="1"/>
    <n v="12.5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x v="3"/>
    <s v="plays"/>
    <n v="1"/>
    <n v="10"/>
    <x v="3295"/>
    <d v="2015-03-23T18:00:00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x v="3"/>
    <s v="plays"/>
    <n v="1"/>
    <n v="25"/>
    <x v="3296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x v="3"/>
    <s v="musical"/>
    <n v="1"/>
    <n v="500"/>
    <x v="3297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x v="3"/>
    <s v="musical"/>
    <n v="1"/>
    <n v="50"/>
    <x v="3298"/>
    <d v="2015-06-07T13:55:5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x v="3"/>
    <s v="musical"/>
    <n v="1"/>
    <n v="205"/>
    <x v="3299"/>
    <d v="2014-08-10T17:20:48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x v="3"/>
    <s v="plays"/>
    <n v="1"/>
    <n v="20"/>
    <x v="3300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x v="3"/>
    <s v="plays"/>
    <n v="1"/>
    <n v="5.5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x v="3"/>
    <s v="plays"/>
    <n v="1"/>
    <n v="13.11"/>
    <x v="3302"/>
    <d v="2015-01-04T23:26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x v="3"/>
    <s v="plays"/>
    <n v="1"/>
    <n v="62.5"/>
    <x v="3303"/>
    <d v="2014-08-12T18:36:0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x v="3"/>
    <s v="plays"/>
    <n v="1"/>
    <n v="25"/>
    <x v="3304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x v="3"/>
    <s v="plays"/>
    <n v="1"/>
    <n v="12.5"/>
    <x v="3305"/>
    <d v="2014-08-09T06:25:0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x v="3"/>
    <s v="plays"/>
    <n v="1"/>
    <n v="25"/>
    <x v="3306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x v="3"/>
    <s v="plays"/>
    <n v="1"/>
    <n v="25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x v="3"/>
    <s v="plays"/>
    <n v="1"/>
    <n v="22.5"/>
    <x v="3308"/>
    <d v="2014-07-24T02:59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x v="3"/>
    <s v="plays"/>
    <n v="1"/>
    <n v="22.67"/>
    <x v="3309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x v="3"/>
    <s v="plays"/>
    <n v="1"/>
    <n v="217.5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x v="3"/>
    <s v="plays"/>
    <n v="1"/>
    <n v="20"/>
    <x v="3311"/>
    <d v="2014-10-20T19:23:0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x v="3"/>
    <s v="plays"/>
    <n v="1"/>
    <n v="13"/>
    <x v="3312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x v="3"/>
    <s v="plays"/>
    <n v="1"/>
    <n v="52.5"/>
    <x v="3313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x v="3"/>
    <s v="plays"/>
    <n v="1"/>
    <n v="7.25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x v="3"/>
    <s v="plays"/>
    <n v="1"/>
    <n v="62.5"/>
    <x v="3315"/>
    <d v="2014-10-26T21:52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x v="3"/>
    <s v="plays"/>
    <n v="1"/>
    <n v="10"/>
    <x v="3316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x v="3"/>
    <s v="plays"/>
    <n v="1"/>
    <n v="100"/>
    <x v="3317"/>
    <d v="2015-04-03T21:44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x v="3"/>
    <s v="plays"/>
    <n v="1"/>
    <n v="15"/>
    <x v="3318"/>
    <d v="2014-06-27T16:21:24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x v="3"/>
    <s v="plays"/>
    <n v="1"/>
    <n v="6.75"/>
    <x v="3319"/>
    <d v="2014-08-12T22:50:11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x v="3"/>
    <s v="plays"/>
    <n v="1"/>
    <n v="34.950000000000003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x v="3"/>
    <s v="plays"/>
    <n v="1"/>
    <n v="18.5"/>
    <x v="3321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x v="3"/>
    <s v="plays"/>
    <n v="1"/>
    <n v="50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4"/>
    <s v="science fiction"/>
    <n v="0"/>
    <n v="10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4"/>
    <s v="science fiction"/>
    <n v="0"/>
    <n v="1"/>
    <x v="3324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4"/>
    <s v="science fiction"/>
    <n v="0"/>
    <n v="0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4"/>
    <s v="science fiction"/>
    <n v="0"/>
    <n v="25.17"/>
    <x v="3326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4"/>
    <s v="science fiction"/>
    <n v="0"/>
    <n v="0"/>
    <x v="3327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4"/>
    <s v="science fiction"/>
    <n v="0"/>
    <n v="0"/>
    <x v="3328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4"/>
    <s v="science fiction"/>
    <n v="0"/>
    <n v="0"/>
    <x v="3329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4"/>
    <s v="science fiction"/>
    <n v="0"/>
    <n v="0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4"/>
    <s v="science fiction"/>
    <n v="0"/>
    <n v="0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4"/>
    <s v="science fiction"/>
    <n v="0"/>
    <n v="0"/>
    <x v="3332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4"/>
    <s v="science fiction"/>
    <n v="0"/>
    <n v="0"/>
    <x v="3333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4"/>
    <s v="science fiction"/>
    <n v="0"/>
    <n v="0"/>
    <x v="3334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4"/>
    <s v="science fiction"/>
    <n v="0"/>
    <n v="0"/>
    <x v="3335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4"/>
    <s v="science fiction"/>
    <n v="0"/>
    <n v="10"/>
    <x v="3336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4"/>
    <s v="science fiction"/>
    <n v="0"/>
    <n v="0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4"/>
    <s v="science fiction"/>
    <n v="0"/>
    <n v="0"/>
    <x v="3338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4"/>
    <s v="science fiction"/>
    <n v="0"/>
    <n v="20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4"/>
    <s v="science fiction"/>
    <n v="0"/>
    <n v="28"/>
    <x v="334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4"/>
    <s v="science fiction"/>
    <n v="0"/>
    <n v="15"/>
    <x v="3341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4"/>
    <s v="science fiction"/>
    <n v="0"/>
    <n v="20.25"/>
    <x v="3342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4"/>
    <s v="science fiction"/>
    <n v="0"/>
    <n v="4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4"/>
    <s v="science fiction"/>
    <n v="0"/>
    <n v="0"/>
    <x v="3344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4"/>
    <s v="science fiction"/>
    <n v="0"/>
    <n v="10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x v="4"/>
    <s v="drama"/>
    <n v="0"/>
    <n v="0"/>
    <x v="3346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x v="4"/>
    <s v="drama"/>
    <n v="0"/>
    <n v="5"/>
    <x v="3347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x v="4"/>
    <s v="drama"/>
    <n v="0"/>
    <n v="0"/>
    <x v="3348"/>
    <d v="2015-10-01T00:00:00"/>
    <x v="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x v="4"/>
    <s v="drama"/>
    <n v="0"/>
    <n v="0"/>
    <x v="3349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x v="4"/>
    <s v="drama"/>
    <n v="0"/>
    <n v="5.5"/>
    <x v="3350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x v="4"/>
    <s v="drama"/>
    <n v="0"/>
    <n v="1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x v="4"/>
    <s v="drama"/>
    <n v="0"/>
    <n v="0"/>
    <x v="335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x v="4"/>
    <s v="drama"/>
    <n v="0"/>
    <n v="0"/>
    <x v="335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x v="4"/>
    <s v="drama"/>
    <n v="0"/>
    <n v="0"/>
    <x v="3354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x v="4"/>
    <s v="drama"/>
    <n v="0"/>
    <n v="0"/>
    <x v="3355"/>
    <d v="2015-08-05T19:46:39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x v="4"/>
    <s v="drama"/>
    <n v="0"/>
    <n v="0"/>
    <x v="3356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x v="4"/>
    <s v="drama"/>
    <n v="0"/>
    <n v="0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x v="4"/>
    <s v="drama"/>
    <n v="0"/>
    <n v="0"/>
    <x v="3358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x v="4"/>
    <s v="drama"/>
    <n v="0"/>
    <n v="0"/>
    <x v="3359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x v="4"/>
    <s v="drama"/>
    <n v="0"/>
    <n v="69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x v="4"/>
    <s v="drama"/>
    <n v="0"/>
    <n v="50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x v="4"/>
    <s v="drama"/>
    <n v="0"/>
    <n v="5.67"/>
    <x v="336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x v="4"/>
    <s v="drama"/>
    <n v="0"/>
    <n v="0"/>
    <x v="336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x v="4"/>
    <s v="drama"/>
    <n v="0"/>
    <n v="1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x v="4"/>
    <s v="drama"/>
    <n v="0"/>
    <n v="0"/>
    <x v="3365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x v="4"/>
    <s v="drama"/>
    <n v="0"/>
    <n v="0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x v="4"/>
    <s v="drama"/>
    <n v="0"/>
    <n v="0"/>
    <x v="3367"/>
    <d v="2015-10-08T20:59:00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x v="4"/>
    <s v="drama"/>
    <n v="0"/>
    <n v="0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x v="4"/>
    <s v="drama"/>
    <n v="0"/>
    <n v="0"/>
    <x v="3369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x v="4"/>
    <s v="drama"/>
    <n v="0"/>
    <n v="0"/>
    <x v="3370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x v="4"/>
    <s v="drama"/>
    <n v="0"/>
    <n v="1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x v="4"/>
    <s v="drama"/>
    <n v="0"/>
    <n v="20"/>
    <x v="337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x v="4"/>
    <s v="drama"/>
    <n v="0"/>
    <n v="1"/>
    <x v="3373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x v="4"/>
    <s v="drama"/>
    <n v="0"/>
    <n v="10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x v="4"/>
    <s v="drama"/>
    <n v="0"/>
    <n v="0"/>
    <x v="337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x v="4"/>
    <s v="drama"/>
    <n v="0"/>
    <n v="0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x v="4"/>
    <s v="drama"/>
    <n v="0"/>
    <n v="0"/>
    <x v="337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x v="4"/>
    <s v="drama"/>
    <n v="0"/>
    <n v="0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x v="4"/>
    <s v="drama"/>
    <n v="0"/>
    <n v="0"/>
    <x v="3379"/>
    <d v="2015-07-09T21:27:21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x v="4"/>
    <s v="drama"/>
    <n v="0"/>
    <n v="0"/>
    <x v="338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x v="4"/>
    <s v="drama"/>
    <n v="0"/>
    <n v="0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x v="4"/>
    <s v="drama"/>
    <n v="0"/>
    <n v="30"/>
    <x v="3382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x v="4"/>
    <s v="drama"/>
    <n v="0"/>
    <n v="0"/>
    <x v="3383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x v="4"/>
    <s v="drama"/>
    <n v="0"/>
    <n v="0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x v="4"/>
    <s v="drama"/>
    <n v="0"/>
    <n v="0"/>
    <x v="338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x v="4"/>
    <s v="drama"/>
    <n v="0"/>
    <n v="0"/>
    <x v="3386"/>
    <d v="2016-01-05T00:00:00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x v="4"/>
    <s v="drama"/>
    <n v="0"/>
    <n v="50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x v="4"/>
    <s v="drama"/>
    <n v="0"/>
    <n v="0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x v="4"/>
    <s v="animation"/>
    <n v="0"/>
    <n v="4.83"/>
    <x v="3389"/>
    <d v="2014-03-14T04:40: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x v="4"/>
    <s v="animation"/>
    <n v="0"/>
    <n v="3"/>
    <x v="3390"/>
    <d v="2015-11-27T21:40:0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x v="4"/>
    <s v="animation"/>
    <n v="0"/>
    <n v="0"/>
    <x v="3391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x v="4"/>
    <s v="animation"/>
    <n v="0"/>
    <n v="0"/>
    <x v="3392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x v="4"/>
    <s v="animation"/>
    <n v="0"/>
    <n v="0"/>
    <x v="3393"/>
    <d v="2015-10-11T15:07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x v="4"/>
    <s v="animation"/>
    <n v="0"/>
    <n v="1"/>
    <x v="3394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x v="4"/>
    <s v="animation"/>
    <n v="0"/>
    <n v="0"/>
    <x v="3395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x v="4"/>
    <s v="animation"/>
    <n v="0"/>
    <n v="0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x v="4"/>
    <s v="animation"/>
    <n v="0"/>
    <n v="0"/>
    <x v="3397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x v="4"/>
    <s v="animation"/>
    <n v="0"/>
    <n v="5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x v="4"/>
    <s v="animation"/>
    <n v="0"/>
    <n v="0"/>
    <x v="3399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x v="4"/>
    <s v="animation"/>
    <n v="0"/>
    <n v="5"/>
    <x v="3400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x v="4"/>
    <s v="animation"/>
    <n v="0"/>
    <n v="1"/>
    <x v="3401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x v="4"/>
    <s v="animation"/>
    <n v="0"/>
    <n v="5"/>
    <x v="3402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x v="4"/>
    <s v="animation"/>
    <n v="0"/>
    <n v="0"/>
    <x v="3403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x v="4"/>
    <s v="animation"/>
    <n v="0"/>
    <n v="13"/>
    <x v="3404"/>
    <d v="2015-02-19T19:47:5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x v="4"/>
    <s v="animation"/>
    <n v="0"/>
    <n v="22.5"/>
    <x v="3405"/>
    <d v="2012-04-17T00:31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x v="4"/>
    <s v="animation"/>
    <n v="0"/>
    <n v="0"/>
    <x v="3406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x v="4"/>
    <s v="animation"/>
    <n v="0"/>
    <n v="25"/>
    <x v="3407"/>
    <d v="2011-11-13T16:22:07"/>
    <x v="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x v="4"/>
    <s v="animation"/>
    <n v="0"/>
    <n v="12.5"/>
    <x v="3408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x v="4"/>
    <s v="animation"/>
    <n v="0"/>
    <n v="0"/>
    <x v="3409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x v="4"/>
    <s v="animation"/>
    <n v="0"/>
    <n v="0"/>
    <x v="3410"/>
    <d v="2011-08-10T03:02:21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x v="4"/>
    <s v="animation"/>
    <n v="0"/>
    <n v="1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x v="4"/>
    <s v="animation"/>
    <n v="0"/>
    <n v="0"/>
    <x v="3412"/>
    <d v="2012-07-11T03:51:05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x v="4"/>
    <s v="animation"/>
    <n v="0"/>
    <n v="0"/>
    <x v="3413"/>
    <d v="2014-09-05T23:45:24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x v="4"/>
    <s v="animation"/>
    <n v="0"/>
    <n v="1"/>
    <x v="341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x v="4"/>
    <s v="animation"/>
    <n v="0"/>
    <n v="0"/>
    <x v="3415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x v="4"/>
    <s v="animation"/>
    <n v="0"/>
    <n v="0"/>
    <x v="3416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x v="4"/>
    <s v="animation"/>
    <n v="0"/>
    <n v="0"/>
    <x v="3417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x v="4"/>
    <s v="animation"/>
    <n v="0"/>
    <n v="10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x v="4"/>
    <s v="animation"/>
    <n v="0"/>
    <n v="13.55"/>
    <x v="3419"/>
    <d v="2015-11-05T23:32: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x v="4"/>
    <s v="animation"/>
    <n v="0"/>
    <n v="50"/>
    <x v="3420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x v="4"/>
    <s v="animation"/>
    <n v="0"/>
    <n v="0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x v="4"/>
    <s v="animation"/>
    <n v="0"/>
    <n v="0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x v="4"/>
    <s v="animation"/>
    <n v="0"/>
    <n v="71.67"/>
    <x v="3423"/>
    <d v="2012-01-05T11:33:0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x v="4"/>
    <s v="animation"/>
    <n v="0"/>
    <n v="0"/>
    <x v="3424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x v="4"/>
    <s v="animation"/>
    <n v="0"/>
    <n v="0"/>
    <x v="3425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x v="4"/>
    <s v="animation"/>
    <n v="0"/>
    <n v="0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x v="4"/>
    <s v="animation"/>
    <n v="0"/>
    <n v="0"/>
    <x v="3427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x v="4"/>
    <s v="animation"/>
    <n v="0"/>
    <n v="10.33"/>
    <x v="3428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x v="4"/>
    <s v="animation"/>
    <n v="0"/>
    <n v="0"/>
    <x v="3429"/>
    <d v="2015-07-16T19:51:45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x v="4"/>
    <s v="animation"/>
    <n v="0"/>
    <n v="1"/>
    <x v="3430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x v="4"/>
    <s v="animation"/>
    <n v="0"/>
    <n v="0"/>
    <x v="3431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x v="4"/>
    <s v="animation"/>
    <n v="0"/>
    <n v="3.71"/>
    <x v="3432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x v="4"/>
    <s v="animation"/>
    <n v="0"/>
    <n v="250"/>
    <x v="3433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x v="4"/>
    <s v="animation"/>
    <n v="0"/>
    <n v="10"/>
    <x v="3434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x v="4"/>
    <s v="animation"/>
    <n v="0"/>
    <n v="0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x v="4"/>
    <s v="animation"/>
    <n v="0"/>
    <n v="5.5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x v="4"/>
    <s v="animation"/>
    <n v="0"/>
    <n v="0"/>
    <x v="3437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x v="4"/>
    <s v="animation"/>
    <n v="0"/>
    <n v="0"/>
    <x v="3438"/>
    <d v="2015-09-06T14:46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x v="0"/>
    <s v="web"/>
    <n v="0"/>
    <n v="1"/>
    <x v="34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x v="0"/>
    <s v="web"/>
    <n v="0"/>
    <n v="1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x v="0"/>
    <s v="web"/>
    <n v="0"/>
    <n v="35"/>
    <x v="3441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x v="0"/>
    <s v="web"/>
    <n v="0"/>
    <n v="26"/>
    <x v="3442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x v="0"/>
    <s v="web"/>
    <n v="0"/>
    <n v="0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x v="0"/>
    <s v="web"/>
    <n v="0"/>
    <n v="9"/>
    <x v="3444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x v="0"/>
    <s v="web"/>
    <n v="0"/>
    <n v="0"/>
    <x v="3445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x v="0"/>
    <s v="web"/>
    <n v="0"/>
    <n v="20.5"/>
    <x v="3446"/>
    <d v="2014-11-14T18:16:3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x v="0"/>
    <s v="web"/>
    <n v="0"/>
    <n v="0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x v="0"/>
    <s v="web"/>
    <n v="0"/>
    <n v="0"/>
    <x v="344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x v="0"/>
    <s v="web"/>
    <n v="0"/>
    <n v="50"/>
    <x v="344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x v="0"/>
    <s v="web"/>
    <n v="0"/>
    <n v="4"/>
    <x v="345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x v="0"/>
    <s v="web"/>
    <n v="0"/>
    <n v="27.5"/>
    <x v="345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x v="0"/>
    <s v="web"/>
    <n v="0"/>
    <n v="0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x v="0"/>
    <s v="web"/>
    <n v="0"/>
    <n v="34"/>
    <x v="345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x v="0"/>
    <s v="web"/>
    <n v="0"/>
    <n v="1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x v="0"/>
    <s v="web"/>
    <n v="0"/>
    <n v="0"/>
    <x v="345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x v="0"/>
    <s v="web"/>
    <n v="0"/>
    <n v="1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x v="0"/>
    <s v="web"/>
    <n v="0"/>
    <n v="0"/>
    <x v="3457"/>
    <d v="2015-01-01T20:13:14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x v="0"/>
    <s v="web"/>
    <n v="0"/>
    <n v="142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x v="0"/>
    <s v="web"/>
    <n v="0"/>
    <n v="53"/>
    <x v="3459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x v="0"/>
    <s v="web"/>
    <n v="0"/>
    <n v="0"/>
    <x v="3460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x v="0"/>
    <s v="web"/>
    <n v="0"/>
    <n v="38.44"/>
    <x v="3461"/>
    <d v="2015-01-18T01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x v="0"/>
    <s v="web"/>
    <n v="0"/>
    <n v="64.75"/>
    <x v="3462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x v="0"/>
    <s v="web"/>
    <n v="0"/>
    <n v="1"/>
    <x v="3463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x v="0"/>
    <s v="web"/>
    <n v="0"/>
    <n v="10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x v="0"/>
    <s v="web"/>
    <n v="0"/>
    <n v="2"/>
    <x v="3465"/>
    <d v="2015-09-07T13:53:13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x v="0"/>
    <s v="web"/>
    <n v="0"/>
    <n v="1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x v="0"/>
    <s v="web"/>
    <n v="0"/>
    <n v="0"/>
    <x v="3467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x v="0"/>
    <s v="web"/>
    <n v="0"/>
    <n v="0"/>
    <x v="3468"/>
    <d v="2015-03-15T18:00:00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x v="0"/>
    <s v="web"/>
    <n v="0"/>
    <n v="1"/>
    <x v="3469"/>
    <d v="2015-03-19T21:31:27"/>
    <x v="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x v="0"/>
    <s v="web"/>
    <n v="0"/>
    <n v="0"/>
    <x v="3470"/>
    <d v="2015-12-01T00:00:00"/>
    <x v="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x v="0"/>
    <s v="web"/>
    <n v="0"/>
    <n v="1"/>
    <x v="3471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x v="0"/>
    <s v="web"/>
    <n v="0"/>
    <n v="30.5"/>
    <x v="3472"/>
    <d v="2015-07-22T13:02:10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x v="0"/>
    <s v="web"/>
    <n v="0"/>
    <n v="13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x v="0"/>
    <s v="web"/>
    <n v="0"/>
    <n v="53.25"/>
    <x v="3474"/>
    <d v="2015-05-04T01:40:38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x v="0"/>
    <s v="web"/>
    <n v="0"/>
    <n v="3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x v="0"/>
    <s v="web"/>
    <n v="0"/>
    <n v="10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x v="0"/>
    <s v="web"/>
    <n v="0"/>
    <n v="15.5"/>
    <x v="3477"/>
    <d v="2015-03-08T15:16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478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479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480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481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482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483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486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487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48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489"/>
    <d v="2014-11-25T16:36:3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490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49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492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494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496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497"/>
    <d v="2015-11-25T16:49:2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498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499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50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501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502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503"/>
    <d v="2014-10-13T13:59:55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x v="0"/>
    <s v="wearables"/>
    <n v="0"/>
    <n v="39"/>
    <x v="3504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x v="0"/>
    <s v="wearables"/>
    <n v="0"/>
    <n v="100"/>
    <x v="3505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x v="0"/>
    <s v="wearables"/>
    <n v="0"/>
    <n v="2"/>
    <x v="3506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x v="0"/>
    <s v="wearables"/>
    <n v="0"/>
    <n v="68.33"/>
    <x v="3507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x v="0"/>
    <s v="wearables"/>
    <n v="0"/>
    <n v="7.5"/>
    <x v="3508"/>
    <d v="2014-08-12T02:47:0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x v="0"/>
    <s v="wearables"/>
    <n v="0"/>
    <n v="1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x v="0"/>
    <s v="wearables"/>
    <n v="0"/>
    <n v="13.25"/>
    <x v="3510"/>
    <d v="2017-03-14T17:22:02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x v="0"/>
    <s v="wearables"/>
    <n v="0"/>
    <n v="0"/>
    <x v="3511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x v="0"/>
    <s v="wearables"/>
    <n v="0"/>
    <n v="84.29"/>
    <x v="3512"/>
    <d v="2017-02-01T15:55:59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x v="0"/>
    <s v="wearables"/>
    <n v="0"/>
    <n v="1"/>
    <x v="3513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x v="0"/>
    <s v="wearables"/>
    <n v="0"/>
    <n v="0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x v="0"/>
    <s v="wearables"/>
    <n v="0"/>
    <n v="30.5"/>
    <x v="3515"/>
    <d v="2014-12-05T00:59:19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x v="0"/>
    <s v="wearables"/>
    <n v="0"/>
    <n v="0"/>
    <x v="3516"/>
    <d v="2014-08-20T00:44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x v="0"/>
    <s v="wearables"/>
    <n v="0"/>
    <n v="26.25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x v="0"/>
    <s v="wearables"/>
    <n v="0"/>
    <n v="76.25"/>
    <x v="3518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x v="5"/>
    <s v="fiction"/>
    <n v="0"/>
    <n v="0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x v="5"/>
    <s v="fiction"/>
    <n v="0"/>
    <n v="0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x v="5"/>
    <s v="fiction"/>
    <n v="0"/>
    <n v="5"/>
    <x v="3521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x v="5"/>
    <s v="fiction"/>
    <n v="0"/>
    <n v="0"/>
    <x v="3522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x v="5"/>
    <s v="fiction"/>
    <n v="0"/>
    <n v="0"/>
    <x v="3523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x v="5"/>
    <s v="fiction"/>
    <n v="0"/>
    <n v="0"/>
    <x v="3524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x v="5"/>
    <s v="fiction"/>
    <n v="0"/>
    <n v="0"/>
    <x v="3525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x v="5"/>
    <s v="fiction"/>
    <n v="0"/>
    <n v="10"/>
    <x v="3526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x v="5"/>
    <s v="fiction"/>
    <n v="0"/>
    <n v="2"/>
    <x v="3527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x v="2"/>
    <s v="jazz"/>
    <n v="0"/>
    <n v="42.5"/>
    <x v="3528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x v="2"/>
    <s v="jazz"/>
    <n v="0"/>
    <n v="50"/>
    <x v="3529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x v="2"/>
    <s v="jazz"/>
    <n v="0"/>
    <n v="12.4"/>
    <x v="3530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x v="2"/>
    <s v="jazz"/>
    <n v="0"/>
    <n v="0"/>
    <x v="3531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x v="2"/>
    <s v="indie rock"/>
    <n v="0"/>
    <n v="0"/>
    <x v="3532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x v="2"/>
    <s v="indie rock"/>
    <n v="0"/>
    <n v="0"/>
    <x v="3533"/>
    <d v="2012-11-28T17:31:48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x v="2"/>
    <s v="jazz"/>
    <n v="0"/>
    <n v="10.5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x v="2"/>
    <s v="jazz"/>
    <n v="0"/>
    <n v="0"/>
    <x v="3535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x v="2"/>
    <s v="jazz"/>
    <n v="0"/>
    <n v="30"/>
    <x v="3536"/>
    <d v="2014-08-30T15:30:00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x v="2"/>
    <s v="jazz"/>
    <n v="0"/>
    <n v="50.33"/>
    <x v="3537"/>
    <d v="2016-01-03T01:55:37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x v="2"/>
    <s v="jazz"/>
    <n v="0"/>
    <n v="0"/>
    <x v="3538"/>
    <d v="2014-03-13T03:33:10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x v="2"/>
    <s v="jazz"/>
    <n v="0"/>
    <n v="0"/>
    <x v="3539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x v="2"/>
    <s v="jazz"/>
    <n v="0"/>
    <n v="0"/>
    <x v="3540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x v="2"/>
    <s v="jazz"/>
    <n v="0"/>
    <n v="0"/>
    <x v="3541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x v="2"/>
    <s v="jazz"/>
    <n v="0"/>
    <n v="0"/>
    <x v="3542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x v="2"/>
    <s v="jazz"/>
    <n v="0"/>
    <n v="0"/>
    <x v="3543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x v="2"/>
    <s v="jazz"/>
    <n v="0"/>
    <n v="0"/>
    <x v="3544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x v="2"/>
    <s v="jazz"/>
    <n v="0"/>
    <n v="0"/>
    <x v="3545"/>
    <d v="2010-07-08T22:40:00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x v="2"/>
    <s v="jazz"/>
    <n v="0"/>
    <n v="0"/>
    <x v="3546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x v="2"/>
    <s v="jazz"/>
    <n v="0"/>
    <n v="0"/>
    <x v="3547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x v="2"/>
    <s v="jazz"/>
    <n v="0"/>
    <n v="0"/>
    <x v="3548"/>
    <d v="2012-01-18T20:00:00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x v="2"/>
    <s v="jazz"/>
    <n v="0"/>
    <n v="25"/>
    <x v="3549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x v="0"/>
    <s v="wearables"/>
    <n v="0"/>
    <n v="0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x v="0"/>
    <s v="wearables"/>
    <n v="0"/>
    <n v="45.2"/>
    <x v="3551"/>
    <d v="2015-06-01T17:01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x v="0"/>
    <s v="wearables"/>
    <n v="0"/>
    <n v="2.75"/>
    <x v="3552"/>
    <d v="2014-08-09T22:43:42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x v="0"/>
    <s v="wearables"/>
    <n v="0"/>
    <n v="1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x v="0"/>
    <s v="wearables"/>
    <n v="0"/>
    <n v="0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x v="0"/>
    <s v="wearables"/>
    <n v="0"/>
    <n v="13"/>
    <x v="3555"/>
    <d v="2014-09-03T18:49:24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x v="0"/>
    <s v="wearables"/>
    <n v="0"/>
    <n v="116.75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559"/>
    <d v="2014-12-18T21:33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561"/>
    <d v="2014-07-31T01:26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2"/>
    <d v="2015-03-05T20:27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563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564"/>
    <d v="2014-11-05T20:38:35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566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567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56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57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573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574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x v="1"/>
    <s v="video games"/>
    <n v="0"/>
    <n v="11.25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x v="1"/>
    <s v="video games"/>
    <n v="0"/>
    <n v="0"/>
    <x v="3578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x v="1"/>
    <s v="video games"/>
    <n v="0"/>
    <n v="12.75"/>
    <x v="3579"/>
    <d v="2014-02-05T19:58:17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x v="1"/>
    <s v="video games"/>
    <n v="0"/>
    <n v="3"/>
    <x v="3580"/>
    <d v="2015-01-28T22:14:52"/>
    <x v="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x v="1"/>
    <s v="video games"/>
    <n v="0"/>
    <n v="0"/>
    <x v="3581"/>
    <d v="2014-08-08T21:53:24"/>
    <x v="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x v="1"/>
    <s v="video games"/>
    <n v="0"/>
    <n v="7.5"/>
    <x v="3582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x v="1"/>
    <s v="video games"/>
    <n v="0"/>
    <n v="0"/>
    <x v="3583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x v="1"/>
    <s v="video games"/>
    <n v="0"/>
    <n v="5"/>
    <x v="3584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x v="1"/>
    <s v="video games"/>
    <n v="0"/>
    <n v="6.71"/>
    <x v="3585"/>
    <d v="2014-03-02T19:01:17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x v="1"/>
    <s v="video games"/>
    <n v="0"/>
    <n v="6.83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x v="1"/>
    <s v="video games"/>
    <n v="0"/>
    <n v="71.55"/>
    <x v="3587"/>
    <d v="2014-03-24T02:15:2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x v="1"/>
    <s v="video games"/>
    <n v="0"/>
    <n v="0"/>
    <x v="3588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x v="1"/>
    <s v="video games"/>
    <n v="0"/>
    <n v="15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x v="1"/>
    <s v="video games"/>
    <n v="0"/>
    <n v="1"/>
    <x v="3590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x v="1"/>
    <s v="video games"/>
    <n v="0"/>
    <n v="3.33"/>
    <x v="3591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x v="1"/>
    <s v="video games"/>
    <n v="0"/>
    <n v="13.25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x v="1"/>
    <s v="video games"/>
    <n v="0"/>
    <n v="17.850000000000001"/>
    <x v="3593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x v="1"/>
    <s v="video games"/>
    <n v="0"/>
    <n v="5"/>
    <x v="3594"/>
    <d v="2014-04-06T19:01:04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x v="1"/>
    <s v="video games"/>
    <n v="0"/>
    <n v="0"/>
    <x v="3595"/>
    <d v="2011-10-28T20:56:40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x v="1"/>
    <s v="video games"/>
    <n v="0"/>
    <n v="5.8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x v="1"/>
    <s v="video games"/>
    <n v="0"/>
    <n v="0"/>
    <x v="3597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x v="1"/>
    <s v="video games"/>
    <n v="0"/>
    <n v="3.67"/>
    <x v="359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x v="1"/>
    <s v="mobile games"/>
    <n v="0"/>
    <n v="60.71"/>
    <x v="3599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x v="1"/>
    <s v="mobile games"/>
    <n v="0"/>
    <n v="0"/>
    <x v="3600"/>
    <d v="2015-09-25T14:58:50"/>
    <x v="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x v="1"/>
    <s v="mobile games"/>
    <n v="0"/>
    <n v="1"/>
    <x v="3601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x v="1"/>
    <s v="mobile games"/>
    <n v="0"/>
    <n v="10.5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x v="1"/>
    <s v="mobile games"/>
    <n v="0"/>
    <n v="3.67"/>
    <x v="3603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x v="1"/>
    <s v="mobile games"/>
    <n v="0"/>
    <n v="0"/>
    <x v="3604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x v="1"/>
    <s v="mobile games"/>
    <n v="0"/>
    <n v="1"/>
    <x v="3605"/>
    <d v="2014-11-29T04:33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x v="1"/>
    <s v="mobile games"/>
    <n v="0"/>
    <n v="31.25"/>
    <x v="3606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x v="1"/>
    <s v="mobile games"/>
    <n v="0"/>
    <n v="5"/>
    <x v="3607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x v="1"/>
    <s v="mobile games"/>
    <n v="0"/>
    <n v="0"/>
    <x v="3608"/>
    <d v="2015-08-06T11:05:21"/>
    <x v="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x v="1"/>
    <s v="mobile games"/>
    <n v="0"/>
    <n v="0"/>
    <x v="3609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x v="1"/>
    <s v="mobile games"/>
    <n v="0"/>
    <n v="0"/>
    <x v="3610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x v="1"/>
    <s v="mobile games"/>
    <n v="0"/>
    <n v="23.25"/>
    <x v="3611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x v="7"/>
    <s v="food trucks"/>
    <n v="0"/>
    <n v="0"/>
    <x v="3612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x v="7"/>
    <s v="food trucks"/>
    <n v="0"/>
    <n v="100"/>
    <x v="3613"/>
    <d v="2014-10-02T17:56:32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x v="7"/>
    <s v="food trucks"/>
    <n v="0"/>
    <n v="0"/>
    <x v="3614"/>
    <d v="2014-10-19T23:19:43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x v="7"/>
    <s v="food trucks"/>
    <n v="0"/>
    <n v="24.33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x v="7"/>
    <s v="food trucks"/>
    <n v="0"/>
    <n v="37.5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x v="7"/>
    <s v="food trucks"/>
    <n v="0"/>
    <n v="0"/>
    <x v="3617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x v="7"/>
    <s v="food trucks"/>
    <n v="0"/>
    <n v="0"/>
    <x v="3618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x v="7"/>
    <s v="food trucks"/>
    <n v="0"/>
    <n v="11.67"/>
    <x v="3619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x v="7"/>
    <s v="food trucks"/>
    <n v="0"/>
    <n v="0"/>
    <x v="3620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x v="7"/>
    <s v="food trucks"/>
    <n v="0"/>
    <n v="0"/>
    <x v="362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x v="7"/>
    <s v="food trucks"/>
    <n v="0"/>
    <n v="17.5"/>
    <x v="362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x v="7"/>
    <s v="food trucks"/>
    <n v="0"/>
    <n v="0"/>
    <x v="362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x v="7"/>
    <s v="food trucks"/>
    <n v="0"/>
    <n v="0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x v="7"/>
    <s v="food trucks"/>
    <n v="0"/>
    <n v="5.67"/>
    <x v="3625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x v="7"/>
    <s v="food trucks"/>
    <n v="0"/>
    <n v="50"/>
    <x v="3626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x v="7"/>
    <s v="food trucks"/>
    <n v="0"/>
    <n v="25"/>
    <x v="3627"/>
    <d v="2014-11-13T20:18:47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x v="7"/>
    <s v="food trucks"/>
    <n v="0"/>
    <n v="0"/>
    <x v="3628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x v="7"/>
    <s v="food trucks"/>
    <n v="0"/>
    <n v="30"/>
    <x v="3629"/>
    <d v="2015-08-03T04:27:37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x v="7"/>
    <s v="food trucks"/>
    <n v="0"/>
    <n v="10"/>
    <x v="3630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x v="7"/>
    <s v="food trucks"/>
    <n v="0"/>
    <n v="0"/>
    <x v="3631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x v="7"/>
    <s v="food trucks"/>
    <n v="0"/>
    <n v="5"/>
    <x v="3632"/>
    <d v="2014-08-16T21:44:12"/>
    <x v="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x v="7"/>
    <s v="food trucks"/>
    <n v="0"/>
    <n v="1.33"/>
    <x v="3633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2"/>
    <s v="world music"/>
    <n v="0"/>
    <n v="0"/>
    <x v="3634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2"/>
    <s v="world music"/>
    <n v="0"/>
    <n v="0"/>
    <x v="3635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2"/>
    <s v="world music"/>
    <n v="0"/>
    <n v="0"/>
    <x v="3636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2"/>
    <s v="world music"/>
    <n v="0"/>
    <n v="0"/>
    <x v="3637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2"/>
    <s v="world music"/>
    <n v="0"/>
    <n v="0"/>
    <x v="3638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2"/>
    <s v="world music"/>
    <n v="0"/>
    <n v="0"/>
    <x v="3639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2"/>
    <s v="world music"/>
    <n v="0"/>
    <n v="0"/>
    <x v="3640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642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644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645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646"/>
    <d v="2015-07-17T19:35:39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x v="5"/>
    <s v="translations"/>
    <n v="0"/>
    <n v="6.18"/>
    <x v="3647"/>
    <d v="2014-11-28T17:20:01"/>
    <x v="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x v="5"/>
    <s v="translations"/>
    <n v="0"/>
    <n v="5"/>
    <x v="3648"/>
    <d v="2015-12-12T1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x v="5"/>
    <s v="translations"/>
    <n v="0"/>
    <n v="0"/>
    <x v="364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x v="5"/>
    <s v="translations"/>
    <n v="0"/>
    <n v="1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x v="5"/>
    <s v="translations"/>
    <n v="0"/>
    <n v="2.33"/>
    <x v="3651"/>
    <d v="2015-02-06T01:25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x v="5"/>
    <s v="translations"/>
    <n v="0"/>
    <n v="1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x v="5"/>
    <s v="translations"/>
    <n v="0"/>
    <n v="0"/>
    <x v="3653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x v="5"/>
    <s v="translations"/>
    <n v="0"/>
    <n v="6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x v="5"/>
    <s v="translations"/>
    <n v="0"/>
    <n v="100"/>
    <x v="3655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x v="5"/>
    <s v="translations"/>
    <n v="0"/>
    <n v="13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x v="5"/>
    <s v="translations"/>
    <n v="0"/>
    <n v="100"/>
    <x v="3657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x v="5"/>
    <s v="translations"/>
    <n v="0"/>
    <n v="0"/>
    <x v="3658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x v="5"/>
    <s v="translations"/>
    <n v="0"/>
    <n v="0"/>
    <x v="3659"/>
    <d v="2015-08-24T09:22:00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x v="5"/>
    <s v="translations"/>
    <n v="0"/>
    <n v="0"/>
    <x v="3660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x v="5"/>
    <s v="translations"/>
    <n v="0"/>
    <n v="0"/>
    <x v="3661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x v="5"/>
    <s v="translations"/>
    <n v="0"/>
    <n v="7.5"/>
    <x v="3662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x v="5"/>
    <s v="translations"/>
    <n v="0"/>
    <n v="1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x v="5"/>
    <s v="translations"/>
    <n v="0"/>
    <n v="0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x v="5"/>
    <s v="translations"/>
    <n v="0"/>
    <n v="0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x v="5"/>
    <s v="translations"/>
    <n v="0"/>
    <n v="0"/>
    <x v="3666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x v="5"/>
    <s v="translations"/>
    <n v="0"/>
    <n v="0"/>
    <x v="3667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x v="5"/>
    <s v="translations"/>
    <n v="0"/>
    <n v="0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x v="5"/>
    <s v="translations"/>
    <n v="0"/>
    <n v="25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x v="5"/>
    <s v="translations"/>
    <n v="0"/>
    <n v="0"/>
    <x v="3670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x v="5"/>
    <s v="translations"/>
    <n v="0"/>
    <n v="0"/>
    <x v="3671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x v="5"/>
    <s v="translations"/>
    <n v="0"/>
    <n v="1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"/>
    <s v="translations"/>
    <n v="0"/>
    <n v="1"/>
    <x v="3673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"/>
    <s v="translations"/>
    <n v="0"/>
    <n v="0"/>
    <x v="3674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"/>
    <s v="translations"/>
    <n v="0"/>
    <n v="0"/>
    <x v="3675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"/>
    <s v="translations"/>
    <n v="0"/>
    <n v="0"/>
    <x v="367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"/>
    <s v="translations"/>
    <n v="0"/>
    <n v="0"/>
    <x v="3677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"/>
    <s v="translations"/>
    <n v="0"/>
    <n v="0"/>
    <x v="367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"/>
    <s v="translations"/>
    <n v="0"/>
    <n v="0"/>
    <x v="3679"/>
    <d v="2014-11-30T23:45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x v="5"/>
    <s v="fiction"/>
    <n v="0"/>
    <n v="5"/>
    <x v="3680"/>
    <d v="2012-09-07T07:51:00"/>
    <x v="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x v="5"/>
    <s v="fiction"/>
    <n v="0"/>
    <n v="0"/>
    <x v="3681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x v="5"/>
    <s v="fiction"/>
    <n v="0"/>
    <n v="16"/>
    <x v="3682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x v="5"/>
    <s v="fiction"/>
    <n v="0"/>
    <n v="0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x v="5"/>
    <s v="fiction"/>
    <n v="0"/>
    <n v="0"/>
    <x v="3684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x v="5"/>
    <s v="fiction"/>
    <n v="0"/>
    <n v="0"/>
    <x v="3685"/>
    <d v="2013-06-16T20:47:55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x v="5"/>
    <s v="fiction"/>
    <n v="0"/>
    <n v="0"/>
    <x v="3686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x v="5"/>
    <s v="fiction"/>
    <n v="0"/>
    <n v="0"/>
    <x v="3687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x v="5"/>
    <s v="fiction"/>
    <n v="0"/>
    <n v="1"/>
    <x v="3688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x v="5"/>
    <s v="fiction"/>
    <n v="0"/>
    <n v="5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x v="6"/>
    <s v="nature"/>
    <n v="0"/>
    <n v="3"/>
    <x v="3690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x v="6"/>
    <s v="nature"/>
    <n v="0"/>
    <n v="10"/>
    <x v="3691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x v="6"/>
    <s v="nature"/>
    <n v="0"/>
    <n v="0"/>
    <x v="3692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x v="6"/>
    <s v="nature"/>
    <n v="0"/>
    <n v="1"/>
    <x v="3693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x v="6"/>
    <s v="nature"/>
    <n v="0"/>
    <n v="0"/>
    <x v="3694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x v="6"/>
    <s v="nature"/>
    <n v="0"/>
    <n v="0"/>
    <x v="3695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x v="6"/>
    <s v="nature"/>
    <n v="0"/>
    <n v="0"/>
    <x v="3696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x v="6"/>
    <s v="nature"/>
    <n v="0"/>
    <n v="0"/>
    <x v="3697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x v="6"/>
    <s v="nature"/>
    <n v="0"/>
    <n v="0"/>
    <x v="3698"/>
    <d v="2015-09-17T17:00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x v="6"/>
    <s v="nature"/>
    <n v="0"/>
    <n v="50"/>
    <x v="3699"/>
    <d v="2015-04-29T01:16:3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"/>
    <s v="art books"/>
    <n v="0"/>
    <n v="0"/>
    <x v="3700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"/>
    <s v="art books"/>
    <n v="0"/>
    <n v="10"/>
    <x v="3701"/>
    <d v="2015-05-28T20:05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"/>
    <s v="art books"/>
    <n v="0"/>
    <n v="0"/>
    <x v="3702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"/>
    <s v="art books"/>
    <n v="0"/>
    <n v="0"/>
    <x v="3703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x v="6"/>
    <s v="places"/>
    <n v="0"/>
    <n v="15"/>
    <x v="3704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x v="6"/>
    <s v="places"/>
    <n v="0"/>
    <n v="0"/>
    <x v="3705"/>
    <d v="2014-05-30T15:35:01"/>
    <x v="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x v="6"/>
    <s v="places"/>
    <n v="0"/>
    <n v="0"/>
    <x v="370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x v="6"/>
    <s v="places"/>
    <n v="0"/>
    <n v="1"/>
    <x v="3707"/>
    <d v="2014-12-13T22:49:25"/>
    <x v="0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x v="6"/>
    <s v="places"/>
    <n v="0"/>
    <n v="0"/>
    <x v="37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x v="6"/>
    <s v="places"/>
    <n v="0"/>
    <n v="0"/>
    <x v="3709"/>
    <d v="2015-10-09T23:38:06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x v="6"/>
    <s v="places"/>
    <n v="0"/>
    <n v="0"/>
    <x v="3710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x v="6"/>
    <s v="places"/>
    <n v="0"/>
    <n v="1"/>
    <x v="3711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x v="6"/>
    <s v="places"/>
    <n v="0"/>
    <n v="40"/>
    <x v="3712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x v="6"/>
    <s v="places"/>
    <n v="0"/>
    <n v="0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x v="6"/>
    <s v="places"/>
    <n v="0"/>
    <n v="1"/>
    <x v="3714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x v="6"/>
    <s v="places"/>
    <n v="0"/>
    <n v="0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2"/>
    <s v="faith"/>
    <n v="0"/>
    <n v="0"/>
    <x v="3716"/>
    <d v="2017-04-14T04:07:4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2"/>
    <s v="faith"/>
    <n v="0"/>
    <n v="18"/>
    <x v="3717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2"/>
    <s v="faith"/>
    <n v="0"/>
    <n v="5"/>
    <x v="3718"/>
    <d v="2017-03-27T04:36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2"/>
    <s v="faith"/>
    <n v="0"/>
    <n v="0"/>
    <x v="3719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2"/>
    <s v="faith"/>
    <n v="0"/>
    <n v="0"/>
    <x v="3720"/>
    <d v="2017-03-26T03:33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x v="2"/>
    <s v="faith"/>
    <n v="0"/>
    <n v="5"/>
    <x v="3721"/>
    <d v="2015-01-15T15:56:45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x v="2"/>
    <s v="faith"/>
    <n v="0"/>
    <n v="1"/>
    <x v="3722"/>
    <d v="2015-03-30T19:52:30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x v="2"/>
    <s v="faith"/>
    <n v="0"/>
    <n v="0"/>
    <x v="3723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x v="2"/>
    <s v="faith"/>
    <n v="0"/>
    <n v="0"/>
    <x v="3724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x v="2"/>
    <s v="faith"/>
    <n v="0"/>
    <n v="0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x v="2"/>
    <s v="faith"/>
    <n v="0"/>
    <n v="0"/>
    <x v="3726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x v="2"/>
    <s v="faith"/>
    <n v="0"/>
    <n v="5.5"/>
    <x v="3727"/>
    <d v="2015-03-31T03:22:00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x v="2"/>
    <s v="faith"/>
    <n v="0"/>
    <n v="37.5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x v="2"/>
    <s v="faith"/>
    <n v="0"/>
    <n v="0"/>
    <x v="3729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x v="2"/>
    <s v="faith"/>
    <n v="0"/>
    <n v="1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x v="2"/>
    <s v="faith"/>
    <n v="0"/>
    <n v="1"/>
    <x v="3731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x v="2"/>
    <s v="faith"/>
    <n v="0"/>
    <n v="0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x v="2"/>
    <s v="faith"/>
    <n v="0"/>
    <n v="0"/>
    <x v="3733"/>
    <d v="2015-10-25T02:06:23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x v="2"/>
    <s v="faith"/>
    <n v="0"/>
    <n v="0"/>
    <x v="3734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x v="2"/>
    <s v="faith"/>
    <n v="0"/>
    <n v="0"/>
    <x v="373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x v="2"/>
    <s v="faith"/>
    <n v="0"/>
    <n v="0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x v="2"/>
    <s v="faith"/>
    <n v="0"/>
    <n v="1"/>
    <x v="3737"/>
    <d v="2015-05-08T00:52:36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x v="2"/>
    <s v="faith"/>
    <n v="0"/>
    <n v="20"/>
    <x v="3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x v="2"/>
    <s v="faith"/>
    <n v="0"/>
    <n v="1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x v="2"/>
    <s v="faith"/>
    <n v="0"/>
    <n v="0"/>
    <x v="3740"/>
    <d v="2015-07-16T19:37:02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x v="6"/>
    <s v="photobooks"/>
    <n v="0"/>
    <n v="0"/>
    <x v="3741"/>
    <d v="2014-08-25T20:38:08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x v="6"/>
    <s v="photobooks"/>
    <n v="0"/>
    <n v="1.54"/>
    <x v="3742"/>
    <d v="2014-10-24T04:00:00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x v="6"/>
    <s v="photobooks"/>
    <n v="0"/>
    <n v="0"/>
    <x v="3743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x v="6"/>
    <s v="photobooks"/>
    <n v="0"/>
    <n v="0"/>
    <x v="3744"/>
    <d v="2015-07-01T21:45:3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x v="6"/>
    <s v="photobooks"/>
    <n v="0"/>
    <n v="0"/>
    <x v="3745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x v="1"/>
    <s v="mobile games"/>
    <n v="0"/>
    <n v="0"/>
    <x v="3746"/>
    <d v="2015-01-26T07:12:21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x v="1"/>
    <s v="mobile games"/>
    <n v="0"/>
    <n v="5"/>
    <x v="3747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x v="1"/>
    <s v="mobile games"/>
    <n v="0"/>
    <n v="2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x v="1"/>
    <s v="mobile games"/>
    <n v="0"/>
    <n v="10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x v="1"/>
    <s v="mobile games"/>
    <n v="0"/>
    <n v="0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x v="1"/>
    <s v="mobile games"/>
    <n v="0"/>
    <n v="18"/>
    <x v="3751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x v="1"/>
    <s v="mobile games"/>
    <n v="0"/>
    <n v="13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x v="1"/>
    <s v="mobile games"/>
    <n v="0"/>
    <n v="0"/>
    <x v="375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x v="1"/>
    <s v="mobile games"/>
    <n v="0"/>
    <n v="0"/>
    <x v="375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x v="1"/>
    <s v="mobile games"/>
    <n v="0"/>
    <n v="0"/>
    <x v="375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x v="1"/>
    <s v="mobile games"/>
    <n v="0"/>
    <n v="3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x v="0"/>
    <s v="gadgets"/>
    <n v="0"/>
    <n v="25"/>
    <x v="3757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x v="0"/>
    <s v="gadgets"/>
    <n v="0"/>
    <n v="10.5"/>
    <x v="3758"/>
    <d v="2014-09-07T22:13:14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x v="0"/>
    <s v="gadgets"/>
    <n v="0"/>
    <n v="21.25"/>
    <x v="3759"/>
    <d v="2014-05-23T14:05:25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x v="0"/>
    <s v="gadgets"/>
    <n v="0"/>
    <n v="10"/>
    <x v="3760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x v="6"/>
    <s v="people"/>
    <n v="0"/>
    <n v="0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x v="6"/>
    <s v="people"/>
    <n v="0"/>
    <n v="1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x v="6"/>
    <s v="people"/>
    <n v="0"/>
    <n v="25"/>
    <x v="3763"/>
    <d v="2015-08-20T18:19:02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x v="6"/>
    <s v="people"/>
    <n v="0"/>
    <n v="1"/>
    <x v="3764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x v="6"/>
    <s v="people"/>
    <n v="0"/>
    <n v="0"/>
    <x v="3765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x v="6"/>
    <s v="people"/>
    <n v="0"/>
    <n v="0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x v="6"/>
    <s v="people"/>
    <n v="0"/>
    <n v="0"/>
    <x v="3767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x v="6"/>
    <s v="people"/>
    <n v="0"/>
    <n v="0"/>
    <x v="3768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x v="1"/>
    <s v="video games"/>
    <n v="0"/>
    <n v="103.33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x v="1"/>
    <s v="video games"/>
    <n v="0"/>
    <n v="5"/>
    <x v="3770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x v="1"/>
    <s v="video games"/>
    <n v="0"/>
    <n v="25"/>
    <x v="3771"/>
    <d v="2014-09-21T18:32:49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x v="1"/>
    <s v="video games"/>
    <n v="0"/>
    <n v="21.25"/>
    <x v="3772"/>
    <d v="2014-08-16T02:04:23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x v="1"/>
    <s v="video games"/>
    <n v="0"/>
    <n v="11.92"/>
    <x v="3773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x v="1"/>
    <s v="video games"/>
    <n v="0"/>
    <n v="50.91"/>
    <x v="3774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x v="1"/>
    <s v="video games"/>
    <n v="0"/>
    <n v="0"/>
    <x v="3775"/>
    <d v="2014-11-14T06:39:19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x v="1"/>
    <s v="video games"/>
    <n v="0"/>
    <n v="1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x v="1"/>
    <s v="video games"/>
    <n v="0"/>
    <n v="0"/>
    <x v="3777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x v="1"/>
    <s v="video games"/>
    <n v="0"/>
    <n v="19.670000000000002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x v="1"/>
    <s v="video games"/>
    <n v="0"/>
    <n v="12.5"/>
    <x v="3779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x v="1"/>
    <s v="video games"/>
    <n v="0"/>
    <n v="8.5"/>
    <x v="3780"/>
    <d v="2015-01-10T07:59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78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782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78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37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789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790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791"/>
    <d v="2015-01-10T17:21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792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3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794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9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79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799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800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802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803"/>
    <d v="2015-06-25T18:39:56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80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805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80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80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810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811"/>
    <d v="2015-01-10T20:07:0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81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813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81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815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816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817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819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820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821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22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x v="7"/>
    <s v="food trucks"/>
    <n v="0"/>
    <n v="52"/>
    <x v="3824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x v="7"/>
    <s v="food trucks"/>
    <n v="0"/>
    <n v="0"/>
    <x v="3825"/>
    <d v="2016-01-03T00:56:47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x v="7"/>
    <s v="food trucks"/>
    <n v="0"/>
    <n v="15"/>
    <x v="3826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x v="7"/>
    <s v="food trucks"/>
    <n v="0"/>
    <n v="0"/>
    <x v="3827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x v="7"/>
    <s v="food trucks"/>
    <n v="0"/>
    <n v="0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x v="7"/>
    <s v="food trucks"/>
    <n v="0"/>
    <n v="5"/>
    <x v="3829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x v="7"/>
    <s v="food trucks"/>
    <n v="0"/>
    <n v="0"/>
    <x v="3830"/>
    <d v="2014-08-10T21:13:07"/>
    <x v="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x v="7"/>
    <s v="food trucks"/>
    <n v="0"/>
    <n v="1"/>
    <x v="3831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x v="7"/>
    <s v="food trucks"/>
    <n v="0"/>
    <n v="0"/>
    <x v="3832"/>
    <d v="2015-02-18T17:43:0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x v="7"/>
    <s v="food trucks"/>
    <n v="0"/>
    <n v="1"/>
    <x v="3833"/>
    <d v="2015-02-21T16:29:56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x v="7"/>
    <s v="food trucks"/>
    <n v="0"/>
    <n v="1"/>
    <x v="3834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x v="7"/>
    <s v="food trucks"/>
    <n v="0"/>
    <n v="8"/>
    <x v="3835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x v="7"/>
    <s v="food trucks"/>
    <n v="0"/>
    <n v="1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x v="7"/>
    <s v="food trucks"/>
    <n v="0"/>
    <n v="0"/>
    <x v="3837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x v="7"/>
    <s v="food trucks"/>
    <n v="0"/>
    <n v="1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x v="7"/>
    <s v="food trucks"/>
    <n v="0"/>
    <n v="1"/>
    <x v="3839"/>
    <d v="2015-03-12T17:49:11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x v="7"/>
    <s v="food trucks"/>
    <n v="0"/>
    <n v="1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x v="7"/>
    <s v="food trucks"/>
    <n v="0"/>
    <n v="1"/>
    <x v="384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x v="7"/>
    <s v="food trucks"/>
    <n v="0"/>
    <n v="0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x v="7"/>
    <s v="food trucks"/>
    <n v="0"/>
    <n v="13"/>
    <x v="384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x v="7"/>
    <s v="food trucks"/>
    <n v="0"/>
    <n v="306"/>
    <x v="384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x v="7"/>
    <s v="food trucks"/>
    <n v="0"/>
    <n v="22.5"/>
    <x v="3845"/>
    <d v="2016-01-29T14:46:10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x v="7"/>
    <s v="food trucks"/>
    <n v="0"/>
    <n v="0"/>
    <x v="384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x v="7"/>
    <s v="food trucks"/>
    <n v="0"/>
    <n v="50"/>
    <x v="384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x v="7"/>
    <s v="food trucks"/>
    <n v="0"/>
    <n v="0"/>
    <x v="3848"/>
    <d v="2015-10-18T19:38:49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x v="7"/>
    <s v="food trucks"/>
    <n v="0"/>
    <n v="5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x v="7"/>
    <s v="restaurants"/>
    <n v="0"/>
    <n v="17.2"/>
    <x v="3850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x v="7"/>
    <s v="restaurants"/>
    <n v="0"/>
    <n v="0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x v="7"/>
    <s v="restaurants"/>
    <n v="0"/>
    <n v="0"/>
    <x v="3852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x v="7"/>
    <s v="restaurants"/>
    <n v="0"/>
    <n v="0"/>
    <x v="3853"/>
    <d v="2015-03-14T00:20:16"/>
    <x v="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x v="7"/>
    <s v="restaurants"/>
    <n v="0"/>
    <n v="0"/>
    <x v="385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x v="7"/>
    <s v="restaurants"/>
    <n v="0"/>
    <n v="0"/>
    <x v="3855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x v="7"/>
    <s v="restaurants"/>
    <n v="0"/>
    <n v="37.5"/>
    <x v="3856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x v="7"/>
    <s v="restaurants"/>
    <n v="0"/>
    <n v="0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x v="7"/>
    <s v="restaurants"/>
    <n v="0"/>
    <n v="0"/>
    <x v="3858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x v="7"/>
    <s v="restaurants"/>
    <n v="0"/>
    <n v="0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x v="7"/>
    <s v="restaurants"/>
    <n v="0"/>
    <n v="0"/>
    <x v="3860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x v="7"/>
    <s v="restaurants"/>
    <n v="0"/>
    <n v="0"/>
    <x v="3861"/>
    <d v="2014-11-13T17:20:28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x v="7"/>
    <s v="restaurants"/>
    <n v="0"/>
    <n v="16.25"/>
    <x v="3862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x v="7"/>
    <s v="restaurants"/>
    <n v="0"/>
    <n v="0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3864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3865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3866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3867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3868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387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3871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3873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3874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3875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387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3877"/>
    <d v="2014-09-15T19:55:03"/>
    <x v="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x v="7"/>
    <s v="food trucks"/>
    <n v="0"/>
    <n v="1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x v="7"/>
    <s v="food trucks"/>
    <n v="0"/>
    <n v="0"/>
    <x v="387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x v="7"/>
    <s v="food trucks"/>
    <n v="0"/>
    <n v="50"/>
    <x v="3880"/>
    <d v="2014-07-05T23:07:12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x v="7"/>
    <s v="food trucks"/>
    <n v="0"/>
    <n v="5"/>
    <x v="3881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x v="7"/>
    <s v="food trucks"/>
    <n v="0"/>
    <n v="5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x v="7"/>
    <s v="food trucks"/>
    <n v="0"/>
    <n v="0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x v="7"/>
    <s v="food trucks"/>
    <n v="0"/>
    <n v="50"/>
    <x v="3884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x v="7"/>
    <s v="food trucks"/>
    <n v="0"/>
    <n v="0"/>
    <x v="3885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x v="7"/>
    <s v="food trucks"/>
    <n v="0"/>
    <n v="1"/>
    <x v="3886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x v="0"/>
    <s v="space exploration"/>
    <n v="0"/>
    <n v="0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888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889"/>
    <d v="2015-04-21T13:25:2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891"/>
    <d v="2015-11-24T18:06:5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x v="0"/>
    <s v="makerspaces"/>
    <n v="0"/>
    <n v="550"/>
    <x v="389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x v="0"/>
    <s v="makerspaces"/>
    <n v="0"/>
    <n v="44"/>
    <x v="3893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x v="7"/>
    <s v="food trucks"/>
    <n v="0"/>
    <n v="12"/>
    <x v="3894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x v="7"/>
    <s v="food trucks"/>
    <n v="0"/>
    <n v="10"/>
    <x v="389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x v="7"/>
    <s v="food trucks"/>
    <n v="0"/>
    <n v="0"/>
    <x v="3896"/>
    <d v="2014-09-30T23:23:43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x v="7"/>
    <s v="food trucks"/>
    <n v="0"/>
    <n v="0"/>
    <x v="3897"/>
    <d v="2015-06-29T15:21:58"/>
    <x v="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x v="7"/>
    <s v="food trucks"/>
    <n v="0"/>
    <n v="5.29"/>
    <x v="389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x v="7"/>
    <s v="food trucks"/>
    <n v="0"/>
    <n v="1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x v="7"/>
    <s v="food trucks"/>
    <n v="0"/>
    <n v="17.5"/>
    <x v="3900"/>
    <d v="2015-05-10T17:22:3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x v="7"/>
    <s v="food trucks"/>
    <n v="0"/>
    <n v="1"/>
    <x v="3901"/>
    <d v="2014-09-26T03:22:19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x v="7"/>
    <s v="food trucks"/>
    <n v="0"/>
    <n v="23.67"/>
    <x v="3902"/>
    <d v="2015-04-14T03:21:5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x v="7"/>
    <s v="food trucks"/>
    <n v="0"/>
    <n v="13.01"/>
    <x v="3903"/>
    <d v="2014-06-27T21:33:28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x v="7"/>
    <s v="food trucks"/>
    <n v="0"/>
    <n v="0"/>
    <x v="3904"/>
    <d v="2014-08-08T21:31:03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x v="5"/>
    <s v="children's books"/>
    <n v="0"/>
    <n v="8.75"/>
    <x v="3905"/>
    <d v="2014-10-20T02:07:00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x v="5"/>
    <s v="children's books"/>
    <n v="0"/>
    <n v="0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x v="5"/>
    <s v="children's books"/>
    <n v="0"/>
    <n v="0"/>
    <x v="3907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x v="5"/>
    <s v="children's books"/>
    <n v="0"/>
    <n v="0"/>
    <x v="3908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x v="5"/>
    <s v="children's books"/>
    <n v="0"/>
    <n v="0"/>
    <x v="3909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x v="5"/>
    <s v="children's books"/>
    <n v="0"/>
    <n v="0"/>
    <x v="3910"/>
    <d v="2013-06-20T11:04:18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x v="5"/>
    <s v="children's books"/>
    <n v="0"/>
    <n v="30"/>
    <x v="3911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x v="5"/>
    <s v="children's books"/>
    <n v="0"/>
    <n v="0"/>
    <x v="3912"/>
    <d v="2012-10-28T13:53:48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x v="5"/>
    <s v="children's books"/>
    <n v="0"/>
    <n v="1"/>
    <x v="3913"/>
    <d v="2014-06-05T19:49:5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x v="5"/>
    <s v="children's books"/>
    <n v="0"/>
    <n v="0"/>
    <x v="3914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x v="5"/>
    <s v="children's books"/>
    <n v="0"/>
    <n v="0"/>
    <x v="3915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x v="5"/>
    <s v="children's books"/>
    <n v="0"/>
    <n v="1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x v="5"/>
    <s v="children's books"/>
    <n v="0"/>
    <n v="10"/>
    <x v="3917"/>
    <d v="2015-07-17T16:03:24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x v="5"/>
    <s v="children's books"/>
    <n v="0"/>
    <n v="0"/>
    <x v="3918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x v="3"/>
    <s v="plays"/>
    <n v="0"/>
    <n v="0"/>
    <x v="3919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x v="3"/>
    <s v="plays"/>
    <n v="0"/>
    <n v="0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x v="3"/>
    <s v="plays"/>
    <n v="0"/>
    <n v="0"/>
    <x v="3921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x v="3"/>
    <s v="plays"/>
    <n v="0"/>
    <n v="0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x v="3"/>
    <s v="plays"/>
    <n v="0"/>
    <n v="23.33"/>
    <x v="3923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x v="3"/>
    <s v="plays"/>
    <n v="0"/>
    <n v="0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x v="3"/>
    <s v="plays"/>
    <n v="0"/>
    <n v="0"/>
    <x v="3925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x v="3"/>
    <s v="plays"/>
    <n v="0"/>
    <n v="0"/>
    <x v="3926"/>
    <d v="2014-12-05T11:28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x v="3"/>
    <s v="plays"/>
    <n v="0"/>
    <n v="18.329999999999998"/>
    <x v="3927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x v="3"/>
    <s v="plays"/>
    <n v="0"/>
    <n v="20"/>
    <x v="3928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x v="3"/>
    <s v="plays"/>
    <n v="0"/>
    <n v="0"/>
    <x v="3929"/>
    <d v="2015-01-06T02:44:19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x v="3"/>
    <s v="plays"/>
    <n v="0"/>
    <n v="0"/>
    <x v="3930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x v="3"/>
    <s v="plays"/>
    <n v="0"/>
    <n v="2.33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x v="3"/>
    <s v="plays"/>
    <n v="0"/>
    <n v="0"/>
    <x v="3932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x v="3"/>
    <s v="plays"/>
    <n v="0"/>
    <n v="29"/>
    <x v="3933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x v="3"/>
    <s v="plays"/>
    <n v="0"/>
    <n v="0"/>
    <x v="3934"/>
    <d v="2014-12-03T15:20:36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x v="3"/>
    <s v="plays"/>
    <n v="0"/>
    <n v="46.25"/>
    <x v="3935"/>
    <d v="2014-12-05T17:27: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x v="3"/>
    <s v="plays"/>
    <n v="0"/>
    <n v="5"/>
    <x v="3936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x v="3"/>
    <s v="plays"/>
    <n v="0"/>
    <n v="0"/>
    <x v="3937"/>
    <d v="2014-10-18T04:59:00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x v="3"/>
    <s v="plays"/>
    <n v="0"/>
    <n v="0"/>
    <x v="3938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x v="3"/>
    <s v="plays"/>
    <n v="0"/>
    <n v="0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x v="3"/>
    <s v="plays"/>
    <n v="0"/>
    <n v="25"/>
    <x v="3940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x v="3"/>
    <s v="plays"/>
    <n v="0"/>
    <n v="1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x v="3"/>
    <s v="plays"/>
    <n v="0"/>
    <n v="20"/>
    <x v="3942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x v="3"/>
    <s v="plays"/>
    <n v="0"/>
    <n v="1"/>
    <x v="3943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x v="3"/>
    <s v="plays"/>
    <n v="0"/>
    <n v="1"/>
    <x v="3944"/>
    <d v="2014-09-06T22:08:59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x v="3"/>
    <s v="plays"/>
    <n v="0"/>
    <n v="1"/>
    <x v="3945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x v="3"/>
    <s v="spaces"/>
    <n v="0"/>
    <n v="1"/>
    <x v="3946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x v="3"/>
    <s v="spaces"/>
    <n v="0"/>
    <n v="0"/>
    <x v="3947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x v="3"/>
    <s v="spaces"/>
    <n v="0"/>
    <n v="0"/>
    <x v="3948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x v="3"/>
    <s v="spaces"/>
    <n v="0"/>
    <n v="1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x v="3"/>
    <s v="spaces"/>
    <n v="0"/>
    <n v="2.67"/>
    <x v="3950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x v="3"/>
    <s v="spaces"/>
    <n v="0"/>
    <n v="0"/>
    <x v="3951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3"/>
    <s v="spaces"/>
    <n v="0"/>
    <n v="201.67"/>
    <x v="395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3"/>
    <s v="spaces"/>
    <n v="0"/>
    <n v="0"/>
    <x v="3953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3"/>
    <s v="spaces"/>
    <n v="0"/>
    <n v="0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3"/>
    <s v="spaces"/>
    <n v="0"/>
    <n v="0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3"/>
    <s v="spaces"/>
    <n v="0"/>
    <n v="0"/>
    <x v="3956"/>
    <d v="2014-09-11T18:10:23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x v="3"/>
    <s v="spaces"/>
    <n v="0"/>
    <n v="37.5"/>
    <x v="3957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x v="3"/>
    <s v="spaces"/>
    <n v="0"/>
    <n v="13.33"/>
    <x v="3958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x v="3"/>
    <s v="spaces"/>
    <n v="0"/>
    <n v="0"/>
    <x v="3959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x v="3"/>
    <s v="spaces"/>
    <n v="0"/>
    <n v="1"/>
    <x v="3960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x v="3"/>
    <s v="spaces"/>
    <n v="0"/>
    <n v="0"/>
    <x v="3961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x v="3"/>
    <s v="spaces"/>
    <n v="0"/>
    <n v="0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x v="3"/>
    <s v="spaces"/>
    <n v="0"/>
    <n v="1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x v="3"/>
    <s v="spaces"/>
    <n v="0"/>
    <n v="55.83"/>
    <x v="3964"/>
    <d v="2015-09-28T06:35:34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x v="3"/>
    <s v="spaces"/>
    <n v="0"/>
    <n v="0"/>
    <x v="3965"/>
    <d v="2014-08-13T18:49:08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x v="3"/>
    <s v="spaces"/>
    <n v="0"/>
    <n v="5"/>
    <x v="3966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x v="3"/>
    <s v="spaces"/>
    <n v="0"/>
    <n v="87.5"/>
    <x v="3967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x v="3"/>
    <s v="spaces"/>
    <n v="0"/>
    <n v="1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x v="3"/>
    <s v="spaces"/>
    <n v="0"/>
    <n v="92.14"/>
    <x v="3969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x v="3"/>
    <s v="spaces"/>
    <n v="0"/>
    <n v="7.33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x v="3"/>
    <s v="spaces"/>
    <n v="0"/>
    <n v="52.5"/>
    <x v="3971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x v="3"/>
    <s v="spaces"/>
    <n v="0"/>
    <n v="23.67"/>
    <x v="3972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x v="3"/>
    <s v="spaces"/>
    <n v="0"/>
    <n v="53.71"/>
    <x v="3973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x v="3"/>
    <s v="spaces"/>
    <n v="0"/>
    <n v="420.6"/>
    <x v="3974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x v="3"/>
    <s v="spaces"/>
    <n v="0"/>
    <n v="0"/>
    <x v="3975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x v="3"/>
    <s v="spaces"/>
    <n v="0"/>
    <n v="18.670000000000002"/>
    <x v="3976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x v="3"/>
    <s v="spaces"/>
    <n v="0"/>
    <n v="16.670000000000002"/>
    <x v="3977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x v="3"/>
    <s v="spaces"/>
    <n v="0"/>
    <n v="42"/>
    <x v="3978"/>
    <d v="2015-01-08T13:41:00"/>
    <x v="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x v="3"/>
    <s v="spaces"/>
    <n v="0"/>
    <n v="25"/>
    <x v="3979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x v="3"/>
    <s v="spaces"/>
    <n v="0"/>
    <n v="50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x v="3"/>
    <s v="spaces"/>
    <n v="0"/>
    <n v="5.5"/>
    <x v="3981"/>
    <d v="2015-06-12T03:45:06"/>
    <x v="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x v="3"/>
    <s v="spaces"/>
    <n v="0"/>
    <n v="13"/>
    <x v="3982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x v="3"/>
    <s v="spaces"/>
    <n v="0"/>
    <n v="10"/>
    <x v="3983"/>
    <d v="2017-02-19T00:45:19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x v="3"/>
    <s v="spaces"/>
    <n v="0"/>
    <n v="0"/>
    <x v="3984"/>
    <d v="2014-09-21T15:10:50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x v="3"/>
    <s v="spaces"/>
    <n v="0"/>
    <n v="1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x v="3"/>
    <s v="spaces"/>
    <n v="0"/>
    <n v="775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x v="3"/>
    <s v="spaces"/>
    <n v="0"/>
    <n v="5"/>
    <x v="3987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x v="3"/>
    <s v="spaces"/>
    <n v="0"/>
    <n v="12.8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"/>
    <s v="spaces"/>
    <n v="0"/>
    <n v="6.5"/>
    <x v="3989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"/>
    <s v="spaces"/>
    <n v="0"/>
    <n v="0"/>
    <x v="3990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"/>
    <s v="spaces"/>
    <n v="0"/>
    <n v="0"/>
    <x v="3991"/>
    <d v="2015-03-01T20:33:4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3"/>
    <s v="plays"/>
    <n v="0"/>
    <n v="10"/>
    <x v="3992"/>
    <d v="2017-04-21T07:24:2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3"/>
    <s v="plays"/>
    <n v="0"/>
    <n v="0"/>
    <x v="3993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3"/>
    <s v="plays"/>
    <n v="0"/>
    <n v="0"/>
    <x v="3994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3"/>
    <s v="plays"/>
    <n v="0"/>
    <n v="0"/>
    <x v="3995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x v="3"/>
    <s v="musical"/>
    <n v="0"/>
    <n v="0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x v="3"/>
    <s v="musical"/>
    <n v="0"/>
    <n v="0"/>
    <x v="3997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x v="3"/>
    <s v="musical"/>
    <n v="0"/>
    <n v="300"/>
    <x v="3998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x v="3"/>
    <s v="musical"/>
    <n v="0"/>
    <n v="36.67"/>
    <x v="3999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x v="3"/>
    <s v="musical"/>
    <n v="0"/>
    <n v="1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x v="3"/>
    <s v="musical"/>
    <n v="0"/>
    <n v="0"/>
    <x v="4001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x v="3"/>
    <s v="musical"/>
    <n v="0"/>
    <n v="0"/>
    <x v="4002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x v="3"/>
    <s v="musical"/>
    <n v="0"/>
    <n v="0"/>
    <x v="4003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x v="3"/>
    <s v="musical"/>
    <n v="0"/>
    <n v="1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x v="3"/>
    <s v="musical"/>
    <n v="0"/>
    <n v="1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x v="3"/>
    <s v="musical"/>
    <n v="0"/>
    <n v="0"/>
    <x v="4006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x v="3"/>
    <s v="musical"/>
    <n v="0"/>
    <n v="1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x v="3"/>
    <s v="musical"/>
    <n v="0"/>
    <n v="0"/>
    <x v="4008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x v="3"/>
    <s v="musical"/>
    <n v="0"/>
    <n v="0"/>
    <x v="4009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x v="3"/>
    <s v="musical"/>
    <n v="0"/>
    <n v="1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x v="3"/>
    <s v="plays"/>
    <n v="0"/>
    <n v="0"/>
    <x v="401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x v="3"/>
    <s v="plays"/>
    <n v="0"/>
    <n v="0"/>
    <x v="4012"/>
    <d v="2015-12-17T22:05:50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x v="3"/>
    <s v="plays"/>
    <n v="0"/>
    <n v="0"/>
    <x v="401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x v="3"/>
    <s v="plays"/>
    <n v="0"/>
    <n v="0"/>
    <x v="4014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x v="3"/>
    <s v="musical"/>
    <n v="0"/>
    <n v="0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x v="3"/>
    <s v="musical"/>
    <n v="0"/>
    <n v="0"/>
    <x v="4016"/>
    <d v="2014-07-06T16:36:32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x v="3"/>
    <s v="musical"/>
    <n v="0"/>
    <n v="17.5"/>
    <x v="4017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x v="3"/>
    <s v="musical"/>
    <n v="0"/>
    <n v="1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x v="3"/>
    <s v="musical"/>
    <n v="0"/>
    <n v="0"/>
    <x v="4019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x v="3"/>
    <s v="musical"/>
    <n v="0"/>
    <n v="0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x v="3"/>
    <s v="musical"/>
    <n v="0"/>
    <n v="1.5"/>
    <x v="4021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x v="3"/>
    <s v="musical"/>
    <n v="0"/>
    <n v="5"/>
    <x v="4022"/>
    <d v="2014-06-29T06:13:0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x v="3"/>
    <s v="plays"/>
    <n v="0"/>
    <n v="10"/>
    <x v="40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x v="3"/>
    <s v="plays"/>
    <n v="0"/>
    <n v="13"/>
    <x v="4024"/>
    <d v="2014-09-01T20:09:3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x v="3"/>
    <s v="plays"/>
    <n v="0"/>
    <n v="1"/>
    <x v="4025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x v="3"/>
    <s v="plays"/>
    <n v="0"/>
    <n v="1"/>
    <x v="4026"/>
    <d v="2014-06-25T21:00:00"/>
    <x v="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x v="3"/>
    <s v="plays"/>
    <n v="0"/>
    <n v="1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x v="3"/>
    <s v="plays"/>
    <n v="0"/>
    <n v="0"/>
    <x v="4028"/>
    <d v="2015-11-05T16:11:45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"/>
    <s v="musical"/>
    <n v="0"/>
    <n v="10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"/>
    <s v="musical"/>
    <n v="0"/>
    <n v="0"/>
    <x v="403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"/>
    <s v="musical"/>
    <n v="0"/>
    <n v="0"/>
    <x v="403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"/>
    <s v="musical"/>
    <n v="0"/>
    <n v="0"/>
    <x v="403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"/>
    <s v="musical"/>
    <n v="0"/>
    <n v="0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"/>
    <s v="musical"/>
    <n v="0"/>
    <n v="10"/>
    <x v="4034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"/>
    <s v="musical"/>
    <n v="0"/>
    <n v="0"/>
    <x v="4035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"/>
    <s v="musical"/>
    <n v="0"/>
    <n v="0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"/>
    <s v="musical"/>
    <n v="0"/>
    <n v="0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"/>
    <s v="musical"/>
    <n v="0"/>
    <n v="0"/>
    <x v="4038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"/>
    <s v="musical"/>
    <n v="0"/>
    <n v="0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"/>
    <s v="musical"/>
    <n v="0"/>
    <n v="0"/>
    <x v="4040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x v="3"/>
    <s v="plays"/>
    <n v="0"/>
    <n v="0"/>
    <x v="4041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x v="3"/>
    <s v="plays"/>
    <n v="0"/>
    <n v="0"/>
    <x v="4042"/>
    <d v="2015-08-14T19:38:00"/>
    <x v="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x v="3"/>
    <s v="plays"/>
    <n v="0"/>
    <n v="1.5"/>
    <x v="4043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x v="3"/>
    <s v="plays"/>
    <n v="0"/>
    <n v="33.75"/>
    <x v="4044"/>
    <d v="2014-09-11T08:37:22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x v="3"/>
    <s v="plays"/>
    <n v="0"/>
    <n v="1"/>
    <x v="4045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x v="3"/>
    <s v="plays"/>
    <n v="0"/>
    <n v="5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x v="3"/>
    <s v="plays"/>
    <n v="0"/>
    <n v="0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x v="3"/>
    <s v="plays"/>
    <n v="0"/>
    <n v="10"/>
    <x v="4048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x v="3"/>
    <s v="plays"/>
    <n v="0"/>
    <n v="40"/>
    <x v="4049"/>
    <d v="2014-08-04T16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x v="3"/>
    <s v="plays"/>
    <n v="0"/>
    <n v="0"/>
    <x v="4050"/>
    <d v="2014-10-26T18:00:00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x v="3"/>
    <s v="plays"/>
    <n v="0"/>
    <n v="15"/>
    <x v="4051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x v="3"/>
    <s v="plays"/>
    <n v="0"/>
    <n v="0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x v="3"/>
    <s v="plays"/>
    <n v="0"/>
    <n v="0"/>
    <x v="4053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x v="3"/>
    <s v="plays"/>
    <n v="0"/>
    <n v="1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x v="3"/>
    <s v="plays"/>
    <n v="0"/>
    <n v="0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x v="3"/>
    <s v="plays"/>
    <n v="0"/>
    <n v="5"/>
    <x v="4056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x v="3"/>
    <s v="plays"/>
    <n v="0"/>
    <n v="5.5"/>
    <x v="4057"/>
    <d v="2015-01-02T11:49:11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x v="3"/>
    <s v="plays"/>
    <n v="0"/>
    <n v="0"/>
    <x v="4058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x v="3"/>
    <s v="plays"/>
    <n v="0"/>
    <n v="0"/>
    <x v="405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x v="3"/>
    <s v="plays"/>
    <n v="0"/>
    <n v="5"/>
    <x v="4060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x v="3"/>
    <s v="plays"/>
    <n v="0"/>
    <n v="0"/>
    <x v="4061"/>
    <d v="2014-09-07T07:48:43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x v="3"/>
    <s v="plays"/>
    <n v="0"/>
    <n v="1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x v="3"/>
    <s v="plays"/>
    <n v="0"/>
    <n v="25"/>
    <x v="406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x v="3"/>
    <s v="plays"/>
    <n v="0"/>
    <n v="0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x v="3"/>
    <s v="plays"/>
    <n v="0"/>
    <n v="0"/>
    <x v="4065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x v="3"/>
    <s v="plays"/>
    <n v="0"/>
    <n v="0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x v="3"/>
    <s v="plays"/>
    <n v="0"/>
    <n v="7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x v="3"/>
    <s v="plays"/>
    <n v="0"/>
    <n v="10.5"/>
    <x v="4068"/>
    <d v="2014-05-08T21:23:3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x v="3"/>
    <s v="plays"/>
    <n v="0"/>
    <n v="0"/>
    <x v="4069"/>
    <d v="2015-11-18T04:41:5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x v="3"/>
    <s v="plays"/>
    <n v="0"/>
    <n v="5.5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x v="3"/>
    <s v="plays"/>
    <n v="0"/>
    <n v="0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x v="3"/>
    <s v="plays"/>
    <n v="0"/>
    <n v="0"/>
    <x v="4072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x v="3"/>
    <s v="plays"/>
    <n v="0"/>
    <n v="3"/>
    <x v="407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x v="3"/>
    <s v="plays"/>
    <n v="0"/>
    <n v="5"/>
    <x v="4074"/>
    <d v="2014-07-19T09:21:30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x v="3"/>
    <s v="plays"/>
    <n v="0"/>
    <n v="0"/>
    <x v="4075"/>
    <d v="2015-04-05T08:23:41"/>
    <x v="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x v="3"/>
    <s v="plays"/>
    <n v="0"/>
    <n v="10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x v="3"/>
    <s v="plays"/>
    <n v="0"/>
    <n v="1"/>
    <x v="4077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x v="3"/>
    <s v="plays"/>
    <n v="0"/>
    <n v="2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x v="3"/>
    <s v="plays"/>
    <n v="0"/>
    <n v="5"/>
    <x v="4079"/>
    <d v="2014-08-26T16:28:00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x v="3"/>
    <s v="plays"/>
    <n v="0"/>
    <n v="0"/>
    <x v="4080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x v="3"/>
    <s v="plays"/>
    <n v="0"/>
    <n v="0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x v="3"/>
    <s v="plays"/>
    <n v="0"/>
    <n v="1"/>
    <x v="4082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x v="3"/>
    <s v="plays"/>
    <n v="0"/>
    <n v="0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x v="3"/>
    <s v="plays"/>
    <n v="0"/>
    <n v="0"/>
    <x v="4084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x v="3"/>
    <s v="plays"/>
    <n v="0"/>
    <n v="0"/>
    <x v="4085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x v="3"/>
    <s v="plays"/>
    <n v="0"/>
    <n v="0"/>
    <x v="4086"/>
    <d v="2014-12-18T15:02:44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x v="3"/>
    <s v="plays"/>
    <n v="0"/>
    <n v="10.5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x v="3"/>
    <s v="plays"/>
    <n v="0"/>
    <n v="7"/>
    <x v="4088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x v="3"/>
    <s v="plays"/>
    <n v="0"/>
    <n v="0"/>
    <x v="4089"/>
    <d v="2014-11-20T22:58:45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x v="3"/>
    <s v="plays"/>
    <n v="0"/>
    <n v="1"/>
    <x v="4090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x v="3"/>
    <s v="plays"/>
    <n v="0"/>
    <n v="16"/>
    <x v="4091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x v="3"/>
    <s v="plays"/>
    <n v="0"/>
    <n v="1"/>
    <x v="4092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x v="3"/>
    <s v="plays"/>
    <n v="0"/>
    <n v="0"/>
    <x v="4093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x v="3"/>
    <s v="plays"/>
    <n v="0"/>
    <n v="0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x v="3"/>
    <s v="plays"/>
    <n v="0"/>
    <n v="0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x v="3"/>
    <s v="plays"/>
    <n v="0"/>
    <n v="25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x v="3"/>
    <s v="plays"/>
    <n v="0"/>
    <n v="0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x v="3"/>
    <s v="plays"/>
    <n v="0"/>
    <n v="2"/>
    <x v="4098"/>
    <d v="2014-08-21T18:35:1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x v="3"/>
    <s v="plays"/>
    <n v="0"/>
    <n v="0"/>
    <x v="4099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x v="3"/>
    <s v="plays"/>
    <n v="0"/>
    <n v="0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x v="3"/>
    <s v="plays"/>
    <n v="0"/>
    <n v="5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x v="3"/>
    <s v="plays"/>
    <n v="0"/>
    <n v="0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x v="3"/>
    <s v="plays"/>
    <n v="0"/>
    <n v="10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x v="3"/>
    <s v="plays"/>
    <n v="0"/>
    <n v="10"/>
    <x v="4104"/>
    <d v="2015-03-24T03:59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x v="3"/>
    <s v="plays"/>
    <n v="0"/>
    <n v="0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x v="3"/>
    <s v="plays"/>
    <n v="0"/>
    <n v="20"/>
    <x v="4106"/>
    <d v="2015-04-05T03:40:4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x v="3"/>
    <s v="plays"/>
    <n v="0"/>
    <n v="0"/>
    <x v="4107"/>
    <d v="2016-01-31T23:55:00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x v="3"/>
    <s v="plays"/>
    <n v="0"/>
    <n v="0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x v="3"/>
    <s v="plays"/>
    <n v="0"/>
    <n v="0"/>
    <x v="4109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x v="3"/>
    <s v="plays"/>
    <n v="0"/>
    <n v="0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x v="3"/>
    <s v="plays"/>
    <n v="0"/>
    <n v="0"/>
    <x v="4111"/>
    <d v="2015-11-29T13:56:4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x v="3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x v="3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79D7A-40AB-4335-A798-C06AE2D84315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BC6A7-E651-4B38-8F07-CCEAFF693D07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85E0E-9F47-4C88-B098-14C300B90730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0E5DD-CE0F-4B7E-AED4-1BC845B350A0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56036-D9DD-41DF-B386-E7BDE880337D}">
  <sheetPr codeName="Sheet1"/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425781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E7F7A-DF3D-4BFE-AEC5-E53CB0A2920A}">
  <sheetPr codeName="Sheet2"/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8365</v>
      </c>
      <c r="B1" t="s">
        <v>8314</v>
      </c>
    </row>
    <row r="2" spans="1:6" x14ac:dyDescent="0.25">
      <c r="A2" s="12" t="s">
        <v>8380</v>
      </c>
      <c r="B2" t="s">
        <v>8363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0615-3824-483E-9499-7005B89C36B3}">
  <sheetPr codeName="Sheet6"/>
  <dimension ref="A1:F6"/>
  <sheetViews>
    <sheetView workbookViewId="0">
      <selection activeCell="B21" sqref="B21"/>
    </sheetView>
  </sheetViews>
  <sheetFormatPr defaultRowHeight="15" x14ac:dyDescent="0.25"/>
  <cols>
    <col min="1" max="1" width="33" bestFit="1" customWidth="1"/>
    <col min="2" max="2" width="126.140625" bestFit="1" customWidth="1"/>
    <col min="5" max="5" width="18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VLOOKUP($A2,Kickstarter!$B:$R,17,FALSE)</f>
        <v>51.79</v>
      </c>
      <c r="F2">
        <f>VLOOKUP($A2,Kickstarter!$B:$R,11,FALSE)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VLOOKUP($A3,Kickstarter!$B:$R,17,FALSE)</f>
        <v>36.07</v>
      </c>
      <c r="F3">
        <f>VLOOKUP($A3,Kickstarter!$B:$R,11,FALSE)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VLOOKUP($A4,Kickstarter!$B:$R,17,FALSE)</f>
        <v>33.03</v>
      </c>
      <c r="F4">
        <f>VLOOKUP($A4,Kickstarter!$B:$R,11,FALSE)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VLOOKUP($A5,Kickstarter!$B:$R,17,FALSE)</f>
        <v>44.92</v>
      </c>
      <c r="F5">
        <f>VLOOKUP($A5,Kickstarter!$B:$R,11,FALSE)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VLOOKUP($A6,Kickstarter!$B:$R,17,FALSE)</f>
        <v>36.61</v>
      </c>
      <c r="F6">
        <f>VLOOKUP($A6,Kickstarter!$B:$R,11,FALSE)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6F56-804F-40E2-9C6E-BFEB0EBC318B}">
  <sheetPr codeName="Sheet7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6.7109375" bestFit="1" customWidth="1"/>
    <col min="8" max="8" width="15.5703125" bestFit="1" customWidth="1"/>
    <col min="9" max="9" width="5.140625" bestFit="1" customWidth="1"/>
    <col min="10" max="10" width="6.7109375" bestFit="1" customWidth="1"/>
    <col min="11" max="11" width="10.85546875" bestFit="1" customWidth="1"/>
    <col min="12" max="12" width="7.85546875" bestFit="1" customWidth="1"/>
    <col min="13" max="13" width="9.42578125" bestFit="1" customWidth="1"/>
    <col min="14" max="14" width="4.28515625" bestFit="1" customWidth="1"/>
    <col min="15" max="15" width="6.140625" bestFit="1" customWidth="1"/>
    <col min="16" max="16" width="13.5703125" bestFit="1" customWidth="1"/>
    <col min="17" max="17" width="7.7109375" bestFit="1" customWidth="1"/>
    <col min="18" max="18" width="6.85546875" bestFit="1" customWidth="1"/>
    <col min="19" max="19" width="10.140625" bestFit="1" customWidth="1"/>
    <col min="20" max="20" width="7.28515625" bestFit="1" customWidth="1"/>
    <col min="21" max="21" width="11.5703125" bestFit="1" customWidth="1"/>
    <col min="22" max="22" width="6.5703125" bestFit="1" customWidth="1"/>
    <col min="23" max="23" width="5.5703125" bestFit="1" customWidth="1"/>
    <col min="24" max="24" width="4.42578125" bestFit="1" customWidth="1"/>
    <col min="25" max="25" width="11" bestFit="1" customWidth="1"/>
    <col min="26" max="26" width="4.85546875" bestFit="1" customWidth="1"/>
    <col min="27" max="27" width="13.85546875" bestFit="1" customWidth="1"/>
    <col min="28" max="28" width="6.42578125" bestFit="1" customWidth="1"/>
    <col min="29" max="29" width="11" bestFit="1" customWidth="1"/>
    <col min="30" max="30" width="16.85546875" bestFit="1" customWidth="1"/>
    <col min="31" max="31" width="6.85546875" bestFit="1" customWidth="1"/>
    <col min="32" max="32" width="14.85546875" bestFit="1" customWidth="1"/>
    <col min="33" max="33" width="9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.7109375" bestFit="1" customWidth="1"/>
    <col min="39" max="39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8357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C41BD-1815-414B-8A15-D4253180527F}">
  <sheetPr codeName="Sheet9"/>
  <dimension ref="A1:C17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3.710937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8393</v>
      </c>
      <c r="B5" t="e">
        <f>_xlfn.QUARTILE.EXC(#REF!, 3)</f>
        <v>#REF!</v>
      </c>
      <c r="C5" t="e">
        <f>_xlfn.QUARTILE.EXC(#REF!, 3)</f>
        <v>#REF!</v>
      </c>
    </row>
    <row r="6" spans="1:3" x14ac:dyDescent="0.25">
      <c r="A6" t="s">
        <v>8394</v>
      </c>
      <c r="B6" t="e">
        <f>_xlfn.QUARTILE.EXC(#REF!, 1)</f>
        <v>#REF!</v>
      </c>
      <c r="C6" t="e">
        <f>_xlfn.QUARTILE.EXC(#REF!, 1)</f>
        <v>#REF!</v>
      </c>
    </row>
    <row r="7" spans="1:3" x14ac:dyDescent="0.25">
      <c r="A7" t="s">
        <v>8395</v>
      </c>
      <c r="B7" t="e">
        <f>B5-B6</f>
        <v>#REF!</v>
      </c>
      <c r="C7" t="e">
        <f>C5-C6</f>
        <v>#REF!</v>
      </c>
    </row>
    <row r="12" spans="1:3" x14ac:dyDescent="0.25">
      <c r="A12" t="s">
        <v>8390</v>
      </c>
      <c r="B12" s="17" t="e">
        <f>AVERAGE(#REF!)</f>
        <v>#REF!</v>
      </c>
      <c r="C12" s="17" t="e">
        <f>AVERAGE(#REF!)</f>
        <v>#REF!</v>
      </c>
    </row>
    <row r="13" spans="1:3" x14ac:dyDescent="0.25">
      <c r="A13" t="s">
        <v>8391</v>
      </c>
      <c r="B13" s="17" t="e">
        <f>MEDIAN(#REF!)</f>
        <v>#REF!</v>
      </c>
      <c r="C13" s="17" t="e">
        <f>MEDIAN(#REF!)</f>
        <v>#REF!</v>
      </c>
    </row>
    <row r="14" spans="1:3" x14ac:dyDescent="0.25">
      <c r="A14" t="s">
        <v>8396</v>
      </c>
      <c r="B14" s="17" t="e">
        <f>_xlfn.STDEV.P(#REF!)</f>
        <v>#REF!</v>
      </c>
      <c r="C14" s="17" t="e">
        <f>_xlfn.STDEV.P(#REF!)</f>
        <v>#REF!</v>
      </c>
    </row>
    <row r="15" spans="1:3" x14ac:dyDescent="0.25">
      <c r="A15" t="s">
        <v>8397</v>
      </c>
      <c r="B15" s="17" t="e">
        <f>_xlfn.QUARTILE.EXC(#REF!, 3)</f>
        <v>#REF!</v>
      </c>
      <c r="C15" s="17" t="e">
        <f>_xlfn.QUARTILE.EXC(#REF!, 3)</f>
        <v>#REF!</v>
      </c>
    </row>
    <row r="16" spans="1:3" x14ac:dyDescent="0.25">
      <c r="A16" t="s">
        <v>8398</v>
      </c>
      <c r="B16" s="17" t="e">
        <f>_xlfn.QUARTILE.EXC(#REF!, 1)</f>
        <v>#REF!</v>
      </c>
      <c r="C16" s="17" t="e">
        <f>_xlfn.QUARTILE.EXC(#REF!, 1)</f>
        <v>#REF!</v>
      </c>
    </row>
    <row r="17" spans="1:3" x14ac:dyDescent="0.25">
      <c r="A17" t="s">
        <v>8399</v>
      </c>
      <c r="B17" s="17" t="e">
        <f>B15-B16</f>
        <v>#REF!</v>
      </c>
      <c r="C17" s="17" t="e">
        <f>C15-C16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C8B78-AC6D-46F7-8817-DCB7F5D64F49}">
  <sheetPr codeName="Sheet10"/>
  <dimension ref="A1:E18"/>
  <sheetViews>
    <sheetView workbookViewId="0">
      <selection activeCell="D9" sqref="D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8365</v>
      </c>
      <c r="B1" t="s">
        <v>8314</v>
      </c>
    </row>
    <row r="2" spans="1:5" x14ac:dyDescent="0.25">
      <c r="A2" s="12" t="s">
        <v>8380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A830-291A-4C90-888C-6D18A63E94AD}">
  <sheetPr codeName="Sheet11"/>
  <dimension ref="A1:H13"/>
  <sheetViews>
    <sheetView zoomScale="129" zoomScaleNormal="130" workbookViewId="0">
      <selection activeCell="G8" sqref="G8"/>
    </sheetView>
  </sheetViews>
  <sheetFormatPr defaultRowHeight="15" x14ac:dyDescent="0.25"/>
  <cols>
    <col min="1" max="1" width="14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7109375" bestFit="1" customWidth="1"/>
    <col min="7" max="7" width="16.7109375" bestFit="1" customWidth="1"/>
    <col min="8" max="8" width="19.85546875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8406</v>
      </c>
      <c r="H1" t="s">
        <v>8405</v>
      </c>
    </row>
    <row r="2" spans="1:8" x14ac:dyDescent="0.25">
      <c r="A2" t="s">
        <v>8407</v>
      </c>
      <c r="B2">
        <f>COUNTIFS(Kickstarter!$P$2:$P$4115,"plays",Kickstarter!$F$2:$F$4115, "successful", Kickstarter!$D$2:$D$4115,"&lt;1000")</f>
        <v>141</v>
      </c>
      <c r="C2">
        <f>COUNTIFS(Kickstarter!$P$2:$P$4115,"plays",Kickstarter!$F$2:$F$4115, "failed", Kickstarter!$D$2:$D$4115,"&lt;1000")</f>
        <v>45</v>
      </c>
      <c r="D2">
        <f>COUNTIFS(Kickstarter!$P$2:$P$4115,"plays",Kickstarter!$F$2:$F$4115, "canceled", Kickstarter!$D$2:$D$4115,"&lt;1000")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8" x14ac:dyDescent="0.25">
      <c r="A3" t="s">
        <v>8409</v>
      </c>
      <c r="B3">
        <f>COUNTIFS(Kickstarter!$P$2:$P$4115,"plays",Kickstarter!$F$2:$F$4115, "successful", Kickstarter!$D$2:$D$4115,"&gt;1000",Kickstarter!$D$2:$D$4115,"&lt;=4999")</f>
        <v>341</v>
      </c>
      <c r="C3">
        <f>COUNTIFS(Kickstarter!$P$2:$P$4115,"plays",Kickstarter!$F$2:$F$4115, "failed", Kickstarter!$D$2:$D$4115,"&gt;1000",Kickstarter!$D$2:$D$4115,"&lt;=4999")</f>
        <v>128</v>
      </c>
      <c r="D3">
        <f>COUNTIFS(Kickstarter!$P$2:$P$4115,"plays",Kickstarter!$F$2:$F$4115, "canceled", Kickstarter!$D$2:$D$4115,"&gt;1000",Kickstarter!$D$2:$D$4115,"&lt;=4999")</f>
        <v>0</v>
      </c>
      <c r="E3">
        <f t="shared" ref="E3:E13" si="0">SUM(B3:D3)</f>
        <v>469</v>
      </c>
      <c r="F3" s="18">
        <f t="shared" ref="F3:F13" si="1">B3/E3</f>
        <v>0.72707889125799574</v>
      </c>
      <c r="G3" s="18">
        <f t="shared" ref="G3:G13" si="2">C3/E3</f>
        <v>0.27292110874200426</v>
      </c>
      <c r="H3">
        <f t="shared" ref="H3:H13" si="3">D3/E3</f>
        <v>0</v>
      </c>
    </row>
    <row r="4" spans="1:8" x14ac:dyDescent="0.25">
      <c r="A4" t="s">
        <v>8408</v>
      </c>
      <c r="B4">
        <f>COUNTIFS(Kickstarter!$P$2:$P$4115,"plays",Kickstarter!$F$2:$F$4115, "successful", Kickstarter!$D$2:$D$4115,"&gt;=5000",Kickstarter!$D$2:$D$4115,"&lt;=9999")</f>
        <v>93</v>
      </c>
      <c r="C4">
        <f>COUNTIFS(Kickstarter!$P$2:$P$4115,"plays",Kickstarter!$F$2:$F$4115, "failed", Kickstarter!$D$2:$D$4115,"&gt;=5000",Kickstarter!$D$2:$D$4115,"&lt;=9999")</f>
        <v>76</v>
      </c>
      <c r="D4">
        <f>COUNTIFS(Kickstarter!$P$2:$P$4115,"plays",Kickstarter!$F$2:$F$4115, "canceled", Kickstarter!$D$2:$D$4115,"&gt;=5000",Kickstarter!$D$2:$D$4115,"&lt;=9999")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25">
      <c r="A5" t="s">
        <v>8410</v>
      </c>
      <c r="B5">
        <f>COUNTIFS(Kickstarter!$P$2:$P$4115,"plays",Kickstarter!$F$2:$F$4115, "successful", Kickstarter!$D$2:$D$4115,"&gt;=10000",Kickstarter!$D$2:$D$4115,"&lt;=14999")</f>
        <v>39</v>
      </c>
      <c r="C5">
        <f>COUNTIFS(Kickstarter!$P$2:$P$4115,"plays",Kickstarter!$F$2:$F$4115, "failed", Kickstarter!$D$2:$D$4115,"&gt;=10000",Kickstarter!$D$2:$D$4115,"&lt;=14999")</f>
        <v>33</v>
      </c>
      <c r="D5">
        <f>COUNTIFS(Kickstarter!$P$2:$P$4115,"plays",Kickstarter!$F$2:$F$4115, "canceled", Kickstarter!$D$2:$D$4115,"&gt;=10000",Kickstarter!$D$2:$D$4115,"&lt;=14999")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5">
      <c r="A6" t="s">
        <v>8411</v>
      </c>
      <c r="B6">
        <f>COUNTIFS(Kickstarter!$P$2:$P$4115,"plays",Kickstarter!$F$2:$F$4115, "successful", Kickstarter!$D$2:$D$4115,"&gt;=15000",Kickstarter!$D$2:$D$4115,"&lt;=19999")</f>
        <v>12</v>
      </c>
      <c r="C6">
        <f>COUNTIFS(Kickstarter!$P$2:$P$4115,"plays",Kickstarter!$F$2:$F$4115, "failed", Kickstarter!$D$2:$D$4115,"&gt;=15000",Kickstarter!$D$2:$D$4115,"&lt;=19999")</f>
        <v>12</v>
      </c>
      <c r="D6">
        <f>COUNTIFS(Kickstarter!$P$2:$P$4115,"plays",Kickstarter!$F$2:$F$4115, "canceled", Kickstarter!$D$2:$D$4115,"&gt;=15000",Kickstarter!$D$2:$D$4115,"&lt;=19999")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5">
      <c r="A7" t="s">
        <v>8417</v>
      </c>
      <c r="B7">
        <f>COUNTIFS(Kickstarter!$P$2:$P$4115,"plays",Kickstarter!$F$2:$F$4115, "successful", Kickstarter!$D$2:$D$4115,"&gt;=20000",Kickstarter!$D$2:$D$4115,"&lt;=24999")</f>
        <v>9</v>
      </c>
      <c r="C7">
        <f>COUNTIFS(Kickstarter!$P$2:$P$4115,"plays",Kickstarter!$F$2:$F$4115, "failed", Kickstarter!$D$2:$D$4115,"&gt;=20000",Kickstarter!$D$2:$D$4115,"&lt;=24999")</f>
        <v>11</v>
      </c>
      <c r="D7">
        <f>COUNTIFS(Kickstarter!$P$2:$P$4115,"plays",Kickstarter!$F$2:$F$4115, "canceled", Kickstarter!$D$2:$D$4115,"&gt;=20000",Kickstarter!$D$2:$D$4115,"&lt;=24999")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5">
      <c r="A8" t="s">
        <v>8418</v>
      </c>
      <c r="B8">
        <f>COUNTIFS(Kickstarter!$P$2:$P$4115,"plays",Kickstarter!$F$2:$F$4115, "successful", Kickstarter!$D$2:$D$4115,"&gt;=25000",Kickstarter!$D$2:$D$4115,"&lt;=29999")</f>
        <v>1</v>
      </c>
      <c r="C8">
        <f>COUNTIFS(Kickstarter!$P$2:$P$4115,"plays",Kickstarter!$F$2:$F$4115, "failed", Kickstarter!$D$2:$D$4115,"&gt;=25000",Kickstarter!$D$2:$D$4115,"&lt;=29999")</f>
        <v>4</v>
      </c>
      <c r="D8">
        <f>COUNTIFS(Kickstarter!$P$2:$P$4115,"plays",Kickstarter!$F$2:$F$4115, "canceled", Kickstarter!$D$2:$D$4115,"&gt;=25000",Kickstarter!$D$2:$D$4115,"&lt;=29999")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5">
      <c r="A9" t="s">
        <v>8412</v>
      </c>
      <c r="B9">
        <f>COUNTIFS(Kickstarter!$P$2:$P$4115,"plays",Kickstarter!$F$2:$F$4115, "successful", Kickstarter!$D$2:$D$4115,"&gt;=30000",Kickstarter!$D$2:$D$4115,"&lt;=34999")</f>
        <v>3</v>
      </c>
      <c r="C9">
        <f>COUNTIFS(Kickstarter!$P$2:$P$4115,"plays",Kickstarter!$F$2:$F$4115, "failed", Kickstarter!$D$2:$D$4115,"&gt;=30000",Kickstarter!$D$2:$D$4115,"&lt;=34999")</f>
        <v>8</v>
      </c>
      <c r="D9">
        <f>COUNTIFS(Kickstarter!$P$2:$P$4115,"plays",Kickstarter!$F$2:$F$4115, "canceled", Kickstarter!$D$2:$D$4115,"&gt;=30000",Kickstarter!$D$2:$D$4115,"&lt;=34999")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5">
      <c r="A10" t="s">
        <v>8413</v>
      </c>
      <c r="B10">
        <f>COUNTIFS(Kickstarter!$P$2:$P$4115,"plays",Kickstarter!$F$2:$F$4115, "successful", Kickstarter!$D$2:$D$4115,"&gt;=35000",Kickstarter!$D$2:$D$4115,"&lt;=39999")</f>
        <v>4</v>
      </c>
      <c r="C10">
        <f>COUNTIFS(Kickstarter!$P$2:$P$4115,"plays",Kickstarter!$F$2:$F$4115, "failed", Kickstarter!$D$2:$D$4115,"&gt;=35000",Kickstarter!$D$2:$D$4115,"&lt;=39999")</f>
        <v>2</v>
      </c>
      <c r="D10">
        <f>COUNTIFS(Kickstarter!$P$2:$P$4115,"plays",Kickstarter!$F$2:$F$4115, "canceled", Kickstarter!$D$2:$D$4115,"&gt;=35000",Kickstarter!$D$2:$D$4115,"&lt;=39999")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5">
      <c r="A11" t="s">
        <v>8414</v>
      </c>
      <c r="B11">
        <f>COUNTIFS(Kickstarter!$P$2:$P$4115,"plays",Kickstarter!$F$2:$F$4115, "successful", Kickstarter!$D$2:$D$4115,"&gt;=40000",Kickstarter!$D$2:$D$4115,"&lt;=44999")</f>
        <v>2</v>
      </c>
      <c r="C11">
        <f>COUNTIFS(Kickstarter!$P$2:$P$4115,"plays",Kickstarter!$F$2:$F$4115, "failed", Kickstarter!$D$2:$D$4115,"&gt;=40000",Kickstarter!$D$2:$D$4115,"&lt;=44999")</f>
        <v>1</v>
      </c>
      <c r="D11">
        <f>COUNTIFS(Kickstarter!$P$2:$P$4115,"plays",Kickstarter!$F$2:$F$4115, "canceled", Kickstarter!$D$2:$D$4115,"&gt;=40000",Kickstarter!$D$2:$D$4115,"&lt;=44999")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5">
      <c r="A12" t="s">
        <v>8415</v>
      </c>
      <c r="B12">
        <f>COUNTIFS(Kickstarter!$P$2:$P$4115,"plays",Kickstarter!$F$2:$F$4115, "successful", Kickstarter!$D$2:$D$4115,"&gt;=45000",Kickstarter!$D$2:$D$4115,"&lt;=49999")</f>
        <v>0</v>
      </c>
      <c r="C12">
        <f>COUNTIFS(Kickstarter!$P$2:$P$4115,"plays",Kickstarter!$F$2:$F$4115, "failed", Kickstarter!$D$2:$D$4115,"&gt;=45000",Kickstarter!$D$2:$D$4115,"&lt;=49999")</f>
        <v>1</v>
      </c>
      <c r="D12">
        <f>COUNTIFS(Kickstarter!$P$2:$P$4115,"plays",Kickstarter!$F$2:$F$4115, "canceled", Kickstarter!$D$2:$D$4115,"&gt;=45000",Kickstarter!$D$2:$D$4115,"&lt;=49999")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5">
      <c r="A13" t="s">
        <v>8416</v>
      </c>
      <c r="B13">
        <f>COUNTIFS(Kickstarter!$P$2:$P$4115,"plays",Kickstarter!$F$2:$F$4115, "successful", Kickstarter!$D$2:$D$4115,"&gt;50000")</f>
        <v>2</v>
      </c>
      <c r="C13">
        <f>COUNTIFS(Kickstarter!$P$2:$P$4115,"plays",Kickstarter!$F$2:$F$4115, "failed", Kickstarter!$D$2:$D$4115,"&gt;50000")</f>
        <v>10</v>
      </c>
      <c r="D13">
        <f>COUNTIFS(Kickstarter!$P$2:$P$4115,"plays",Kickstarter!$F$2:$F$4115, "canceled", Kickstarter!$D$2:$D$4115,"&gt;50000")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2" filterMode="1"/>
  <dimension ref="A1:U4115"/>
  <sheetViews>
    <sheetView tabSelected="1" topLeftCell="I1" zoomScale="80" zoomScaleNormal="80" workbookViewId="0">
      <selection activeCell="L1562" sqref="L156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6.85546875" bestFit="1" customWidth="1"/>
    <col min="17" max="17" width="18.425781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0" t="s">
        <v>8365</v>
      </c>
      <c r="P1" s="1" t="s">
        <v>8358</v>
      </c>
      <c r="Q1" s="1" t="s">
        <v>8305</v>
      </c>
      <c r="R1" s="1" t="s">
        <v>8306</v>
      </c>
      <c r="S1" s="1" t="s">
        <v>8366</v>
      </c>
      <c r="T1" s="1" t="s">
        <v>8367</v>
      </c>
      <c r="U1" s="1" t="s">
        <v>8380</v>
      </c>
    </row>
    <row r="2" spans="1:21" ht="60" hidden="1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1" t="s">
        <v>8307</v>
      </c>
      <c r="P2" t="s">
        <v>8308</v>
      </c>
      <c r="Q2">
        <f t="shared" ref="Q2:Q65" si="0">ROUND(E2/D2*100,0)</f>
        <v>2260300</v>
      </c>
      <c r="R2">
        <f t="shared" ref="R2:R65" si="1">IFERROR(ROUND(E2/L2,2),0)</f>
        <v>138.66999999999999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1" ht="60" hidden="1" x14ac:dyDescent="0.2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1" t="s">
        <v>8309</v>
      </c>
      <c r="P3" t="s">
        <v>8310</v>
      </c>
      <c r="Q3">
        <f t="shared" si="0"/>
        <v>930250</v>
      </c>
      <c r="R3">
        <f t="shared" si="1"/>
        <v>4.57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1" ht="60" hidden="1" x14ac:dyDescent="0.2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1" t="s">
        <v>8311</v>
      </c>
      <c r="P4" t="s">
        <v>8312</v>
      </c>
      <c r="Q4">
        <f t="shared" si="0"/>
        <v>303833</v>
      </c>
      <c r="R4">
        <f t="shared" si="1"/>
        <v>42.73</v>
      </c>
      <c r="S4" s="15">
        <f t="shared" si="2"/>
        <v>41855.783645833333</v>
      </c>
      <c r="T4" s="15">
        <f t="shared" si="3"/>
        <v>41885.783645833333</v>
      </c>
    </row>
    <row r="5" spans="1:21" ht="60" x14ac:dyDescent="0.2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1" t="s">
        <v>8307</v>
      </c>
      <c r="P5" t="s">
        <v>8313</v>
      </c>
      <c r="Q5">
        <f t="shared" si="0"/>
        <v>21535</v>
      </c>
      <c r="R5">
        <f t="shared" si="1"/>
        <v>1389.36</v>
      </c>
      <c r="S5" s="15">
        <f t="shared" si="2"/>
        <v>42714.440416666665</v>
      </c>
      <c r="T5" s="15">
        <f t="shared" si="3"/>
        <v>42759.440416666665</v>
      </c>
    </row>
    <row r="6" spans="1:21" ht="45" hidden="1" x14ac:dyDescent="0.2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1" t="s">
        <v>8307</v>
      </c>
      <c r="P6" t="s">
        <v>8308</v>
      </c>
      <c r="Q6">
        <f t="shared" si="0"/>
        <v>7814</v>
      </c>
      <c r="R6">
        <f t="shared" si="1"/>
        <v>88.6</v>
      </c>
      <c r="S6" s="15">
        <f t="shared" si="2"/>
        <v>41324.214571759258</v>
      </c>
      <c r="T6" s="15">
        <f t="shared" si="3"/>
        <v>41358.172905092593</v>
      </c>
    </row>
    <row r="7" spans="1:21" ht="45" hidden="1" x14ac:dyDescent="0.2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1" t="s">
        <v>8314</v>
      </c>
      <c r="P7" t="s">
        <v>8315</v>
      </c>
      <c r="Q7">
        <f t="shared" si="0"/>
        <v>6500</v>
      </c>
      <c r="R7">
        <f t="shared" si="1"/>
        <v>21.67</v>
      </c>
      <c r="S7" s="15">
        <f t="shared" si="2"/>
        <v>42432.701724537037</v>
      </c>
      <c r="T7" s="15">
        <f t="shared" si="3"/>
        <v>42457.660057870366</v>
      </c>
    </row>
    <row r="8" spans="1:21" ht="60" hidden="1" x14ac:dyDescent="0.2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1" t="s">
        <v>8307</v>
      </c>
      <c r="P8" t="s">
        <v>8316</v>
      </c>
      <c r="Q8">
        <f t="shared" si="0"/>
        <v>2791</v>
      </c>
      <c r="R8">
        <f t="shared" si="1"/>
        <v>83.8</v>
      </c>
      <c r="S8" s="15">
        <f t="shared" si="2"/>
        <v>42704.335810185185</v>
      </c>
      <c r="T8" s="15">
        <f t="shared" si="3"/>
        <v>42737.957638888889</v>
      </c>
    </row>
    <row r="9" spans="1:21" ht="105" hidden="1" x14ac:dyDescent="0.2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1" t="s">
        <v>8317</v>
      </c>
      <c r="P9" t="s">
        <v>8318</v>
      </c>
      <c r="Q9">
        <f t="shared" si="0"/>
        <v>2702</v>
      </c>
      <c r="R9">
        <f t="shared" si="1"/>
        <v>38.6</v>
      </c>
      <c r="S9" s="15">
        <f t="shared" si="2"/>
        <v>42604.730567129634</v>
      </c>
      <c r="T9" s="15">
        <f t="shared" si="3"/>
        <v>42614.730567129634</v>
      </c>
    </row>
    <row r="10" spans="1:21" ht="45" hidden="1" x14ac:dyDescent="0.2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1" t="s">
        <v>8309</v>
      </c>
      <c r="P10" t="s">
        <v>8310</v>
      </c>
      <c r="Q10">
        <f t="shared" si="0"/>
        <v>2647</v>
      </c>
      <c r="R10">
        <f t="shared" si="1"/>
        <v>53.48</v>
      </c>
      <c r="S10" s="15">
        <f t="shared" si="2"/>
        <v>41660.708530092597</v>
      </c>
      <c r="T10" s="15">
        <f t="shared" si="3"/>
        <v>41691.75</v>
      </c>
    </row>
    <row r="11" spans="1:21" ht="60" hidden="1" x14ac:dyDescent="0.2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1" t="s">
        <v>8309</v>
      </c>
      <c r="P11" t="s">
        <v>8310</v>
      </c>
      <c r="Q11">
        <f t="shared" si="0"/>
        <v>1867</v>
      </c>
      <c r="R11">
        <f t="shared" si="1"/>
        <v>90.64</v>
      </c>
      <c r="S11" s="15">
        <f t="shared" si="2"/>
        <v>42702.804814814815</v>
      </c>
      <c r="T11" s="15">
        <f t="shared" si="3"/>
        <v>42712.804814814815</v>
      </c>
    </row>
    <row r="12" spans="1:21" ht="60" hidden="1" x14ac:dyDescent="0.2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1" t="s">
        <v>8309</v>
      </c>
      <c r="P12" t="s">
        <v>8310</v>
      </c>
      <c r="Q12">
        <f t="shared" si="0"/>
        <v>1857</v>
      </c>
      <c r="R12">
        <f t="shared" si="1"/>
        <v>149.03</v>
      </c>
      <c r="S12" s="15">
        <f t="shared" si="2"/>
        <v>41319.349988425929</v>
      </c>
      <c r="T12" s="15">
        <f t="shared" si="3"/>
        <v>41359.349988425929</v>
      </c>
    </row>
    <row r="13" spans="1:21" ht="45" hidden="1" x14ac:dyDescent="0.2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1" t="s">
        <v>8309</v>
      </c>
      <c r="P13" t="s">
        <v>8310</v>
      </c>
      <c r="Q13">
        <f t="shared" si="0"/>
        <v>1802</v>
      </c>
      <c r="R13">
        <f t="shared" si="1"/>
        <v>49.93</v>
      </c>
      <c r="S13" s="15">
        <f t="shared" si="2"/>
        <v>42776.704432870371</v>
      </c>
      <c r="T13" s="15">
        <f t="shared" si="3"/>
        <v>42801.208333333328</v>
      </c>
    </row>
    <row r="14" spans="1:21" ht="45" hidden="1" x14ac:dyDescent="0.2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1" t="s">
        <v>8307</v>
      </c>
      <c r="P14" t="s">
        <v>8308</v>
      </c>
      <c r="Q14">
        <f t="shared" si="0"/>
        <v>1705</v>
      </c>
      <c r="R14">
        <f t="shared" si="1"/>
        <v>68.819999999999993</v>
      </c>
      <c r="S14" s="15">
        <f t="shared" si="2"/>
        <v>42548.269861111112</v>
      </c>
      <c r="T14" s="15">
        <f t="shared" si="3"/>
        <v>42593.269861111112</v>
      </c>
    </row>
    <row r="15" spans="1:21" ht="45" hidden="1" x14ac:dyDescent="0.2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1" t="s">
        <v>8307</v>
      </c>
      <c r="P15" t="s">
        <v>8308</v>
      </c>
      <c r="Q15">
        <f t="shared" si="0"/>
        <v>1678</v>
      </c>
      <c r="R15">
        <f t="shared" si="1"/>
        <v>20.47</v>
      </c>
      <c r="S15" s="15">
        <f t="shared" si="2"/>
        <v>41450.681574074071</v>
      </c>
      <c r="T15" s="15">
        <f t="shared" si="3"/>
        <v>41480.681574074071</v>
      </c>
    </row>
    <row r="16" spans="1:21" ht="60" hidden="1" x14ac:dyDescent="0.2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1" t="s">
        <v>8307</v>
      </c>
      <c r="P16" t="s">
        <v>8308</v>
      </c>
      <c r="Q16">
        <f t="shared" si="0"/>
        <v>1462</v>
      </c>
      <c r="R16">
        <f t="shared" si="1"/>
        <v>40.76</v>
      </c>
      <c r="S16" s="15">
        <f t="shared" si="2"/>
        <v>41493.543958333335</v>
      </c>
      <c r="T16" s="15">
        <f t="shared" si="3"/>
        <v>41523.791666666664</v>
      </c>
    </row>
    <row r="17" spans="1:20" ht="60" hidden="1" x14ac:dyDescent="0.2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1" t="s">
        <v>8307</v>
      </c>
      <c r="P17" t="s">
        <v>8313</v>
      </c>
      <c r="Q17">
        <f t="shared" si="0"/>
        <v>1460</v>
      </c>
      <c r="R17">
        <f t="shared" si="1"/>
        <v>134.36000000000001</v>
      </c>
      <c r="S17" s="15">
        <f t="shared" si="2"/>
        <v>42199.651319444441</v>
      </c>
      <c r="T17" s="15">
        <f t="shared" si="3"/>
        <v>42235.651319444441</v>
      </c>
    </row>
    <row r="18" spans="1:20" ht="60" hidden="1" x14ac:dyDescent="0.2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1" t="s">
        <v>8307</v>
      </c>
      <c r="P18" t="s">
        <v>8308</v>
      </c>
      <c r="Q18">
        <f t="shared" si="0"/>
        <v>1436</v>
      </c>
      <c r="R18">
        <f t="shared" si="1"/>
        <v>74.11</v>
      </c>
      <c r="S18" s="15">
        <f t="shared" si="2"/>
        <v>41326.987974537034</v>
      </c>
      <c r="T18" s="15">
        <f t="shared" si="3"/>
        <v>41356.94630787037</v>
      </c>
    </row>
    <row r="19" spans="1:20" ht="60" hidden="1" x14ac:dyDescent="0.2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1" t="s">
        <v>8307</v>
      </c>
      <c r="P19" t="s">
        <v>8316</v>
      </c>
      <c r="Q19">
        <f t="shared" si="0"/>
        <v>1379</v>
      </c>
      <c r="R19">
        <f t="shared" si="1"/>
        <v>31.82</v>
      </c>
      <c r="S19" s="15">
        <f t="shared" si="2"/>
        <v>41144.42155092593</v>
      </c>
      <c r="T19" s="15">
        <f t="shared" si="3"/>
        <v>41165.42155092593</v>
      </c>
    </row>
    <row r="20" spans="1:20" ht="30" hidden="1" x14ac:dyDescent="0.2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1" t="s">
        <v>8309</v>
      </c>
      <c r="P20" t="s">
        <v>8310</v>
      </c>
      <c r="Q20">
        <f t="shared" si="0"/>
        <v>1360</v>
      </c>
      <c r="R20">
        <f t="shared" si="1"/>
        <v>53.87</v>
      </c>
      <c r="S20" s="15">
        <f t="shared" si="2"/>
        <v>41569.575613425928</v>
      </c>
      <c r="T20" s="15">
        <f t="shared" si="3"/>
        <v>41605.126388888886</v>
      </c>
    </row>
    <row r="21" spans="1:20" ht="45" hidden="1" x14ac:dyDescent="0.2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1" t="s">
        <v>8309</v>
      </c>
      <c r="P21" t="s">
        <v>8310</v>
      </c>
      <c r="Q21">
        <f t="shared" si="0"/>
        <v>1357</v>
      </c>
      <c r="R21">
        <f t="shared" si="1"/>
        <v>14.37</v>
      </c>
      <c r="S21" s="15">
        <f t="shared" si="2"/>
        <v>42315.699490740735</v>
      </c>
      <c r="T21" s="15">
        <f t="shared" si="3"/>
        <v>42345.699490740735</v>
      </c>
    </row>
    <row r="22" spans="1:20" ht="60" hidden="1" x14ac:dyDescent="0.2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1" t="s">
        <v>8311</v>
      </c>
      <c r="P22" t="s">
        <v>8319</v>
      </c>
      <c r="Q22">
        <f t="shared" si="0"/>
        <v>1254</v>
      </c>
      <c r="R22">
        <f t="shared" si="1"/>
        <v>27.86</v>
      </c>
      <c r="S22" s="15">
        <f t="shared" si="2"/>
        <v>42459.693865740745</v>
      </c>
      <c r="T22" s="15">
        <f t="shared" si="3"/>
        <v>42490.915972222225</v>
      </c>
    </row>
    <row r="23" spans="1:20" ht="60" hidden="1" x14ac:dyDescent="0.2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1" t="s">
        <v>8309</v>
      </c>
      <c r="P23" t="s">
        <v>8310</v>
      </c>
      <c r="Q23">
        <f t="shared" si="0"/>
        <v>1212</v>
      </c>
      <c r="R23">
        <f t="shared" si="1"/>
        <v>27.23</v>
      </c>
      <c r="S23" s="15">
        <f t="shared" si="2"/>
        <v>41423.910891203705</v>
      </c>
      <c r="T23" s="15">
        <f t="shared" si="3"/>
        <v>41450.208333333336</v>
      </c>
    </row>
    <row r="24" spans="1:20" ht="60" hidden="1" x14ac:dyDescent="0.2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1" t="s">
        <v>8320</v>
      </c>
      <c r="P24" t="s">
        <v>8321</v>
      </c>
      <c r="Q24">
        <f t="shared" si="0"/>
        <v>1182</v>
      </c>
      <c r="R24">
        <f t="shared" si="1"/>
        <v>29.19</v>
      </c>
      <c r="S24" s="15">
        <f t="shared" si="2"/>
        <v>41394.871678240743</v>
      </c>
      <c r="T24" s="15">
        <f t="shared" si="3"/>
        <v>41408.871678240743</v>
      </c>
    </row>
    <row r="25" spans="1:20" ht="60" hidden="1" x14ac:dyDescent="0.2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1" t="s">
        <v>8309</v>
      </c>
      <c r="P25" t="s">
        <v>8310</v>
      </c>
      <c r="Q25">
        <f t="shared" si="0"/>
        <v>1174</v>
      </c>
      <c r="R25">
        <f t="shared" si="1"/>
        <v>81.56</v>
      </c>
      <c r="S25" s="15">
        <f t="shared" si="2"/>
        <v>42202.278194444443</v>
      </c>
      <c r="T25" s="15">
        <f t="shared" si="3"/>
        <v>42232.278194444443</v>
      </c>
    </row>
    <row r="26" spans="1:20" ht="45" hidden="1" x14ac:dyDescent="0.2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1" t="s">
        <v>8309</v>
      </c>
      <c r="P26" t="s">
        <v>8310</v>
      </c>
      <c r="Q26">
        <f t="shared" si="0"/>
        <v>1165</v>
      </c>
      <c r="R26">
        <f t="shared" si="1"/>
        <v>41.61</v>
      </c>
      <c r="S26" s="15">
        <f t="shared" si="2"/>
        <v>42710.824618055558</v>
      </c>
      <c r="T26" s="15">
        <f t="shared" si="3"/>
        <v>42740.824618055558</v>
      </c>
    </row>
    <row r="27" spans="1:20" ht="45" hidden="1" x14ac:dyDescent="0.2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1" t="s">
        <v>8307</v>
      </c>
      <c r="P27" t="s">
        <v>8308</v>
      </c>
      <c r="Q27">
        <f t="shared" si="0"/>
        <v>1132</v>
      </c>
      <c r="R27">
        <f t="shared" si="1"/>
        <v>80.73</v>
      </c>
      <c r="S27" s="15">
        <f t="shared" si="2"/>
        <v>41324.193298611113</v>
      </c>
      <c r="T27" s="15">
        <f t="shared" si="3"/>
        <v>41384.151631944449</v>
      </c>
    </row>
    <row r="28" spans="1:20" ht="45" hidden="1" x14ac:dyDescent="0.2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1" t="s">
        <v>8307</v>
      </c>
      <c r="P28" t="s">
        <v>8308</v>
      </c>
      <c r="Q28">
        <f t="shared" si="0"/>
        <v>1105</v>
      </c>
      <c r="R28">
        <f t="shared" si="1"/>
        <v>67.69</v>
      </c>
      <c r="S28" s="15">
        <f t="shared" si="2"/>
        <v>41148.194641203707</v>
      </c>
      <c r="T28" s="15">
        <f t="shared" si="3"/>
        <v>41188.165972222225</v>
      </c>
    </row>
    <row r="29" spans="1:20" ht="60" hidden="1" x14ac:dyDescent="0.2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1" t="s">
        <v>8309</v>
      </c>
      <c r="P29" t="s">
        <v>8310</v>
      </c>
      <c r="Q29">
        <f t="shared" si="0"/>
        <v>1081</v>
      </c>
      <c r="R29">
        <f t="shared" si="1"/>
        <v>40.07</v>
      </c>
      <c r="S29" s="15">
        <f t="shared" si="2"/>
        <v>42691.8512037037</v>
      </c>
      <c r="T29" s="15">
        <f t="shared" si="3"/>
        <v>42719.958333333328</v>
      </c>
    </row>
    <row r="30" spans="1:20" ht="60" hidden="1" x14ac:dyDescent="0.2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1" t="s">
        <v>8307</v>
      </c>
      <c r="P30" t="s">
        <v>8308</v>
      </c>
      <c r="Q30">
        <f t="shared" si="0"/>
        <v>1027</v>
      </c>
      <c r="R30">
        <f t="shared" si="1"/>
        <v>1323.25</v>
      </c>
      <c r="S30" s="15">
        <f t="shared" si="2"/>
        <v>41039.225601851853</v>
      </c>
      <c r="T30" s="15">
        <f t="shared" si="3"/>
        <v>41072.291666666664</v>
      </c>
    </row>
    <row r="31" spans="1:20" ht="60" hidden="1" x14ac:dyDescent="0.2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1" t="s">
        <v>8309</v>
      </c>
      <c r="P31" t="s">
        <v>8310</v>
      </c>
      <c r="Q31">
        <f t="shared" si="0"/>
        <v>1015</v>
      </c>
      <c r="R31">
        <f t="shared" si="1"/>
        <v>56.97</v>
      </c>
      <c r="S31" s="15">
        <f t="shared" si="2"/>
        <v>42068.209097222221</v>
      </c>
      <c r="T31" s="15">
        <f t="shared" si="3"/>
        <v>42097.165972222225</v>
      </c>
    </row>
    <row r="32" spans="1:20" ht="60" hidden="1" x14ac:dyDescent="0.2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1" t="s">
        <v>8307</v>
      </c>
      <c r="P32" t="s">
        <v>8308</v>
      </c>
      <c r="Q32">
        <f t="shared" si="0"/>
        <v>978</v>
      </c>
      <c r="R32">
        <f t="shared" si="1"/>
        <v>21.64</v>
      </c>
      <c r="S32" s="15">
        <f t="shared" si="2"/>
        <v>41316.120949074073</v>
      </c>
      <c r="T32" s="15">
        <f t="shared" si="3"/>
        <v>41346.833333333336</v>
      </c>
    </row>
    <row r="33" spans="1:20" ht="45" hidden="1" x14ac:dyDescent="0.2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1" t="s">
        <v>8309</v>
      </c>
      <c r="P33" t="s">
        <v>8310</v>
      </c>
      <c r="Q33">
        <f t="shared" si="0"/>
        <v>975</v>
      </c>
      <c r="R33">
        <f t="shared" si="1"/>
        <v>426.93</v>
      </c>
      <c r="S33" s="15">
        <f t="shared" si="2"/>
        <v>42677.005474537036</v>
      </c>
      <c r="T33" s="15">
        <f t="shared" si="3"/>
        <v>42707.0471412037</v>
      </c>
    </row>
    <row r="34" spans="1:20" ht="60" hidden="1" x14ac:dyDescent="0.2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1" t="s">
        <v>8307</v>
      </c>
      <c r="P34" t="s">
        <v>8316</v>
      </c>
      <c r="Q34">
        <f t="shared" si="0"/>
        <v>956</v>
      </c>
      <c r="R34">
        <f t="shared" si="1"/>
        <v>27.58</v>
      </c>
      <c r="S34" s="15">
        <f t="shared" si="2"/>
        <v>42658.810277777782</v>
      </c>
      <c r="T34" s="15">
        <f t="shared" si="3"/>
        <v>42683.851944444439</v>
      </c>
    </row>
    <row r="35" spans="1:20" ht="45" hidden="1" x14ac:dyDescent="0.2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1" t="s">
        <v>8309</v>
      </c>
      <c r="P35" t="s">
        <v>8310</v>
      </c>
      <c r="Q35">
        <f t="shared" si="0"/>
        <v>951</v>
      </c>
      <c r="R35">
        <f t="shared" si="1"/>
        <v>65.89</v>
      </c>
      <c r="S35" s="15">
        <f t="shared" si="2"/>
        <v>42033.584016203706</v>
      </c>
      <c r="T35" s="15">
        <f t="shared" si="3"/>
        <v>42063.584016203706</v>
      </c>
    </row>
    <row r="36" spans="1:20" ht="60" hidden="1" x14ac:dyDescent="0.2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1" t="s">
        <v>8309</v>
      </c>
      <c r="P36" t="s">
        <v>8310</v>
      </c>
      <c r="Q36">
        <f t="shared" si="0"/>
        <v>945</v>
      </c>
      <c r="R36">
        <f t="shared" si="1"/>
        <v>164.8</v>
      </c>
      <c r="S36" s="15">
        <f t="shared" si="2"/>
        <v>41873.79184027778</v>
      </c>
      <c r="T36" s="15">
        <f t="shared" si="3"/>
        <v>41903.79184027778</v>
      </c>
    </row>
    <row r="37" spans="1:20" ht="30" hidden="1" x14ac:dyDescent="0.2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1" t="s">
        <v>8307</v>
      </c>
      <c r="P37" t="s">
        <v>8308</v>
      </c>
      <c r="Q37">
        <f t="shared" si="0"/>
        <v>922</v>
      </c>
      <c r="R37">
        <f t="shared" si="1"/>
        <v>192.39</v>
      </c>
      <c r="S37" s="15">
        <f t="shared" si="2"/>
        <v>41312.88077546296</v>
      </c>
      <c r="T37" s="15">
        <f t="shared" si="3"/>
        <v>41342.88077546296</v>
      </c>
    </row>
    <row r="38" spans="1:20" ht="30" hidden="1" x14ac:dyDescent="0.2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1" t="s">
        <v>8322</v>
      </c>
      <c r="P38" t="s">
        <v>8323</v>
      </c>
      <c r="Q38">
        <f t="shared" si="0"/>
        <v>885</v>
      </c>
      <c r="R38">
        <f t="shared" si="1"/>
        <v>35.4</v>
      </c>
      <c r="S38" s="15">
        <f t="shared" si="2"/>
        <v>42410.982002314813</v>
      </c>
      <c r="T38" s="15">
        <f t="shared" si="3"/>
        <v>42440.982002314813</v>
      </c>
    </row>
    <row r="39" spans="1:20" ht="60" hidden="1" x14ac:dyDescent="0.2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1" t="s">
        <v>8307</v>
      </c>
      <c r="P39" t="s">
        <v>8316</v>
      </c>
      <c r="Q39">
        <f t="shared" si="0"/>
        <v>878</v>
      </c>
      <c r="R39">
        <f t="shared" si="1"/>
        <v>27.6</v>
      </c>
      <c r="S39" s="15">
        <f t="shared" si="2"/>
        <v>41902.874432870369</v>
      </c>
      <c r="T39" s="15">
        <f t="shared" si="3"/>
        <v>41932.874432870369</v>
      </c>
    </row>
    <row r="40" spans="1:20" ht="45" hidden="1" x14ac:dyDescent="0.2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1" t="s">
        <v>8307</v>
      </c>
      <c r="P40" t="s">
        <v>8308</v>
      </c>
      <c r="Q40">
        <f t="shared" si="0"/>
        <v>820</v>
      </c>
      <c r="R40">
        <f t="shared" si="1"/>
        <v>422.02</v>
      </c>
      <c r="S40" s="15">
        <f t="shared" si="2"/>
        <v>42347.358483796299</v>
      </c>
      <c r="T40" s="15">
        <f t="shared" si="3"/>
        <v>42380.958333333328</v>
      </c>
    </row>
    <row r="41" spans="1:20" ht="60" hidden="1" x14ac:dyDescent="0.2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1" t="s">
        <v>8307</v>
      </c>
      <c r="P41" t="s">
        <v>8308</v>
      </c>
      <c r="Q41">
        <f t="shared" si="0"/>
        <v>819</v>
      </c>
      <c r="R41">
        <f t="shared" si="1"/>
        <v>152.62</v>
      </c>
      <c r="S41" s="15">
        <f t="shared" si="2"/>
        <v>41069.088506944441</v>
      </c>
      <c r="T41" s="15">
        <f t="shared" si="3"/>
        <v>41099.088506944441</v>
      </c>
    </row>
    <row r="42" spans="1:20" ht="60" hidden="1" x14ac:dyDescent="0.2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1" t="s">
        <v>8309</v>
      </c>
      <c r="P42" t="s">
        <v>8310</v>
      </c>
      <c r="Q42">
        <f t="shared" si="0"/>
        <v>806</v>
      </c>
      <c r="R42">
        <f t="shared" si="1"/>
        <v>49.47</v>
      </c>
      <c r="S42" s="15">
        <f t="shared" si="2"/>
        <v>42766.827546296292</v>
      </c>
      <c r="T42" s="15">
        <f t="shared" si="3"/>
        <v>42796.827546296292</v>
      </c>
    </row>
    <row r="43" spans="1:20" ht="30" hidden="1" x14ac:dyDescent="0.2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1" t="s">
        <v>8307</v>
      </c>
      <c r="P43" t="s">
        <v>8308</v>
      </c>
      <c r="Q43">
        <f t="shared" si="0"/>
        <v>800</v>
      </c>
      <c r="R43">
        <f t="shared" si="1"/>
        <v>188.51</v>
      </c>
      <c r="S43" s="15">
        <f t="shared" si="2"/>
        <v>42473.604270833333</v>
      </c>
      <c r="T43" s="15">
        <f t="shared" si="3"/>
        <v>42527.709722222222</v>
      </c>
    </row>
    <row r="44" spans="1:20" ht="60" hidden="1" x14ac:dyDescent="0.2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1" t="s">
        <v>8307</v>
      </c>
      <c r="P44" t="s">
        <v>8308</v>
      </c>
      <c r="Q44">
        <f t="shared" si="0"/>
        <v>788</v>
      </c>
      <c r="R44">
        <f t="shared" si="1"/>
        <v>176.2</v>
      </c>
      <c r="S44" s="15">
        <f t="shared" si="2"/>
        <v>41730.584374999999</v>
      </c>
      <c r="T44" s="15">
        <f t="shared" si="3"/>
        <v>41760.584374999999</v>
      </c>
    </row>
    <row r="45" spans="1:20" ht="60" hidden="1" x14ac:dyDescent="0.2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1" t="s">
        <v>8322</v>
      </c>
      <c r="P45" t="s">
        <v>8323</v>
      </c>
      <c r="Q45">
        <f t="shared" si="0"/>
        <v>786</v>
      </c>
      <c r="R45">
        <f t="shared" si="1"/>
        <v>71.59</v>
      </c>
      <c r="S45" s="15">
        <f t="shared" si="2"/>
        <v>41759.923101851848</v>
      </c>
      <c r="T45" s="15">
        <f t="shared" si="3"/>
        <v>41789.923101851848</v>
      </c>
    </row>
    <row r="46" spans="1:20" ht="60" hidden="1" x14ac:dyDescent="0.2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1" t="s">
        <v>8309</v>
      </c>
      <c r="P46" t="s">
        <v>8310</v>
      </c>
      <c r="Q46">
        <f t="shared" si="0"/>
        <v>780</v>
      </c>
      <c r="R46">
        <f t="shared" si="1"/>
        <v>37.119999999999997</v>
      </c>
      <c r="S46" s="15">
        <f t="shared" si="2"/>
        <v>42759.724768518514</v>
      </c>
      <c r="T46" s="15">
        <f t="shared" si="3"/>
        <v>42780.724768518514</v>
      </c>
    </row>
    <row r="47" spans="1:20" ht="45" hidden="1" x14ac:dyDescent="0.2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1" t="s">
        <v>8309</v>
      </c>
      <c r="P47" t="s">
        <v>8310</v>
      </c>
      <c r="Q47">
        <f t="shared" si="0"/>
        <v>720</v>
      </c>
      <c r="R47">
        <f t="shared" si="1"/>
        <v>107.82</v>
      </c>
      <c r="S47" s="15">
        <f t="shared" si="2"/>
        <v>42725.869363425925</v>
      </c>
      <c r="T47" s="15">
        <f t="shared" si="3"/>
        <v>42745.915972222225</v>
      </c>
    </row>
    <row r="48" spans="1:20" ht="45" hidden="1" x14ac:dyDescent="0.2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1" t="s">
        <v>8311</v>
      </c>
      <c r="P48" t="s">
        <v>8324</v>
      </c>
      <c r="Q48">
        <f t="shared" si="0"/>
        <v>704</v>
      </c>
      <c r="R48">
        <f t="shared" si="1"/>
        <v>39.07</v>
      </c>
      <c r="S48" s="15">
        <f t="shared" si="2"/>
        <v>41184.849166666667</v>
      </c>
      <c r="T48" s="15">
        <f t="shared" si="3"/>
        <v>41214.849166666667</v>
      </c>
    </row>
    <row r="49" spans="1:20" ht="30" hidden="1" x14ac:dyDescent="0.2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1" t="s">
        <v>8307</v>
      </c>
      <c r="P49" t="s">
        <v>8308</v>
      </c>
      <c r="Q49">
        <f t="shared" si="0"/>
        <v>699</v>
      </c>
      <c r="R49">
        <f t="shared" si="1"/>
        <v>842.11</v>
      </c>
      <c r="S49" s="15">
        <f t="shared" si="2"/>
        <v>42394.580740740741</v>
      </c>
      <c r="T49" s="15">
        <f t="shared" si="3"/>
        <v>42441.208333333328</v>
      </c>
    </row>
    <row r="50" spans="1:20" ht="60" hidden="1" x14ac:dyDescent="0.2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1" t="s">
        <v>8307</v>
      </c>
      <c r="P50" t="s">
        <v>8308</v>
      </c>
      <c r="Q50">
        <f t="shared" si="0"/>
        <v>674</v>
      </c>
      <c r="R50">
        <f t="shared" si="1"/>
        <v>70.849999999999994</v>
      </c>
      <c r="S50" s="15">
        <f t="shared" si="2"/>
        <v>41201.012083333335</v>
      </c>
      <c r="T50" s="15">
        <f t="shared" si="3"/>
        <v>41231.053749999999</v>
      </c>
    </row>
    <row r="51" spans="1:20" ht="45" hidden="1" x14ac:dyDescent="0.2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1" t="s">
        <v>8320</v>
      </c>
      <c r="P51" t="s">
        <v>8321</v>
      </c>
      <c r="Q51">
        <f t="shared" si="0"/>
        <v>662</v>
      </c>
      <c r="R51">
        <f t="shared" si="1"/>
        <v>43.33</v>
      </c>
      <c r="S51" s="15">
        <f t="shared" si="2"/>
        <v>40766.041921296295</v>
      </c>
      <c r="T51" s="15">
        <f t="shared" si="3"/>
        <v>40796.041921296295</v>
      </c>
    </row>
    <row r="52" spans="1:20" ht="60" hidden="1" x14ac:dyDescent="0.2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1" t="s">
        <v>8307</v>
      </c>
      <c r="P52" t="s">
        <v>8316</v>
      </c>
      <c r="Q52">
        <f t="shared" si="0"/>
        <v>661</v>
      </c>
      <c r="R52">
        <f t="shared" si="1"/>
        <v>21.9</v>
      </c>
      <c r="S52" s="15">
        <f t="shared" si="2"/>
        <v>41150.902187499996</v>
      </c>
      <c r="T52" s="15">
        <f t="shared" si="3"/>
        <v>41165.165972222225</v>
      </c>
    </row>
    <row r="53" spans="1:20" ht="60" hidden="1" x14ac:dyDescent="0.2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1" t="s">
        <v>8307</v>
      </c>
      <c r="P53" t="s">
        <v>8316</v>
      </c>
      <c r="Q53">
        <f t="shared" si="0"/>
        <v>647</v>
      </c>
      <c r="R53">
        <f t="shared" si="1"/>
        <v>21.56</v>
      </c>
      <c r="S53" s="15">
        <f t="shared" si="2"/>
        <v>42304.829409722224</v>
      </c>
      <c r="T53" s="15">
        <f t="shared" si="3"/>
        <v>42334.871076388896</v>
      </c>
    </row>
    <row r="54" spans="1:20" ht="60" hidden="1" x14ac:dyDescent="0.2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1" t="s">
        <v>8309</v>
      </c>
      <c r="P54" t="s">
        <v>8310</v>
      </c>
      <c r="Q54">
        <f t="shared" si="0"/>
        <v>636</v>
      </c>
      <c r="R54">
        <f t="shared" si="1"/>
        <v>94.1</v>
      </c>
      <c r="S54" s="15">
        <f t="shared" si="2"/>
        <v>42505.936678240745</v>
      </c>
      <c r="T54" s="15">
        <f t="shared" si="3"/>
        <v>42540.958333333328</v>
      </c>
    </row>
    <row r="55" spans="1:20" ht="60" hidden="1" x14ac:dyDescent="0.2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1" t="s">
        <v>8307</v>
      </c>
      <c r="P55" t="s">
        <v>8308</v>
      </c>
      <c r="Q55">
        <f t="shared" si="0"/>
        <v>585</v>
      </c>
      <c r="R55">
        <f t="shared" si="1"/>
        <v>222.99</v>
      </c>
      <c r="S55" s="15">
        <f t="shared" si="2"/>
        <v>41099.966944444444</v>
      </c>
      <c r="T55" s="15">
        <f t="shared" si="3"/>
        <v>41134.125</v>
      </c>
    </row>
    <row r="56" spans="1:20" ht="60" hidden="1" x14ac:dyDescent="0.2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1" t="s">
        <v>8307</v>
      </c>
      <c r="P56" t="s">
        <v>8308</v>
      </c>
      <c r="Q56">
        <f t="shared" si="0"/>
        <v>579</v>
      </c>
      <c r="R56">
        <f t="shared" si="1"/>
        <v>61.38</v>
      </c>
      <c r="S56" s="15">
        <f t="shared" si="2"/>
        <v>42557.792453703703</v>
      </c>
      <c r="T56" s="15">
        <f t="shared" si="3"/>
        <v>42587.792453703703</v>
      </c>
    </row>
    <row r="57" spans="1:20" ht="60" hidden="1" x14ac:dyDescent="0.2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1" t="s">
        <v>8322</v>
      </c>
      <c r="P57" t="s">
        <v>8323</v>
      </c>
      <c r="Q57">
        <f t="shared" si="0"/>
        <v>559</v>
      </c>
      <c r="R57">
        <f t="shared" si="1"/>
        <v>58.38</v>
      </c>
      <c r="S57" s="15">
        <f t="shared" si="2"/>
        <v>42741.684479166666</v>
      </c>
      <c r="T57" s="15">
        <f t="shared" si="3"/>
        <v>42771.684479166666</v>
      </c>
    </row>
    <row r="58" spans="1:20" ht="30" hidden="1" x14ac:dyDescent="0.2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1" t="s">
        <v>8307</v>
      </c>
      <c r="P58" t="s">
        <v>8308</v>
      </c>
      <c r="Q58">
        <f t="shared" si="0"/>
        <v>543</v>
      </c>
      <c r="R58">
        <f t="shared" si="1"/>
        <v>116.35</v>
      </c>
      <c r="S58" s="15">
        <f t="shared" si="2"/>
        <v>41803.880659722221</v>
      </c>
      <c r="T58" s="15">
        <f t="shared" si="3"/>
        <v>41843.880659722221</v>
      </c>
    </row>
    <row r="59" spans="1:20" ht="60" hidden="1" x14ac:dyDescent="0.2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1" t="s">
        <v>8309</v>
      </c>
      <c r="P59" t="s">
        <v>8310</v>
      </c>
      <c r="Q59">
        <f t="shared" si="0"/>
        <v>542</v>
      </c>
      <c r="R59">
        <f t="shared" si="1"/>
        <v>41.23</v>
      </c>
      <c r="S59" s="15">
        <f t="shared" si="2"/>
        <v>42163.625787037032</v>
      </c>
      <c r="T59" s="15">
        <f t="shared" si="3"/>
        <v>42191.125</v>
      </c>
    </row>
    <row r="60" spans="1:20" ht="60" hidden="1" x14ac:dyDescent="0.2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1" t="s">
        <v>8309</v>
      </c>
      <c r="P60" t="s">
        <v>8310</v>
      </c>
      <c r="Q60">
        <f t="shared" si="0"/>
        <v>537</v>
      </c>
      <c r="R60">
        <f t="shared" si="1"/>
        <v>61.2</v>
      </c>
      <c r="S60" s="15">
        <f t="shared" si="2"/>
        <v>42425.757986111115</v>
      </c>
      <c r="T60" s="15">
        <f t="shared" si="3"/>
        <v>42455.716319444444</v>
      </c>
    </row>
    <row r="61" spans="1:20" ht="45" hidden="1" x14ac:dyDescent="0.2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1" t="s">
        <v>8309</v>
      </c>
      <c r="P61" t="s">
        <v>8310</v>
      </c>
      <c r="Q61">
        <f t="shared" si="0"/>
        <v>537</v>
      </c>
      <c r="R61">
        <f t="shared" si="1"/>
        <v>22.12</v>
      </c>
      <c r="S61" s="15">
        <f t="shared" si="2"/>
        <v>42371.617164351846</v>
      </c>
      <c r="T61" s="15">
        <f t="shared" si="3"/>
        <v>42401.617164351846</v>
      </c>
    </row>
    <row r="62" spans="1:20" ht="45" hidden="1" x14ac:dyDescent="0.2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1" t="s">
        <v>8325</v>
      </c>
      <c r="P62" t="s">
        <v>8326</v>
      </c>
      <c r="Q62">
        <f t="shared" si="0"/>
        <v>526</v>
      </c>
      <c r="R62">
        <f t="shared" si="1"/>
        <v>54.88</v>
      </c>
      <c r="S62" s="15">
        <f t="shared" si="2"/>
        <v>41842.917129629634</v>
      </c>
      <c r="T62" s="15">
        <f t="shared" si="3"/>
        <v>41877.917129629634</v>
      </c>
    </row>
    <row r="63" spans="1:20" ht="45" hidden="1" x14ac:dyDescent="0.2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1" t="s">
        <v>8309</v>
      </c>
      <c r="P63" t="s">
        <v>8310</v>
      </c>
      <c r="Q63">
        <f t="shared" si="0"/>
        <v>524</v>
      </c>
      <c r="R63">
        <f t="shared" si="1"/>
        <v>44.17</v>
      </c>
      <c r="S63" s="15">
        <f t="shared" si="2"/>
        <v>41879.900752314818</v>
      </c>
      <c r="T63" s="15">
        <f t="shared" si="3"/>
        <v>41914.900752314818</v>
      </c>
    </row>
    <row r="64" spans="1:20" ht="45" hidden="1" x14ac:dyDescent="0.2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1" t="s">
        <v>8325</v>
      </c>
      <c r="P64" t="s">
        <v>8326</v>
      </c>
      <c r="Q64">
        <f t="shared" si="0"/>
        <v>521</v>
      </c>
      <c r="R64">
        <f t="shared" si="1"/>
        <v>48.1</v>
      </c>
      <c r="S64" s="15">
        <f t="shared" si="2"/>
        <v>41666.924710648149</v>
      </c>
      <c r="T64" s="15">
        <f t="shared" si="3"/>
        <v>41706.924710648149</v>
      </c>
    </row>
    <row r="65" spans="1:20" ht="60" hidden="1" x14ac:dyDescent="0.2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1" t="s">
        <v>8307</v>
      </c>
      <c r="P65" t="s">
        <v>8308</v>
      </c>
      <c r="Q65">
        <f t="shared" si="0"/>
        <v>508</v>
      </c>
      <c r="R65">
        <f t="shared" si="1"/>
        <v>101.56</v>
      </c>
      <c r="S65" s="15">
        <f t="shared" si="2"/>
        <v>42289.957175925927</v>
      </c>
      <c r="T65" s="15">
        <f t="shared" si="3"/>
        <v>42319.998842592591</v>
      </c>
    </row>
    <row r="66" spans="1:20" ht="60" hidden="1" x14ac:dyDescent="0.2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1" t="s">
        <v>8307</v>
      </c>
      <c r="P66" t="s">
        <v>8308</v>
      </c>
      <c r="Q66">
        <f t="shared" ref="Q66:Q129" si="4">ROUND(E66/D66*100,0)</f>
        <v>506</v>
      </c>
      <c r="R66">
        <f t="shared" ref="R66:R129" si="5">IFERROR(ROUND(E66/L66,2),0)</f>
        <v>36.33</v>
      </c>
      <c r="S66" s="15">
        <f t="shared" si="2"/>
        <v>42661.176817129628</v>
      </c>
      <c r="T66" s="15">
        <f t="shared" si="3"/>
        <v>42715.207638888889</v>
      </c>
    </row>
    <row r="67" spans="1:20" ht="60" hidden="1" x14ac:dyDescent="0.2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1" t="s">
        <v>8309</v>
      </c>
      <c r="P67" t="s">
        <v>8310</v>
      </c>
      <c r="Q67">
        <f t="shared" si="4"/>
        <v>503</v>
      </c>
      <c r="R67">
        <f t="shared" si="5"/>
        <v>68.63</v>
      </c>
      <c r="S67" s="15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60" hidden="1" x14ac:dyDescent="0.2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1" t="s">
        <v>8311</v>
      </c>
      <c r="P68" t="s">
        <v>8312</v>
      </c>
      <c r="Q68">
        <f t="shared" si="4"/>
        <v>497</v>
      </c>
      <c r="R68">
        <f t="shared" si="5"/>
        <v>51.72</v>
      </c>
      <c r="S68" s="15">
        <f t="shared" si="6"/>
        <v>41399.99622685185</v>
      </c>
      <c r="T68" s="15">
        <f t="shared" si="7"/>
        <v>41420.99622685185</v>
      </c>
    </row>
    <row r="69" spans="1:20" ht="45" hidden="1" x14ac:dyDescent="0.2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1" t="s">
        <v>8309</v>
      </c>
      <c r="P69" t="s">
        <v>8310</v>
      </c>
      <c r="Q69">
        <f t="shared" si="4"/>
        <v>496</v>
      </c>
      <c r="R69">
        <f t="shared" si="5"/>
        <v>25.09</v>
      </c>
      <c r="S69" s="15">
        <f t="shared" si="6"/>
        <v>41806.794074074074</v>
      </c>
      <c r="T69" s="15">
        <f t="shared" si="7"/>
        <v>41839.125</v>
      </c>
    </row>
    <row r="70" spans="1:20" ht="60" hidden="1" x14ac:dyDescent="0.2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1" t="s">
        <v>8307</v>
      </c>
      <c r="P70" t="s">
        <v>8308</v>
      </c>
      <c r="Q70">
        <f t="shared" si="4"/>
        <v>495</v>
      </c>
      <c r="R70">
        <f t="shared" si="5"/>
        <v>173.58</v>
      </c>
      <c r="S70" s="15">
        <f t="shared" si="6"/>
        <v>42499.960810185185</v>
      </c>
      <c r="T70" s="15">
        <f t="shared" si="7"/>
        <v>42559.960810185185</v>
      </c>
    </row>
    <row r="71" spans="1:20" ht="45" hidden="1" x14ac:dyDescent="0.2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1" t="s">
        <v>8307</v>
      </c>
      <c r="P71" t="s">
        <v>8308</v>
      </c>
      <c r="Q71">
        <f t="shared" si="4"/>
        <v>493</v>
      </c>
      <c r="R71">
        <f t="shared" si="5"/>
        <v>69.760000000000005</v>
      </c>
      <c r="S71" s="15">
        <f t="shared" si="6"/>
        <v>42198.676655092597</v>
      </c>
      <c r="T71" s="15">
        <f t="shared" si="7"/>
        <v>42223.676655092597</v>
      </c>
    </row>
    <row r="72" spans="1:20" ht="60" hidden="1" x14ac:dyDescent="0.2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1" t="s">
        <v>8309</v>
      </c>
      <c r="P72" t="s">
        <v>8310</v>
      </c>
      <c r="Q72">
        <f t="shared" si="4"/>
        <v>489</v>
      </c>
      <c r="R72">
        <f t="shared" si="5"/>
        <v>31.57</v>
      </c>
      <c r="S72" s="15">
        <f t="shared" si="6"/>
        <v>42745.365474537044</v>
      </c>
      <c r="T72" s="15">
        <f t="shared" si="7"/>
        <v>42775.208333333328</v>
      </c>
    </row>
    <row r="73" spans="1:20" ht="60" hidden="1" x14ac:dyDescent="0.2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1" t="s">
        <v>8307</v>
      </c>
      <c r="P73" t="s">
        <v>8308</v>
      </c>
      <c r="Q73">
        <f t="shared" si="4"/>
        <v>485</v>
      </c>
      <c r="R73">
        <f t="shared" si="5"/>
        <v>108.97</v>
      </c>
      <c r="S73" s="15">
        <f t="shared" si="6"/>
        <v>42605.70857638889</v>
      </c>
      <c r="T73" s="15">
        <f t="shared" si="7"/>
        <v>42635.70857638889</v>
      </c>
    </row>
    <row r="74" spans="1:20" ht="60" hidden="1" x14ac:dyDescent="0.2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1" t="s">
        <v>8322</v>
      </c>
      <c r="P74" t="s">
        <v>8323</v>
      </c>
      <c r="Q74">
        <f t="shared" si="4"/>
        <v>484</v>
      </c>
      <c r="R74">
        <f t="shared" si="5"/>
        <v>82.32</v>
      </c>
      <c r="S74" s="15">
        <f t="shared" si="6"/>
        <v>42391.475289351853</v>
      </c>
      <c r="T74" s="15">
        <f t="shared" si="7"/>
        <v>42415.625</v>
      </c>
    </row>
    <row r="75" spans="1:20" ht="60" hidden="1" x14ac:dyDescent="0.2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1" t="s">
        <v>8307</v>
      </c>
      <c r="P75" t="s">
        <v>8308</v>
      </c>
      <c r="Q75">
        <f t="shared" si="4"/>
        <v>473</v>
      </c>
      <c r="R75">
        <f t="shared" si="5"/>
        <v>278.39</v>
      </c>
      <c r="S75" s="15">
        <f t="shared" si="6"/>
        <v>42115.071504629625</v>
      </c>
      <c r="T75" s="15">
        <f t="shared" si="7"/>
        <v>42155.071504629625</v>
      </c>
    </row>
    <row r="76" spans="1:20" ht="45" hidden="1" x14ac:dyDescent="0.2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1" t="s">
        <v>8309</v>
      </c>
      <c r="P76" t="s">
        <v>8310</v>
      </c>
      <c r="Q76">
        <f t="shared" si="4"/>
        <v>460</v>
      </c>
      <c r="R76">
        <f t="shared" si="5"/>
        <v>11.67</v>
      </c>
      <c r="S76" s="15">
        <f t="shared" si="6"/>
        <v>42752.647777777776</v>
      </c>
      <c r="T76" s="15">
        <f t="shared" si="7"/>
        <v>42759.647777777776</v>
      </c>
    </row>
    <row r="77" spans="1:20" ht="45" hidden="1" x14ac:dyDescent="0.2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1" t="s">
        <v>8314</v>
      </c>
      <c r="P77" t="s">
        <v>8327</v>
      </c>
      <c r="Q77">
        <f t="shared" si="4"/>
        <v>458</v>
      </c>
      <c r="R77">
        <f t="shared" si="5"/>
        <v>23.28</v>
      </c>
      <c r="S77" s="15">
        <f t="shared" si="6"/>
        <v>41885.478842592594</v>
      </c>
      <c r="T77" s="15">
        <f t="shared" si="7"/>
        <v>41915.478842592594</v>
      </c>
    </row>
    <row r="78" spans="1:20" ht="60" hidden="1" x14ac:dyDescent="0.2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1" t="s">
        <v>8320</v>
      </c>
      <c r="P78" t="s">
        <v>8321</v>
      </c>
      <c r="Q78">
        <f t="shared" si="4"/>
        <v>456</v>
      </c>
      <c r="R78">
        <f t="shared" si="5"/>
        <v>52.62</v>
      </c>
      <c r="S78" s="15">
        <f t="shared" si="6"/>
        <v>40959.734398148146</v>
      </c>
      <c r="T78" s="15">
        <f t="shared" si="7"/>
        <v>40990.125</v>
      </c>
    </row>
    <row r="79" spans="1:20" ht="60" hidden="1" x14ac:dyDescent="0.2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1" t="s">
        <v>8309</v>
      </c>
      <c r="P79" t="s">
        <v>8310</v>
      </c>
      <c r="Q79">
        <f t="shared" si="4"/>
        <v>452</v>
      </c>
      <c r="R79">
        <f t="shared" si="5"/>
        <v>75.650000000000006</v>
      </c>
      <c r="S79" s="15">
        <f t="shared" si="6"/>
        <v>42664.405925925923</v>
      </c>
      <c r="T79" s="15">
        <f t="shared" si="7"/>
        <v>42695.207638888889</v>
      </c>
    </row>
    <row r="80" spans="1:20" ht="60" hidden="1" x14ac:dyDescent="0.2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1" t="s">
        <v>8311</v>
      </c>
      <c r="P80" t="s">
        <v>8328</v>
      </c>
      <c r="Q80">
        <f t="shared" si="4"/>
        <v>429</v>
      </c>
      <c r="R80">
        <f t="shared" si="5"/>
        <v>64.819999999999993</v>
      </c>
      <c r="S80" s="15">
        <f t="shared" si="6"/>
        <v>41324.79415509259</v>
      </c>
      <c r="T80" s="15">
        <f t="shared" si="7"/>
        <v>41354.752488425926</v>
      </c>
    </row>
    <row r="81" spans="1:20" ht="60" hidden="1" x14ac:dyDescent="0.2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1" t="s">
        <v>8325</v>
      </c>
      <c r="P81" t="s">
        <v>8326</v>
      </c>
      <c r="Q81">
        <f t="shared" si="4"/>
        <v>427</v>
      </c>
      <c r="R81">
        <f t="shared" si="5"/>
        <v>31.69</v>
      </c>
      <c r="S81" s="15">
        <f t="shared" si="6"/>
        <v>42654.469826388886</v>
      </c>
      <c r="T81" s="15">
        <f t="shared" si="7"/>
        <v>42686.166666666672</v>
      </c>
    </row>
    <row r="82" spans="1:20" ht="45" hidden="1" x14ac:dyDescent="0.2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1" t="s">
        <v>8311</v>
      </c>
      <c r="P82" t="s">
        <v>8312</v>
      </c>
      <c r="Q82">
        <f t="shared" si="4"/>
        <v>424</v>
      </c>
      <c r="R82">
        <f t="shared" si="5"/>
        <v>21.2</v>
      </c>
      <c r="S82" s="15">
        <f t="shared" si="6"/>
        <v>42141.762800925921</v>
      </c>
      <c r="T82" s="15">
        <f t="shared" si="7"/>
        <v>42164.083333333328</v>
      </c>
    </row>
    <row r="83" spans="1:20" ht="60" hidden="1" x14ac:dyDescent="0.2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1" t="s">
        <v>8307</v>
      </c>
      <c r="P83" t="s">
        <v>8308</v>
      </c>
      <c r="Q83">
        <f t="shared" si="4"/>
        <v>421</v>
      </c>
      <c r="R83">
        <f t="shared" si="5"/>
        <v>164.91</v>
      </c>
      <c r="S83" s="15">
        <f t="shared" si="6"/>
        <v>41424.27107638889</v>
      </c>
      <c r="T83" s="15">
        <f t="shared" si="7"/>
        <v>41456.75</v>
      </c>
    </row>
    <row r="84" spans="1:20" ht="60" hidden="1" x14ac:dyDescent="0.2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1" t="s">
        <v>8322</v>
      </c>
      <c r="P84" t="s">
        <v>8323</v>
      </c>
      <c r="Q84">
        <f t="shared" si="4"/>
        <v>418</v>
      </c>
      <c r="R84">
        <f t="shared" si="5"/>
        <v>84.91</v>
      </c>
      <c r="S84" s="15">
        <f t="shared" si="6"/>
        <v>42221.67432870371</v>
      </c>
      <c r="T84" s="15">
        <f t="shared" si="7"/>
        <v>42251.67432870371</v>
      </c>
    </row>
    <row r="85" spans="1:20" ht="45" hidden="1" x14ac:dyDescent="0.2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1" t="s">
        <v>8309</v>
      </c>
      <c r="P85" t="s">
        <v>8310</v>
      </c>
      <c r="Q85">
        <f t="shared" si="4"/>
        <v>412</v>
      </c>
      <c r="R85">
        <f t="shared" si="5"/>
        <v>44.06</v>
      </c>
      <c r="S85" s="15">
        <f t="shared" si="6"/>
        <v>42633.586122685185</v>
      </c>
      <c r="T85" s="15">
        <f t="shared" si="7"/>
        <v>42668.708333333328</v>
      </c>
    </row>
    <row r="86" spans="1:20" ht="45" hidden="1" x14ac:dyDescent="0.2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11" t="s">
        <v>8309</v>
      </c>
      <c r="P86" t="s">
        <v>8310</v>
      </c>
      <c r="Q86">
        <f t="shared" si="4"/>
        <v>408</v>
      </c>
      <c r="R86">
        <f t="shared" si="5"/>
        <v>33.549999999999997</v>
      </c>
      <c r="S86" s="15">
        <f t="shared" si="6"/>
        <v>41965.616655092599</v>
      </c>
      <c r="T86" s="15">
        <f t="shared" si="7"/>
        <v>41995.616655092599</v>
      </c>
    </row>
    <row r="87" spans="1:20" ht="60" hidden="1" x14ac:dyDescent="0.2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11" t="s">
        <v>8307</v>
      </c>
      <c r="P87" t="s">
        <v>8316</v>
      </c>
      <c r="Q87">
        <f t="shared" si="4"/>
        <v>408</v>
      </c>
      <c r="R87">
        <f t="shared" si="5"/>
        <v>81.95</v>
      </c>
      <c r="S87" s="15">
        <f t="shared" si="6"/>
        <v>42184.874675925923</v>
      </c>
      <c r="T87" s="15">
        <f t="shared" si="7"/>
        <v>42228.083333333328</v>
      </c>
    </row>
    <row r="88" spans="1:20" ht="60" hidden="1" x14ac:dyDescent="0.2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1" t="s">
        <v>8309</v>
      </c>
      <c r="P88" t="s">
        <v>8310</v>
      </c>
      <c r="Q88">
        <f t="shared" si="4"/>
        <v>404</v>
      </c>
      <c r="R88">
        <f t="shared" si="5"/>
        <v>82.4</v>
      </c>
      <c r="S88" s="15">
        <f t="shared" si="6"/>
        <v>42234.624895833331</v>
      </c>
      <c r="T88" s="15">
        <f t="shared" si="7"/>
        <v>42264.624895833331</v>
      </c>
    </row>
    <row r="89" spans="1:20" ht="45" hidden="1" x14ac:dyDescent="0.2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1" t="s">
        <v>8307</v>
      </c>
      <c r="P89" t="s">
        <v>8308</v>
      </c>
      <c r="Q89">
        <f t="shared" si="4"/>
        <v>402</v>
      </c>
      <c r="R89">
        <f t="shared" si="5"/>
        <v>245.02</v>
      </c>
      <c r="S89" s="15">
        <f t="shared" si="6"/>
        <v>42311.216898148152</v>
      </c>
      <c r="T89" s="15">
        <f t="shared" si="7"/>
        <v>42357.332638888889</v>
      </c>
    </row>
    <row r="90" spans="1:20" ht="60" hidden="1" x14ac:dyDescent="0.2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1" t="s">
        <v>8307</v>
      </c>
      <c r="P90" t="s">
        <v>8308</v>
      </c>
      <c r="Q90">
        <f t="shared" si="4"/>
        <v>399</v>
      </c>
      <c r="R90">
        <f t="shared" si="5"/>
        <v>577.28</v>
      </c>
      <c r="S90" s="15">
        <f t="shared" si="6"/>
        <v>41020.271770833337</v>
      </c>
      <c r="T90" s="15">
        <f t="shared" si="7"/>
        <v>41052.791666666664</v>
      </c>
    </row>
    <row r="91" spans="1:20" ht="45" hidden="1" x14ac:dyDescent="0.2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1" t="s">
        <v>8317</v>
      </c>
      <c r="P91" t="s">
        <v>8318</v>
      </c>
      <c r="Q91">
        <f t="shared" si="4"/>
        <v>393</v>
      </c>
      <c r="R91">
        <f t="shared" si="5"/>
        <v>60.38</v>
      </c>
      <c r="S91" s="15">
        <f t="shared" si="6"/>
        <v>40997.144872685189</v>
      </c>
      <c r="T91" s="15">
        <f t="shared" si="7"/>
        <v>41050.124305555553</v>
      </c>
    </row>
    <row r="92" spans="1:20" ht="60" hidden="1" x14ac:dyDescent="0.2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1" t="s">
        <v>8307</v>
      </c>
      <c r="P92" t="s">
        <v>8308</v>
      </c>
      <c r="Q92">
        <f t="shared" si="4"/>
        <v>387</v>
      </c>
      <c r="R92">
        <f t="shared" si="5"/>
        <v>593.94000000000005</v>
      </c>
      <c r="S92" s="15">
        <f t="shared" si="6"/>
        <v>42076.130011574074</v>
      </c>
      <c r="T92" s="15">
        <f t="shared" si="7"/>
        <v>42131.290277777778</v>
      </c>
    </row>
    <row r="93" spans="1:20" ht="60" hidden="1" x14ac:dyDescent="0.2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1" t="s">
        <v>8317</v>
      </c>
      <c r="P93" t="s">
        <v>8329</v>
      </c>
      <c r="Q93">
        <f t="shared" si="4"/>
        <v>385</v>
      </c>
      <c r="R93">
        <f t="shared" si="5"/>
        <v>32.1</v>
      </c>
      <c r="S93" s="15">
        <f t="shared" si="6"/>
        <v>41304.833194444444</v>
      </c>
      <c r="T93" s="15">
        <f t="shared" si="7"/>
        <v>41334.833194444444</v>
      </c>
    </row>
    <row r="94" spans="1:20" ht="60" hidden="1" x14ac:dyDescent="0.2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1" t="s">
        <v>8307</v>
      </c>
      <c r="P94" t="s">
        <v>8308</v>
      </c>
      <c r="Q94">
        <f t="shared" si="4"/>
        <v>384</v>
      </c>
      <c r="R94">
        <f t="shared" si="5"/>
        <v>22.12</v>
      </c>
      <c r="S94" s="15">
        <f t="shared" si="6"/>
        <v>41719.887928240743</v>
      </c>
      <c r="T94" s="15">
        <f t="shared" si="7"/>
        <v>41764.887928240743</v>
      </c>
    </row>
    <row r="95" spans="1:20" ht="60" hidden="1" x14ac:dyDescent="0.2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1" t="s">
        <v>8311</v>
      </c>
      <c r="P95" t="s">
        <v>8324</v>
      </c>
      <c r="Q95">
        <f t="shared" si="4"/>
        <v>383</v>
      </c>
      <c r="R95">
        <f t="shared" si="5"/>
        <v>15.04</v>
      </c>
      <c r="S95" s="15">
        <f t="shared" si="6"/>
        <v>41276.846817129634</v>
      </c>
      <c r="T95" s="15">
        <f t="shared" si="7"/>
        <v>41290.846817129634</v>
      </c>
    </row>
    <row r="96" spans="1:20" ht="45" hidden="1" x14ac:dyDescent="0.2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1" t="s">
        <v>8307</v>
      </c>
      <c r="P96" t="s">
        <v>8308</v>
      </c>
      <c r="Q96">
        <f t="shared" si="4"/>
        <v>382</v>
      </c>
      <c r="R96">
        <f t="shared" si="5"/>
        <v>128.38999999999999</v>
      </c>
      <c r="S96" s="15">
        <f t="shared" si="6"/>
        <v>42136.209675925929</v>
      </c>
      <c r="T96" s="15">
        <f t="shared" si="7"/>
        <v>42167.833333333328</v>
      </c>
    </row>
    <row r="97" spans="1:20" ht="60" hidden="1" x14ac:dyDescent="0.2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1" t="s">
        <v>8309</v>
      </c>
      <c r="P97" t="s">
        <v>8310</v>
      </c>
      <c r="Q97">
        <f t="shared" si="4"/>
        <v>381</v>
      </c>
      <c r="R97">
        <f t="shared" si="5"/>
        <v>188.38</v>
      </c>
      <c r="S97" s="15">
        <f t="shared" si="6"/>
        <v>41968.829826388886</v>
      </c>
      <c r="T97" s="15">
        <f t="shared" si="7"/>
        <v>41994.041666666672</v>
      </c>
    </row>
    <row r="98" spans="1:20" ht="60" hidden="1" x14ac:dyDescent="0.2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1" t="s">
        <v>8320</v>
      </c>
      <c r="P98" t="s">
        <v>8330</v>
      </c>
      <c r="Q98">
        <f t="shared" si="4"/>
        <v>378</v>
      </c>
      <c r="R98">
        <f t="shared" si="5"/>
        <v>40.76</v>
      </c>
      <c r="S98" s="15">
        <f t="shared" si="6"/>
        <v>42522.789803240739</v>
      </c>
      <c r="T98" s="15">
        <f t="shared" si="7"/>
        <v>42551.789803240739</v>
      </c>
    </row>
    <row r="99" spans="1:20" ht="45" hidden="1" x14ac:dyDescent="0.2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1" t="s">
        <v>8309</v>
      </c>
      <c r="P99" t="s">
        <v>8310</v>
      </c>
      <c r="Q99">
        <f t="shared" si="4"/>
        <v>377</v>
      </c>
      <c r="R99">
        <f t="shared" si="5"/>
        <v>65</v>
      </c>
      <c r="S99" s="15">
        <f t="shared" si="6"/>
        <v>42647.818819444445</v>
      </c>
      <c r="T99" s="15">
        <f t="shared" si="7"/>
        <v>42659.854166666672</v>
      </c>
    </row>
    <row r="100" spans="1:20" ht="60" hidden="1" x14ac:dyDescent="0.2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1" t="s">
        <v>8307</v>
      </c>
      <c r="P100" t="s">
        <v>8308</v>
      </c>
      <c r="Q100">
        <f t="shared" si="4"/>
        <v>375</v>
      </c>
      <c r="R100">
        <f t="shared" si="5"/>
        <v>186.81</v>
      </c>
      <c r="S100" s="15">
        <f t="shared" si="6"/>
        <v>41445.334131944444</v>
      </c>
      <c r="T100" s="15">
        <f t="shared" si="7"/>
        <v>41505.334131944444</v>
      </c>
    </row>
    <row r="101" spans="1:20" ht="60" hidden="1" x14ac:dyDescent="0.2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1" t="s">
        <v>8307</v>
      </c>
      <c r="P101" t="s">
        <v>8308</v>
      </c>
      <c r="Q101">
        <f t="shared" si="4"/>
        <v>370</v>
      </c>
      <c r="R101">
        <f t="shared" si="5"/>
        <v>182.78</v>
      </c>
      <c r="S101" s="15">
        <f t="shared" si="6"/>
        <v>41730.663530092592</v>
      </c>
      <c r="T101" s="15">
        <f t="shared" si="7"/>
        <v>41760.663530092592</v>
      </c>
    </row>
    <row r="102" spans="1:20" ht="45" hidden="1" x14ac:dyDescent="0.2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1" t="s">
        <v>8307</v>
      </c>
      <c r="P102" t="s">
        <v>8308</v>
      </c>
      <c r="Q102">
        <f t="shared" si="4"/>
        <v>361</v>
      </c>
      <c r="R102">
        <f t="shared" si="5"/>
        <v>96.06</v>
      </c>
      <c r="S102" s="15">
        <f t="shared" si="6"/>
        <v>41848.021770833337</v>
      </c>
      <c r="T102" s="15">
        <f t="shared" si="7"/>
        <v>41878.021770833337</v>
      </c>
    </row>
    <row r="103" spans="1:20" ht="30" hidden="1" x14ac:dyDescent="0.2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1" t="s">
        <v>8307</v>
      </c>
      <c r="P103" t="s">
        <v>8308</v>
      </c>
      <c r="Q103">
        <f t="shared" si="4"/>
        <v>355</v>
      </c>
      <c r="R103">
        <f t="shared" si="5"/>
        <v>91.21</v>
      </c>
      <c r="S103" s="15">
        <f t="shared" si="6"/>
        <v>42423.542384259257</v>
      </c>
      <c r="T103" s="15">
        <f t="shared" si="7"/>
        <v>42463.500717592593</v>
      </c>
    </row>
    <row r="104" spans="1:20" ht="60" hidden="1" x14ac:dyDescent="0.2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1" t="s">
        <v>8307</v>
      </c>
      <c r="P104" t="s">
        <v>8316</v>
      </c>
      <c r="Q104">
        <f t="shared" si="4"/>
        <v>355</v>
      </c>
      <c r="R104">
        <f t="shared" si="5"/>
        <v>89.1</v>
      </c>
      <c r="S104" s="15">
        <f t="shared" si="6"/>
        <v>41667.823287037041</v>
      </c>
      <c r="T104" s="15">
        <f t="shared" si="7"/>
        <v>41697.958333333336</v>
      </c>
    </row>
    <row r="105" spans="1:20" ht="60" hidden="1" x14ac:dyDescent="0.2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1" t="s">
        <v>8307</v>
      </c>
      <c r="P105" t="s">
        <v>8308</v>
      </c>
      <c r="Q105">
        <f t="shared" si="4"/>
        <v>353</v>
      </c>
      <c r="R105">
        <f t="shared" si="5"/>
        <v>326.29000000000002</v>
      </c>
      <c r="S105" s="15">
        <f t="shared" si="6"/>
        <v>42375.08394675926</v>
      </c>
      <c r="T105" s="15">
        <f t="shared" si="7"/>
        <v>42420.08394675926</v>
      </c>
    </row>
    <row r="106" spans="1:20" ht="60" hidden="1" x14ac:dyDescent="0.2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1" t="s">
        <v>8309</v>
      </c>
      <c r="P106" t="s">
        <v>8310</v>
      </c>
      <c r="Q106">
        <f t="shared" si="4"/>
        <v>353</v>
      </c>
      <c r="R106">
        <f t="shared" si="5"/>
        <v>64.63</v>
      </c>
      <c r="S106" s="15">
        <f t="shared" si="6"/>
        <v>41915.003275462965</v>
      </c>
      <c r="T106" s="15">
        <f t="shared" si="7"/>
        <v>41955.332638888889</v>
      </c>
    </row>
    <row r="107" spans="1:20" ht="45" hidden="1" x14ac:dyDescent="0.2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1" t="s">
        <v>8311</v>
      </c>
      <c r="P107" t="s">
        <v>8324</v>
      </c>
      <c r="Q107">
        <f t="shared" si="4"/>
        <v>352</v>
      </c>
      <c r="R107">
        <f t="shared" si="5"/>
        <v>22.08</v>
      </c>
      <c r="S107" s="15">
        <f t="shared" si="6"/>
        <v>42271.251979166671</v>
      </c>
      <c r="T107" s="15">
        <f t="shared" si="7"/>
        <v>42294.166666666672</v>
      </c>
    </row>
    <row r="108" spans="1:20" ht="45" hidden="1" x14ac:dyDescent="0.2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1" t="s">
        <v>8314</v>
      </c>
      <c r="P108" t="s">
        <v>8327</v>
      </c>
      <c r="Q108">
        <f t="shared" si="4"/>
        <v>351</v>
      </c>
      <c r="R108">
        <f t="shared" si="5"/>
        <v>71.239999999999995</v>
      </c>
      <c r="S108" s="15">
        <f t="shared" si="6"/>
        <v>41391.782905092594</v>
      </c>
      <c r="T108" s="15">
        <f t="shared" si="7"/>
        <v>41421.290972222225</v>
      </c>
    </row>
    <row r="109" spans="1:20" ht="45" hidden="1" x14ac:dyDescent="0.2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1" t="s">
        <v>8311</v>
      </c>
      <c r="P109" t="s">
        <v>8312</v>
      </c>
      <c r="Q109">
        <f t="shared" si="4"/>
        <v>350</v>
      </c>
      <c r="R109">
        <f t="shared" si="5"/>
        <v>75.040000000000006</v>
      </c>
      <c r="S109" s="15">
        <f t="shared" si="6"/>
        <v>40565.032511574071</v>
      </c>
      <c r="T109" s="15">
        <f t="shared" si="7"/>
        <v>40580.032511574071</v>
      </c>
    </row>
    <row r="110" spans="1:20" ht="45" hidden="1" x14ac:dyDescent="0.2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1" t="s">
        <v>8307</v>
      </c>
      <c r="P110" t="s">
        <v>8308</v>
      </c>
      <c r="Q110">
        <f t="shared" si="4"/>
        <v>348</v>
      </c>
      <c r="R110">
        <f t="shared" si="5"/>
        <v>511.79</v>
      </c>
      <c r="S110" s="15">
        <f t="shared" si="6"/>
        <v>42157.251828703709</v>
      </c>
      <c r="T110" s="15">
        <f t="shared" si="7"/>
        <v>42197.251828703709</v>
      </c>
    </row>
    <row r="111" spans="1:20" ht="30" hidden="1" x14ac:dyDescent="0.2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1" t="s">
        <v>8307</v>
      </c>
      <c r="P111" t="s">
        <v>8308</v>
      </c>
      <c r="Q111">
        <f t="shared" si="4"/>
        <v>347</v>
      </c>
      <c r="R111">
        <f t="shared" si="5"/>
        <v>29.31</v>
      </c>
      <c r="S111" s="15">
        <f t="shared" si="6"/>
        <v>41438.899594907409</v>
      </c>
      <c r="T111" s="15">
        <f t="shared" si="7"/>
        <v>41468.899594907409</v>
      </c>
    </row>
    <row r="112" spans="1:20" ht="30" hidden="1" x14ac:dyDescent="0.2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1" t="s">
        <v>8311</v>
      </c>
      <c r="P112" t="s">
        <v>8324</v>
      </c>
      <c r="Q112">
        <f t="shared" si="4"/>
        <v>342</v>
      </c>
      <c r="R112">
        <f t="shared" si="5"/>
        <v>43.03</v>
      </c>
      <c r="S112" s="15">
        <f t="shared" si="6"/>
        <v>42611.483206018514</v>
      </c>
      <c r="T112" s="15">
        <f t="shared" si="7"/>
        <v>42625.483206018514</v>
      </c>
    </row>
    <row r="113" spans="1:20" ht="45" hidden="1" x14ac:dyDescent="0.2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1" t="s">
        <v>8314</v>
      </c>
      <c r="P113" t="s">
        <v>8315</v>
      </c>
      <c r="Q113">
        <f t="shared" si="4"/>
        <v>339</v>
      </c>
      <c r="R113">
        <f t="shared" si="5"/>
        <v>62.59</v>
      </c>
      <c r="S113" s="15">
        <f t="shared" si="6"/>
        <v>42462.140868055561</v>
      </c>
      <c r="T113" s="15">
        <f t="shared" si="7"/>
        <v>42489.875</v>
      </c>
    </row>
    <row r="114" spans="1:20" ht="45" hidden="1" x14ac:dyDescent="0.2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1" t="s">
        <v>8314</v>
      </c>
      <c r="P114" t="s">
        <v>8315</v>
      </c>
      <c r="Q114">
        <f t="shared" si="4"/>
        <v>336</v>
      </c>
      <c r="R114">
        <f t="shared" si="5"/>
        <v>41.77</v>
      </c>
      <c r="S114" s="15">
        <f t="shared" si="6"/>
        <v>40633.154363425929</v>
      </c>
      <c r="T114" s="15">
        <f t="shared" si="7"/>
        <v>40664.207638888889</v>
      </c>
    </row>
    <row r="115" spans="1:20" ht="45" hidden="1" x14ac:dyDescent="0.2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1" t="s">
        <v>8309</v>
      </c>
      <c r="P115" t="s">
        <v>8310</v>
      </c>
      <c r="Q115">
        <f t="shared" si="4"/>
        <v>332</v>
      </c>
      <c r="R115">
        <f t="shared" si="5"/>
        <v>21.23</v>
      </c>
      <c r="S115" s="15">
        <f t="shared" si="6"/>
        <v>42331.378923611104</v>
      </c>
      <c r="T115" s="15">
        <f t="shared" si="7"/>
        <v>42352</v>
      </c>
    </row>
    <row r="116" spans="1:20" ht="60" hidden="1" x14ac:dyDescent="0.2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1" t="s">
        <v>8314</v>
      </c>
      <c r="P116" t="s">
        <v>8315</v>
      </c>
      <c r="Q116">
        <f t="shared" si="4"/>
        <v>330</v>
      </c>
      <c r="R116">
        <f t="shared" si="5"/>
        <v>43.42</v>
      </c>
      <c r="S116" s="15">
        <f t="shared" si="6"/>
        <v>42487.62700231481</v>
      </c>
      <c r="T116" s="15">
        <f t="shared" si="7"/>
        <v>42521.458333333328</v>
      </c>
    </row>
    <row r="117" spans="1:20" ht="60" hidden="1" x14ac:dyDescent="0.2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1" t="s">
        <v>8309</v>
      </c>
      <c r="P117" t="s">
        <v>8310</v>
      </c>
      <c r="Q117">
        <f t="shared" si="4"/>
        <v>327</v>
      </c>
      <c r="R117">
        <f t="shared" si="5"/>
        <v>97.3</v>
      </c>
      <c r="S117" s="15">
        <f t="shared" si="6"/>
        <v>41695.016782407409</v>
      </c>
      <c r="T117" s="15">
        <f t="shared" si="7"/>
        <v>41724.975115740745</v>
      </c>
    </row>
    <row r="118" spans="1:20" ht="45" hidden="1" x14ac:dyDescent="0.2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1" t="s">
        <v>8307</v>
      </c>
      <c r="P118" t="s">
        <v>8316</v>
      </c>
      <c r="Q118">
        <f t="shared" si="4"/>
        <v>326</v>
      </c>
      <c r="R118">
        <f t="shared" si="5"/>
        <v>80.02</v>
      </c>
      <c r="S118" s="15">
        <f t="shared" si="6"/>
        <v>41915.747314814813</v>
      </c>
      <c r="T118" s="15">
        <f t="shared" si="7"/>
        <v>41955.888888888891</v>
      </c>
    </row>
    <row r="119" spans="1:20" ht="60" hidden="1" x14ac:dyDescent="0.2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1" t="s">
        <v>8322</v>
      </c>
      <c r="P119" t="s">
        <v>8323</v>
      </c>
      <c r="Q119">
        <f t="shared" si="4"/>
        <v>322</v>
      </c>
      <c r="R119">
        <f t="shared" si="5"/>
        <v>56.41</v>
      </c>
      <c r="S119" s="15">
        <f t="shared" si="6"/>
        <v>42072.488182870366</v>
      </c>
      <c r="T119" s="15">
        <f t="shared" si="7"/>
        <v>42102.488182870366</v>
      </c>
    </row>
    <row r="120" spans="1:20" ht="30" hidden="1" x14ac:dyDescent="0.2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1" t="s">
        <v>8307</v>
      </c>
      <c r="P120" t="s">
        <v>8308</v>
      </c>
      <c r="Q120">
        <f t="shared" si="4"/>
        <v>320</v>
      </c>
      <c r="R120">
        <f t="shared" si="5"/>
        <v>55.28</v>
      </c>
      <c r="S120" s="15">
        <f t="shared" si="6"/>
        <v>42570.996423611112</v>
      </c>
      <c r="T120" s="15">
        <f t="shared" si="7"/>
        <v>42600.996423611112</v>
      </c>
    </row>
    <row r="121" spans="1:20" ht="45" hidden="1" x14ac:dyDescent="0.2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1" t="s">
        <v>8309</v>
      </c>
      <c r="P121" t="s">
        <v>8310</v>
      </c>
      <c r="Q121">
        <f t="shared" si="4"/>
        <v>320</v>
      </c>
      <c r="R121">
        <f t="shared" si="5"/>
        <v>24.76</v>
      </c>
      <c r="S121" s="15">
        <f t="shared" si="6"/>
        <v>42469.874907407408</v>
      </c>
      <c r="T121" s="15">
        <f t="shared" si="7"/>
        <v>42487.083333333328</v>
      </c>
    </row>
    <row r="122" spans="1:20" ht="45" hidden="1" x14ac:dyDescent="0.2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1" t="s">
        <v>8314</v>
      </c>
      <c r="P122" t="s">
        <v>8327</v>
      </c>
      <c r="Q122">
        <f t="shared" si="4"/>
        <v>319</v>
      </c>
      <c r="R122">
        <f t="shared" si="5"/>
        <v>131.38</v>
      </c>
      <c r="S122" s="15">
        <f t="shared" si="6"/>
        <v>42534.895625000005</v>
      </c>
      <c r="T122" s="15">
        <f t="shared" si="7"/>
        <v>42564.895625000005</v>
      </c>
    </row>
    <row r="123" spans="1:20" ht="60" hidden="1" x14ac:dyDescent="0.2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1" t="s">
        <v>8307</v>
      </c>
      <c r="P123" t="s">
        <v>8308</v>
      </c>
      <c r="Q123">
        <f t="shared" si="4"/>
        <v>317</v>
      </c>
      <c r="R123">
        <f t="shared" si="5"/>
        <v>259.25</v>
      </c>
      <c r="S123" s="15">
        <f t="shared" si="6"/>
        <v>42519.6565162037</v>
      </c>
      <c r="T123" s="15">
        <f t="shared" si="7"/>
        <v>42549.6565162037</v>
      </c>
    </row>
    <row r="124" spans="1:20" ht="60" hidden="1" x14ac:dyDescent="0.2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1" t="s">
        <v>8320</v>
      </c>
      <c r="P124" t="s">
        <v>8330</v>
      </c>
      <c r="Q124">
        <f t="shared" si="4"/>
        <v>315</v>
      </c>
      <c r="R124">
        <f t="shared" si="5"/>
        <v>105.05</v>
      </c>
      <c r="S124" s="15">
        <f t="shared" si="6"/>
        <v>41579.734259259261</v>
      </c>
      <c r="T124" s="15">
        <f t="shared" si="7"/>
        <v>41599.207638888889</v>
      </c>
    </row>
    <row r="125" spans="1:20" ht="60" hidden="1" x14ac:dyDescent="0.2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1" t="s">
        <v>8314</v>
      </c>
      <c r="P125" t="s">
        <v>8315</v>
      </c>
      <c r="Q125">
        <f t="shared" si="4"/>
        <v>315</v>
      </c>
      <c r="R125">
        <f t="shared" si="5"/>
        <v>35.799999999999997</v>
      </c>
      <c r="S125" s="15">
        <f t="shared" si="6"/>
        <v>42479.432291666672</v>
      </c>
      <c r="T125" s="15">
        <f t="shared" si="7"/>
        <v>42492.958333333328</v>
      </c>
    </row>
    <row r="126" spans="1:20" ht="60" hidden="1" x14ac:dyDescent="0.2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1" t="s">
        <v>8307</v>
      </c>
      <c r="P126" t="s">
        <v>8308</v>
      </c>
      <c r="Q126">
        <f t="shared" si="4"/>
        <v>312</v>
      </c>
      <c r="R126">
        <f t="shared" si="5"/>
        <v>91.76</v>
      </c>
      <c r="S126" s="15">
        <f t="shared" si="6"/>
        <v>40347.125601851854</v>
      </c>
      <c r="T126" s="15">
        <f t="shared" si="7"/>
        <v>40361.958333333336</v>
      </c>
    </row>
    <row r="127" spans="1:20" ht="60" hidden="1" x14ac:dyDescent="0.2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1" t="s">
        <v>8317</v>
      </c>
      <c r="P127" t="s">
        <v>8331</v>
      </c>
      <c r="Q127">
        <f t="shared" si="4"/>
        <v>309</v>
      </c>
      <c r="R127">
        <f t="shared" si="5"/>
        <v>117.36</v>
      </c>
      <c r="S127" s="15">
        <f t="shared" si="6"/>
        <v>41802.790347222224</v>
      </c>
      <c r="T127" s="15">
        <f t="shared" si="7"/>
        <v>41833</v>
      </c>
    </row>
    <row r="128" spans="1:20" ht="60" hidden="1" x14ac:dyDescent="0.2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1" t="s">
        <v>8311</v>
      </c>
      <c r="P128" t="s">
        <v>8312</v>
      </c>
      <c r="Q128">
        <f t="shared" si="4"/>
        <v>307</v>
      </c>
      <c r="R128">
        <f t="shared" si="5"/>
        <v>61.37</v>
      </c>
      <c r="S128" s="15">
        <f t="shared" si="6"/>
        <v>40926.047858796301</v>
      </c>
      <c r="T128" s="15">
        <f t="shared" si="7"/>
        <v>40986.006192129629</v>
      </c>
    </row>
    <row r="129" spans="1:20" ht="45" hidden="1" x14ac:dyDescent="0.2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11" t="s">
        <v>8317</v>
      </c>
      <c r="P129" t="s">
        <v>8329</v>
      </c>
      <c r="Q129">
        <f t="shared" si="4"/>
        <v>305</v>
      </c>
      <c r="R129">
        <f t="shared" si="5"/>
        <v>68.489999999999995</v>
      </c>
      <c r="S129" s="15">
        <f t="shared" si="6"/>
        <v>40480.363483796296</v>
      </c>
      <c r="T129" s="15">
        <f t="shared" si="7"/>
        <v>40530.405150462961</v>
      </c>
    </row>
    <row r="130" spans="1:20" ht="60" hidden="1" x14ac:dyDescent="0.2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11" t="s">
        <v>8307</v>
      </c>
      <c r="P130" t="s">
        <v>8308</v>
      </c>
      <c r="Q130">
        <f t="shared" ref="Q130:Q193" si="8">ROUND(E130/D130*100,0)</f>
        <v>305</v>
      </c>
      <c r="R130">
        <f t="shared" ref="R130:R193" si="9">IFERROR(ROUND(E130/L130,2),0)</f>
        <v>383.36</v>
      </c>
      <c r="S130" s="15">
        <f t="shared" si="6"/>
        <v>42661.323414351849</v>
      </c>
      <c r="T130" s="15">
        <f t="shared" si="7"/>
        <v>42697.365081018521</v>
      </c>
    </row>
    <row r="131" spans="1:20" ht="60" hidden="1" x14ac:dyDescent="0.2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11" t="s">
        <v>8307</v>
      </c>
      <c r="P131" t="s">
        <v>8308</v>
      </c>
      <c r="Q131">
        <f t="shared" si="8"/>
        <v>304</v>
      </c>
      <c r="R131">
        <f t="shared" si="9"/>
        <v>143.21</v>
      </c>
      <c r="S131" s="15">
        <f t="shared" ref="S131:S194" si="10">(((J131/60)/60)/24)+DATE(1970,1,1)</f>
        <v>42689.565671296295</v>
      </c>
      <c r="T131" s="15">
        <f t="shared" ref="T131:T194" si="11">(((I131/60)/60)/24)+DATE(1970,1,1)</f>
        <v>42719.208333333328</v>
      </c>
    </row>
    <row r="132" spans="1:20" ht="60" hidden="1" x14ac:dyDescent="0.2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11" t="s">
        <v>8307</v>
      </c>
      <c r="P132" t="s">
        <v>8316</v>
      </c>
      <c r="Q132">
        <f t="shared" si="8"/>
        <v>304</v>
      </c>
      <c r="R132">
        <f t="shared" si="9"/>
        <v>157.29</v>
      </c>
      <c r="S132" s="15">
        <f t="shared" si="10"/>
        <v>41075.237858796296</v>
      </c>
      <c r="T132" s="15">
        <f t="shared" si="11"/>
        <v>41105.237858796296</v>
      </c>
    </row>
    <row r="133" spans="1:20" ht="60" hidden="1" x14ac:dyDescent="0.2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1" t="s">
        <v>8314</v>
      </c>
      <c r="P133" t="s">
        <v>8315</v>
      </c>
      <c r="Q133">
        <f t="shared" si="8"/>
        <v>302</v>
      </c>
      <c r="R133">
        <f t="shared" si="9"/>
        <v>252.02</v>
      </c>
      <c r="S133" s="15">
        <f t="shared" si="10"/>
        <v>42473.794710648144</v>
      </c>
      <c r="T133" s="15">
        <f t="shared" si="11"/>
        <v>42503.794710648144</v>
      </c>
    </row>
    <row r="134" spans="1:20" ht="45" hidden="1" x14ac:dyDescent="0.2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1" t="s">
        <v>8314</v>
      </c>
      <c r="P134" t="s">
        <v>8327</v>
      </c>
      <c r="Q134">
        <f t="shared" si="8"/>
        <v>302</v>
      </c>
      <c r="R134">
        <f t="shared" si="9"/>
        <v>52.1</v>
      </c>
      <c r="S134" s="15">
        <f t="shared" si="10"/>
        <v>41761.509409722225</v>
      </c>
      <c r="T134" s="15">
        <f t="shared" si="11"/>
        <v>41789.666666666664</v>
      </c>
    </row>
    <row r="135" spans="1:20" ht="60" hidden="1" x14ac:dyDescent="0.2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1" t="s">
        <v>8307</v>
      </c>
      <c r="P135" t="s">
        <v>8313</v>
      </c>
      <c r="Q135">
        <f t="shared" si="8"/>
        <v>300</v>
      </c>
      <c r="R135">
        <f t="shared" si="9"/>
        <v>73.489999999999995</v>
      </c>
      <c r="S135" s="15">
        <f t="shared" si="10"/>
        <v>41898.665960648148</v>
      </c>
      <c r="T135" s="15">
        <f t="shared" si="11"/>
        <v>41941.041666666664</v>
      </c>
    </row>
    <row r="136" spans="1:20" ht="45" hidden="1" x14ac:dyDescent="0.2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1" t="s">
        <v>8307</v>
      </c>
      <c r="P136" t="s">
        <v>8308</v>
      </c>
      <c r="Q136">
        <f t="shared" si="8"/>
        <v>300</v>
      </c>
      <c r="R136">
        <f t="shared" si="9"/>
        <v>70.040000000000006</v>
      </c>
      <c r="S136" s="15">
        <f t="shared" si="10"/>
        <v>41578.210104166668</v>
      </c>
      <c r="T136" s="15">
        <f t="shared" si="11"/>
        <v>41638.251770833333</v>
      </c>
    </row>
    <row r="137" spans="1:20" ht="60" hidden="1" x14ac:dyDescent="0.2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1" t="s">
        <v>8314</v>
      </c>
      <c r="P137" t="s">
        <v>8315</v>
      </c>
      <c r="Q137">
        <f t="shared" si="8"/>
        <v>300</v>
      </c>
      <c r="R137">
        <f t="shared" si="9"/>
        <v>53.85</v>
      </c>
      <c r="S137" s="15">
        <f t="shared" si="10"/>
        <v>41810.142199074071</v>
      </c>
      <c r="T137" s="15">
        <f t="shared" si="11"/>
        <v>41824.142199074071</v>
      </c>
    </row>
    <row r="138" spans="1:20" ht="60" hidden="1" x14ac:dyDescent="0.2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1" t="s">
        <v>8309</v>
      </c>
      <c r="P138" t="s">
        <v>8310</v>
      </c>
      <c r="Q138">
        <f t="shared" si="8"/>
        <v>299</v>
      </c>
      <c r="R138">
        <f t="shared" si="9"/>
        <v>35.119999999999997</v>
      </c>
      <c r="S138" s="15">
        <f t="shared" si="10"/>
        <v>42689.853090277778</v>
      </c>
      <c r="T138" s="15">
        <f t="shared" si="11"/>
        <v>42696.853090277778</v>
      </c>
    </row>
    <row r="139" spans="1:20" ht="60" hidden="1" x14ac:dyDescent="0.2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1" t="s">
        <v>8307</v>
      </c>
      <c r="P139" t="s">
        <v>8308</v>
      </c>
      <c r="Q139">
        <f t="shared" si="8"/>
        <v>297</v>
      </c>
      <c r="R139">
        <f t="shared" si="9"/>
        <v>7.19</v>
      </c>
      <c r="S139" s="15">
        <f t="shared" si="10"/>
        <v>42199.32707175926</v>
      </c>
      <c r="T139" s="15">
        <f t="shared" si="11"/>
        <v>42231.32707175926</v>
      </c>
    </row>
    <row r="140" spans="1:20" ht="60" hidden="1" x14ac:dyDescent="0.2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1" t="s">
        <v>8311</v>
      </c>
      <c r="P140" t="s">
        <v>8312</v>
      </c>
      <c r="Q140">
        <f t="shared" si="8"/>
        <v>295</v>
      </c>
      <c r="R140">
        <f t="shared" si="9"/>
        <v>92.1</v>
      </c>
      <c r="S140" s="15">
        <f t="shared" si="10"/>
        <v>40587.085532407407</v>
      </c>
      <c r="T140" s="15">
        <f t="shared" si="11"/>
        <v>40636.043865740743</v>
      </c>
    </row>
    <row r="141" spans="1:20" ht="60" hidden="1" x14ac:dyDescent="0.2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1" t="s">
        <v>8307</v>
      </c>
      <c r="P141" t="s">
        <v>8308</v>
      </c>
      <c r="Q141">
        <f t="shared" si="8"/>
        <v>294</v>
      </c>
      <c r="R141">
        <f t="shared" si="9"/>
        <v>483.34</v>
      </c>
      <c r="S141" s="15">
        <f t="shared" si="10"/>
        <v>42067.923668981486</v>
      </c>
      <c r="T141" s="15">
        <f t="shared" si="11"/>
        <v>42112.882002314815</v>
      </c>
    </row>
    <row r="142" spans="1:20" ht="60" hidden="1" x14ac:dyDescent="0.2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1" t="s">
        <v>8325</v>
      </c>
      <c r="P142" t="s">
        <v>8326</v>
      </c>
      <c r="Q142">
        <f t="shared" si="8"/>
        <v>294</v>
      </c>
      <c r="R142">
        <f t="shared" si="9"/>
        <v>66.62</v>
      </c>
      <c r="S142" s="15">
        <f t="shared" si="10"/>
        <v>42692.79987268518</v>
      </c>
      <c r="T142" s="15">
        <f t="shared" si="11"/>
        <v>42723.332638888889</v>
      </c>
    </row>
    <row r="143" spans="1:20" ht="30" hidden="1" x14ac:dyDescent="0.2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1" t="s">
        <v>8317</v>
      </c>
      <c r="P143" t="s">
        <v>8329</v>
      </c>
      <c r="Q143">
        <f t="shared" si="8"/>
        <v>293</v>
      </c>
      <c r="R143">
        <f t="shared" si="9"/>
        <v>36.61</v>
      </c>
      <c r="S143" s="15">
        <f t="shared" si="10"/>
        <v>41333.837187500001</v>
      </c>
      <c r="T143" s="15">
        <f t="shared" si="11"/>
        <v>41353.795520833337</v>
      </c>
    </row>
    <row r="144" spans="1:20" ht="45" hidden="1" x14ac:dyDescent="0.2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1" t="s">
        <v>8311</v>
      </c>
      <c r="P144" t="s">
        <v>8324</v>
      </c>
      <c r="Q144">
        <f t="shared" si="8"/>
        <v>293</v>
      </c>
      <c r="R144">
        <f t="shared" si="9"/>
        <v>73.13</v>
      </c>
      <c r="S144" s="15">
        <f t="shared" si="10"/>
        <v>41646.792222222226</v>
      </c>
      <c r="T144" s="15">
        <f t="shared" si="11"/>
        <v>41676.792222222226</v>
      </c>
    </row>
    <row r="145" spans="1:20" ht="30" hidden="1" x14ac:dyDescent="0.2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1" t="s">
        <v>8322</v>
      </c>
      <c r="P145" t="s">
        <v>8323</v>
      </c>
      <c r="Q145">
        <f t="shared" si="8"/>
        <v>290</v>
      </c>
      <c r="R145">
        <f t="shared" si="9"/>
        <v>19.329999999999998</v>
      </c>
      <c r="S145" s="15">
        <f t="shared" si="10"/>
        <v>42747.506689814814</v>
      </c>
      <c r="T145" s="15">
        <f t="shared" si="11"/>
        <v>42777.506689814814</v>
      </c>
    </row>
    <row r="146" spans="1:20" ht="60" hidden="1" x14ac:dyDescent="0.2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1" t="s">
        <v>8314</v>
      </c>
      <c r="P146" t="s">
        <v>8315</v>
      </c>
      <c r="Q146">
        <f t="shared" si="8"/>
        <v>289</v>
      </c>
      <c r="R146">
        <f t="shared" si="9"/>
        <v>43.35</v>
      </c>
      <c r="S146" s="15">
        <f t="shared" si="10"/>
        <v>42521.291504629626</v>
      </c>
      <c r="T146" s="15">
        <f t="shared" si="11"/>
        <v>42529.582638888889</v>
      </c>
    </row>
    <row r="147" spans="1:20" ht="60" hidden="1" x14ac:dyDescent="0.2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1" t="s">
        <v>8307</v>
      </c>
      <c r="P147" t="s">
        <v>8308</v>
      </c>
      <c r="Q147">
        <f t="shared" si="8"/>
        <v>288</v>
      </c>
      <c r="R147">
        <f t="shared" si="9"/>
        <v>47.47</v>
      </c>
      <c r="S147" s="15">
        <f t="shared" si="10"/>
        <v>42150.71056712963</v>
      </c>
      <c r="T147" s="15">
        <f t="shared" si="11"/>
        <v>42180.791666666672</v>
      </c>
    </row>
    <row r="148" spans="1:20" ht="30" hidden="1" x14ac:dyDescent="0.2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1" t="s">
        <v>8309</v>
      </c>
      <c r="P148" t="s">
        <v>8310</v>
      </c>
      <c r="Q148">
        <f t="shared" si="8"/>
        <v>287</v>
      </c>
      <c r="R148">
        <f t="shared" si="9"/>
        <v>41.78</v>
      </c>
      <c r="S148" s="15">
        <f t="shared" si="10"/>
        <v>42467.951979166668</v>
      </c>
      <c r="T148" s="15">
        <f t="shared" si="11"/>
        <v>42497.951979166668</v>
      </c>
    </row>
    <row r="149" spans="1:20" ht="45" hidden="1" x14ac:dyDescent="0.2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1" t="s">
        <v>8314</v>
      </c>
      <c r="P149" t="s">
        <v>8315</v>
      </c>
      <c r="Q149">
        <f t="shared" si="8"/>
        <v>287</v>
      </c>
      <c r="R149">
        <f t="shared" si="9"/>
        <v>58.57</v>
      </c>
      <c r="S149" s="15">
        <f t="shared" si="10"/>
        <v>42451.095856481479</v>
      </c>
      <c r="T149" s="15">
        <f t="shared" si="11"/>
        <v>42465.095856481479</v>
      </c>
    </row>
    <row r="150" spans="1:20" ht="45" hidden="1" x14ac:dyDescent="0.2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1" t="s">
        <v>8314</v>
      </c>
      <c r="P150" t="s">
        <v>8315</v>
      </c>
      <c r="Q150">
        <f t="shared" si="8"/>
        <v>286</v>
      </c>
      <c r="R150">
        <f t="shared" si="9"/>
        <v>19.27</v>
      </c>
      <c r="S150" s="15">
        <f t="shared" si="10"/>
        <v>42282.770231481481</v>
      </c>
      <c r="T150" s="15">
        <f t="shared" si="11"/>
        <v>42342.811898148153</v>
      </c>
    </row>
    <row r="151" spans="1:20" ht="30" hidden="1" x14ac:dyDescent="0.2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1" t="s">
        <v>8307</v>
      </c>
      <c r="P151" t="s">
        <v>8308</v>
      </c>
      <c r="Q151">
        <f t="shared" si="8"/>
        <v>285</v>
      </c>
      <c r="R151">
        <f t="shared" si="9"/>
        <v>279.38</v>
      </c>
      <c r="S151" s="15">
        <f t="shared" si="10"/>
        <v>42676.586979166663</v>
      </c>
      <c r="T151" s="15">
        <f t="shared" si="11"/>
        <v>42707.628645833334</v>
      </c>
    </row>
    <row r="152" spans="1:20" ht="60" hidden="1" x14ac:dyDescent="0.2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1" t="s">
        <v>8309</v>
      </c>
      <c r="P152" t="s">
        <v>8310</v>
      </c>
      <c r="Q152">
        <f t="shared" si="8"/>
        <v>285</v>
      </c>
      <c r="R152">
        <f t="shared" si="9"/>
        <v>107.05</v>
      </c>
      <c r="S152" s="15">
        <f t="shared" si="10"/>
        <v>42380.690289351856</v>
      </c>
      <c r="T152" s="15">
        <f t="shared" si="11"/>
        <v>42394.666666666672</v>
      </c>
    </row>
    <row r="153" spans="1:20" ht="45" hidden="1" x14ac:dyDescent="0.2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11" t="s">
        <v>8317</v>
      </c>
      <c r="P153" t="s">
        <v>8329</v>
      </c>
      <c r="Q153">
        <f t="shared" si="8"/>
        <v>283</v>
      </c>
      <c r="R153">
        <f t="shared" si="9"/>
        <v>49.88</v>
      </c>
      <c r="S153" s="15">
        <f t="shared" si="10"/>
        <v>41330.038784722223</v>
      </c>
      <c r="T153" s="15">
        <f t="shared" si="11"/>
        <v>41359.997118055559</v>
      </c>
    </row>
    <row r="154" spans="1:20" ht="60" hidden="1" x14ac:dyDescent="0.2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11" t="s">
        <v>8309</v>
      </c>
      <c r="P154" t="s">
        <v>8310</v>
      </c>
      <c r="Q154">
        <f t="shared" si="8"/>
        <v>283</v>
      </c>
      <c r="R154">
        <f t="shared" si="9"/>
        <v>42.63</v>
      </c>
      <c r="S154" s="15">
        <f t="shared" si="10"/>
        <v>42684.000046296293</v>
      </c>
      <c r="T154" s="15">
        <f t="shared" si="11"/>
        <v>42714.000046296293</v>
      </c>
    </row>
    <row r="155" spans="1:20" ht="30" hidden="1" x14ac:dyDescent="0.2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1" t="s">
        <v>8322</v>
      </c>
      <c r="P155" t="s">
        <v>8323</v>
      </c>
      <c r="Q155">
        <f t="shared" si="8"/>
        <v>282</v>
      </c>
      <c r="R155">
        <f t="shared" si="9"/>
        <v>52.79</v>
      </c>
      <c r="S155" s="15">
        <f t="shared" si="10"/>
        <v>42736.732893518521</v>
      </c>
      <c r="T155" s="15">
        <f t="shared" si="11"/>
        <v>42767</v>
      </c>
    </row>
    <row r="156" spans="1:20" ht="60" hidden="1" x14ac:dyDescent="0.2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11" t="s">
        <v>8307</v>
      </c>
      <c r="P156" t="s">
        <v>8308</v>
      </c>
      <c r="Q156">
        <f t="shared" si="8"/>
        <v>281</v>
      </c>
      <c r="R156">
        <f t="shared" si="9"/>
        <v>147.94999999999999</v>
      </c>
      <c r="S156" s="15">
        <f t="shared" si="10"/>
        <v>41861.070567129631</v>
      </c>
      <c r="T156" s="15">
        <f t="shared" si="11"/>
        <v>41906.070567129631</v>
      </c>
    </row>
    <row r="157" spans="1:20" ht="60" hidden="1" x14ac:dyDescent="0.2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11" t="s">
        <v>8307</v>
      </c>
      <c r="P157" t="s">
        <v>8308</v>
      </c>
      <c r="Q157">
        <f t="shared" si="8"/>
        <v>281</v>
      </c>
      <c r="R157">
        <f t="shared" si="9"/>
        <v>201.96</v>
      </c>
      <c r="S157" s="15">
        <f t="shared" si="10"/>
        <v>42600.278749999998</v>
      </c>
      <c r="T157" s="15">
        <f t="shared" si="11"/>
        <v>42645.278749999998</v>
      </c>
    </row>
    <row r="158" spans="1:20" ht="30" hidden="1" x14ac:dyDescent="0.2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1" t="s">
        <v>8322</v>
      </c>
      <c r="P158" t="s">
        <v>8323</v>
      </c>
      <c r="Q158">
        <f t="shared" si="8"/>
        <v>280</v>
      </c>
      <c r="R158">
        <f t="shared" si="9"/>
        <v>81.27</v>
      </c>
      <c r="S158" s="15">
        <f t="shared" si="10"/>
        <v>42430.720451388886</v>
      </c>
      <c r="T158" s="15">
        <f t="shared" si="11"/>
        <v>42461.166666666672</v>
      </c>
    </row>
    <row r="159" spans="1:20" ht="30" hidden="1" x14ac:dyDescent="0.2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1" t="s">
        <v>8307</v>
      </c>
      <c r="P159" t="s">
        <v>8313</v>
      </c>
      <c r="Q159">
        <f t="shared" si="8"/>
        <v>279</v>
      </c>
      <c r="R159">
        <f t="shared" si="9"/>
        <v>23.52</v>
      </c>
      <c r="S159" s="15">
        <f t="shared" si="10"/>
        <v>42564.026319444441</v>
      </c>
      <c r="T159" s="15">
        <f t="shared" si="11"/>
        <v>42594.026319444441</v>
      </c>
    </row>
    <row r="160" spans="1:20" ht="45" hidden="1" x14ac:dyDescent="0.2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1" t="s">
        <v>8322</v>
      </c>
      <c r="P160" t="s">
        <v>8323</v>
      </c>
      <c r="Q160">
        <f t="shared" si="8"/>
        <v>278</v>
      </c>
      <c r="R160">
        <f t="shared" si="9"/>
        <v>67.16</v>
      </c>
      <c r="S160" s="15">
        <f t="shared" si="10"/>
        <v>41772.657685185186</v>
      </c>
      <c r="T160" s="15">
        <f t="shared" si="11"/>
        <v>41800.356249999997</v>
      </c>
    </row>
    <row r="161" spans="1:20" ht="30" hidden="1" x14ac:dyDescent="0.2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11" t="s">
        <v>8311</v>
      </c>
      <c r="P161" t="s">
        <v>8312</v>
      </c>
      <c r="Q161">
        <f t="shared" si="8"/>
        <v>272</v>
      </c>
      <c r="R161">
        <f t="shared" si="9"/>
        <v>48.54</v>
      </c>
      <c r="S161" s="15">
        <f t="shared" si="10"/>
        <v>41228.924884259257</v>
      </c>
      <c r="T161" s="15">
        <f t="shared" si="11"/>
        <v>41258.924884259257</v>
      </c>
    </row>
    <row r="162" spans="1:20" ht="60" hidden="1" x14ac:dyDescent="0.2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11" t="s">
        <v>8309</v>
      </c>
      <c r="P162" t="s">
        <v>8310</v>
      </c>
      <c r="Q162">
        <f t="shared" si="8"/>
        <v>272</v>
      </c>
      <c r="R162">
        <f t="shared" si="9"/>
        <v>98.41</v>
      </c>
      <c r="S162" s="15">
        <f t="shared" si="10"/>
        <v>42573.327986111108</v>
      </c>
      <c r="T162" s="15">
        <f t="shared" si="11"/>
        <v>42588.327986111108</v>
      </c>
    </row>
    <row r="163" spans="1:20" ht="45" hidden="1" x14ac:dyDescent="0.2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1" t="s">
        <v>8309</v>
      </c>
      <c r="P163" t="s">
        <v>8310</v>
      </c>
      <c r="Q163">
        <f t="shared" si="8"/>
        <v>271</v>
      </c>
      <c r="R163">
        <f t="shared" si="9"/>
        <v>140.97999999999999</v>
      </c>
      <c r="S163" s="15">
        <f t="shared" si="10"/>
        <v>42452.825740740736</v>
      </c>
      <c r="T163" s="15">
        <f t="shared" si="11"/>
        <v>42482.825740740736</v>
      </c>
    </row>
    <row r="164" spans="1:20" ht="45" hidden="1" x14ac:dyDescent="0.2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1" t="s">
        <v>8309</v>
      </c>
      <c r="P164" t="s">
        <v>8310</v>
      </c>
      <c r="Q164">
        <f t="shared" si="8"/>
        <v>271</v>
      </c>
      <c r="R164">
        <f t="shared" si="9"/>
        <v>53.08</v>
      </c>
      <c r="S164" s="15">
        <f t="shared" si="10"/>
        <v>42338.709108796291</v>
      </c>
      <c r="T164" s="15">
        <f t="shared" si="11"/>
        <v>42372.957638888889</v>
      </c>
    </row>
    <row r="165" spans="1:20" ht="30" hidden="1" x14ac:dyDescent="0.2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1" t="s">
        <v>8322</v>
      </c>
      <c r="P165" t="s">
        <v>8323</v>
      </c>
      <c r="Q165">
        <f t="shared" si="8"/>
        <v>270</v>
      </c>
      <c r="R165">
        <f t="shared" si="9"/>
        <v>76.44</v>
      </c>
      <c r="S165" s="15">
        <f t="shared" si="10"/>
        <v>42326.818738425922</v>
      </c>
      <c r="T165" s="15">
        <f t="shared" si="11"/>
        <v>42356.818738425922</v>
      </c>
    </row>
    <row r="166" spans="1:20" ht="60" hidden="1" x14ac:dyDescent="0.2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1" t="s">
        <v>8307</v>
      </c>
      <c r="P166" t="s">
        <v>8313</v>
      </c>
      <c r="Q166">
        <f t="shared" si="8"/>
        <v>267</v>
      </c>
      <c r="R166">
        <f t="shared" si="9"/>
        <v>31.66</v>
      </c>
      <c r="S166" s="15">
        <f t="shared" si="10"/>
        <v>42163.957326388889</v>
      </c>
      <c r="T166" s="15">
        <f t="shared" si="11"/>
        <v>42193.957326388889</v>
      </c>
    </row>
    <row r="167" spans="1:20" ht="60" hidden="1" x14ac:dyDescent="0.2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1" t="s">
        <v>8311</v>
      </c>
      <c r="P167" t="s">
        <v>8332</v>
      </c>
      <c r="Q167">
        <f t="shared" si="8"/>
        <v>267</v>
      </c>
      <c r="R167">
        <f t="shared" si="9"/>
        <v>63.1</v>
      </c>
      <c r="S167" s="15">
        <f t="shared" si="10"/>
        <v>42695.257870370369</v>
      </c>
      <c r="T167" s="15">
        <f t="shared" si="11"/>
        <v>42712.333333333328</v>
      </c>
    </row>
    <row r="168" spans="1:20" ht="60" hidden="1" x14ac:dyDescent="0.2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1" t="s">
        <v>8311</v>
      </c>
      <c r="P168" t="s">
        <v>8328</v>
      </c>
      <c r="Q168">
        <f t="shared" si="8"/>
        <v>266</v>
      </c>
      <c r="R168">
        <f t="shared" si="9"/>
        <v>26.57</v>
      </c>
      <c r="S168" s="15">
        <f t="shared" si="10"/>
        <v>40991.708055555559</v>
      </c>
      <c r="T168" s="15">
        <f t="shared" si="11"/>
        <v>41021.708055555559</v>
      </c>
    </row>
    <row r="169" spans="1:20" ht="60" hidden="1" x14ac:dyDescent="0.2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11" t="s">
        <v>8311</v>
      </c>
      <c r="P169" t="s">
        <v>8312</v>
      </c>
      <c r="Q169">
        <f t="shared" si="8"/>
        <v>265</v>
      </c>
      <c r="R169">
        <f t="shared" si="9"/>
        <v>84.21</v>
      </c>
      <c r="S169" s="15">
        <f t="shared" si="10"/>
        <v>40939.837673611109</v>
      </c>
      <c r="T169" s="15">
        <f t="shared" si="11"/>
        <v>40970.290972222225</v>
      </c>
    </row>
    <row r="170" spans="1:20" ht="60" hidden="1" x14ac:dyDescent="0.2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11" t="s">
        <v>8314</v>
      </c>
      <c r="P170" t="s">
        <v>8327</v>
      </c>
      <c r="Q170">
        <f t="shared" si="8"/>
        <v>265</v>
      </c>
      <c r="R170">
        <f t="shared" si="9"/>
        <v>57.63</v>
      </c>
      <c r="S170" s="15">
        <f t="shared" si="10"/>
        <v>42387.398472222223</v>
      </c>
      <c r="T170" s="15">
        <f t="shared" si="11"/>
        <v>42421.398472222223</v>
      </c>
    </row>
    <row r="171" spans="1:20" ht="60" hidden="1" x14ac:dyDescent="0.2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11" t="s">
        <v>8311</v>
      </c>
      <c r="P171" t="s">
        <v>8312</v>
      </c>
      <c r="Q171">
        <f t="shared" si="8"/>
        <v>263</v>
      </c>
      <c r="R171">
        <f t="shared" si="9"/>
        <v>42</v>
      </c>
      <c r="S171" s="15">
        <f t="shared" si="10"/>
        <v>41303.044016203705</v>
      </c>
      <c r="T171" s="15">
        <f t="shared" si="11"/>
        <v>41335.332638888889</v>
      </c>
    </row>
    <row r="172" spans="1:20" ht="60" hidden="1" x14ac:dyDescent="0.2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11" t="s">
        <v>8307</v>
      </c>
      <c r="P172" t="s">
        <v>8308</v>
      </c>
      <c r="Q172">
        <f t="shared" si="8"/>
        <v>263</v>
      </c>
      <c r="R172">
        <f t="shared" si="9"/>
        <v>272.36</v>
      </c>
      <c r="S172" s="15">
        <f t="shared" si="10"/>
        <v>41561.500706018516</v>
      </c>
      <c r="T172" s="15">
        <f t="shared" si="11"/>
        <v>41593.166666666664</v>
      </c>
    </row>
    <row r="173" spans="1:20" ht="45" hidden="1" x14ac:dyDescent="0.2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1" t="s">
        <v>8307</v>
      </c>
      <c r="P173" t="s">
        <v>8308</v>
      </c>
      <c r="Q173">
        <f t="shared" si="8"/>
        <v>262</v>
      </c>
      <c r="R173">
        <f t="shared" si="9"/>
        <v>127.32</v>
      </c>
      <c r="S173" s="15">
        <f t="shared" si="10"/>
        <v>40898.089236111111</v>
      </c>
      <c r="T173" s="15">
        <f t="shared" si="11"/>
        <v>40920.041666666664</v>
      </c>
    </row>
    <row r="174" spans="1:20" ht="60" hidden="1" x14ac:dyDescent="0.2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1" t="s">
        <v>8322</v>
      </c>
      <c r="P174" t="s">
        <v>8323</v>
      </c>
      <c r="Q174">
        <f t="shared" si="8"/>
        <v>261</v>
      </c>
      <c r="R174">
        <f t="shared" si="9"/>
        <v>54.62</v>
      </c>
      <c r="S174" s="15">
        <f t="shared" si="10"/>
        <v>42333.619050925925</v>
      </c>
      <c r="T174" s="15">
        <f t="shared" si="11"/>
        <v>42369.125</v>
      </c>
    </row>
    <row r="175" spans="1:20" ht="45" hidden="1" x14ac:dyDescent="0.2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11" t="s">
        <v>8322</v>
      </c>
      <c r="P175" t="s">
        <v>8323</v>
      </c>
      <c r="Q175">
        <f t="shared" si="8"/>
        <v>260</v>
      </c>
      <c r="R175">
        <f t="shared" si="9"/>
        <v>34.69</v>
      </c>
      <c r="S175" s="15">
        <f t="shared" si="10"/>
        <v>42627.253263888888</v>
      </c>
      <c r="T175" s="15">
        <f t="shared" si="11"/>
        <v>42657.253263888888</v>
      </c>
    </row>
    <row r="176" spans="1:20" ht="45" hidden="1" x14ac:dyDescent="0.2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11" t="s">
        <v>8307</v>
      </c>
      <c r="P176" t="s">
        <v>8308</v>
      </c>
      <c r="Q176">
        <f t="shared" si="8"/>
        <v>260</v>
      </c>
      <c r="R176">
        <f t="shared" si="9"/>
        <v>180.75</v>
      </c>
      <c r="S176" s="15">
        <f t="shared" si="10"/>
        <v>42452.272824074069</v>
      </c>
      <c r="T176" s="15">
        <f t="shared" si="11"/>
        <v>42482.272824074069</v>
      </c>
    </row>
    <row r="177" spans="1:20" ht="60" hidden="1" x14ac:dyDescent="0.2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1" t="s">
        <v>8307</v>
      </c>
      <c r="P177" t="s">
        <v>8308</v>
      </c>
      <c r="Q177">
        <f t="shared" si="8"/>
        <v>257</v>
      </c>
      <c r="R177">
        <f t="shared" si="9"/>
        <v>247.94</v>
      </c>
      <c r="S177" s="15">
        <f t="shared" si="10"/>
        <v>42549.722962962958</v>
      </c>
      <c r="T177" s="15">
        <f t="shared" si="11"/>
        <v>42588.291666666672</v>
      </c>
    </row>
    <row r="178" spans="1:20" ht="60" hidden="1" x14ac:dyDescent="0.2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1" t="s">
        <v>8317</v>
      </c>
      <c r="P178" t="s">
        <v>8329</v>
      </c>
      <c r="Q178">
        <f t="shared" si="8"/>
        <v>256</v>
      </c>
      <c r="R178">
        <f t="shared" si="9"/>
        <v>69.77</v>
      </c>
      <c r="S178" s="15">
        <f t="shared" si="10"/>
        <v>41144.709490740745</v>
      </c>
      <c r="T178" s="15">
        <f t="shared" si="11"/>
        <v>41158.709490740745</v>
      </c>
    </row>
    <row r="179" spans="1:20" ht="30" hidden="1" x14ac:dyDescent="0.2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1" t="s">
        <v>8322</v>
      </c>
      <c r="P179" t="s">
        <v>8323</v>
      </c>
      <c r="Q179">
        <f t="shared" si="8"/>
        <v>254</v>
      </c>
      <c r="R179">
        <f t="shared" si="9"/>
        <v>493.82</v>
      </c>
      <c r="S179" s="15">
        <f t="shared" si="10"/>
        <v>42132.941805555558</v>
      </c>
      <c r="T179" s="15">
        <f t="shared" si="11"/>
        <v>42155.875</v>
      </c>
    </row>
    <row r="180" spans="1:20" ht="45" hidden="1" x14ac:dyDescent="0.2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11" t="s">
        <v>8311</v>
      </c>
      <c r="P180" t="s">
        <v>8328</v>
      </c>
      <c r="Q180">
        <f t="shared" si="8"/>
        <v>254</v>
      </c>
      <c r="R180">
        <f t="shared" si="9"/>
        <v>51.31</v>
      </c>
      <c r="S180" s="15">
        <f t="shared" si="10"/>
        <v>41951.788807870369</v>
      </c>
      <c r="T180" s="15">
        <f t="shared" si="11"/>
        <v>41964.166666666672</v>
      </c>
    </row>
    <row r="181" spans="1:20" ht="60" hidden="1" x14ac:dyDescent="0.2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11" t="s">
        <v>8325</v>
      </c>
      <c r="P181" t="s">
        <v>8326</v>
      </c>
      <c r="Q181">
        <f t="shared" si="8"/>
        <v>254</v>
      </c>
      <c r="R181">
        <f t="shared" si="9"/>
        <v>47.38</v>
      </c>
      <c r="S181" s="15">
        <f t="shared" si="10"/>
        <v>42139.781678240746</v>
      </c>
      <c r="T181" s="15">
        <f t="shared" si="11"/>
        <v>42169.781678240746</v>
      </c>
    </row>
    <row r="182" spans="1:20" ht="60" hidden="1" x14ac:dyDescent="0.2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1" t="s">
        <v>8322</v>
      </c>
      <c r="P182" t="s">
        <v>8323</v>
      </c>
      <c r="Q182">
        <f t="shared" si="8"/>
        <v>253</v>
      </c>
      <c r="R182">
        <f t="shared" si="9"/>
        <v>121</v>
      </c>
      <c r="S182" s="15">
        <f t="shared" si="10"/>
        <v>42503.66474537037</v>
      </c>
      <c r="T182" s="15">
        <f t="shared" si="11"/>
        <v>42534.249305555553</v>
      </c>
    </row>
    <row r="183" spans="1:20" ht="60" hidden="1" x14ac:dyDescent="0.2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1" t="s">
        <v>8307</v>
      </c>
      <c r="P183" t="s">
        <v>8308</v>
      </c>
      <c r="Q183">
        <f t="shared" si="8"/>
        <v>253</v>
      </c>
      <c r="R183">
        <f t="shared" si="9"/>
        <v>68.25</v>
      </c>
      <c r="S183" s="15">
        <f t="shared" si="10"/>
        <v>42704.857094907406</v>
      </c>
      <c r="T183" s="15">
        <f t="shared" si="11"/>
        <v>42764.857094907406</v>
      </c>
    </row>
    <row r="184" spans="1:20" ht="30" hidden="1" x14ac:dyDescent="0.2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1" t="s">
        <v>8311</v>
      </c>
      <c r="P184" t="s">
        <v>8312</v>
      </c>
      <c r="Q184">
        <f t="shared" si="8"/>
        <v>252</v>
      </c>
      <c r="R184">
        <f t="shared" si="9"/>
        <v>55.61</v>
      </c>
      <c r="S184" s="15">
        <f t="shared" si="10"/>
        <v>42677.669050925921</v>
      </c>
      <c r="T184" s="15">
        <f t="shared" si="11"/>
        <v>42707.710717592592</v>
      </c>
    </row>
    <row r="185" spans="1:20" ht="60" hidden="1" x14ac:dyDescent="0.2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1" t="s">
        <v>8314</v>
      </c>
      <c r="P185" t="s">
        <v>8315</v>
      </c>
      <c r="Q185">
        <f t="shared" si="8"/>
        <v>251</v>
      </c>
      <c r="R185">
        <f t="shared" si="9"/>
        <v>44.24</v>
      </c>
      <c r="S185" s="15">
        <f t="shared" si="10"/>
        <v>42596.644699074073</v>
      </c>
      <c r="T185" s="15">
        <f t="shared" si="11"/>
        <v>42607.165972222225</v>
      </c>
    </row>
    <row r="186" spans="1:20" ht="60" hidden="1" x14ac:dyDescent="0.2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1" t="s">
        <v>8322</v>
      </c>
      <c r="P186" t="s">
        <v>8323</v>
      </c>
      <c r="Q186">
        <f t="shared" si="8"/>
        <v>250</v>
      </c>
      <c r="R186">
        <f t="shared" si="9"/>
        <v>66.02</v>
      </c>
      <c r="S186" s="15">
        <f t="shared" si="10"/>
        <v>42213.802199074074</v>
      </c>
      <c r="T186" s="15">
        <f t="shared" si="11"/>
        <v>42243.802199074074</v>
      </c>
    </row>
    <row r="187" spans="1:20" ht="60" hidden="1" x14ac:dyDescent="0.2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1" t="s">
        <v>8311</v>
      </c>
      <c r="P187" t="s">
        <v>8312</v>
      </c>
      <c r="Q187">
        <f t="shared" si="8"/>
        <v>250</v>
      </c>
      <c r="R187">
        <f t="shared" si="9"/>
        <v>67.31</v>
      </c>
      <c r="S187" s="15">
        <f t="shared" si="10"/>
        <v>42565.009097222224</v>
      </c>
      <c r="T187" s="15">
        <f t="shared" si="11"/>
        <v>42572.009097222224</v>
      </c>
    </row>
    <row r="188" spans="1:20" ht="60" hidden="1" x14ac:dyDescent="0.2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1" t="s">
        <v>8307</v>
      </c>
      <c r="P188" t="s">
        <v>8308</v>
      </c>
      <c r="Q188">
        <f t="shared" si="8"/>
        <v>248</v>
      </c>
      <c r="R188">
        <f t="shared" si="9"/>
        <v>408.98</v>
      </c>
      <c r="S188" s="15">
        <f t="shared" si="10"/>
        <v>41941.500520833331</v>
      </c>
      <c r="T188" s="15">
        <f t="shared" si="11"/>
        <v>41976.542187500003</v>
      </c>
    </row>
    <row r="189" spans="1:20" ht="30" hidden="1" x14ac:dyDescent="0.2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1" t="s">
        <v>8307</v>
      </c>
      <c r="P189" t="s">
        <v>8308</v>
      </c>
      <c r="Q189">
        <f t="shared" si="8"/>
        <v>248</v>
      </c>
      <c r="R189">
        <f t="shared" si="9"/>
        <v>27.47</v>
      </c>
      <c r="S189" s="15">
        <f t="shared" si="10"/>
        <v>41578.927118055559</v>
      </c>
      <c r="T189" s="15">
        <f t="shared" si="11"/>
        <v>41593.968784722223</v>
      </c>
    </row>
    <row r="190" spans="1:20" ht="45" hidden="1" x14ac:dyDescent="0.2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1" t="s">
        <v>8317</v>
      </c>
      <c r="P190" t="s">
        <v>8318</v>
      </c>
      <c r="Q190">
        <f t="shared" si="8"/>
        <v>247</v>
      </c>
      <c r="R190">
        <f t="shared" si="9"/>
        <v>78.72</v>
      </c>
      <c r="S190" s="15">
        <f t="shared" si="10"/>
        <v>41365.613078703704</v>
      </c>
      <c r="T190" s="15">
        <f t="shared" si="11"/>
        <v>41425.613078703704</v>
      </c>
    </row>
    <row r="191" spans="1:20" ht="60" hidden="1" x14ac:dyDescent="0.2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1" t="s">
        <v>8307</v>
      </c>
      <c r="P191" t="s">
        <v>8308</v>
      </c>
      <c r="Q191">
        <f t="shared" si="8"/>
        <v>246</v>
      </c>
      <c r="R191">
        <f t="shared" si="9"/>
        <v>161.88</v>
      </c>
      <c r="S191" s="15">
        <f t="shared" si="10"/>
        <v>41611.917673611111</v>
      </c>
      <c r="T191" s="15">
        <f t="shared" si="11"/>
        <v>41654.791666666664</v>
      </c>
    </row>
    <row r="192" spans="1:20" ht="60" hidden="1" x14ac:dyDescent="0.2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1" t="s">
        <v>8314</v>
      </c>
      <c r="P192" t="s">
        <v>8327</v>
      </c>
      <c r="Q192">
        <f t="shared" si="8"/>
        <v>246</v>
      </c>
      <c r="R192">
        <f t="shared" si="9"/>
        <v>67.7</v>
      </c>
      <c r="S192" s="15">
        <f t="shared" si="10"/>
        <v>41158.993923611109</v>
      </c>
      <c r="T192" s="15">
        <f t="shared" si="11"/>
        <v>41188.993923611109</v>
      </c>
    </row>
    <row r="193" spans="1:20" ht="60" hidden="1" x14ac:dyDescent="0.2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1" t="s">
        <v>8309</v>
      </c>
      <c r="P193" t="s">
        <v>8310</v>
      </c>
      <c r="Q193">
        <f t="shared" si="8"/>
        <v>243</v>
      </c>
      <c r="R193">
        <f t="shared" si="9"/>
        <v>82.15</v>
      </c>
      <c r="S193" s="15">
        <f t="shared" si="10"/>
        <v>42644.667534722219</v>
      </c>
      <c r="T193" s="15">
        <f t="shared" si="11"/>
        <v>42672.791666666672</v>
      </c>
    </row>
    <row r="194" spans="1:20" ht="90" hidden="1" x14ac:dyDescent="0.2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1" t="s">
        <v>8314</v>
      </c>
      <c r="P194" t="s">
        <v>8315</v>
      </c>
      <c r="Q194">
        <f t="shared" ref="Q194:Q257" si="12">ROUND(E194/D194*100,0)</f>
        <v>242</v>
      </c>
      <c r="R194">
        <f t="shared" ref="R194:R257" si="13">IFERROR(ROUND(E194/L194,2),0)</f>
        <v>24.2</v>
      </c>
      <c r="S194" s="15">
        <f t="shared" si="10"/>
        <v>42107.621018518519</v>
      </c>
      <c r="T194" s="15">
        <f t="shared" si="11"/>
        <v>42167.621018518519</v>
      </c>
    </row>
    <row r="195" spans="1:20" ht="45" hidden="1" x14ac:dyDescent="0.2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1" t="s">
        <v>8314</v>
      </c>
      <c r="P195" t="s">
        <v>8315</v>
      </c>
      <c r="Q195">
        <f t="shared" si="12"/>
        <v>242</v>
      </c>
      <c r="R195">
        <f t="shared" si="13"/>
        <v>43.21</v>
      </c>
      <c r="S195" s="15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5" hidden="1" x14ac:dyDescent="0.2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1" t="s">
        <v>8311</v>
      </c>
      <c r="P196" t="s">
        <v>8328</v>
      </c>
      <c r="Q196">
        <f t="shared" si="12"/>
        <v>241</v>
      </c>
      <c r="R196">
        <f t="shared" si="13"/>
        <v>23.15</v>
      </c>
      <c r="S196" s="15">
        <f t="shared" si="14"/>
        <v>40772.848749999997</v>
      </c>
      <c r="T196" s="15">
        <f t="shared" si="15"/>
        <v>40813.207638888889</v>
      </c>
    </row>
    <row r="197" spans="1:20" ht="30" hidden="1" x14ac:dyDescent="0.2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1" t="s">
        <v>8317</v>
      </c>
      <c r="P197" t="s">
        <v>8329</v>
      </c>
      <c r="Q197">
        <f t="shared" si="12"/>
        <v>240</v>
      </c>
      <c r="R197">
        <f t="shared" si="13"/>
        <v>41.38</v>
      </c>
      <c r="S197" s="15">
        <f t="shared" si="14"/>
        <v>40555.24800925926</v>
      </c>
      <c r="T197" s="15">
        <f t="shared" si="15"/>
        <v>40600.24800925926</v>
      </c>
    </row>
    <row r="198" spans="1:20" ht="45" hidden="1" x14ac:dyDescent="0.2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1" t="s">
        <v>8314</v>
      </c>
      <c r="P198" t="s">
        <v>8315</v>
      </c>
      <c r="Q198">
        <f t="shared" si="12"/>
        <v>239</v>
      </c>
      <c r="R198">
        <f t="shared" si="13"/>
        <v>26.02</v>
      </c>
      <c r="S198" s="15">
        <f t="shared" si="14"/>
        <v>42032.716145833328</v>
      </c>
      <c r="T198" s="15">
        <f t="shared" si="15"/>
        <v>42062.716145833328</v>
      </c>
    </row>
    <row r="199" spans="1:20" ht="60" hidden="1" x14ac:dyDescent="0.2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1" t="s">
        <v>8320</v>
      </c>
      <c r="P199" t="s">
        <v>8330</v>
      </c>
      <c r="Q199">
        <f t="shared" si="12"/>
        <v>238</v>
      </c>
      <c r="R199">
        <f t="shared" si="13"/>
        <v>33.06</v>
      </c>
      <c r="S199" s="15">
        <f t="shared" si="14"/>
        <v>41235.054560185185</v>
      </c>
      <c r="T199" s="15">
        <f t="shared" si="15"/>
        <v>41249.054560185185</v>
      </c>
    </row>
    <row r="200" spans="1:20" ht="45" hidden="1" x14ac:dyDescent="0.2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1" t="s">
        <v>8311</v>
      </c>
      <c r="P200" t="s">
        <v>8324</v>
      </c>
      <c r="Q200">
        <f t="shared" si="12"/>
        <v>237</v>
      </c>
      <c r="R200">
        <f t="shared" si="13"/>
        <v>36.21</v>
      </c>
      <c r="S200" s="15">
        <f t="shared" si="14"/>
        <v>42145.919687500005</v>
      </c>
      <c r="T200" s="15">
        <f t="shared" si="15"/>
        <v>42175.919687500005</v>
      </c>
    </row>
    <row r="201" spans="1:20" ht="45" hidden="1" x14ac:dyDescent="0.2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1" t="s">
        <v>8307</v>
      </c>
      <c r="P201" t="s">
        <v>8308</v>
      </c>
      <c r="Q201">
        <f t="shared" si="12"/>
        <v>235</v>
      </c>
      <c r="R201">
        <f t="shared" si="13"/>
        <v>64.180000000000007</v>
      </c>
      <c r="S201" s="15">
        <f t="shared" si="14"/>
        <v>42010.822233796294</v>
      </c>
      <c r="T201" s="15">
        <f t="shared" si="15"/>
        <v>42040.822233796294</v>
      </c>
    </row>
    <row r="202" spans="1:20" ht="60" hidden="1" x14ac:dyDescent="0.2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1" t="s">
        <v>8307</v>
      </c>
      <c r="P202" t="s">
        <v>8308</v>
      </c>
      <c r="Q202">
        <f t="shared" si="12"/>
        <v>234</v>
      </c>
      <c r="R202">
        <f t="shared" si="13"/>
        <v>331.1</v>
      </c>
      <c r="S202" s="15">
        <f t="shared" si="14"/>
        <v>41800.604895833334</v>
      </c>
      <c r="T202" s="15">
        <f t="shared" si="15"/>
        <v>41830.604895833334</v>
      </c>
    </row>
    <row r="203" spans="1:20" ht="45" hidden="1" x14ac:dyDescent="0.2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11" t="s">
        <v>8311</v>
      </c>
      <c r="P203" t="s">
        <v>8312</v>
      </c>
      <c r="Q203">
        <f t="shared" si="12"/>
        <v>233</v>
      </c>
      <c r="R203">
        <f t="shared" si="13"/>
        <v>175</v>
      </c>
      <c r="S203" s="15">
        <f t="shared" si="14"/>
        <v>40996.646921296298</v>
      </c>
      <c r="T203" s="15">
        <f t="shared" si="15"/>
        <v>41026.646921296298</v>
      </c>
    </row>
    <row r="204" spans="1:20" ht="45" hidden="1" x14ac:dyDescent="0.2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11" t="s">
        <v>8314</v>
      </c>
      <c r="P204" t="s">
        <v>8327</v>
      </c>
      <c r="Q204">
        <f t="shared" si="12"/>
        <v>233</v>
      </c>
      <c r="R204">
        <f t="shared" si="13"/>
        <v>44.46</v>
      </c>
      <c r="S204" s="15">
        <f t="shared" si="14"/>
        <v>42512.698217592595</v>
      </c>
      <c r="T204" s="15">
        <f t="shared" si="15"/>
        <v>42572.698217592595</v>
      </c>
    </row>
    <row r="205" spans="1:20" ht="30" hidden="1" x14ac:dyDescent="0.2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1" t="s">
        <v>8317</v>
      </c>
      <c r="P205" t="s">
        <v>8329</v>
      </c>
      <c r="Q205">
        <f t="shared" si="12"/>
        <v>232</v>
      </c>
      <c r="R205">
        <f t="shared" si="13"/>
        <v>106.43</v>
      </c>
      <c r="S205" s="15">
        <f t="shared" si="14"/>
        <v>41114.094872685186</v>
      </c>
      <c r="T205" s="15">
        <f t="shared" si="15"/>
        <v>41153.083333333336</v>
      </c>
    </row>
    <row r="206" spans="1:20" ht="45" hidden="1" x14ac:dyDescent="0.2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1" t="s">
        <v>8317</v>
      </c>
      <c r="P206" t="s">
        <v>8329</v>
      </c>
      <c r="Q206">
        <f t="shared" si="12"/>
        <v>229</v>
      </c>
      <c r="R206">
        <f t="shared" si="13"/>
        <v>56.9</v>
      </c>
      <c r="S206" s="15">
        <f t="shared" si="14"/>
        <v>41506.756111111114</v>
      </c>
      <c r="T206" s="15">
        <f t="shared" si="15"/>
        <v>41536.756111111114</v>
      </c>
    </row>
    <row r="207" spans="1:20" ht="45" hidden="1" x14ac:dyDescent="0.2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1" t="s">
        <v>8314</v>
      </c>
      <c r="P207" t="s">
        <v>8315</v>
      </c>
      <c r="Q207">
        <f t="shared" si="12"/>
        <v>228</v>
      </c>
      <c r="R207">
        <f t="shared" si="13"/>
        <v>57</v>
      </c>
      <c r="S207" s="15">
        <f t="shared" si="14"/>
        <v>42045.84238425926</v>
      </c>
      <c r="T207" s="15">
        <f t="shared" si="15"/>
        <v>42075.800717592589</v>
      </c>
    </row>
    <row r="208" spans="1:20" ht="45" hidden="1" x14ac:dyDescent="0.2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11" t="s">
        <v>8307</v>
      </c>
      <c r="P208" t="s">
        <v>8308</v>
      </c>
      <c r="Q208">
        <f t="shared" si="12"/>
        <v>226</v>
      </c>
      <c r="R208">
        <f t="shared" si="13"/>
        <v>230.56</v>
      </c>
      <c r="S208" s="15">
        <f t="shared" si="14"/>
        <v>40941.199826388889</v>
      </c>
      <c r="T208" s="15">
        <f t="shared" si="15"/>
        <v>40970.125</v>
      </c>
    </row>
    <row r="209" spans="1:20" ht="45" hidden="1" x14ac:dyDescent="0.2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11" t="s">
        <v>8307</v>
      </c>
      <c r="P209" t="s">
        <v>8308</v>
      </c>
      <c r="Q209">
        <f t="shared" si="12"/>
        <v>226</v>
      </c>
      <c r="R209">
        <f t="shared" si="13"/>
        <v>118.61</v>
      </c>
      <c r="S209" s="15">
        <f t="shared" si="14"/>
        <v>41212.996481481481</v>
      </c>
      <c r="T209" s="15">
        <f t="shared" si="15"/>
        <v>41242.996481481481</v>
      </c>
    </row>
    <row r="210" spans="1:20" ht="45" hidden="1" x14ac:dyDescent="0.2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1" t="s">
        <v>8311</v>
      </c>
      <c r="P210" t="s">
        <v>8328</v>
      </c>
      <c r="Q210">
        <f t="shared" si="12"/>
        <v>226</v>
      </c>
      <c r="R210">
        <f t="shared" si="13"/>
        <v>94.03</v>
      </c>
      <c r="S210" s="15">
        <f t="shared" si="14"/>
        <v>40564.081030092595</v>
      </c>
      <c r="T210" s="15">
        <f t="shared" si="15"/>
        <v>40594.081030092595</v>
      </c>
    </row>
    <row r="211" spans="1:20" ht="45" hidden="1" x14ac:dyDescent="0.2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1" t="s">
        <v>8314</v>
      </c>
      <c r="P211" t="s">
        <v>8315</v>
      </c>
      <c r="Q211">
        <f t="shared" si="12"/>
        <v>225</v>
      </c>
      <c r="R211">
        <f t="shared" si="13"/>
        <v>75</v>
      </c>
      <c r="S211" s="15">
        <f t="shared" si="14"/>
        <v>42503.740868055553</v>
      </c>
      <c r="T211" s="15">
        <f t="shared" si="15"/>
        <v>42517.740868055553</v>
      </c>
    </row>
    <row r="212" spans="1:20" ht="45" hidden="1" x14ac:dyDescent="0.2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1" t="s">
        <v>8307</v>
      </c>
      <c r="P212" t="s">
        <v>8316</v>
      </c>
      <c r="Q212">
        <f t="shared" si="12"/>
        <v>224</v>
      </c>
      <c r="R212">
        <f t="shared" si="13"/>
        <v>58.93</v>
      </c>
      <c r="S212" s="15">
        <f t="shared" si="14"/>
        <v>42767.801712962959</v>
      </c>
      <c r="T212" s="15">
        <f t="shared" si="15"/>
        <v>42809</v>
      </c>
    </row>
    <row r="213" spans="1:20" ht="45" hidden="1" x14ac:dyDescent="0.2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11" t="s">
        <v>8309</v>
      </c>
      <c r="P213" t="s">
        <v>8310</v>
      </c>
      <c r="Q213">
        <f t="shared" si="12"/>
        <v>223</v>
      </c>
      <c r="R213">
        <f t="shared" si="13"/>
        <v>21.38</v>
      </c>
      <c r="S213" s="15">
        <f t="shared" si="14"/>
        <v>42682.451921296291</v>
      </c>
      <c r="T213" s="15">
        <f t="shared" si="15"/>
        <v>42696.451921296291</v>
      </c>
    </row>
    <row r="214" spans="1:20" ht="60" hidden="1" x14ac:dyDescent="0.2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1" t="s">
        <v>8314</v>
      </c>
      <c r="P214" t="s">
        <v>8315</v>
      </c>
      <c r="Q214">
        <f t="shared" si="12"/>
        <v>223</v>
      </c>
      <c r="R214">
        <f t="shared" si="13"/>
        <v>61.94</v>
      </c>
      <c r="S214" s="15">
        <f t="shared" si="14"/>
        <v>41830.545694444445</v>
      </c>
      <c r="T214" s="15">
        <f t="shared" si="15"/>
        <v>41859.936111111114</v>
      </c>
    </row>
    <row r="215" spans="1:20" ht="45" hidden="1" x14ac:dyDescent="0.2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1" t="s">
        <v>8314</v>
      </c>
      <c r="P215" t="s">
        <v>8315</v>
      </c>
      <c r="Q215">
        <f t="shared" si="12"/>
        <v>221</v>
      </c>
      <c r="R215">
        <f t="shared" si="13"/>
        <v>61.39</v>
      </c>
      <c r="S215" s="15">
        <f t="shared" si="14"/>
        <v>42107.067557870367</v>
      </c>
      <c r="T215" s="15">
        <f t="shared" si="15"/>
        <v>42137.067557870367</v>
      </c>
    </row>
    <row r="216" spans="1:20" ht="45" hidden="1" x14ac:dyDescent="0.2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11" t="s">
        <v>8317</v>
      </c>
      <c r="P216" t="s">
        <v>8318</v>
      </c>
      <c r="Q216">
        <f t="shared" si="12"/>
        <v>220</v>
      </c>
      <c r="R216">
        <f t="shared" si="13"/>
        <v>46.7</v>
      </c>
      <c r="S216" s="15">
        <f t="shared" si="14"/>
        <v>40570.025810185187</v>
      </c>
      <c r="T216" s="15">
        <f t="shared" si="15"/>
        <v>40600.025810185187</v>
      </c>
    </row>
    <row r="217" spans="1:20" ht="60" hidden="1" x14ac:dyDescent="0.2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11" t="s">
        <v>8309</v>
      </c>
      <c r="P217" t="s">
        <v>8310</v>
      </c>
      <c r="Q217">
        <f t="shared" si="12"/>
        <v>220</v>
      </c>
      <c r="R217">
        <f t="shared" si="13"/>
        <v>37.479999999999997</v>
      </c>
      <c r="S217" s="15">
        <f t="shared" si="14"/>
        <v>42781.549097222218</v>
      </c>
      <c r="T217" s="15">
        <f t="shared" si="15"/>
        <v>42806.507430555561</v>
      </c>
    </row>
    <row r="218" spans="1:20" ht="30" hidden="1" x14ac:dyDescent="0.2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11" t="s">
        <v>8311</v>
      </c>
      <c r="P218" t="s">
        <v>8312</v>
      </c>
      <c r="Q218">
        <f t="shared" si="12"/>
        <v>219</v>
      </c>
      <c r="R218">
        <f t="shared" si="13"/>
        <v>62.5</v>
      </c>
      <c r="S218" s="15">
        <f t="shared" si="14"/>
        <v>42184.646863425922</v>
      </c>
      <c r="T218" s="15">
        <f t="shared" si="15"/>
        <v>42214.646863425922</v>
      </c>
    </row>
    <row r="219" spans="1:20" ht="45" hidden="1" x14ac:dyDescent="0.2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11" t="s">
        <v>8307</v>
      </c>
      <c r="P219" t="s">
        <v>8308</v>
      </c>
      <c r="Q219">
        <f t="shared" si="12"/>
        <v>219</v>
      </c>
      <c r="R219">
        <f t="shared" si="13"/>
        <v>67.260000000000005</v>
      </c>
      <c r="S219" s="15">
        <f t="shared" si="14"/>
        <v>41844.771793981483</v>
      </c>
      <c r="T219" s="15">
        <f t="shared" si="15"/>
        <v>41874.771793981483</v>
      </c>
    </row>
    <row r="220" spans="1:20" ht="60" hidden="1" x14ac:dyDescent="0.2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11" t="s">
        <v>8311</v>
      </c>
      <c r="P220" t="s">
        <v>8332</v>
      </c>
      <c r="Q220">
        <f t="shared" si="12"/>
        <v>218</v>
      </c>
      <c r="R220">
        <f t="shared" si="13"/>
        <v>19.46</v>
      </c>
      <c r="S220" s="15">
        <f t="shared" si="14"/>
        <v>42609.311990740738</v>
      </c>
      <c r="T220" s="15">
        <f t="shared" si="15"/>
        <v>42668.791666666672</v>
      </c>
    </row>
    <row r="221" spans="1:20" ht="45" hidden="1" x14ac:dyDescent="0.2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11" t="s">
        <v>8314</v>
      </c>
      <c r="P221" t="s">
        <v>8315</v>
      </c>
      <c r="Q221">
        <f t="shared" si="12"/>
        <v>218</v>
      </c>
      <c r="R221">
        <f t="shared" si="13"/>
        <v>54.5</v>
      </c>
      <c r="S221" s="15">
        <f t="shared" si="14"/>
        <v>42056.091631944444</v>
      </c>
      <c r="T221" s="15">
        <f t="shared" si="15"/>
        <v>42070.204861111109</v>
      </c>
    </row>
    <row r="222" spans="1:20" ht="45" hidden="1" x14ac:dyDescent="0.2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1" t="s">
        <v>8307</v>
      </c>
      <c r="P222" t="s">
        <v>8308</v>
      </c>
      <c r="Q222">
        <f t="shared" si="12"/>
        <v>217</v>
      </c>
      <c r="R222">
        <f t="shared" si="13"/>
        <v>78.83</v>
      </c>
      <c r="S222" s="15">
        <f t="shared" si="14"/>
        <v>42728.71230324074</v>
      </c>
      <c r="T222" s="15">
        <f t="shared" si="15"/>
        <v>42758.71230324074</v>
      </c>
    </row>
    <row r="223" spans="1:20" ht="60" hidden="1" x14ac:dyDescent="0.2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1" t="s">
        <v>8322</v>
      </c>
      <c r="P223" t="s">
        <v>8323</v>
      </c>
      <c r="Q223">
        <f t="shared" si="12"/>
        <v>215</v>
      </c>
      <c r="R223">
        <f t="shared" si="13"/>
        <v>78.180000000000007</v>
      </c>
      <c r="S223" s="15">
        <f t="shared" si="14"/>
        <v>40254.450335648151</v>
      </c>
      <c r="T223" s="15">
        <f t="shared" si="15"/>
        <v>40313.340277777781</v>
      </c>
    </row>
    <row r="224" spans="1:20" ht="60" hidden="1" x14ac:dyDescent="0.2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1" t="s">
        <v>8314</v>
      </c>
      <c r="P224" t="s">
        <v>8315</v>
      </c>
      <c r="Q224">
        <f t="shared" si="12"/>
        <v>215</v>
      </c>
      <c r="R224">
        <f t="shared" si="13"/>
        <v>35.770000000000003</v>
      </c>
      <c r="S224" s="15">
        <f t="shared" si="14"/>
        <v>41841.820486111108</v>
      </c>
      <c r="T224" s="15">
        <f t="shared" si="15"/>
        <v>41882.833333333336</v>
      </c>
    </row>
    <row r="225" spans="1:20" ht="60" hidden="1" x14ac:dyDescent="0.2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1" t="s">
        <v>8317</v>
      </c>
      <c r="P225" t="s">
        <v>8329</v>
      </c>
      <c r="Q225">
        <f t="shared" si="12"/>
        <v>214</v>
      </c>
      <c r="R225">
        <f t="shared" si="13"/>
        <v>144.69</v>
      </c>
      <c r="S225" s="15">
        <f t="shared" si="14"/>
        <v>42200.67659722222</v>
      </c>
      <c r="T225" s="15">
        <f t="shared" si="15"/>
        <v>42231.25</v>
      </c>
    </row>
    <row r="226" spans="1:20" ht="60" hidden="1" x14ac:dyDescent="0.2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1" t="s">
        <v>8307</v>
      </c>
      <c r="P226" t="s">
        <v>8313</v>
      </c>
      <c r="Q226">
        <f t="shared" si="12"/>
        <v>214</v>
      </c>
      <c r="R226">
        <f t="shared" si="13"/>
        <v>122.74</v>
      </c>
      <c r="S226" s="15">
        <f t="shared" si="14"/>
        <v>42417.804618055554</v>
      </c>
      <c r="T226" s="15">
        <f t="shared" si="15"/>
        <v>42477.762951388882</v>
      </c>
    </row>
    <row r="227" spans="1:20" ht="45" hidden="1" x14ac:dyDescent="0.2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1" t="s">
        <v>8311</v>
      </c>
      <c r="P227" t="s">
        <v>8312</v>
      </c>
      <c r="Q227">
        <f t="shared" si="12"/>
        <v>213</v>
      </c>
      <c r="R227">
        <f t="shared" si="13"/>
        <v>38.18</v>
      </c>
      <c r="S227" s="15">
        <f t="shared" si="14"/>
        <v>41487.611250000002</v>
      </c>
      <c r="T227" s="15">
        <f t="shared" si="15"/>
        <v>41517.611250000002</v>
      </c>
    </row>
    <row r="228" spans="1:20" ht="60" hidden="1" x14ac:dyDescent="0.2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1" t="s">
        <v>8314</v>
      </c>
      <c r="P228" t="s">
        <v>8327</v>
      </c>
      <c r="Q228">
        <f t="shared" si="12"/>
        <v>213</v>
      </c>
      <c r="R228">
        <f t="shared" si="13"/>
        <v>33.31</v>
      </c>
      <c r="S228" s="15">
        <f t="shared" si="14"/>
        <v>40378.893206018518</v>
      </c>
      <c r="T228" s="15">
        <f t="shared" si="15"/>
        <v>40453.207638888889</v>
      </c>
    </row>
    <row r="229" spans="1:20" ht="60" hidden="1" x14ac:dyDescent="0.2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11" t="s">
        <v>8311</v>
      </c>
      <c r="P229" t="s">
        <v>8312</v>
      </c>
      <c r="Q229">
        <f t="shared" si="12"/>
        <v>212</v>
      </c>
      <c r="R229">
        <f t="shared" si="13"/>
        <v>50.25</v>
      </c>
      <c r="S229" s="15">
        <f t="shared" si="14"/>
        <v>42707.074976851851</v>
      </c>
      <c r="T229" s="15">
        <f t="shared" si="15"/>
        <v>42727.074976851851</v>
      </c>
    </row>
    <row r="230" spans="1:20" ht="60" hidden="1" x14ac:dyDescent="0.2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11" t="s">
        <v>8307</v>
      </c>
      <c r="P230" t="s">
        <v>8308</v>
      </c>
      <c r="Q230">
        <f t="shared" si="12"/>
        <v>212</v>
      </c>
      <c r="R230">
        <f t="shared" si="13"/>
        <v>127.36</v>
      </c>
      <c r="S230" s="15">
        <f t="shared" si="14"/>
        <v>42651.420567129629</v>
      </c>
      <c r="T230" s="15">
        <f t="shared" si="15"/>
        <v>42681.462233796294</v>
      </c>
    </row>
    <row r="231" spans="1:20" ht="60" hidden="1" x14ac:dyDescent="0.2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1" t="s">
        <v>8325</v>
      </c>
      <c r="P231" t="s">
        <v>8326</v>
      </c>
      <c r="Q231">
        <f t="shared" si="12"/>
        <v>212</v>
      </c>
      <c r="R231">
        <f t="shared" si="13"/>
        <v>13.54</v>
      </c>
      <c r="S231" s="15">
        <f t="shared" si="14"/>
        <v>41767.650347222225</v>
      </c>
      <c r="T231" s="15">
        <f t="shared" si="15"/>
        <v>41788.743055555555</v>
      </c>
    </row>
    <row r="232" spans="1:20" ht="45" hidden="1" x14ac:dyDescent="0.2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11" t="s">
        <v>8311</v>
      </c>
      <c r="P232" t="s">
        <v>8312</v>
      </c>
      <c r="Q232">
        <f t="shared" si="12"/>
        <v>211</v>
      </c>
      <c r="R232">
        <f t="shared" si="13"/>
        <v>95.93</v>
      </c>
      <c r="S232" s="15">
        <f t="shared" si="14"/>
        <v>41320.717465277776</v>
      </c>
      <c r="T232" s="15">
        <f t="shared" si="15"/>
        <v>41344.166666666664</v>
      </c>
    </row>
    <row r="233" spans="1:20" ht="60" hidden="1" x14ac:dyDescent="0.2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11" t="s">
        <v>8307</v>
      </c>
      <c r="P233" t="s">
        <v>8308</v>
      </c>
      <c r="Q233">
        <f t="shared" si="12"/>
        <v>211</v>
      </c>
      <c r="R233">
        <f t="shared" si="13"/>
        <v>262.16000000000003</v>
      </c>
      <c r="S233" s="15">
        <f t="shared" si="14"/>
        <v>42311.625081018516</v>
      </c>
      <c r="T233" s="15">
        <f t="shared" si="15"/>
        <v>42357.041666666672</v>
      </c>
    </row>
    <row r="234" spans="1:20" ht="60" hidden="1" x14ac:dyDescent="0.2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11" t="s">
        <v>8314</v>
      </c>
      <c r="P234" t="s">
        <v>8315</v>
      </c>
      <c r="Q234">
        <f t="shared" si="12"/>
        <v>211</v>
      </c>
      <c r="R234">
        <f t="shared" si="13"/>
        <v>29.07</v>
      </c>
      <c r="S234" s="15">
        <f t="shared" si="14"/>
        <v>42105.267488425925</v>
      </c>
      <c r="T234" s="15">
        <f t="shared" si="15"/>
        <v>42132.836805555555</v>
      </c>
    </row>
    <row r="235" spans="1:20" ht="45" hidden="1" x14ac:dyDescent="0.2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1" t="s">
        <v>8314</v>
      </c>
      <c r="P235" t="s">
        <v>8315</v>
      </c>
      <c r="Q235">
        <f t="shared" si="12"/>
        <v>211</v>
      </c>
      <c r="R235">
        <f t="shared" si="13"/>
        <v>58.61</v>
      </c>
      <c r="S235" s="15">
        <f t="shared" si="14"/>
        <v>41808.991944444446</v>
      </c>
      <c r="T235" s="15">
        <f t="shared" si="15"/>
        <v>41838.991944444446</v>
      </c>
    </row>
    <row r="236" spans="1:20" ht="30" hidden="1" x14ac:dyDescent="0.2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1" t="s">
        <v>8314</v>
      </c>
      <c r="P236" t="s">
        <v>8315</v>
      </c>
      <c r="Q236">
        <f t="shared" si="12"/>
        <v>210</v>
      </c>
      <c r="R236">
        <f t="shared" si="13"/>
        <v>105</v>
      </c>
      <c r="S236" s="15">
        <f t="shared" si="14"/>
        <v>42147.729930555557</v>
      </c>
      <c r="T236" s="15">
        <f t="shared" si="15"/>
        <v>42177.729930555557</v>
      </c>
    </row>
    <row r="237" spans="1:20" ht="30" hidden="1" x14ac:dyDescent="0.2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1" t="s">
        <v>8307</v>
      </c>
      <c r="P237" t="s">
        <v>8308</v>
      </c>
      <c r="Q237">
        <f t="shared" si="12"/>
        <v>209</v>
      </c>
      <c r="R237">
        <f t="shared" si="13"/>
        <v>131.99</v>
      </c>
      <c r="S237" s="15">
        <f t="shared" si="14"/>
        <v>41313.755219907405</v>
      </c>
      <c r="T237" s="15">
        <f t="shared" si="15"/>
        <v>41343.755219907405</v>
      </c>
    </row>
    <row r="238" spans="1:20" ht="60" hidden="1" x14ac:dyDescent="0.2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11" t="s">
        <v>8317</v>
      </c>
      <c r="P238" t="s">
        <v>8329</v>
      </c>
      <c r="Q238">
        <f t="shared" si="12"/>
        <v>207</v>
      </c>
      <c r="R238">
        <f t="shared" si="13"/>
        <v>43.02</v>
      </c>
      <c r="S238" s="15">
        <f t="shared" si="14"/>
        <v>41755.117581018516</v>
      </c>
      <c r="T238" s="15">
        <f t="shared" si="15"/>
        <v>41778.117581018516</v>
      </c>
    </row>
    <row r="239" spans="1:20" ht="45" hidden="1" x14ac:dyDescent="0.2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1" t="s">
        <v>8322</v>
      </c>
      <c r="P239" t="s">
        <v>8323</v>
      </c>
      <c r="Q239">
        <f t="shared" si="12"/>
        <v>207</v>
      </c>
      <c r="R239">
        <f t="shared" si="13"/>
        <v>221.79</v>
      </c>
      <c r="S239" s="15">
        <f t="shared" si="14"/>
        <v>42756.501041666663</v>
      </c>
      <c r="T239" s="15">
        <f t="shared" si="15"/>
        <v>42786.501041666663</v>
      </c>
    </row>
    <row r="240" spans="1:20" ht="60" hidden="1" x14ac:dyDescent="0.2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11" t="s">
        <v>8307</v>
      </c>
      <c r="P240" t="s">
        <v>8308</v>
      </c>
      <c r="Q240">
        <f t="shared" si="12"/>
        <v>207</v>
      </c>
      <c r="R240">
        <f t="shared" si="13"/>
        <v>136.63999999999999</v>
      </c>
      <c r="S240" s="15">
        <f t="shared" si="14"/>
        <v>41835.540486111109</v>
      </c>
      <c r="T240" s="15">
        <f t="shared" si="15"/>
        <v>41865.540486111109</v>
      </c>
    </row>
    <row r="241" spans="1:20" ht="60" hidden="1" x14ac:dyDescent="0.2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1" t="s">
        <v>8311</v>
      </c>
      <c r="P241" t="s">
        <v>8324</v>
      </c>
      <c r="Q241">
        <f t="shared" si="12"/>
        <v>206</v>
      </c>
      <c r="R241">
        <f t="shared" si="13"/>
        <v>106.2</v>
      </c>
      <c r="S241" s="15">
        <f t="shared" si="14"/>
        <v>42127.069548611107</v>
      </c>
      <c r="T241" s="15">
        <f t="shared" si="15"/>
        <v>42157.032638888893</v>
      </c>
    </row>
    <row r="242" spans="1:20" ht="30" hidden="1" x14ac:dyDescent="0.2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1" t="s">
        <v>8322</v>
      </c>
      <c r="P242" t="s">
        <v>8323</v>
      </c>
      <c r="Q242">
        <f t="shared" si="12"/>
        <v>205</v>
      </c>
      <c r="R242">
        <f t="shared" si="13"/>
        <v>130.53</v>
      </c>
      <c r="S242" s="15">
        <f t="shared" si="14"/>
        <v>41760.8200462963</v>
      </c>
      <c r="T242" s="15">
        <f t="shared" si="15"/>
        <v>41790.8200462963</v>
      </c>
    </row>
    <row r="243" spans="1:20" ht="45" hidden="1" x14ac:dyDescent="0.2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1" t="s">
        <v>8311</v>
      </c>
      <c r="P243" t="s">
        <v>8312</v>
      </c>
      <c r="Q243">
        <f t="shared" si="12"/>
        <v>205</v>
      </c>
      <c r="R243">
        <f t="shared" si="13"/>
        <v>45.62</v>
      </c>
      <c r="S243" s="15">
        <f t="shared" si="14"/>
        <v>42614.722013888888</v>
      </c>
      <c r="T243" s="15">
        <f t="shared" si="15"/>
        <v>42644.722013888888</v>
      </c>
    </row>
    <row r="244" spans="1:20" ht="60" hidden="1" x14ac:dyDescent="0.2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11" t="s">
        <v>8311</v>
      </c>
      <c r="P244" t="s">
        <v>8312</v>
      </c>
      <c r="Q244">
        <f t="shared" si="12"/>
        <v>204</v>
      </c>
      <c r="R244">
        <f t="shared" si="13"/>
        <v>59.85</v>
      </c>
      <c r="S244" s="15">
        <f t="shared" si="14"/>
        <v>41059.006805555553</v>
      </c>
      <c r="T244" s="15">
        <f t="shared" si="15"/>
        <v>41097.165972222225</v>
      </c>
    </row>
    <row r="245" spans="1:20" ht="60" hidden="1" x14ac:dyDescent="0.2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11" t="s">
        <v>8320</v>
      </c>
      <c r="P245" t="s">
        <v>8330</v>
      </c>
      <c r="Q245">
        <f t="shared" si="12"/>
        <v>204</v>
      </c>
      <c r="R245">
        <f t="shared" si="13"/>
        <v>59.36</v>
      </c>
      <c r="S245" s="15">
        <f t="shared" si="14"/>
        <v>42317.33258101852</v>
      </c>
      <c r="T245" s="15">
        <f t="shared" si="15"/>
        <v>42354.290972222225</v>
      </c>
    </row>
    <row r="246" spans="1:20" hidden="1" x14ac:dyDescent="0.2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11" t="s">
        <v>8311</v>
      </c>
      <c r="P246" t="s">
        <v>8312</v>
      </c>
      <c r="Q246">
        <f t="shared" si="12"/>
        <v>203</v>
      </c>
      <c r="R246">
        <f t="shared" si="13"/>
        <v>30.58</v>
      </c>
      <c r="S246" s="15">
        <f t="shared" si="14"/>
        <v>42568.759374999994</v>
      </c>
      <c r="T246" s="15">
        <f t="shared" si="15"/>
        <v>42583.759374999994</v>
      </c>
    </row>
    <row r="247" spans="1:20" ht="60" hidden="1" x14ac:dyDescent="0.2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11" t="s">
        <v>8325</v>
      </c>
      <c r="P247" t="s">
        <v>8326</v>
      </c>
      <c r="Q247">
        <f t="shared" si="12"/>
        <v>203</v>
      </c>
      <c r="R247">
        <f t="shared" si="13"/>
        <v>130.22999999999999</v>
      </c>
      <c r="S247" s="15">
        <f t="shared" si="14"/>
        <v>41836.625254629631</v>
      </c>
      <c r="T247" s="15">
        <f t="shared" si="15"/>
        <v>41866.625254629631</v>
      </c>
    </row>
    <row r="248" spans="1:20" ht="60" hidden="1" x14ac:dyDescent="0.2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11" t="s">
        <v>8311</v>
      </c>
      <c r="P248" t="s">
        <v>8328</v>
      </c>
      <c r="Q248">
        <f t="shared" si="12"/>
        <v>203</v>
      </c>
      <c r="R248">
        <f t="shared" si="13"/>
        <v>47.68</v>
      </c>
      <c r="S248" s="15">
        <f t="shared" si="14"/>
        <v>41226.648576388885</v>
      </c>
      <c r="T248" s="15">
        <f t="shared" si="15"/>
        <v>41274.75</v>
      </c>
    </row>
    <row r="249" spans="1:20" ht="45" hidden="1" x14ac:dyDescent="0.2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11" t="s">
        <v>8311</v>
      </c>
      <c r="P249" t="s">
        <v>8312</v>
      </c>
      <c r="Q249">
        <f t="shared" si="12"/>
        <v>202</v>
      </c>
      <c r="R249">
        <f t="shared" si="13"/>
        <v>55.7</v>
      </c>
      <c r="S249" s="15">
        <f t="shared" si="14"/>
        <v>41579.845509259263</v>
      </c>
      <c r="T249" s="15">
        <f t="shared" si="15"/>
        <v>41609.887175925927</v>
      </c>
    </row>
    <row r="250" spans="1:20" ht="60" hidden="1" x14ac:dyDescent="0.2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11" t="s">
        <v>8311</v>
      </c>
      <c r="P250" t="s">
        <v>8319</v>
      </c>
      <c r="Q250">
        <f t="shared" si="12"/>
        <v>202</v>
      </c>
      <c r="R250">
        <f t="shared" si="13"/>
        <v>89.25</v>
      </c>
      <c r="S250" s="15">
        <f t="shared" si="14"/>
        <v>42569.605393518519</v>
      </c>
      <c r="T250" s="15">
        <f t="shared" si="15"/>
        <v>42600.290972222225</v>
      </c>
    </row>
    <row r="251" spans="1:20" ht="60" hidden="1" x14ac:dyDescent="0.2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11" t="s">
        <v>8322</v>
      </c>
      <c r="P251" t="s">
        <v>8323</v>
      </c>
      <c r="Q251">
        <f t="shared" si="12"/>
        <v>202</v>
      </c>
      <c r="R251">
        <f t="shared" si="13"/>
        <v>80.650000000000006</v>
      </c>
      <c r="S251" s="15">
        <f t="shared" si="14"/>
        <v>42454.836851851855</v>
      </c>
      <c r="T251" s="15">
        <f t="shared" si="15"/>
        <v>42479.836851851855</v>
      </c>
    </row>
    <row r="252" spans="1:20" ht="60" hidden="1" x14ac:dyDescent="0.2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11" t="s">
        <v>8307</v>
      </c>
      <c r="P252" t="s">
        <v>8308</v>
      </c>
      <c r="Q252">
        <f t="shared" si="12"/>
        <v>202</v>
      </c>
      <c r="R252">
        <f t="shared" si="13"/>
        <v>45.55</v>
      </c>
      <c r="S252" s="15">
        <f t="shared" si="14"/>
        <v>42396.494583333333</v>
      </c>
      <c r="T252" s="15">
        <f t="shared" si="15"/>
        <v>42426.494583333333</v>
      </c>
    </row>
    <row r="253" spans="1:20" ht="30" hidden="1" x14ac:dyDescent="0.2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11" t="s">
        <v>8307</v>
      </c>
      <c r="P253" t="s">
        <v>8308</v>
      </c>
      <c r="Q253">
        <f t="shared" si="12"/>
        <v>202</v>
      </c>
      <c r="R253">
        <f t="shared" si="13"/>
        <v>77.23</v>
      </c>
      <c r="S253" s="15">
        <f t="shared" si="14"/>
        <v>42333.59993055556</v>
      </c>
      <c r="T253" s="15">
        <f t="shared" si="15"/>
        <v>42368.59993055556</v>
      </c>
    </row>
    <row r="254" spans="1:20" ht="45" hidden="1" x14ac:dyDescent="0.2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11" t="s">
        <v>8314</v>
      </c>
      <c r="P254" t="s">
        <v>8315</v>
      </c>
      <c r="Q254">
        <f t="shared" si="12"/>
        <v>202</v>
      </c>
      <c r="R254">
        <f t="shared" si="13"/>
        <v>29.71</v>
      </c>
      <c r="S254" s="15">
        <f t="shared" si="14"/>
        <v>42179.898472222223</v>
      </c>
      <c r="T254" s="15">
        <f t="shared" si="15"/>
        <v>42195.75</v>
      </c>
    </row>
    <row r="255" spans="1:20" ht="45" hidden="1" x14ac:dyDescent="0.2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11" t="s">
        <v>8314</v>
      </c>
      <c r="P255" t="s">
        <v>8315</v>
      </c>
      <c r="Q255">
        <f t="shared" si="12"/>
        <v>202</v>
      </c>
      <c r="R255">
        <f t="shared" si="13"/>
        <v>59.41</v>
      </c>
      <c r="S255" s="15">
        <f t="shared" si="14"/>
        <v>42220.79487268519</v>
      </c>
      <c r="T255" s="15">
        <f t="shared" si="15"/>
        <v>42246</v>
      </c>
    </row>
    <row r="256" spans="1:20" ht="45" hidden="1" x14ac:dyDescent="0.2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11" t="s">
        <v>8307</v>
      </c>
      <c r="P256" t="s">
        <v>8308</v>
      </c>
      <c r="Q256">
        <f t="shared" si="12"/>
        <v>201</v>
      </c>
      <c r="R256">
        <f t="shared" si="13"/>
        <v>51.31</v>
      </c>
      <c r="S256" s="15">
        <f t="shared" si="14"/>
        <v>40624.181400462963</v>
      </c>
      <c r="T256" s="15">
        <f t="shared" si="15"/>
        <v>40655.181400462963</v>
      </c>
    </row>
    <row r="257" spans="1:20" ht="60" hidden="1" x14ac:dyDescent="0.2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11" t="s">
        <v>8307</v>
      </c>
      <c r="P257" t="s">
        <v>8308</v>
      </c>
      <c r="Q257">
        <f t="shared" si="12"/>
        <v>201</v>
      </c>
      <c r="R257">
        <f t="shared" si="13"/>
        <v>220.74</v>
      </c>
      <c r="S257" s="15">
        <f t="shared" si="14"/>
        <v>42136.184560185182</v>
      </c>
      <c r="T257" s="15">
        <f t="shared" si="15"/>
        <v>42166.184560185182</v>
      </c>
    </row>
    <row r="258" spans="1:20" ht="60" hidden="1" x14ac:dyDescent="0.2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1" t="s">
        <v>8311</v>
      </c>
      <c r="P258" t="s">
        <v>8312</v>
      </c>
      <c r="Q258">
        <f t="shared" ref="Q258:Q321" si="16">ROUND(E258/D258*100,0)</f>
        <v>200</v>
      </c>
      <c r="R258">
        <f t="shared" ref="R258:R321" si="17">IFERROR(ROUND(E258/L258,2),0)</f>
        <v>118.2</v>
      </c>
      <c r="S258" s="15">
        <f t="shared" si="14"/>
        <v>41843.64271990741</v>
      </c>
      <c r="T258" s="15">
        <f t="shared" si="15"/>
        <v>41888.64271990741</v>
      </c>
    </row>
    <row r="259" spans="1:20" ht="30" hidden="1" x14ac:dyDescent="0.2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1" t="s">
        <v>8311</v>
      </c>
      <c r="P259" t="s">
        <v>8312</v>
      </c>
      <c r="Q259">
        <f t="shared" si="16"/>
        <v>200</v>
      </c>
      <c r="R259">
        <f t="shared" si="17"/>
        <v>182.13</v>
      </c>
      <c r="S259" s="15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75" hidden="1" x14ac:dyDescent="0.2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1" t="s">
        <v>8311</v>
      </c>
      <c r="P260" t="s">
        <v>8324</v>
      </c>
      <c r="Q260">
        <f t="shared" si="16"/>
        <v>200</v>
      </c>
      <c r="R260">
        <f t="shared" si="17"/>
        <v>10</v>
      </c>
      <c r="S260" s="15">
        <f t="shared" si="18"/>
        <v>42109.826145833329</v>
      </c>
      <c r="T260" s="15">
        <f t="shared" si="19"/>
        <v>42139.826145833329</v>
      </c>
    </row>
    <row r="261" spans="1:20" ht="60" hidden="1" x14ac:dyDescent="0.2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11" t="s">
        <v>8322</v>
      </c>
      <c r="P261" t="s">
        <v>8323</v>
      </c>
      <c r="Q261">
        <f t="shared" si="16"/>
        <v>199</v>
      </c>
      <c r="R261">
        <f t="shared" si="17"/>
        <v>183.8</v>
      </c>
      <c r="S261" s="15">
        <f t="shared" si="18"/>
        <v>42152.288819444439</v>
      </c>
      <c r="T261" s="15">
        <f t="shared" si="19"/>
        <v>42182.288819444439</v>
      </c>
    </row>
    <row r="262" spans="1:20" ht="60" hidden="1" x14ac:dyDescent="0.2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11" t="s">
        <v>8311</v>
      </c>
      <c r="P262" t="s">
        <v>8312</v>
      </c>
      <c r="Q262">
        <f t="shared" si="16"/>
        <v>199</v>
      </c>
      <c r="R262">
        <f t="shared" si="17"/>
        <v>94.49</v>
      </c>
      <c r="S262" s="15">
        <f t="shared" si="18"/>
        <v>40487.621365740742</v>
      </c>
      <c r="T262" s="15">
        <f t="shared" si="19"/>
        <v>40544.207638888889</v>
      </c>
    </row>
    <row r="263" spans="1:20" ht="60" hidden="1" x14ac:dyDescent="0.2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11" t="s">
        <v>8307</v>
      </c>
      <c r="P263" t="s">
        <v>8308</v>
      </c>
      <c r="Q263">
        <f t="shared" si="16"/>
        <v>199</v>
      </c>
      <c r="R263">
        <f t="shared" si="17"/>
        <v>51.21</v>
      </c>
      <c r="S263" s="15">
        <f t="shared" si="18"/>
        <v>41603.333668981482</v>
      </c>
      <c r="T263" s="15">
        <f t="shared" si="19"/>
        <v>41633.333668981482</v>
      </c>
    </row>
    <row r="264" spans="1:20" ht="60" hidden="1" x14ac:dyDescent="0.2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11" t="s">
        <v>8317</v>
      </c>
      <c r="P264" t="s">
        <v>8318</v>
      </c>
      <c r="Q264">
        <f t="shared" si="16"/>
        <v>198</v>
      </c>
      <c r="R264">
        <f t="shared" si="17"/>
        <v>53.04</v>
      </c>
      <c r="S264" s="15">
        <f t="shared" si="18"/>
        <v>41100.158877314818</v>
      </c>
      <c r="T264" s="15">
        <f t="shared" si="19"/>
        <v>41104.126388888886</v>
      </c>
    </row>
    <row r="265" spans="1:20" ht="60" hidden="1" x14ac:dyDescent="0.2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11" t="s">
        <v>8307</v>
      </c>
      <c r="P265" t="s">
        <v>8308</v>
      </c>
      <c r="Q265">
        <f t="shared" si="16"/>
        <v>198</v>
      </c>
      <c r="R265">
        <f t="shared" si="17"/>
        <v>101.86</v>
      </c>
      <c r="S265" s="15">
        <f t="shared" si="18"/>
        <v>41526.60665509259</v>
      </c>
      <c r="T265" s="15">
        <f t="shared" si="19"/>
        <v>41563.60665509259</v>
      </c>
    </row>
    <row r="266" spans="1:20" ht="60" hidden="1" x14ac:dyDescent="0.2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1" t="s">
        <v>8307</v>
      </c>
      <c r="P266" t="s">
        <v>8308</v>
      </c>
      <c r="Q266">
        <f t="shared" si="16"/>
        <v>196</v>
      </c>
      <c r="R266">
        <f t="shared" si="17"/>
        <v>36</v>
      </c>
      <c r="S266" s="15">
        <f t="shared" si="18"/>
        <v>41783.642939814818</v>
      </c>
      <c r="T266" s="15">
        <f t="shared" si="19"/>
        <v>41843.642939814818</v>
      </c>
    </row>
    <row r="267" spans="1:20" ht="60" hidden="1" x14ac:dyDescent="0.2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1" t="s">
        <v>8311</v>
      </c>
      <c r="P267" t="s">
        <v>8324</v>
      </c>
      <c r="Q267">
        <f t="shared" si="16"/>
        <v>196</v>
      </c>
      <c r="R267">
        <f t="shared" si="17"/>
        <v>40.75</v>
      </c>
      <c r="S267" s="15">
        <f t="shared" si="18"/>
        <v>41716.785011574073</v>
      </c>
      <c r="T267" s="15">
        <f t="shared" si="19"/>
        <v>41739.290972222225</v>
      </c>
    </row>
    <row r="268" spans="1:20" ht="60" hidden="1" x14ac:dyDescent="0.2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11" t="s">
        <v>8311</v>
      </c>
      <c r="P268" t="s">
        <v>8328</v>
      </c>
      <c r="Q268">
        <f t="shared" si="16"/>
        <v>195</v>
      </c>
      <c r="R268">
        <f t="shared" si="17"/>
        <v>27.39</v>
      </c>
      <c r="S268" s="15">
        <f t="shared" si="18"/>
        <v>40456.954351851848</v>
      </c>
      <c r="T268" s="15">
        <f t="shared" si="19"/>
        <v>40484.018055555556</v>
      </c>
    </row>
    <row r="269" spans="1:20" ht="45" hidden="1" x14ac:dyDescent="0.2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11" t="s">
        <v>8311</v>
      </c>
      <c r="P269" t="s">
        <v>8333</v>
      </c>
      <c r="Q269">
        <f t="shared" si="16"/>
        <v>195</v>
      </c>
      <c r="R269">
        <f t="shared" si="17"/>
        <v>64.03</v>
      </c>
      <c r="S269" s="15">
        <f t="shared" si="18"/>
        <v>42027.13817129629</v>
      </c>
      <c r="T269" s="15">
        <f t="shared" si="19"/>
        <v>42062.020833333328</v>
      </c>
    </row>
    <row r="270" spans="1:20" ht="60" hidden="1" x14ac:dyDescent="0.2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1" t="s">
        <v>8311</v>
      </c>
      <c r="P270" t="s">
        <v>8332</v>
      </c>
      <c r="Q270">
        <f t="shared" si="16"/>
        <v>194</v>
      </c>
      <c r="R270">
        <f t="shared" si="17"/>
        <v>36.630000000000003</v>
      </c>
      <c r="S270" s="15">
        <f t="shared" si="18"/>
        <v>41905.684629629628</v>
      </c>
      <c r="T270" s="15">
        <f t="shared" si="19"/>
        <v>41944.207638888889</v>
      </c>
    </row>
    <row r="271" spans="1:20" ht="60" hidden="1" x14ac:dyDescent="0.2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1" t="s">
        <v>8307</v>
      </c>
      <c r="P271" t="s">
        <v>8308</v>
      </c>
      <c r="Q271">
        <f t="shared" si="16"/>
        <v>193</v>
      </c>
      <c r="R271">
        <f t="shared" si="17"/>
        <v>63.05</v>
      </c>
      <c r="S271" s="15">
        <f t="shared" si="18"/>
        <v>41742.780509259261</v>
      </c>
      <c r="T271" s="15">
        <f t="shared" si="19"/>
        <v>41772.780509259261</v>
      </c>
    </row>
    <row r="272" spans="1:20" ht="60" hidden="1" x14ac:dyDescent="0.2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1" t="s">
        <v>8307</v>
      </c>
      <c r="P272" t="s">
        <v>8308</v>
      </c>
      <c r="Q272">
        <f t="shared" si="16"/>
        <v>192</v>
      </c>
      <c r="R272">
        <f t="shared" si="17"/>
        <v>23.65</v>
      </c>
      <c r="S272" s="15">
        <f t="shared" si="18"/>
        <v>41737.097499999996</v>
      </c>
      <c r="T272" s="15">
        <f t="shared" si="19"/>
        <v>41773.961111111108</v>
      </c>
    </row>
    <row r="273" spans="1:20" ht="60" hidden="1" x14ac:dyDescent="0.2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11" t="s">
        <v>8317</v>
      </c>
      <c r="P273" t="s">
        <v>8329</v>
      </c>
      <c r="Q273">
        <f t="shared" si="16"/>
        <v>191</v>
      </c>
      <c r="R273">
        <f t="shared" si="17"/>
        <v>83.35</v>
      </c>
      <c r="S273" s="15">
        <f t="shared" si="18"/>
        <v>40682.051689814813</v>
      </c>
      <c r="T273" s="15">
        <f t="shared" si="19"/>
        <v>40712.051689814813</v>
      </c>
    </row>
    <row r="274" spans="1:20" ht="60" hidden="1" x14ac:dyDescent="0.2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11" t="s">
        <v>8307</v>
      </c>
      <c r="P274" t="s">
        <v>8308</v>
      </c>
      <c r="Q274">
        <f t="shared" si="16"/>
        <v>191</v>
      </c>
      <c r="R274">
        <f t="shared" si="17"/>
        <v>86.16</v>
      </c>
      <c r="S274" s="15">
        <f t="shared" si="18"/>
        <v>41389.364849537036</v>
      </c>
      <c r="T274" s="15">
        <f t="shared" si="19"/>
        <v>41425.5</v>
      </c>
    </row>
    <row r="275" spans="1:20" ht="60" hidden="1" x14ac:dyDescent="0.2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1" t="s">
        <v>8314</v>
      </c>
      <c r="P275" t="s">
        <v>8327</v>
      </c>
      <c r="Q275">
        <f t="shared" si="16"/>
        <v>191</v>
      </c>
      <c r="R275">
        <f t="shared" si="17"/>
        <v>259.95</v>
      </c>
      <c r="S275" s="15">
        <f t="shared" si="18"/>
        <v>41862.803078703706</v>
      </c>
      <c r="T275" s="15">
        <f t="shared" si="19"/>
        <v>41892.202777777777</v>
      </c>
    </row>
    <row r="276" spans="1:20" ht="60" hidden="1" x14ac:dyDescent="0.2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1" t="s">
        <v>8314</v>
      </c>
      <c r="P276" t="s">
        <v>8315</v>
      </c>
      <c r="Q276">
        <f t="shared" si="16"/>
        <v>191</v>
      </c>
      <c r="R276">
        <f t="shared" si="17"/>
        <v>358.69</v>
      </c>
      <c r="S276" s="15">
        <f t="shared" si="18"/>
        <v>41821.205636574072</v>
      </c>
      <c r="T276" s="15">
        <f t="shared" si="19"/>
        <v>41852.290972222225</v>
      </c>
    </row>
    <row r="277" spans="1:20" ht="45" hidden="1" x14ac:dyDescent="0.2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1" t="s">
        <v>8314</v>
      </c>
      <c r="P277" t="s">
        <v>8315</v>
      </c>
      <c r="Q277">
        <f t="shared" si="16"/>
        <v>190</v>
      </c>
      <c r="R277">
        <f t="shared" si="17"/>
        <v>50</v>
      </c>
      <c r="S277" s="15">
        <f t="shared" si="18"/>
        <v>41852.527222222219</v>
      </c>
      <c r="T277" s="15">
        <f t="shared" si="19"/>
        <v>41866.527222222219</v>
      </c>
    </row>
    <row r="278" spans="1:20" ht="60" hidden="1" x14ac:dyDescent="0.2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11" t="s">
        <v>8311</v>
      </c>
      <c r="P278" t="s">
        <v>8312</v>
      </c>
      <c r="Q278">
        <f t="shared" si="16"/>
        <v>189</v>
      </c>
      <c r="R278">
        <f t="shared" si="17"/>
        <v>43.06</v>
      </c>
      <c r="S278" s="15">
        <f t="shared" si="18"/>
        <v>42424.161898148144</v>
      </c>
      <c r="T278" s="15">
        <f t="shared" si="19"/>
        <v>42454.12023148148</v>
      </c>
    </row>
    <row r="279" spans="1:20" ht="45" hidden="1" x14ac:dyDescent="0.2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11" t="s">
        <v>8320</v>
      </c>
      <c r="P279" t="s">
        <v>8321</v>
      </c>
      <c r="Q279">
        <f t="shared" si="16"/>
        <v>189</v>
      </c>
      <c r="R279">
        <f t="shared" si="17"/>
        <v>64.17</v>
      </c>
      <c r="S279" s="15">
        <f t="shared" si="18"/>
        <v>41960.722951388889</v>
      </c>
      <c r="T279" s="15">
        <f t="shared" si="19"/>
        <v>41993.207638888889</v>
      </c>
    </row>
    <row r="280" spans="1:20" ht="45" hidden="1" x14ac:dyDescent="0.2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11" t="s">
        <v>8314</v>
      </c>
      <c r="P280" t="s">
        <v>8315</v>
      </c>
      <c r="Q280">
        <f t="shared" si="16"/>
        <v>189</v>
      </c>
      <c r="R280">
        <f t="shared" si="17"/>
        <v>31.21</v>
      </c>
      <c r="S280" s="15">
        <f t="shared" si="18"/>
        <v>41233.499131944445</v>
      </c>
      <c r="T280" s="15">
        <f t="shared" si="19"/>
        <v>41263.499131944445</v>
      </c>
    </row>
    <row r="281" spans="1:20" ht="60" hidden="1" x14ac:dyDescent="0.2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1" t="s">
        <v>8307</v>
      </c>
      <c r="P281" t="s">
        <v>8316</v>
      </c>
      <c r="Q281">
        <f t="shared" si="16"/>
        <v>188</v>
      </c>
      <c r="R281">
        <f t="shared" si="17"/>
        <v>35.549999999999997</v>
      </c>
      <c r="S281" s="15">
        <f t="shared" si="18"/>
        <v>42273.884305555555</v>
      </c>
      <c r="T281" s="15">
        <f t="shared" si="19"/>
        <v>42300.458333333328</v>
      </c>
    </row>
    <row r="282" spans="1:20" ht="45" hidden="1" x14ac:dyDescent="0.2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11" t="s">
        <v>8311</v>
      </c>
      <c r="P282" t="s">
        <v>8328</v>
      </c>
      <c r="Q282">
        <f t="shared" si="16"/>
        <v>187</v>
      </c>
      <c r="R282">
        <f t="shared" si="17"/>
        <v>38.74</v>
      </c>
      <c r="S282" s="15">
        <f t="shared" si="18"/>
        <v>41059.118993055556</v>
      </c>
      <c r="T282" s="15">
        <f t="shared" si="19"/>
        <v>41075.165972222225</v>
      </c>
    </row>
    <row r="283" spans="1:20" ht="60" hidden="1" x14ac:dyDescent="0.2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11" t="s">
        <v>8307</v>
      </c>
      <c r="P283" t="s">
        <v>8316</v>
      </c>
      <c r="Q283">
        <f t="shared" si="16"/>
        <v>187</v>
      </c>
      <c r="R283">
        <f t="shared" si="17"/>
        <v>37.46</v>
      </c>
      <c r="S283" s="15">
        <f t="shared" si="18"/>
        <v>42636.614745370374</v>
      </c>
      <c r="T283" s="15">
        <f t="shared" si="19"/>
        <v>42659.041666666672</v>
      </c>
    </row>
    <row r="284" spans="1:20" ht="45" hidden="1" x14ac:dyDescent="0.2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11" t="s">
        <v>8314</v>
      </c>
      <c r="P284" t="s">
        <v>8315</v>
      </c>
      <c r="Q284">
        <f t="shared" si="16"/>
        <v>187</v>
      </c>
      <c r="R284">
        <f t="shared" si="17"/>
        <v>20.12</v>
      </c>
      <c r="S284" s="15">
        <f t="shared" si="18"/>
        <v>42313.703900462962</v>
      </c>
      <c r="T284" s="15">
        <f t="shared" si="19"/>
        <v>42343</v>
      </c>
    </row>
    <row r="285" spans="1:20" ht="60" hidden="1" x14ac:dyDescent="0.2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11" t="s">
        <v>8314</v>
      </c>
      <c r="P285" t="s">
        <v>8315</v>
      </c>
      <c r="Q285">
        <f t="shared" si="16"/>
        <v>186</v>
      </c>
      <c r="R285">
        <f t="shared" si="17"/>
        <v>41.22</v>
      </c>
      <c r="S285" s="15">
        <f t="shared" si="18"/>
        <v>41861.524837962963</v>
      </c>
      <c r="T285" s="15">
        <f t="shared" si="19"/>
        <v>41891.524837962963</v>
      </c>
    </row>
    <row r="286" spans="1:20" ht="45" hidden="1" x14ac:dyDescent="0.2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11" t="s">
        <v>8314</v>
      </c>
      <c r="P286" t="s">
        <v>8315</v>
      </c>
      <c r="Q286">
        <f t="shared" si="16"/>
        <v>186</v>
      </c>
      <c r="R286">
        <f t="shared" si="17"/>
        <v>80.87</v>
      </c>
      <c r="S286" s="15">
        <f t="shared" si="18"/>
        <v>42552.048356481479</v>
      </c>
      <c r="T286" s="15">
        <f t="shared" si="19"/>
        <v>42573.226388888885</v>
      </c>
    </row>
    <row r="287" spans="1:20" ht="45" hidden="1" x14ac:dyDescent="0.2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11" t="s">
        <v>8317</v>
      </c>
      <c r="P287" t="s">
        <v>8329</v>
      </c>
      <c r="Q287">
        <f t="shared" si="16"/>
        <v>185</v>
      </c>
      <c r="R287">
        <f t="shared" si="17"/>
        <v>85.44</v>
      </c>
      <c r="S287" s="15">
        <f t="shared" si="18"/>
        <v>40266.662708333337</v>
      </c>
      <c r="T287" s="15">
        <f t="shared" si="19"/>
        <v>40330.165972222225</v>
      </c>
    </row>
    <row r="288" spans="1:20" ht="45" hidden="1" x14ac:dyDescent="0.2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11" t="s">
        <v>8309</v>
      </c>
      <c r="P288" t="s">
        <v>8310</v>
      </c>
      <c r="Q288">
        <f t="shared" si="16"/>
        <v>185</v>
      </c>
      <c r="R288">
        <f t="shared" si="17"/>
        <v>65.319999999999993</v>
      </c>
      <c r="S288" s="15">
        <f t="shared" si="18"/>
        <v>42417.625046296293</v>
      </c>
      <c r="T288" s="15">
        <f t="shared" si="19"/>
        <v>42452.290972222225</v>
      </c>
    </row>
    <row r="289" spans="1:20" ht="60" hidden="1" x14ac:dyDescent="0.2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11" t="s">
        <v>8311</v>
      </c>
      <c r="P289" t="s">
        <v>8312</v>
      </c>
      <c r="Q289">
        <f t="shared" si="16"/>
        <v>185</v>
      </c>
      <c r="R289">
        <f t="shared" si="17"/>
        <v>50.45</v>
      </c>
      <c r="S289" s="15">
        <f t="shared" si="18"/>
        <v>40687.285844907405</v>
      </c>
      <c r="T289" s="15">
        <f t="shared" si="19"/>
        <v>40749.284722222219</v>
      </c>
    </row>
    <row r="290" spans="1:20" ht="45" hidden="1" x14ac:dyDescent="0.2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11" t="s">
        <v>8311</v>
      </c>
      <c r="P290" t="s">
        <v>8312</v>
      </c>
      <c r="Q290">
        <f t="shared" si="16"/>
        <v>185</v>
      </c>
      <c r="R290">
        <f t="shared" si="17"/>
        <v>115.83</v>
      </c>
      <c r="S290" s="15">
        <f t="shared" si="18"/>
        <v>42323.17460648148</v>
      </c>
      <c r="T290" s="15">
        <f t="shared" si="19"/>
        <v>42383.17460648148</v>
      </c>
    </row>
    <row r="291" spans="1:20" ht="30" hidden="1" x14ac:dyDescent="0.2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1" t="s">
        <v>8314</v>
      </c>
      <c r="P291" t="s">
        <v>8315</v>
      </c>
      <c r="Q291">
        <f t="shared" si="16"/>
        <v>184</v>
      </c>
      <c r="R291">
        <f t="shared" si="17"/>
        <v>24.21</v>
      </c>
      <c r="S291" s="15">
        <f t="shared" si="18"/>
        <v>42140.712314814817</v>
      </c>
      <c r="T291" s="15">
        <f t="shared" si="19"/>
        <v>42154.756944444445</v>
      </c>
    </row>
    <row r="292" spans="1:20" ht="60" hidden="1" x14ac:dyDescent="0.2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1" t="s">
        <v>8314</v>
      </c>
      <c r="P292" t="s">
        <v>8315</v>
      </c>
      <c r="Q292">
        <f t="shared" si="16"/>
        <v>184</v>
      </c>
      <c r="R292">
        <f t="shared" si="17"/>
        <v>30.67</v>
      </c>
      <c r="S292" s="15">
        <f t="shared" si="18"/>
        <v>42383.793124999997</v>
      </c>
      <c r="T292" s="15">
        <f t="shared" si="19"/>
        <v>42413.793124999997</v>
      </c>
    </row>
    <row r="293" spans="1:20" ht="60" hidden="1" x14ac:dyDescent="0.2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1" t="s">
        <v>8317</v>
      </c>
      <c r="P293" t="s">
        <v>8331</v>
      </c>
      <c r="Q293">
        <f t="shared" si="16"/>
        <v>183</v>
      </c>
      <c r="R293">
        <f t="shared" si="17"/>
        <v>159.51</v>
      </c>
      <c r="S293" s="15">
        <f t="shared" si="18"/>
        <v>42032.693043981482</v>
      </c>
      <c r="T293" s="15">
        <f t="shared" si="19"/>
        <v>42062.693043981482</v>
      </c>
    </row>
    <row r="294" spans="1:20" ht="60" hidden="1" x14ac:dyDescent="0.2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1" t="s">
        <v>8320</v>
      </c>
      <c r="P294" t="s">
        <v>8330</v>
      </c>
      <c r="Q294">
        <f t="shared" si="16"/>
        <v>183</v>
      </c>
      <c r="R294">
        <f t="shared" si="17"/>
        <v>71.44</v>
      </c>
      <c r="S294" s="15">
        <f t="shared" si="18"/>
        <v>41430.038888888892</v>
      </c>
      <c r="T294" s="15">
        <f t="shared" si="19"/>
        <v>41460.038888888892</v>
      </c>
    </row>
    <row r="295" spans="1:20" ht="60" hidden="1" x14ac:dyDescent="0.2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1" t="s">
        <v>8317</v>
      </c>
      <c r="P295" t="s">
        <v>8329</v>
      </c>
      <c r="Q295">
        <f t="shared" si="16"/>
        <v>182</v>
      </c>
      <c r="R295">
        <f t="shared" si="17"/>
        <v>81.75</v>
      </c>
      <c r="S295" s="15">
        <f t="shared" si="18"/>
        <v>41674.063078703701</v>
      </c>
      <c r="T295" s="15">
        <f t="shared" si="19"/>
        <v>41705.957638888889</v>
      </c>
    </row>
    <row r="296" spans="1:20" ht="60" hidden="1" x14ac:dyDescent="0.2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1" t="s">
        <v>8307</v>
      </c>
      <c r="P296" t="s">
        <v>8308</v>
      </c>
      <c r="Q296">
        <f t="shared" si="16"/>
        <v>182</v>
      </c>
      <c r="R296">
        <f t="shared" si="17"/>
        <v>143.97999999999999</v>
      </c>
      <c r="S296" s="15">
        <f t="shared" si="18"/>
        <v>42654.525775462964</v>
      </c>
      <c r="T296" s="15">
        <f t="shared" si="19"/>
        <v>42684.567442129628</v>
      </c>
    </row>
    <row r="297" spans="1:20" ht="45" hidden="1" x14ac:dyDescent="0.2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1" t="s">
        <v>8325</v>
      </c>
      <c r="P297" t="s">
        <v>8326</v>
      </c>
      <c r="Q297">
        <f t="shared" si="16"/>
        <v>182</v>
      </c>
      <c r="R297">
        <f t="shared" si="17"/>
        <v>34.130000000000003</v>
      </c>
      <c r="S297" s="15">
        <f t="shared" si="18"/>
        <v>42452.781828703708</v>
      </c>
      <c r="T297" s="15">
        <f t="shared" si="19"/>
        <v>42480.781828703708</v>
      </c>
    </row>
    <row r="298" spans="1:20" ht="60" hidden="1" x14ac:dyDescent="0.2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11" t="s">
        <v>8311</v>
      </c>
      <c r="P298" t="s">
        <v>8312</v>
      </c>
      <c r="Q298">
        <f t="shared" si="16"/>
        <v>181</v>
      </c>
      <c r="R298">
        <f t="shared" si="17"/>
        <v>31.14</v>
      </c>
      <c r="S298" s="15">
        <f t="shared" si="18"/>
        <v>41303.593923611108</v>
      </c>
      <c r="T298" s="15">
        <f t="shared" si="19"/>
        <v>41333.593923611108</v>
      </c>
    </row>
    <row r="299" spans="1:20" ht="45" hidden="1" x14ac:dyDescent="0.2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11" t="s">
        <v>8311</v>
      </c>
      <c r="P299" t="s">
        <v>8312</v>
      </c>
      <c r="Q299">
        <f t="shared" si="16"/>
        <v>181</v>
      </c>
      <c r="R299">
        <f t="shared" si="17"/>
        <v>33.32</v>
      </c>
      <c r="S299" s="15">
        <f t="shared" si="18"/>
        <v>42198.750254629631</v>
      </c>
      <c r="T299" s="15">
        <f t="shared" si="19"/>
        <v>42238.750254629631</v>
      </c>
    </row>
    <row r="300" spans="1:20" ht="45" hidden="1" x14ac:dyDescent="0.2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11" t="s">
        <v>8325</v>
      </c>
      <c r="P300" t="s">
        <v>8326</v>
      </c>
      <c r="Q300">
        <f t="shared" si="16"/>
        <v>181</v>
      </c>
      <c r="R300">
        <f t="shared" si="17"/>
        <v>40.49</v>
      </c>
      <c r="S300" s="15">
        <f t="shared" si="18"/>
        <v>42761.961099537039</v>
      </c>
      <c r="T300" s="15">
        <f t="shared" si="19"/>
        <v>42791.961099537039</v>
      </c>
    </row>
    <row r="301" spans="1:20" ht="45" hidden="1" x14ac:dyDescent="0.2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11" t="s">
        <v>8311</v>
      </c>
      <c r="P301" t="s">
        <v>8312</v>
      </c>
      <c r="Q301">
        <f t="shared" si="16"/>
        <v>180</v>
      </c>
      <c r="R301">
        <f t="shared" si="17"/>
        <v>43.52</v>
      </c>
      <c r="S301" s="15">
        <f t="shared" si="18"/>
        <v>42055.972824074073</v>
      </c>
      <c r="T301" s="15">
        <f t="shared" si="19"/>
        <v>42085.931157407409</v>
      </c>
    </row>
    <row r="302" spans="1:20" ht="45" hidden="1" x14ac:dyDescent="0.2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11" t="s">
        <v>8322</v>
      </c>
      <c r="P302" t="s">
        <v>8323</v>
      </c>
      <c r="Q302">
        <f t="shared" si="16"/>
        <v>180</v>
      </c>
      <c r="R302">
        <f t="shared" si="17"/>
        <v>96.38</v>
      </c>
      <c r="S302" s="15">
        <f t="shared" si="18"/>
        <v>42552.315127314811</v>
      </c>
      <c r="T302" s="15">
        <f t="shared" si="19"/>
        <v>42588.75</v>
      </c>
    </row>
    <row r="303" spans="1:20" ht="60" hidden="1" x14ac:dyDescent="0.2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11" t="s">
        <v>8309</v>
      </c>
      <c r="P303" t="s">
        <v>8310</v>
      </c>
      <c r="Q303">
        <f t="shared" si="16"/>
        <v>180</v>
      </c>
      <c r="R303">
        <f t="shared" si="17"/>
        <v>24.27</v>
      </c>
      <c r="S303" s="15">
        <f t="shared" si="18"/>
        <v>42496.582337962958</v>
      </c>
      <c r="T303" s="15">
        <f t="shared" si="19"/>
        <v>42513.125</v>
      </c>
    </row>
    <row r="304" spans="1:20" ht="45" hidden="1" x14ac:dyDescent="0.2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1" t="s">
        <v>8311</v>
      </c>
      <c r="P304" t="s">
        <v>8328</v>
      </c>
      <c r="Q304">
        <f t="shared" si="16"/>
        <v>180</v>
      </c>
      <c r="R304">
        <f t="shared" si="17"/>
        <v>26.27</v>
      </c>
      <c r="S304" s="15">
        <f t="shared" si="18"/>
        <v>41145.719305555554</v>
      </c>
      <c r="T304" s="15">
        <f t="shared" si="19"/>
        <v>41175.719305555554</v>
      </c>
    </row>
    <row r="305" spans="1:20" ht="30" hidden="1" x14ac:dyDescent="0.2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11" t="s">
        <v>8314</v>
      </c>
      <c r="P305" t="s">
        <v>8327</v>
      </c>
      <c r="Q305">
        <f t="shared" si="16"/>
        <v>180</v>
      </c>
      <c r="R305">
        <f t="shared" si="17"/>
        <v>54</v>
      </c>
      <c r="S305" s="15">
        <f t="shared" si="18"/>
        <v>42098.216238425928</v>
      </c>
      <c r="T305" s="15">
        <f t="shared" si="19"/>
        <v>42119.216238425928</v>
      </c>
    </row>
    <row r="306" spans="1:20" ht="60" hidden="1" x14ac:dyDescent="0.2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11" t="s">
        <v>8314</v>
      </c>
      <c r="P306" t="s">
        <v>8315</v>
      </c>
      <c r="Q306">
        <f t="shared" si="16"/>
        <v>180</v>
      </c>
      <c r="R306">
        <f t="shared" si="17"/>
        <v>12</v>
      </c>
      <c r="S306" s="15">
        <f t="shared" si="18"/>
        <v>42477.729780092588</v>
      </c>
      <c r="T306" s="15">
        <f t="shared" si="19"/>
        <v>42500.875</v>
      </c>
    </row>
    <row r="307" spans="1:20" ht="60" hidden="1" x14ac:dyDescent="0.2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11" t="s">
        <v>8314</v>
      </c>
      <c r="P307" t="s">
        <v>8315</v>
      </c>
      <c r="Q307">
        <f t="shared" si="16"/>
        <v>180</v>
      </c>
      <c r="R307">
        <f t="shared" si="17"/>
        <v>43.5</v>
      </c>
      <c r="S307" s="15">
        <f t="shared" si="18"/>
        <v>41923.354351851849</v>
      </c>
      <c r="T307" s="15">
        <f t="shared" si="19"/>
        <v>41960.332638888889</v>
      </c>
    </row>
    <row r="308" spans="1:20" ht="60" hidden="1" x14ac:dyDescent="0.2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11" t="s">
        <v>8317</v>
      </c>
      <c r="P308" t="s">
        <v>8329</v>
      </c>
      <c r="Q308">
        <f t="shared" si="16"/>
        <v>179</v>
      </c>
      <c r="R308">
        <f t="shared" si="17"/>
        <v>73.34</v>
      </c>
      <c r="S308" s="15">
        <f t="shared" si="18"/>
        <v>40469.225231481483</v>
      </c>
      <c r="T308" s="15">
        <f t="shared" si="19"/>
        <v>40499.266898148147</v>
      </c>
    </row>
    <row r="309" spans="1:20" ht="60" hidden="1" x14ac:dyDescent="0.2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11" t="s">
        <v>8320</v>
      </c>
      <c r="P309" t="s">
        <v>8330</v>
      </c>
      <c r="Q309">
        <f t="shared" si="16"/>
        <v>179</v>
      </c>
      <c r="R309">
        <f t="shared" si="17"/>
        <v>53.73</v>
      </c>
      <c r="S309" s="15">
        <f t="shared" si="18"/>
        <v>41367.572280092594</v>
      </c>
      <c r="T309" s="15">
        <f t="shared" si="19"/>
        <v>41397.572280092594</v>
      </c>
    </row>
    <row r="310" spans="1:20" ht="60" hidden="1" x14ac:dyDescent="0.2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11" t="s">
        <v>8307</v>
      </c>
      <c r="P310" t="s">
        <v>8308</v>
      </c>
      <c r="Q310">
        <f t="shared" si="16"/>
        <v>179</v>
      </c>
      <c r="R310">
        <f t="shared" si="17"/>
        <v>282.72000000000003</v>
      </c>
      <c r="S310" s="15">
        <f t="shared" si="18"/>
        <v>41725.082384259258</v>
      </c>
      <c r="T310" s="15">
        <f t="shared" si="19"/>
        <v>41755.082384259258</v>
      </c>
    </row>
    <row r="311" spans="1:20" ht="60" hidden="1" x14ac:dyDescent="0.2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11" t="s">
        <v>8317</v>
      </c>
      <c r="P311" t="s">
        <v>8329</v>
      </c>
      <c r="Q311">
        <f t="shared" si="16"/>
        <v>177</v>
      </c>
      <c r="R311">
        <f t="shared" si="17"/>
        <v>81.89</v>
      </c>
      <c r="S311" s="15">
        <f t="shared" si="18"/>
        <v>40235.900358796294</v>
      </c>
      <c r="T311" s="15">
        <f t="shared" si="19"/>
        <v>40296.78402777778</v>
      </c>
    </row>
    <row r="312" spans="1:20" hidden="1" x14ac:dyDescent="0.2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11" t="s">
        <v>8314</v>
      </c>
      <c r="P312" t="s">
        <v>8327</v>
      </c>
      <c r="Q312">
        <f t="shared" si="16"/>
        <v>177</v>
      </c>
      <c r="R312">
        <f t="shared" si="17"/>
        <v>97</v>
      </c>
      <c r="S312" s="15">
        <f t="shared" si="18"/>
        <v>42337.02039351852</v>
      </c>
      <c r="T312" s="15">
        <f t="shared" si="19"/>
        <v>42359.207638888889</v>
      </c>
    </row>
    <row r="313" spans="1:20" ht="30" hidden="1" x14ac:dyDescent="0.2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1" t="s">
        <v>8317</v>
      </c>
      <c r="P313" t="s">
        <v>8329</v>
      </c>
      <c r="Q313">
        <f t="shared" si="16"/>
        <v>176</v>
      </c>
      <c r="R313">
        <f t="shared" si="17"/>
        <v>91.19</v>
      </c>
      <c r="S313" s="15">
        <f t="shared" si="18"/>
        <v>41184.277986111112</v>
      </c>
      <c r="T313" s="15">
        <f t="shared" si="19"/>
        <v>41215.166666666664</v>
      </c>
    </row>
    <row r="314" spans="1:20" ht="60" hidden="1" x14ac:dyDescent="0.2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11" t="s">
        <v>8322</v>
      </c>
      <c r="P314" t="s">
        <v>8323</v>
      </c>
      <c r="Q314">
        <f t="shared" si="16"/>
        <v>176</v>
      </c>
      <c r="R314">
        <f t="shared" si="17"/>
        <v>56.64</v>
      </c>
      <c r="S314" s="15">
        <f t="shared" si="18"/>
        <v>41941.802384259259</v>
      </c>
      <c r="T314" s="15">
        <f t="shared" si="19"/>
        <v>41974.125</v>
      </c>
    </row>
    <row r="315" spans="1:20" ht="30" hidden="1" x14ac:dyDescent="0.2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11" t="s">
        <v>8311</v>
      </c>
      <c r="P315" t="s">
        <v>8328</v>
      </c>
      <c r="Q315">
        <f t="shared" si="16"/>
        <v>176</v>
      </c>
      <c r="R315">
        <f t="shared" si="17"/>
        <v>56</v>
      </c>
      <c r="S315" s="15">
        <f t="shared" si="18"/>
        <v>41002.958634259259</v>
      </c>
      <c r="T315" s="15">
        <f t="shared" si="19"/>
        <v>41032.958634259259</v>
      </c>
    </row>
    <row r="316" spans="1:20" ht="60" hidden="1" x14ac:dyDescent="0.2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11" t="s">
        <v>8311</v>
      </c>
      <c r="P316" t="s">
        <v>8319</v>
      </c>
      <c r="Q316">
        <f t="shared" si="16"/>
        <v>175</v>
      </c>
      <c r="R316">
        <f t="shared" si="17"/>
        <v>62.5</v>
      </c>
      <c r="S316" s="15">
        <f t="shared" si="18"/>
        <v>40723.068807870368</v>
      </c>
      <c r="T316" s="15">
        <f t="shared" si="19"/>
        <v>40746.068807870368</v>
      </c>
    </row>
    <row r="317" spans="1:20" ht="60" hidden="1" x14ac:dyDescent="0.2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11" t="s">
        <v>8314</v>
      </c>
      <c r="P317" t="s">
        <v>8315</v>
      </c>
      <c r="Q317">
        <f t="shared" si="16"/>
        <v>175</v>
      </c>
      <c r="R317">
        <f t="shared" si="17"/>
        <v>264.85000000000002</v>
      </c>
      <c r="S317" s="15">
        <f t="shared" si="18"/>
        <v>42341.818379629629</v>
      </c>
      <c r="T317" s="15">
        <f t="shared" si="19"/>
        <v>42370.166666666672</v>
      </c>
    </row>
    <row r="318" spans="1:20" ht="60" hidden="1" x14ac:dyDescent="0.2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11" t="s">
        <v>8314</v>
      </c>
      <c r="P318" t="s">
        <v>8315</v>
      </c>
      <c r="Q318">
        <f t="shared" si="16"/>
        <v>175</v>
      </c>
      <c r="R318">
        <f t="shared" si="17"/>
        <v>29.17</v>
      </c>
      <c r="S318" s="15">
        <f t="shared" si="18"/>
        <v>41889.768229166664</v>
      </c>
      <c r="T318" s="15">
        <f t="shared" si="19"/>
        <v>41919.768229166664</v>
      </c>
    </row>
    <row r="319" spans="1:20" ht="60" hidden="1" x14ac:dyDescent="0.2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11" t="s">
        <v>8314</v>
      </c>
      <c r="P319" t="s">
        <v>8315</v>
      </c>
      <c r="Q319">
        <f t="shared" si="16"/>
        <v>175</v>
      </c>
      <c r="R319">
        <f t="shared" si="17"/>
        <v>48.7</v>
      </c>
      <c r="S319" s="15">
        <f t="shared" si="18"/>
        <v>42493.219236111108</v>
      </c>
      <c r="T319" s="15">
        <f t="shared" si="19"/>
        <v>42531.125</v>
      </c>
    </row>
    <row r="320" spans="1:20" ht="60" hidden="1" x14ac:dyDescent="0.2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11" t="s">
        <v>8314</v>
      </c>
      <c r="P320" t="s">
        <v>8315</v>
      </c>
      <c r="Q320">
        <f t="shared" si="16"/>
        <v>175</v>
      </c>
      <c r="R320">
        <f t="shared" si="17"/>
        <v>68.06</v>
      </c>
      <c r="S320" s="15">
        <f t="shared" si="18"/>
        <v>42003.948425925926</v>
      </c>
      <c r="T320" s="15">
        <f t="shared" si="19"/>
        <v>42028.207638888889</v>
      </c>
    </row>
    <row r="321" spans="1:20" ht="60" hidden="1" x14ac:dyDescent="0.2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1" t="s">
        <v>8317</v>
      </c>
      <c r="P321" t="s">
        <v>8329</v>
      </c>
      <c r="Q321">
        <f t="shared" si="16"/>
        <v>174</v>
      </c>
      <c r="R321">
        <f t="shared" si="17"/>
        <v>86.14</v>
      </c>
      <c r="S321" s="15">
        <f t="shared" si="18"/>
        <v>42078.222187499996</v>
      </c>
      <c r="T321" s="15">
        <f t="shared" si="19"/>
        <v>42118.222187499996</v>
      </c>
    </row>
    <row r="322" spans="1:20" ht="60" hidden="1" x14ac:dyDescent="0.2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11" t="s">
        <v>8322</v>
      </c>
      <c r="P322" t="s">
        <v>8323</v>
      </c>
      <c r="Q322">
        <f t="shared" ref="Q322:Q385" si="20">ROUND(E322/D322*100,0)</f>
        <v>174</v>
      </c>
      <c r="R322">
        <f t="shared" ref="R322:R385" si="21">IFERROR(ROUND(E322/L322,2),0)</f>
        <v>32.32</v>
      </c>
      <c r="S322" s="15">
        <f t="shared" si="18"/>
        <v>42570.702986111108</v>
      </c>
      <c r="T322" s="15">
        <f t="shared" si="19"/>
        <v>42600.702986111108</v>
      </c>
    </row>
    <row r="323" spans="1:20" ht="45" hidden="1" x14ac:dyDescent="0.2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11" t="s">
        <v>8311</v>
      </c>
      <c r="P323" t="s">
        <v>8319</v>
      </c>
      <c r="Q323">
        <f t="shared" si="20"/>
        <v>174</v>
      </c>
      <c r="R323">
        <f t="shared" si="21"/>
        <v>51.85</v>
      </c>
      <c r="S323" s="15">
        <f t="shared" ref="S323:S386" si="22">(((J323/60)/60)/24)+DATE(1970,1,1)</f>
        <v>40626.834444444445</v>
      </c>
      <c r="T323" s="15">
        <f t="shared" ref="T323:T386" si="23">(((I323/60)/60)/24)+DATE(1970,1,1)</f>
        <v>40657.834444444445</v>
      </c>
    </row>
    <row r="324" spans="1:20" ht="60" hidden="1" x14ac:dyDescent="0.2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1" t="s">
        <v>8314</v>
      </c>
      <c r="P324" t="s">
        <v>8315</v>
      </c>
      <c r="Q324">
        <f t="shared" si="20"/>
        <v>174</v>
      </c>
      <c r="R324">
        <f t="shared" si="21"/>
        <v>68.84</v>
      </c>
      <c r="S324" s="15">
        <f t="shared" si="22"/>
        <v>42440.416504629626</v>
      </c>
      <c r="T324" s="15">
        <f t="shared" si="23"/>
        <v>42463.708333333328</v>
      </c>
    </row>
    <row r="325" spans="1:20" ht="60" hidden="1" x14ac:dyDescent="0.2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11" t="s">
        <v>8317</v>
      </c>
      <c r="P325" t="s">
        <v>8318</v>
      </c>
      <c r="Q325">
        <f t="shared" si="20"/>
        <v>173</v>
      </c>
      <c r="R325">
        <f t="shared" si="21"/>
        <v>86.67</v>
      </c>
      <c r="S325" s="15">
        <f t="shared" si="22"/>
        <v>41433.01829861111</v>
      </c>
      <c r="T325" s="15">
        <f t="shared" si="23"/>
        <v>41463.01829861111</v>
      </c>
    </row>
    <row r="326" spans="1:20" ht="30" hidden="1" x14ac:dyDescent="0.2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11" t="s">
        <v>8320</v>
      </c>
      <c r="P326" t="s">
        <v>8330</v>
      </c>
      <c r="Q326">
        <f t="shared" si="20"/>
        <v>173</v>
      </c>
      <c r="R326">
        <f t="shared" si="21"/>
        <v>32.07</v>
      </c>
      <c r="S326" s="15">
        <f t="shared" si="22"/>
        <v>41095.900694444441</v>
      </c>
      <c r="T326" s="15">
        <f t="shared" si="23"/>
        <v>41123.900694444441</v>
      </c>
    </row>
    <row r="327" spans="1:20" ht="45" hidden="1" x14ac:dyDescent="0.2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1" t="s">
        <v>8311</v>
      </c>
      <c r="P327" t="s">
        <v>8328</v>
      </c>
      <c r="Q327">
        <f t="shared" si="20"/>
        <v>173</v>
      </c>
      <c r="R327">
        <f t="shared" si="21"/>
        <v>49.34</v>
      </c>
      <c r="S327" s="15">
        <f t="shared" si="22"/>
        <v>42043.152650462958</v>
      </c>
      <c r="T327" s="15">
        <f t="shared" si="23"/>
        <v>42073.110983796301</v>
      </c>
    </row>
    <row r="328" spans="1:20" ht="60" hidden="1" x14ac:dyDescent="0.2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11" t="s">
        <v>8311</v>
      </c>
      <c r="P328" t="s">
        <v>8312</v>
      </c>
      <c r="Q328">
        <f t="shared" si="20"/>
        <v>173</v>
      </c>
      <c r="R328">
        <f t="shared" si="21"/>
        <v>100.47</v>
      </c>
      <c r="S328" s="15">
        <f t="shared" si="22"/>
        <v>40987.977060185185</v>
      </c>
      <c r="T328" s="15">
        <f t="shared" si="23"/>
        <v>41022.166666666664</v>
      </c>
    </row>
    <row r="329" spans="1:20" ht="60" hidden="1" x14ac:dyDescent="0.2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11" t="s">
        <v>8325</v>
      </c>
      <c r="P329" t="s">
        <v>8326</v>
      </c>
      <c r="Q329">
        <f t="shared" si="20"/>
        <v>173</v>
      </c>
      <c r="R329">
        <f t="shared" si="21"/>
        <v>75.13</v>
      </c>
      <c r="S329" s="15">
        <f t="shared" si="22"/>
        <v>42243.190057870372</v>
      </c>
      <c r="T329" s="15">
        <f t="shared" si="23"/>
        <v>42273.190057870372</v>
      </c>
    </row>
    <row r="330" spans="1:20" ht="60" hidden="1" x14ac:dyDescent="0.2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11" t="s">
        <v>8322</v>
      </c>
      <c r="P330" t="s">
        <v>8323</v>
      </c>
      <c r="Q330">
        <f t="shared" si="20"/>
        <v>172</v>
      </c>
      <c r="R330">
        <f t="shared" si="21"/>
        <v>174.21</v>
      </c>
      <c r="S330" s="15">
        <f t="shared" si="22"/>
        <v>42278.662037037036</v>
      </c>
      <c r="T330" s="15">
        <f t="shared" si="23"/>
        <v>42309.125</v>
      </c>
    </row>
    <row r="331" spans="1:20" ht="60" hidden="1" x14ac:dyDescent="0.2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11" t="s">
        <v>8311</v>
      </c>
      <c r="P331" t="s">
        <v>8328</v>
      </c>
      <c r="Q331">
        <f t="shared" si="20"/>
        <v>172</v>
      </c>
      <c r="R331">
        <f t="shared" si="21"/>
        <v>94.05</v>
      </c>
      <c r="S331" s="15">
        <f t="shared" si="22"/>
        <v>41879.130868055552</v>
      </c>
      <c r="T331" s="15">
        <f t="shared" si="23"/>
        <v>41909.130868055552</v>
      </c>
    </row>
    <row r="332" spans="1:20" ht="45" hidden="1" x14ac:dyDescent="0.2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11" t="s">
        <v>8307</v>
      </c>
      <c r="P332" t="s">
        <v>8316</v>
      </c>
      <c r="Q332">
        <f t="shared" si="20"/>
        <v>172</v>
      </c>
      <c r="R332">
        <f t="shared" si="21"/>
        <v>58.42</v>
      </c>
      <c r="S332" s="15">
        <f t="shared" si="22"/>
        <v>41982.143171296295</v>
      </c>
      <c r="T332" s="15">
        <f t="shared" si="23"/>
        <v>42013.143171296295</v>
      </c>
    </row>
    <row r="333" spans="1:20" ht="45" hidden="1" x14ac:dyDescent="0.2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11" t="s">
        <v>8314</v>
      </c>
      <c r="P333" t="s">
        <v>8327</v>
      </c>
      <c r="Q333">
        <f t="shared" si="20"/>
        <v>172</v>
      </c>
      <c r="R333">
        <f t="shared" si="21"/>
        <v>153.52000000000001</v>
      </c>
      <c r="S333" s="15">
        <f t="shared" si="22"/>
        <v>42090.912500000006</v>
      </c>
      <c r="T333" s="15">
        <f t="shared" si="23"/>
        <v>42150.912500000006</v>
      </c>
    </row>
    <row r="334" spans="1:20" ht="60" hidden="1" x14ac:dyDescent="0.2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1" t="s">
        <v>8314</v>
      </c>
      <c r="P334" t="s">
        <v>8315</v>
      </c>
      <c r="Q334">
        <f t="shared" si="20"/>
        <v>172</v>
      </c>
      <c r="R334">
        <f t="shared" si="21"/>
        <v>33.03</v>
      </c>
      <c r="S334" s="15">
        <f t="shared" si="22"/>
        <v>41806.605034722219</v>
      </c>
      <c r="T334" s="15">
        <f t="shared" si="23"/>
        <v>41836.605034722219</v>
      </c>
    </row>
    <row r="335" spans="1:20" ht="60" hidden="1" x14ac:dyDescent="0.2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11" t="s">
        <v>8311</v>
      </c>
      <c r="P335" t="s">
        <v>8312</v>
      </c>
      <c r="Q335">
        <f t="shared" si="20"/>
        <v>171</v>
      </c>
      <c r="R335">
        <f t="shared" si="21"/>
        <v>62.87</v>
      </c>
      <c r="S335" s="15">
        <f t="shared" si="22"/>
        <v>42720.066192129627</v>
      </c>
      <c r="T335" s="15">
        <f t="shared" si="23"/>
        <v>42750.066192129627</v>
      </c>
    </row>
    <row r="336" spans="1:20" ht="45" hidden="1" x14ac:dyDescent="0.2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11" t="s">
        <v>8311</v>
      </c>
      <c r="P336" t="s">
        <v>8328</v>
      </c>
      <c r="Q336">
        <f t="shared" si="20"/>
        <v>171</v>
      </c>
      <c r="R336">
        <f t="shared" si="21"/>
        <v>35.840000000000003</v>
      </c>
      <c r="S336" s="15">
        <f t="shared" si="22"/>
        <v>40670.507326388892</v>
      </c>
      <c r="T336" s="15">
        <f t="shared" si="23"/>
        <v>40709.165972222225</v>
      </c>
    </row>
    <row r="337" spans="1:20" ht="60" hidden="1" x14ac:dyDescent="0.2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11" t="s">
        <v>8309</v>
      </c>
      <c r="P337" t="s">
        <v>8310</v>
      </c>
      <c r="Q337">
        <f t="shared" si="20"/>
        <v>171</v>
      </c>
      <c r="R337">
        <f t="shared" si="21"/>
        <v>25.43</v>
      </c>
      <c r="S337" s="15">
        <f t="shared" si="22"/>
        <v>41484.664247685185</v>
      </c>
      <c r="T337" s="15">
        <f t="shared" si="23"/>
        <v>41520.166666666664</v>
      </c>
    </row>
    <row r="338" spans="1:20" ht="45" hidden="1" x14ac:dyDescent="0.2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11" t="s">
        <v>8311</v>
      </c>
      <c r="P338" t="s">
        <v>8328</v>
      </c>
      <c r="Q338">
        <f t="shared" si="20"/>
        <v>171</v>
      </c>
      <c r="R338">
        <f t="shared" si="21"/>
        <v>46.18</v>
      </c>
      <c r="S338" s="15">
        <f t="shared" si="22"/>
        <v>41605.868449074071</v>
      </c>
      <c r="T338" s="15">
        <f t="shared" si="23"/>
        <v>41639.291666666664</v>
      </c>
    </row>
    <row r="339" spans="1:20" ht="30" hidden="1" x14ac:dyDescent="0.2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11" t="s">
        <v>8311</v>
      </c>
      <c r="P339" t="s">
        <v>8328</v>
      </c>
      <c r="Q339">
        <f t="shared" si="20"/>
        <v>171</v>
      </c>
      <c r="R339">
        <f t="shared" si="21"/>
        <v>31.34</v>
      </c>
      <c r="S339" s="15">
        <f t="shared" si="22"/>
        <v>41088.691493055558</v>
      </c>
      <c r="T339" s="15">
        <f t="shared" si="23"/>
        <v>41133.691493055558</v>
      </c>
    </row>
    <row r="340" spans="1:20" ht="30" hidden="1" x14ac:dyDescent="0.2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11" t="s">
        <v>8307</v>
      </c>
      <c r="P340" t="s">
        <v>8334</v>
      </c>
      <c r="Q340">
        <f t="shared" si="20"/>
        <v>171</v>
      </c>
      <c r="R340">
        <f t="shared" si="21"/>
        <v>60.96</v>
      </c>
      <c r="S340" s="15">
        <f t="shared" si="22"/>
        <v>42275.588715277772</v>
      </c>
      <c r="T340" s="15">
        <f t="shared" si="23"/>
        <v>42317.60555555555</v>
      </c>
    </row>
    <row r="341" spans="1:20" ht="45" hidden="1" x14ac:dyDescent="0.2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11" t="s">
        <v>8314</v>
      </c>
      <c r="P341" t="s">
        <v>8315</v>
      </c>
      <c r="Q341">
        <f t="shared" si="20"/>
        <v>171</v>
      </c>
      <c r="R341">
        <f t="shared" si="21"/>
        <v>8.57</v>
      </c>
      <c r="S341" s="15">
        <f t="shared" si="22"/>
        <v>42425.730671296296</v>
      </c>
      <c r="T341" s="15">
        <f t="shared" si="23"/>
        <v>42442.5</v>
      </c>
    </row>
    <row r="342" spans="1:20" ht="45" hidden="1" x14ac:dyDescent="0.2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1" t="s">
        <v>8314</v>
      </c>
      <c r="P342" t="s">
        <v>8315</v>
      </c>
      <c r="Q342">
        <f t="shared" si="20"/>
        <v>171</v>
      </c>
      <c r="R342">
        <f t="shared" si="21"/>
        <v>52.17</v>
      </c>
      <c r="S342" s="15">
        <f t="shared" si="22"/>
        <v>42452.916481481487</v>
      </c>
      <c r="T342" s="15">
        <f t="shared" si="23"/>
        <v>42473.554166666669</v>
      </c>
    </row>
    <row r="343" spans="1:20" ht="45" hidden="1" x14ac:dyDescent="0.2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11" t="s">
        <v>8314</v>
      </c>
      <c r="P343" t="s">
        <v>8315</v>
      </c>
      <c r="Q343">
        <f t="shared" si="20"/>
        <v>171</v>
      </c>
      <c r="R343">
        <f t="shared" si="21"/>
        <v>68.25</v>
      </c>
      <c r="S343" s="15">
        <f t="shared" si="22"/>
        <v>42532.052523148144</v>
      </c>
      <c r="T343" s="15">
        <f t="shared" si="23"/>
        <v>42560.166666666672</v>
      </c>
    </row>
    <row r="344" spans="1:20" ht="60" hidden="1" x14ac:dyDescent="0.2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11" t="s">
        <v>8314</v>
      </c>
      <c r="P344" t="s">
        <v>8315</v>
      </c>
      <c r="Q344">
        <f t="shared" si="20"/>
        <v>171</v>
      </c>
      <c r="R344">
        <f t="shared" si="21"/>
        <v>44.91</v>
      </c>
      <c r="S344" s="15">
        <f t="shared" si="22"/>
        <v>42283.864351851851</v>
      </c>
      <c r="T344" s="15">
        <f t="shared" si="23"/>
        <v>42313.906018518523</v>
      </c>
    </row>
    <row r="345" spans="1:20" ht="60" hidden="1" x14ac:dyDescent="0.2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11" t="s">
        <v>8317</v>
      </c>
      <c r="P345" t="s">
        <v>8329</v>
      </c>
      <c r="Q345">
        <f t="shared" si="20"/>
        <v>170</v>
      </c>
      <c r="R345">
        <f t="shared" si="21"/>
        <v>90.58</v>
      </c>
      <c r="S345" s="15">
        <f t="shared" si="22"/>
        <v>42261.500243055561</v>
      </c>
      <c r="T345" s="15">
        <f t="shared" si="23"/>
        <v>42291.500243055561</v>
      </c>
    </row>
    <row r="346" spans="1:20" ht="60" hidden="1" x14ac:dyDescent="0.2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11" t="s">
        <v>8311</v>
      </c>
      <c r="P346" t="s">
        <v>8312</v>
      </c>
      <c r="Q346">
        <f t="shared" si="20"/>
        <v>170</v>
      </c>
      <c r="R346">
        <f t="shared" si="21"/>
        <v>39.97</v>
      </c>
      <c r="S346" s="15">
        <f t="shared" si="22"/>
        <v>40379.23096064815</v>
      </c>
      <c r="T346" s="15">
        <f t="shared" si="23"/>
        <v>40393.082638888889</v>
      </c>
    </row>
    <row r="347" spans="1:20" ht="60" hidden="1" x14ac:dyDescent="0.2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11" t="s">
        <v>8307</v>
      </c>
      <c r="P347" t="s">
        <v>8316</v>
      </c>
      <c r="Q347">
        <f t="shared" si="20"/>
        <v>170</v>
      </c>
      <c r="R347">
        <f t="shared" si="21"/>
        <v>47.18</v>
      </c>
      <c r="S347" s="15">
        <f t="shared" si="22"/>
        <v>42453.49726851852</v>
      </c>
      <c r="T347" s="15">
        <f t="shared" si="23"/>
        <v>42490.5</v>
      </c>
    </row>
    <row r="348" spans="1:20" ht="45" hidden="1" x14ac:dyDescent="0.2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11" t="s">
        <v>8307</v>
      </c>
      <c r="P348" t="s">
        <v>8308</v>
      </c>
      <c r="Q348">
        <f t="shared" si="20"/>
        <v>170</v>
      </c>
      <c r="R348">
        <f t="shared" si="21"/>
        <v>67.42</v>
      </c>
      <c r="S348" s="15">
        <f t="shared" si="22"/>
        <v>41351.541377314818</v>
      </c>
      <c r="T348" s="15">
        <f t="shared" si="23"/>
        <v>41386.541377314818</v>
      </c>
    </row>
    <row r="349" spans="1:20" ht="45" hidden="1" x14ac:dyDescent="0.2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1" t="s">
        <v>8314</v>
      </c>
      <c r="P349" t="s">
        <v>8315</v>
      </c>
      <c r="Q349">
        <f t="shared" si="20"/>
        <v>170</v>
      </c>
      <c r="R349">
        <f t="shared" si="21"/>
        <v>64.760000000000005</v>
      </c>
      <c r="S349" s="15">
        <f t="shared" si="22"/>
        <v>42019.959837962961</v>
      </c>
      <c r="T349" s="15">
        <f t="shared" si="23"/>
        <v>42034.959837962961</v>
      </c>
    </row>
    <row r="350" spans="1:20" ht="60" hidden="1" x14ac:dyDescent="0.2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11" t="s">
        <v>8314</v>
      </c>
      <c r="P350" t="s">
        <v>8315</v>
      </c>
      <c r="Q350">
        <f t="shared" si="20"/>
        <v>170</v>
      </c>
      <c r="R350">
        <f t="shared" si="21"/>
        <v>84.29</v>
      </c>
      <c r="S350" s="15">
        <f t="shared" si="22"/>
        <v>42768.425370370373</v>
      </c>
      <c r="T350" s="15">
        <f t="shared" si="23"/>
        <v>42798.425370370373</v>
      </c>
    </row>
    <row r="351" spans="1:20" ht="45" hidden="1" x14ac:dyDescent="0.2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1" t="s">
        <v>8309</v>
      </c>
      <c r="P351" t="s">
        <v>8310</v>
      </c>
      <c r="Q351">
        <f t="shared" si="20"/>
        <v>169</v>
      </c>
      <c r="R351">
        <f t="shared" si="21"/>
        <v>32.82</v>
      </c>
      <c r="S351" s="15">
        <f t="shared" si="22"/>
        <v>41336.703298611108</v>
      </c>
      <c r="T351" s="15">
        <f t="shared" si="23"/>
        <v>41366.661631944444</v>
      </c>
    </row>
    <row r="352" spans="1:20" ht="60" hidden="1" x14ac:dyDescent="0.2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1" t="s">
        <v>8314</v>
      </c>
      <c r="P352" t="s">
        <v>8315</v>
      </c>
      <c r="Q352">
        <f t="shared" si="20"/>
        <v>169</v>
      </c>
      <c r="R352">
        <f t="shared" si="21"/>
        <v>45.62</v>
      </c>
      <c r="S352" s="15">
        <f t="shared" si="22"/>
        <v>41881.361342592594</v>
      </c>
      <c r="T352" s="15">
        <f t="shared" si="23"/>
        <v>41911.361342592594</v>
      </c>
    </row>
    <row r="353" spans="1:20" ht="30" hidden="1" x14ac:dyDescent="0.2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1" t="s">
        <v>8307</v>
      </c>
      <c r="P353" t="s">
        <v>8308</v>
      </c>
      <c r="Q353">
        <f t="shared" si="20"/>
        <v>168</v>
      </c>
      <c r="R353">
        <f t="shared" si="21"/>
        <v>76.14</v>
      </c>
      <c r="S353" s="15">
        <f t="shared" si="22"/>
        <v>41179.098530092589</v>
      </c>
      <c r="T353" s="15">
        <f t="shared" si="23"/>
        <v>41209.098530092589</v>
      </c>
    </row>
    <row r="354" spans="1:20" ht="30" hidden="1" x14ac:dyDescent="0.2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11" t="s">
        <v>8307</v>
      </c>
      <c r="P354" t="s">
        <v>8308</v>
      </c>
      <c r="Q354">
        <f t="shared" si="20"/>
        <v>168</v>
      </c>
      <c r="R354">
        <f t="shared" si="21"/>
        <v>10.51</v>
      </c>
      <c r="S354" s="15">
        <f t="shared" si="22"/>
        <v>42026.370717592596</v>
      </c>
      <c r="T354" s="15">
        <f t="shared" si="23"/>
        <v>42065.833333333328</v>
      </c>
    </row>
    <row r="355" spans="1:20" ht="60" hidden="1" x14ac:dyDescent="0.2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1" t="s">
        <v>8325</v>
      </c>
      <c r="P355" t="s">
        <v>8326</v>
      </c>
      <c r="Q355">
        <f t="shared" si="20"/>
        <v>168</v>
      </c>
      <c r="R355">
        <f t="shared" si="21"/>
        <v>75.67</v>
      </c>
      <c r="S355" s="15">
        <f t="shared" si="22"/>
        <v>42670.602673611109</v>
      </c>
      <c r="T355" s="15">
        <f t="shared" si="23"/>
        <v>42700.64434027778</v>
      </c>
    </row>
    <row r="356" spans="1:20" ht="30" hidden="1" x14ac:dyDescent="0.2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11" t="s">
        <v>8314</v>
      </c>
      <c r="P356" t="s">
        <v>8327</v>
      </c>
      <c r="Q356">
        <f t="shared" si="20"/>
        <v>168</v>
      </c>
      <c r="R356">
        <f t="shared" si="21"/>
        <v>84.86</v>
      </c>
      <c r="S356" s="15">
        <f t="shared" si="22"/>
        <v>42567.264178240745</v>
      </c>
      <c r="T356" s="15">
        <f t="shared" si="23"/>
        <v>42597.264178240745</v>
      </c>
    </row>
    <row r="357" spans="1:20" ht="45" hidden="1" x14ac:dyDescent="0.2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11" t="s">
        <v>8317</v>
      </c>
      <c r="P357" t="s">
        <v>8331</v>
      </c>
      <c r="Q357">
        <f t="shared" si="20"/>
        <v>167</v>
      </c>
      <c r="R357">
        <f t="shared" si="21"/>
        <v>59.46</v>
      </c>
      <c r="S357" s="15">
        <f t="shared" si="22"/>
        <v>42098.291828703703</v>
      </c>
      <c r="T357" s="15">
        <f t="shared" si="23"/>
        <v>42122</v>
      </c>
    </row>
    <row r="358" spans="1:20" ht="45" hidden="1" x14ac:dyDescent="0.2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11" t="s">
        <v>8311</v>
      </c>
      <c r="P358" t="s">
        <v>8312</v>
      </c>
      <c r="Q358">
        <f t="shared" si="20"/>
        <v>167</v>
      </c>
      <c r="R358">
        <f t="shared" si="21"/>
        <v>17.239999999999998</v>
      </c>
      <c r="S358" s="15">
        <f t="shared" si="22"/>
        <v>42498.341122685189</v>
      </c>
      <c r="T358" s="15">
        <f t="shared" si="23"/>
        <v>42533.229166666672</v>
      </c>
    </row>
    <row r="359" spans="1:20" ht="45" hidden="1" x14ac:dyDescent="0.2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11" t="s">
        <v>8311</v>
      </c>
      <c r="P359" t="s">
        <v>8312</v>
      </c>
      <c r="Q359">
        <f t="shared" si="20"/>
        <v>167</v>
      </c>
      <c r="R359">
        <f t="shared" si="21"/>
        <v>75.77</v>
      </c>
      <c r="S359" s="15">
        <f t="shared" si="22"/>
        <v>40516.087627314817</v>
      </c>
      <c r="T359" s="15">
        <f t="shared" si="23"/>
        <v>40564.916666666664</v>
      </c>
    </row>
    <row r="360" spans="1:20" ht="60" hidden="1" x14ac:dyDescent="0.2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11" t="s">
        <v>8307</v>
      </c>
      <c r="P360" t="s">
        <v>8308</v>
      </c>
      <c r="Q360">
        <f t="shared" si="20"/>
        <v>167</v>
      </c>
      <c r="R360">
        <f t="shared" si="21"/>
        <v>99.46</v>
      </c>
      <c r="S360" s="15">
        <f t="shared" si="22"/>
        <v>41946.674108796295</v>
      </c>
      <c r="T360" s="15">
        <f t="shared" si="23"/>
        <v>41976.166666666672</v>
      </c>
    </row>
    <row r="361" spans="1:20" ht="60" hidden="1" x14ac:dyDescent="0.2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11" t="s">
        <v>8311</v>
      </c>
      <c r="P361" t="s">
        <v>8312</v>
      </c>
      <c r="Q361">
        <f t="shared" si="20"/>
        <v>166</v>
      </c>
      <c r="R361">
        <f t="shared" si="21"/>
        <v>31.82</v>
      </c>
      <c r="S361" s="15">
        <f t="shared" si="22"/>
        <v>41547.662997685184</v>
      </c>
      <c r="T361" s="15">
        <f t="shared" si="23"/>
        <v>41576.662997685184</v>
      </c>
    </row>
    <row r="362" spans="1:20" ht="45" hidden="1" x14ac:dyDescent="0.2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11" t="s">
        <v>8322</v>
      </c>
      <c r="P362" t="s">
        <v>8323</v>
      </c>
      <c r="Q362">
        <f t="shared" si="20"/>
        <v>166</v>
      </c>
      <c r="R362">
        <f t="shared" si="21"/>
        <v>97.73</v>
      </c>
      <c r="S362" s="15">
        <f t="shared" si="22"/>
        <v>42163.583599537036</v>
      </c>
      <c r="T362" s="15">
        <f t="shared" si="23"/>
        <v>42193.583599537036</v>
      </c>
    </row>
    <row r="363" spans="1:20" ht="60" hidden="1" x14ac:dyDescent="0.2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1" t="s">
        <v>8311</v>
      </c>
      <c r="P363" t="s">
        <v>8328</v>
      </c>
      <c r="Q363">
        <f t="shared" si="20"/>
        <v>166</v>
      </c>
      <c r="R363">
        <f t="shared" si="21"/>
        <v>46.65</v>
      </c>
      <c r="S363" s="15">
        <f t="shared" si="22"/>
        <v>40299.239953703705</v>
      </c>
      <c r="T363" s="15">
        <f t="shared" si="23"/>
        <v>40330.207638888889</v>
      </c>
    </row>
    <row r="364" spans="1:20" ht="45" hidden="1" x14ac:dyDescent="0.2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11" t="s">
        <v>8307</v>
      </c>
      <c r="P364" t="s">
        <v>8316</v>
      </c>
      <c r="Q364">
        <f t="shared" si="20"/>
        <v>166</v>
      </c>
      <c r="R364">
        <f t="shared" si="21"/>
        <v>31.96</v>
      </c>
      <c r="S364" s="15">
        <f t="shared" si="22"/>
        <v>42639.549479166672</v>
      </c>
      <c r="T364" s="15">
        <f t="shared" si="23"/>
        <v>42655.549479166672</v>
      </c>
    </row>
    <row r="365" spans="1:20" ht="60" hidden="1" x14ac:dyDescent="0.2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11" t="s">
        <v>8314</v>
      </c>
      <c r="P365" t="s">
        <v>8327</v>
      </c>
      <c r="Q365">
        <f t="shared" si="20"/>
        <v>166</v>
      </c>
      <c r="R365">
        <f t="shared" si="21"/>
        <v>177.02</v>
      </c>
      <c r="S365" s="15">
        <f t="shared" si="22"/>
        <v>41975.901180555549</v>
      </c>
      <c r="T365" s="15">
        <f t="shared" si="23"/>
        <v>42004.890277777777</v>
      </c>
    </row>
    <row r="366" spans="1:20" ht="60" hidden="1" x14ac:dyDescent="0.2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1" t="s">
        <v>8317</v>
      </c>
      <c r="P366" t="s">
        <v>8331</v>
      </c>
      <c r="Q366">
        <f t="shared" si="20"/>
        <v>165</v>
      </c>
      <c r="R366">
        <f t="shared" si="21"/>
        <v>59.96</v>
      </c>
      <c r="S366" s="15">
        <f t="shared" si="22"/>
        <v>41791.713252314818</v>
      </c>
      <c r="T366" s="15">
        <f t="shared" si="23"/>
        <v>41836.125</v>
      </c>
    </row>
    <row r="367" spans="1:20" ht="60" hidden="1" x14ac:dyDescent="0.2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1" t="s">
        <v>8322</v>
      </c>
      <c r="P367" t="s">
        <v>8323</v>
      </c>
      <c r="Q367">
        <f t="shared" si="20"/>
        <v>165</v>
      </c>
      <c r="R367">
        <f t="shared" si="21"/>
        <v>81.099999999999994</v>
      </c>
      <c r="S367" s="15">
        <f t="shared" si="22"/>
        <v>42405.67260416667</v>
      </c>
      <c r="T367" s="15">
        <f t="shared" si="23"/>
        <v>42425.67260416667</v>
      </c>
    </row>
    <row r="368" spans="1:20" ht="60" hidden="1" x14ac:dyDescent="0.2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11" t="s">
        <v>8307</v>
      </c>
      <c r="P368" t="s">
        <v>8316</v>
      </c>
      <c r="Q368">
        <f t="shared" si="20"/>
        <v>164</v>
      </c>
      <c r="R368">
        <f t="shared" si="21"/>
        <v>10.039999999999999</v>
      </c>
      <c r="S368" s="15">
        <f t="shared" si="22"/>
        <v>42024.86513888889</v>
      </c>
      <c r="T368" s="15">
        <f t="shared" si="23"/>
        <v>42054.86513888889</v>
      </c>
    </row>
    <row r="369" spans="1:20" ht="45" hidden="1" x14ac:dyDescent="0.2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11" t="s">
        <v>8314</v>
      </c>
      <c r="P369" t="s">
        <v>8315</v>
      </c>
      <c r="Q369">
        <f t="shared" si="20"/>
        <v>164</v>
      </c>
      <c r="R369">
        <f t="shared" si="21"/>
        <v>70.290000000000006</v>
      </c>
      <c r="S369" s="15">
        <f t="shared" si="22"/>
        <v>42311.711979166663</v>
      </c>
      <c r="T369" s="15">
        <f t="shared" si="23"/>
        <v>42341.708333333328</v>
      </c>
    </row>
    <row r="370" spans="1:20" hidden="1" x14ac:dyDescent="0.2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1" t="s">
        <v>8320</v>
      </c>
      <c r="P370" t="s">
        <v>8321</v>
      </c>
      <c r="Q370">
        <f t="shared" si="20"/>
        <v>163</v>
      </c>
      <c r="R370">
        <f t="shared" si="21"/>
        <v>34.869999999999997</v>
      </c>
      <c r="S370" s="15">
        <f t="shared" si="22"/>
        <v>41291.661550925928</v>
      </c>
      <c r="T370" s="15">
        <f t="shared" si="23"/>
        <v>41321.661550925928</v>
      </c>
    </row>
    <row r="371" spans="1:20" ht="60" hidden="1" x14ac:dyDescent="0.2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11" t="s">
        <v>8309</v>
      </c>
      <c r="P371" t="s">
        <v>8310</v>
      </c>
      <c r="Q371">
        <f t="shared" si="20"/>
        <v>163</v>
      </c>
      <c r="R371">
        <f t="shared" si="21"/>
        <v>27.1</v>
      </c>
      <c r="S371" s="15">
        <f t="shared" si="22"/>
        <v>40906.787581018521</v>
      </c>
      <c r="T371" s="15">
        <f t="shared" si="23"/>
        <v>40936.787581018521</v>
      </c>
    </row>
    <row r="372" spans="1:20" ht="60" hidden="1" x14ac:dyDescent="0.2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11" t="s">
        <v>8314</v>
      </c>
      <c r="P372" t="s">
        <v>8315</v>
      </c>
      <c r="Q372">
        <f t="shared" si="20"/>
        <v>163</v>
      </c>
      <c r="R372">
        <f t="shared" si="21"/>
        <v>95.59</v>
      </c>
      <c r="S372" s="15">
        <f t="shared" si="22"/>
        <v>42097.786493055552</v>
      </c>
      <c r="T372" s="15">
        <f t="shared" si="23"/>
        <v>42127.952083333337</v>
      </c>
    </row>
    <row r="373" spans="1:20" ht="60" hidden="1" x14ac:dyDescent="0.2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11" t="s">
        <v>8314</v>
      </c>
      <c r="P373" t="s">
        <v>8315</v>
      </c>
      <c r="Q373">
        <f t="shared" si="20"/>
        <v>163</v>
      </c>
      <c r="R373">
        <f t="shared" si="21"/>
        <v>58.1</v>
      </c>
      <c r="S373" s="15">
        <f t="shared" si="22"/>
        <v>40644.159259259257</v>
      </c>
      <c r="T373" s="15">
        <f t="shared" si="23"/>
        <v>40666.165972222225</v>
      </c>
    </row>
    <row r="374" spans="1:20" ht="45" hidden="1" x14ac:dyDescent="0.2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1" t="s">
        <v>8311</v>
      </c>
      <c r="P374" t="s">
        <v>8312</v>
      </c>
      <c r="Q374">
        <f t="shared" si="20"/>
        <v>162</v>
      </c>
      <c r="R374">
        <f t="shared" si="21"/>
        <v>62.52</v>
      </c>
      <c r="S374" s="15">
        <f t="shared" si="22"/>
        <v>41458.867905092593</v>
      </c>
      <c r="T374" s="15">
        <f t="shared" si="23"/>
        <v>41493.867905092593</v>
      </c>
    </row>
    <row r="375" spans="1:20" ht="60" hidden="1" x14ac:dyDescent="0.2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1" t="s">
        <v>8322</v>
      </c>
      <c r="P375" t="s">
        <v>8323</v>
      </c>
      <c r="Q375">
        <f t="shared" si="20"/>
        <v>162</v>
      </c>
      <c r="R375">
        <f t="shared" si="21"/>
        <v>39.51</v>
      </c>
      <c r="S375" s="15">
        <f t="shared" si="22"/>
        <v>41948.56658564815</v>
      </c>
      <c r="T375" s="15">
        <f t="shared" si="23"/>
        <v>41979.25</v>
      </c>
    </row>
    <row r="376" spans="1:20" ht="45" hidden="1" x14ac:dyDescent="0.2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1" t="s">
        <v>8314</v>
      </c>
      <c r="P376" t="s">
        <v>8315</v>
      </c>
      <c r="Q376">
        <f t="shared" si="20"/>
        <v>162</v>
      </c>
      <c r="R376">
        <f t="shared" si="21"/>
        <v>52.35</v>
      </c>
      <c r="S376" s="15">
        <f t="shared" si="22"/>
        <v>42203.432129629626</v>
      </c>
      <c r="T376" s="15">
        <f t="shared" si="23"/>
        <v>42233.432129629626</v>
      </c>
    </row>
    <row r="377" spans="1:20" ht="45" hidden="1" x14ac:dyDescent="0.2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11" t="s">
        <v>8322</v>
      </c>
      <c r="P377" t="s">
        <v>8323</v>
      </c>
      <c r="Q377">
        <f t="shared" si="20"/>
        <v>161</v>
      </c>
      <c r="R377">
        <f t="shared" si="21"/>
        <v>37.78</v>
      </c>
      <c r="S377" s="15">
        <f t="shared" si="22"/>
        <v>42711.700694444444</v>
      </c>
      <c r="T377" s="15">
        <f t="shared" si="23"/>
        <v>42732.700694444444</v>
      </c>
    </row>
    <row r="378" spans="1:20" ht="45" hidden="1" x14ac:dyDescent="0.2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1" t="s">
        <v>8311</v>
      </c>
      <c r="P378" t="s">
        <v>8319</v>
      </c>
      <c r="Q378">
        <f t="shared" si="20"/>
        <v>161</v>
      </c>
      <c r="R378">
        <f t="shared" si="21"/>
        <v>41.04</v>
      </c>
      <c r="S378" s="15">
        <f t="shared" si="22"/>
        <v>41331.253159722226</v>
      </c>
      <c r="T378" s="15">
        <f t="shared" si="23"/>
        <v>41361.211493055554</v>
      </c>
    </row>
    <row r="379" spans="1:20" ht="60" hidden="1" x14ac:dyDescent="0.2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11" t="s">
        <v>8307</v>
      </c>
      <c r="P379" t="s">
        <v>8308</v>
      </c>
      <c r="Q379">
        <f t="shared" si="20"/>
        <v>161</v>
      </c>
      <c r="R379">
        <f t="shared" si="21"/>
        <v>457.39</v>
      </c>
      <c r="S379" s="15">
        <f t="shared" si="22"/>
        <v>42136.420752314814</v>
      </c>
      <c r="T379" s="15">
        <f t="shared" si="23"/>
        <v>42166.420752314814</v>
      </c>
    </row>
    <row r="380" spans="1:20" ht="45" hidden="1" x14ac:dyDescent="0.2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1" t="s">
        <v>8311</v>
      </c>
      <c r="P380" t="s">
        <v>8312</v>
      </c>
      <c r="Q380">
        <f t="shared" si="20"/>
        <v>161</v>
      </c>
      <c r="R380">
        <f t="shared" si="21"/>
        <v>76.86</v>
      </c>
      <c r="S380" s="15">
        <f t="shared" si="22"/>
        <v>42075.171203703707</v>
      </c>
      <c r="T380" s="15">
        <f t="shared" si="23"/>
        <v>42105.171203703707</v>
      </c>
    </row>
    <row r="381" spans="1:20" ht="45" hidden="1" x14ac:dyDescent="0.2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11" t="s">
        <v>8314</v>
      </c>
      <c r="P381" t="s">
        <v>8315</v>
      </c>
      <c r="Q381">
        <f t="shared" si="20"/>
        <v>161</v>
      </c>
      <c r="R381">
        <f t="shared" si="21"/>
        <v>57.5</v>
      </c>
      <c r="S381" s="15">
        <f t="shared" si="22"/>
        <v>42446.943831018521</v>
      </c>
      <c r="T381" s="15">
        <f t="shared" si="23"/>
        <v>42476.943831018521</v>
      </c>
    </row>
    <row r="382" spans="1:20" ht="45" hidden="1" x14ac:dyDescent="0.2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11" t="s">
        <v>8317</v>
      </c>
      <c r="P382" t="s">
        <v>8331</v>
      </c>
      <c r="Q382">
        <f t="shared" si="20"/>
        <v>160</v>
      </c>
      <c r="R382">
        <f t="shared" si="21"/>
        <v>109.78</v>
      </c>
      <c r="S382" s="15">
        <f t="shared" si="22"/>
        <v>42508.677187499998</v>
      </c>
      <c r="T382" s="15">
        <f t="shared" si="23"/>
        <v>42544.852083333331</v>
      </c>
    </row>
    <row r="383" spans="1:20" ht="60" hidden="1" x14ac:dyDescent="0.2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11" t="s">
        <v>8320</v>
      </c>
      <c r="P383" t="s">
        <v>8330</v>
      </c>
      <c r="Q383">
        <f t="shared" si="20"/>
        <v>160</v>
      </c>
      <c r="R383">
        <f t="shared" si="21"/>
        <v>4.92</v>
      </c>
      <c r="S383" s="15">
        <f t="shared" si="22"/>
        <v>41486.424317129626</v>
      </c>
      <c r="T383" s="15">
        <f t="shared" si="23"/>
        <v>41546.424317129626</v>
      </c>
    </row>
    <row r="384" spans="1:20" ht="30" hidden="1" x14ac:dyDescent="0.2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11" t="s">
        <v>8311</v>
      </c>
      <c r="P384" t="s">
        <v>8312</v>
      </c>
      <c r="Q384">
        <f t="shared" si="20"/>
        <v>160</v>
      </c>
      <c r="R384">
        <f t="shared" si="21"/>
        <v>25</v>
      </c>
      <c r="S384" s="15">
        <f t="shared" si="22"/>
        <v>41080.960243055553</v>
      </c>
      <c r="T384" s="15">
        <f t="shared" si="23"/>
        <v>41110.960243055553</v>
      </c>
    </row>
    <row r="385" spans="1:20" ht="60" hidden="1" x14ac:dyDescent="0.2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11" t="s">
        <v>8314</v>
      </c>
      <c r="P385" t="s">
        <v>8315</v>
      </c>
      <c r="Q385">
        <f t="shared" si="20"/>
        <v>160</v>
      </c>
      <c r="R385">
        <f t="shared" si="21"/>
        <v>60.3</v>
      </c>
      <c r="S385" s="15">
        <f t="shared" si="22"/>
        <v>41940.69158564815</v>
      </c>
      <c r="T385" s="15">
        <f t="shared" si="23"/>
        <v>41969.332638888889</v>
      </c>
    </row>
    <row r="386" spans="1:20" ht="45" hidden="1" x14ac:dyDescent="0.2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11" t="s">
        <v>8314</v>
      </c>
      <c r="P386" t="s">
        <v>8315</v>
      </c>
      <c r="Q386">
        <f t="shared" ref="Q386:Q449" si="24">ROUND(E386/D386*100,0)</f>
        <v>160</v>
      </c>
      <c r="R386">
        <f t="shared" ref="R386:R449" si="25">IFERROR(ROUND(E386/L386,2),0)</f>
        <v>40.29</v>
      </c>
      <c r="S386" s="15">
        <f t="shared" si="22"/>
        <v>41793.668761574074</v>
      </c>
      <c r="T386" s="15">
        <f t="shared" si="23"/>
        <v>41823.668761574074</v>
      </c>
    </row>
    <row r="387" spans="1:20" ht="60" hidden="1" x14ac:dyDescent="0.2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11" t="s">
        <v>8314</v>
      </c>
      <c r="P387" t="s">
        <v>8315</v>
      </c>
      <c r="Q387">
        <f t="shared" si="24"/>
        <v>160</v>
      </c>
      <c r="R387">
        <f t="shared" si="25"/>
        <v>40</v>
      </c>
      <c r="S387" s="15">
        <f t="shared" ref="S387:S450" si="26">(((J387/60)/60)/24)+DATE(1970,1,1)</f>
        <v>42460.94222222222</v>
      </c>
      <c r="T387" s="15">
        <f t="shared" ref="T387:T450" si="27">(((I387/60)/60)/24)+DATE(1970,1,1)</f>
        <v>42481.94222222222</v>
      </c>
    </row>
    <row r="388" spans="1:20" ht="45" hidden="1" x14ac:dyDescent="0.2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1" t="s">
        <v>8322</v>
      </c>
      <c r="P388" t="s">
        <v>8323</v>
      </c>
      <c r="Q388">
        <f t="shared" si="24"/>
        <v>159</v>
      </c>
      <c r="R388">
        <f t="shared" si="25"/>
        <v>102.86</v>
      </c>
      <c r="S388" s="15">
        <f t="shared" si="26"/>
        <v>42633.461956018517</v>
      </c>
      <c r="T388" s="15">
        <f t="shared" si="27"/>
        <v>42663.461956018517</v>
      </c>
    </row>
    <row r="389" spans="1:20" ht="60" hidden="1" x14ac:dyDescent="0.2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1" t="s">
        <v>8307</v>
      </c>
      <c r="P389" t="s">
        <v>8334</v>
      </c>
      <c r="Q389">
        <f t="shared" si="24"/>
        <v>159</v>
      </c>
      <c r="R389">
        <f t="shared" si="25"/>
        <v>77.33</v>
      </c>
      <c r="S389" s="15">
        <f t="shared" si="26"/>
        <v>42235.764340277776</v>
      </c>
      <c r="T389" s="15">
        <f t="shared" si="27"/>
        <v>42272.875</v>
      </c>
    </row>
    <row r="390" spans="1:20" ht="30" hidden="1" x14ac:dyDescent="0.2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1" t="s">
        <v>8314</v>
      </c>
      <c r="P390" t="s">
        <v>8315</v>
      </c>
      <c r="Q390">
        <f t="shared" si="24"/>
        <v>159</v>
      </c>
      <c r="R390">
        <f t="shared" si="25"/>
        <v>18</v>
      </c>
      <c r="S390" s="15">
        <f t="shared" si="26"/>
        <v>42628.650208333333</v>
      </c>
      <c r="T390" s="15">
        <f t="shared" si="27"/>
        <v>42659.650208333333</v>
      </c>
    </row>
    <row r="391" spans="1:20" ht="60" hidden="1" x14ac:dyDescent="0.2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1" t="s">
        <v>8320</v>
      </c>
      <c r="P391" t="s">
        <v>8330</v>
      </c>
      <c r="Q391">
        <f t="shared" si="24"/>
        <v>158</v>
      </c>
      <c r="R391">
        <f t="shared" si="25"/>
        <v>68.349999999999994</v>
      </c>
      <c r="S391" s="15">
        <f t="shared" si="26"/>
        <v>41829.502650462964</v>
      </c>
      <c r="T391" s="15">
        <f t="shared" si="27"/>
        <v>41862.502650462964</v>
      </c>
    </row>
    <row r="392" spans="1:20" ht="60" hidden="1" x14ac:dyDescent="0.2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1" t="s">
        <v>8307</v>
      </c>
      <c r="P392" t="s">
        <v>8316</v>
      </c>
      <c r="Q392">
        <f t="shared" si="24"/>
        <v>158</v>
      </c>
      <c r="R392">
        <f t="shared" si="25"/>
        <v>38.99</v>
      </c>
      <c r="S392" s="15">
        <f t="shared" si="26"/>
        <v>42524.105462962965</v>
      </c>
      <c r="T392" s="15">
        <f t="shared" si="27"/>
        <v>42551.416666666672</v>
      </c>
    </row>
    <row r="393" spans="1:20" ht="60" hidden="1" x14ac:dyDescent="0.2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1" t="s">
        <v>8314</v>
      </c>
      <c r="P393" t="s">
        <v>8327</v>
      </c>
      <c r="Q393">
        <f t="shared" si="24"/>
        <v>158</v>
      </c>
      <c r="R393">
        <f t="shared" si="25"/>
        <v>158</v>
      </c>
      <c r="S393" s="15">
        <f t="shared" si="26"/>
        <v>41996.832395833335</v>
      </c>
      <c r="T393" s="15">
        <f t="shared" si="27"/>
        <v>42056.832395833335</v>
      </c>
    </row>
    <row r="394" spans="1:20" ht="60" hidden="1" x14ac:dyDescent="0.2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1" t="s">
        <v>8314</v>
      </c>
      <c r="P394" t="s">
        <v>8315</v>
      </c>
      <c r="Q394">
        <f t="shared" si="24"/>
        <v>158</v>
      </c>
      <c r="R394">
        <f t="shared" si="25"/>
        <v>79.099999999999994</v>
      </c>
      <c r="S394" s="15">
        <f t="shared" si="26"/>
        <v>42121.249814814815</v>
      </c>
      <c r="T394" s="15">
        <f t="shared" si="27"/>
        <v>42142.249814814815</v>
      </c>
    </row>
    <row r="395" spans="1:20" ht="60" hidden="1" x14ac:dyDescent="0.2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11" t="s">
        <v>8317</v>
      </c>
      <c r="P395" t="s">
        <v>8329</v>
      </c>
      <c r="Q395">
        <f t="shared" si="24"/>
        <v>157</v>
      </c>
      <c r="R395">
        <f t="shared" si="25"/>
        <v>87.69</v>
      </c>
      <c r="S395" s="15">
        <f t="shared" si="26"/>
        <v>42759.244166666671</v>
      </c>
      <c r="T395" s="15">
        <f t="shared" si="27"/>
        <v>42793.084027777775</v>
      </c>
    </row>
    <row r="396" spans="1:20" ht="60" hidden="1" x14ac:dyDescent="0.2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11" t="s">
        <v>8322</v>
      </c>
      <c r="P396" t="s">
        <v>8323</v>
      </c>
      <c r="Q396">
        <f t="shared" si="24"/>
        <v>157</v>
      </c>
      <c r="R396">
        <f t="shared" si="25"/>
        <v>849.67</v>
      </c>
      <c r="S396" s="15">
        <f t="shared" si="26"/>
        <v>42415.253437499996</v>
      </c>
      <c r="T396" s="15">
        <f t="shared" si="27"/>
        <v>42445.211770833332</v>
      </c>
    </row>
    <row r="397" spans="1:20" ht="60" hidden="1" x14ac:dyDescent="0.2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11" t="s">
        <v>8307</v>
      </c>
      <c r="P397" t="s">
        <v>8308</v>
      </c>
      <c r="Q397">
        <f t="shared" si="24"/>
        <v>157</v>
      </c>
      <c r="R397">
        <f t="shared" si="25"/>
        <v>36.97</v>
      </c>
      <c r="S397" s="15">
        <f t="shared" si="26"/>
        <v>41871.845601851855</v>
      </c>
      <c r="T397" s="15">
        <f t="shared" si="27"/>
        <v>41913</v>
      </c>
    </row>
    <row r="398" spans="1:20" ht="60" hidden="1" x14ac:dyDescent="0.2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11" t="s">
        <v>8309</v>
      </c>
      <c r="P398" t="s">
        <v>8310</v>
      </c>
      <c r="Q398">
        <f t="shared" si="24"/>
        <v>157</v>
      </c>
      <c r="R398">
        <f t="shared" si="25"/>
        <v>67.97</v>
      </c>
      <c r="S398" s="15">
        <f t="shared" si="26"/>
        <v>41561.807349537034</v>
      </c>
      <c r="T398" s="15">
        <f t="shared" si="27"/>
        <v>41591.849016203705</v>
      </c>
    </row>
    <row r="399" spans="1:20" ht="60" hidden="1" x14ac:dyDescent="0.2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11" t="s">
        <v>8311</v>
      </c>
      <c r="P399" t="s">
        <v>8328</v>
      </c>
      <c r="Q399">
        <f t="shared" si="24"/>
        <v>157</v>
      </c>
      <c r="R399">
        <f t="shared" si="25"/>
        <v>37.67</v>
      </c>
      <c r="S399" s="15">
        <f t="shared" si="26"/>
        <v>41037.551585648151</v>
      </c>
      <c r="T399" s="15">
        <f t="shared" si="27"/>
        <v>41067.551585648151</v>
      </c>
    </row>
    <row r="400" spans="1:20" ht="45" hidden="1" x14ac:dyDescent="0.2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11" t="s">
        <v>8314</v>
      </c>
      <c r="P400" t="s">
        <v>8327</v>
      </c>
      <c r="Q400">
        <f t="shared" si="24"/>
        <v>157</v>
      </c>
      <c r="R400">
        <f t="shared" si="25"/>
        <v>146.69</v>
      </c>
      <c r="S400" s="15">
        <f t="shared" si="26"/>
        <v>42146.836215277777</v>
      </c>
      <c r="T400" s="15">
        <f t="shared" si="27"/>
        <v>42176.836215277777</v>
      </c>
    </row>
    <row r="401" spans="1:20" ht="60" hidden="1" x14ac:dyDescent="0.2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11" t="s">
        <v>8317</v>
      </c>
      <c r="P401" t="s">
        <v>8329</v>
      </c>
      <c r="Q401">
        <f t="shared" si="24"/>
        <v>156</v>
      </c>
      <c r="R401">
        <f t="shared" si="25"/>
        <v>55.22</v>
      </c>
      <c r="S401" s="15">
        <f t="shared" si="26"/>
        <v>40969.912372685183</v>
      </c>
      <c r="T401" s="15">
        <f t="shared" si="27"/>
        <v>41004.290972222225</v>
      </c>
    </row>
    <row r="402" spans="1:20" ht="60" hidden="1" x14ac:dyDescent="0.2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11" t="s">
        <v>8317</v>
      </c>
      <c r="P402" t="s">
        <v>8329</v>
      </c>
      <c r="Q402">
        <f t="shared" si="24"/>
        <v>156</v>
      </c>
      <c r="R402">
        <f t="shared" si="25"/>
        <v>54.75</v>
      </c>
      <c r="S402" s="15">
        <f t="shared" si="26"/>
        <v>41744.590682870366</v>
      </c>
      <c r="T402" s="15">
        <f t="shared" si="27"/>
        <v>41789.590682870366</v>
      </c>
    </row>
    <row r="403" spans="1:20" ht="60" hidden="1" x14ac:dyDescent="0.2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11" t="s">
        <v>8320</v>
      </c>
      <c r="P403" t="s">
        <v>8330</v>
      </c>
      <c r="Q403">
        <f t="shared" si="24"/>
        <v>156</v>
      </c>
      <c r="R403">
        <f t="shared" si="25"/>
        <v>36.53</v>
      </c>
      <c r="S403" s="15">
        <f t="shared" si="26"/>
        <v>41247.020243055551</v>
      </c>
      <c r="T403" s="15">
        <f t="shared" si="27"/>
        <v>41288.888888888891</v>
      </c>
    </row>
    <row r="404" spans="1:20" ht="60" hidden="1" x14ac:dyDescent="0.2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11" t="s">
        <v>8311</v>
      </c>
      <c r="P404" t="s">
        <v>8312</v>
      </c>
      <c r="Q404">
        <f t="shared" si="24"/>
        <v>156</v>
      </c>
      <c r="R404">
        <f t="shared" si="25"/>
        <v>28.68</v>
      </c>
      <c r="S404" s="15">
        <f t="shared" si="26"/>
        <v>41120.882881944446</v>
      </c>
      <c r="T404" s="15">
        <f t="shared" si="27"/>
        <v>41128.709027777775</v>
      </c>
    </row>
    <row r="405" spans="1:20" ht="60" hidden="1" x14ac:dyDescent="0.2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11" t="s">
        <v>8311</v>
      </c>
      <c r="P405" t="s">
        <v>8312</v>
      </c>
      <c r="Q405">
        <f t="shared" si="24"/>
        <v>156</v>
      </c>
      <c r="R405">
        <f t="shared" si="25"/>
        <v>117.23</v>
      </c>
      <c r="S405" s="15">
        <f t="shared" si="26"/>
        <v>41164.859502314815</v>
      </c>
      <c r="T405" s="15">
        <f t="shared" si="27"/>
        <v>41194.859502314815</v>
      </c>
    </row>
    <row r="406" spans="1:20" ht="30" hidden="1" x14ac:dyDescent="0.2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11" t="s">
        <v>8311</v>
      </c>
      <c r="P406" t="s">
        <v>8324</v>
      </c>
      <c r="Q406">
        <f t="shared" si="24"/>
        <v>156</v>
      </c>
      <c r="R406">
        <f t="shared" si="25"/>
        <v>26.06</v>
      </c>
      <c r="S406" s="15">
        <f t="shared" si="26"/>
        <v>40958.717268518521</v>
      </c>
      <c r="T406" s="15">
        <f t="shared" si="27"/>
        <v>40981.290972222225</v>
      </c>
    </row>
    <row r="407" spans="1:20" ht="45" hidden="1" x14ac:dyDescent="0.2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1" t="s">
        <v>8311</v>
      </c>
      <c r="P407" t="s">
        <v>8333</v>
      </c>
      <c r="Q407">
        <f t="shared" si="24"/>
        <v>156</v>
      </c>
      <c r="R407">
        <f t="shared" si="25"/>
        <v>54.15</v>
      </c>
      <c r="S407" s="15">
        <f t="shared" si="26"/>
        <v>41930.975601851853</v>
      </c>
      <c r="T407" s="15">
        <f t="shared" si="27"/>
        <v>41961.017268518524</v>
      </c>
    </row>
    <row r="408" spans="1:20" ht="60" hidden="1" x14ac:dyDescent="0.2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11" t="s">
        <v>8311</v>
      </c>
      <c r="P408" t="s">
        <v>8333</v>
      </c>
      <c r="Q408">
        <f t="shared" si="24"/>
        <v>156</v>
      </c>
      <c r="R408">
        <f t="shared" si="25"/>
        <v>30.08</v>
      </c>
      <c r="S408" s="15">
        <f t="shared" si="26"/>
        <v>40514.107615740737</v>
      </c>
      <c r="T408" s="15">
        <f t="shared" si="27"/>
        <v>40545.125</v>
      </c>
    </row>
    <row r="409" spans="1:20" ht="45" hidden="1" x14ac:dyDescent="0.2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11" t="s">
        <v>8311</v>
      </c>
      <c r="P409" t="s">
        <v>8333</v>
      </c>
      <c r="Q409">
        <f t="shared" si="24"/>
        <v>156</v>
      </c>
      <c r="R409">
        <f t="shared" si="25"/>
        <v>38.880000000000003</v>
      </c>
      <c r="S409" s="15">
        <f t="shared" si="26"/>
        <v>41113.199155092596</v>
      </c>
      <c r="T409" s="15">
        <f t="shared" si="27"/>
        <v>41173.199155092596</v>
      </c>
    </row>
    <row r="410" spans="1:20" ht="45" hidden="1" x14ac:dyDescent="0.2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11" t="s">
        <v>8314</v>
      </c>
      <c r="P410" t="s">
        <v>8315</v>
      </c>
      <c r="Q410">
        <f t="shared" si="24"/>
        <v>156</v>
      </c>
      <c r="R410">
        <f t="shared" si="25"/>
        <v>38.28</v>
      </c>
      <c r="S410" s="15">
        <f t="shared" si="26"/>
        <v>42243.6252662037</v>
      </c>
      <c r="T410" s="15">
        <f t="shared" si="27"/>
        <v>42278.6252662037</v>
      </c>
    </row>
    <row r="411" spans="1:20" ht="45" hidden="1" x14ac:dyDescent="0.2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11" t="s">
        <v>8314</v>
      </c>
      <c r="P411" t="s">
        <v>8315</v>
      </c>
      <c r="Q411">
        <f t="shared" si="24"/>
        <v>156</v>
      </c>
      <c r="R411">
        <f t="shared" si="25"/>
        <v>51.92</v>
      </c>
      <c r="S411" s="15">
        <f t="shared" si="26"/>
        <v>42360.887835648144</v>
      </c>
      <c r="T411" s="15">
        <f t="shared" si="27"/>
        <v>42390.887835648144</v>
      </c>
    </row>
    <row r="412" spans="1:20" ht="45" hidden="1" x14ac:dyDescent="0.2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11" t="s">
        <v>8317</v>
      </c>
      <c r="P412" t="s">
        <v>8331</v>
      </c>
      <c r="Q412">
        <f t="shared" si="24"/>
        <v>155</v>
      </c>
      <c r="R412">
        <f t="shared" si="25"/>
        <v>102.11</v>
      </c>
      <c r="S412" s="15">
        <f t="shared" si="26"/>
        <v>41828.515555555554</v>
      </c>
      <c r="T412" s="15">
        <f t="shared" si="27"/>
        <v>41868.515555555554</v>
      </c>
    </row>
    <row r="413" spans="1:20" ht="60" hidden="1" x14ac:dyDescent="0.2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11" t="s">
        <v>8317</v>
      </c>
      <c r="P413" t="s">
        <v>8318</v>
      </c>
      <c r="Q413">
        <f t="shared" si="24"/>
        <v>155</v>
      </c>
      <c r="R413">
        <f t="shared" si="25"/>
        <v>96.71</v>
      </c>
      <c r="S413" s="15">
        <f t="shared" si="26"/>
        <v>41311.799513888887</v>
      </c>
      <c r="T413" s="15">
        <f t="shared" si="27"/>
        <v>41336.799513888887</v>
      </c>
    </row>
    <row r="414" spans="1:20" ht="45" hidden="1" x14ac:dyDescent="0.2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11" t="s">
        <v>8317</v>
      </c>
      <c r="P414" t="s">
        <v>8318</v>
      </c>
      <c r="Q414">
        <f t="shared" si="24"/>
        <v>155</v>
      </c>
      <c r="R414">
        <f t="shared" si="25"/>
        <v>102.08</v>
      </c>
      <c r="S414" s="15">
        <f t="shared" si="26"/>
        <v>42125.333182870367</v>
      </c>
      <c r="T414" s="15">
        <f t="shared" si="27"/>
        <v>42155.333182870367</v>
      </c>
    </row>
    <row r="415" spans="1:20" ht="45" hidden="1" x14ac:dyDescent="0.2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11" t="s">
        <v>8311</v>
      </c>
      <c r="P415" t="s">
        <v>8332</v>
      </c>
      <c r="Q415">
        <f t="shared" si="24"/>
        <v>155</v>
      </c>
      <c r="R415">
        <f t="shared" si="25"/>
        <v>46.67</v>
      </c>
      <c r="S415" s="15">
        <f t="shared" si="26"/>
        <v>42452.827743055561</v>
      </c>
      <c r="T415" s="15">
        <f t="shared" si="27"/>
        <v>42485.207638888889</v>
      </c>
    </row>
    <row r="416" spans="1:20" ht="60" hidden="1" x14ac:dyDescent="0.2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11" t="s">
        <v>8322</v>
      </c>
      <c r="P416" t="s">
        <v>8323</v>
      </c>
      <c r="Q416">
        <f t="shared" si="24"/>
        <v>155</v>
      </c>
      <c r="R416">
        <f t="shared" si="25"/>
        <v>207.07</v>
      </c>
      <c r="S416" s="15">
        <f t="shared" si="26"/>
        <v>42423.709074074075</v>
      </c>
      <c r="T416" s="15">
        <f t="shared" si="27"/>
        <v>42453.667407407411</v>
      </c>
    </row>
    <row r="417" spans="1:20" ht="45" hidden="1" x14ac:dyDescent="0.2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11" t="s">
        <v>8311</v>
      </c>
      <c r="P417" t="s">
        <v>8312</v>
      </c>
      <c r="Q417">
        <f t="shared" si="24"/>
        <v>155</v>
      </c>
      <c r="R417">
        <f t="shared" si="25"/>
        <v>82.96</v>
      </c>
      <c r="S417" s="15">
        <f t="shared" si="26"/>
        <v>41116.690104166664</v>
      </c>
      <c r="T417" s="15">
        <f t="shared" si="27"/>
        <v>41151.690104166664</v>
      </c>
    </row>
    <row r="418" spans="1:20" ht="60" hidden="1" x14ac:dyDescent="0.2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11" t="s">
        <v>8311</v>
      </c>
      <c r="P418" t="s">
        <v>8312</v>
      </c>
      <c r="Q418">
        <f t="shared" si="24"/>
        <v>155</v>
      </c>
      <c r="R418">
        <f t="shared" si="25"/>
        <v>53.01</v>
      </c>
      <c r="S418" s="15">
        <f t="shared" si="26"/>
        <v>41786.555162037039</v>
      </c>
      <c r="T418" s="15">
        <f t="shared" si="27"/>
        <v>41815.083333333336</v>
      </c>
    </row>
    <row r="419" spans="1:20" ht="60" hidden="1" x14ac:dyDescent="0.2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11" t="s">
        <v>8311</v>
      </c>
      <c r="P419" t="s">
        <v>8312</v>
      </c>
      <c r="Q419">
        <f t="shared" si="24"/>
        <v>155</v>
      </c>
      <c r="R419">
        <f t="shared" si="25"/>
        <v>112.02</v>
      </c>
      <c r="S419" s="15">
        <f t="shared" si="26"/>
        <v>41135.699687500004</v>
      </c>
      <c r="T419" s="15">
        <f t="shared" si="27"/>
        <v>41163.699687500004</v>
      </c>
    </row>
    <row r="420" spans="1:20" ht="30" hidden="1" x14ac:dyDescent="0.2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11" t="s">
        <v>8322</v>
      </c>
      <c r="P420" t="s">
        <v>8323</v>
      </c>
      <c r="Q420">
        <f t="shared" si="24"/>
        <v>155</v>
      </c>
      <c r="R420">
        <f t="shared" si="25"/>
        <v>51.67</v>
      </c>
      <c r="S420" s="15">
        <f t="shared" si="26"/>
        <v>42209.567824074074</v>
      </c>
      <c r="T420" s="15">
        <f t="shared" si="27"/>
        <v>42259.567824074074</v>
      </c>
    </row>
    <row r="421" spans="1:20" ht="60" hidden="1" x14ac:dyDescent="0.2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11" t="s">
        <v>8325</v>
      </c>
      <c r="P421" t="s">
        <v>8326</v>
      </c>
      <c r="Q421">
        <f t="shared" si="24"/>
        <v>155</v>
      </c>
      <c r="R421">
        <f t="shared" si="25"/>
        <v>69.27</v>
      </c>
      <c r="S421" s="15">
        <f t="shared" si="26"/>
        <v>42738.692233796297</v>
      </c>
      <c r="T421" s="15">
        <f t="shared" si="27"/>
        <v>42768.692233796297</v>
      </c>
    </row>
    <row r="422" spans="1:20" ht="45" hidden="1" x14ac:dyDescent="0.2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11" t="s">
        <v>8314</v>
      </c>
      <c r="P422" t="s">
        <v>8315</v>
      </c>
      <c r="Q422">
        <f t="shared" si="24"/>
        <v>155</v>
      </c>
      <c r="R422">
        <f t="shared" si="25"/>
        <v>83.14</v>
      </c>
      <c r="S422" s="15">
        <f t="shared" si="26"/>
        <v>42126.87501157407</v>
      </c>
      <c r="T422" s="15">
        <f t="shared" si="27"/>
        <v>42158.290972222225</v>
      </c>
    </row>
    <row r="423" spans="1:20" ht="45" hidden="1" x14ac:dyDescent="0.2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11" t="s">
        <v>8314</v>
      </c>
      <c r="P423" t="s">
        <v>8315</v>
      </c>
      <c r="Q423">
        <f t="shared" si="24"/>
        <v>155</v>
      </c>
      <c r="R423">
        <f t="shared" si="25"/>
        <v>39.74</v>
      </c>
      <c r="S423" s="15">
        <f t="shared" si="26"/>
        <v>41988.617083333331</v>
      </c>
      <c r="T423" s="15">
        <f t="shared" si="27"/>
        <v>42048.617083333331</v>
      </c>
    </row>
    <row r="424" spans="1:20" ht="45" hidden="1" x14ac:dyDescent="0.2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11" t="s">
        <v>8311</v>
      </c>
      <c r="P424" t="s">
        <v>8312</v>
      </c>
      <c r="Q424">
        <f t="shared" si="24"/>
        <v>154</v>
      </c>
      <c r="R424">
        <f t="shared" si="25"/>
        <v>70.58</v>
      </c>
      <c r="S424" s="15">
        <f t="shared" si="26"/>
        <v>41600.538657407407</v>
      </c>
      <c r="T424" s="15">
        <f t="shared" si="27"/>
        <v>41645.538657407407</v>
      </c>
    </row>
    <row r="425" spans="1:20" ht="45" hidden="1" x14ac:dyDescent="0.2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11" t="s">
        <v>8309</v>
      </c>
      <c r="P425" t="s">
        <v>8310</v>
      </c>
      <c r="Q425">
        <f t="shared" si="24"/>
        <v>154</v>
      </c>
      <c r="R425">
        <f t="shared" si="25"/>
        <v>28.1</v>
      </c>
      <c r="S425" s="15">
        <f t="shared" si="26"/>
        <v>41926.585162037038</v>
      </c>
      <c r="T425" s="15">
        <f t="shared" si="27"/>
        <v>41961</v>
      </c>
    </row>
    <row r="426" spans="1:20" ht="60" hidden="1" x14ac:dyDescent="0.2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11" t="s">
        <v>8309</v>
      </c>
      <c r="P426" t="s">
        <v>8310</v>
      </c>
      <c r="Q426">
        <f t="shared" si="24"/>
        <v>154</v>
      </c>
      <c r="R426">
        <f t="shared" si="25"/>
        <v>48.06</v>
      </c>
      <c r="S426" s="15">
        <f t="shared" si="26"/>
        <v>42020.806701388887</v>
      </c>
      <c r="T426" s="15">
        <f t="shared" si="27"/>
        <v>42039.166666666672</v>
      </c>
    </row>
    <row r="427" spans="1:20" ht="30" hidden="1" x14ac:dyDescent="0.2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11" t="s">
        <v>8314</v>
      </c>
      <c r="P427" t="s">
        <v>8327</v>
      </c>
      <c r="Q427">
        <f t="shared" si="24"/>
        <v>154</v>
      </c>
      <c r="R427">
        <f t="shared" si="25"/>
        <v>84.87</v>
      </c>
      <c r="S427" s="15">
        <f t="shared" si="26"/>
        <v>41828.229490740741</v>
      </c>
      <c r="T427" s="15">
        <f t="shared" si="27"/>
        <v>41860.083333333336</v>
      </c>
    </row>
    <row r="428" spans="1:20" ht="45" hidden="1" x14ac:dyDescent="0.2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11" t="s">
        <v>8314</v>
      </c>
      <c r="P428" t="s">
        <v>8315</v>
      </c>
      <c r="Q428">
        <f t="shared" si="24"/>
        <v>154</v>
      </c>
      <c r="R428">
        <f t="shared" si="25"/>
        <v>106.5</v>
      </c>
      <c r="S428" s="15">
        <f t="shared" si="26"/>
        <v>42284.500104166669</v>
      </c>
      <c r="T428" s="15">
        <f t="shared" si="27"/>
        <v>42314.541770833333</v>
      </c>
    </row>
    <row r="429" spans="1:20" ht="60" hidden="1" x14ac:dyDescent="0.2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11" t="s">
        <v>8314</v>
      </c>
      <c r="P429" t="s">
        <v>8315</v>
      </c>
      <c r="Q429">
        <f t="shared" si="24"/>
        <v>154</v>
      </c>
      <c r="R429">
        <f t="shared" si="25"/>
        <v>110.87</v>
      </c>
      <c r="S429" s="15">
        <f t="shared" si="26"/>
        <v>42134.172071759262</v>
      </c>
      <c r="T429" s="15">
        <f t="shared" si="27"/>
        <v>42155.290972222225</v>
      </c>
    </row>
    <row r="430" spans="1:20" ht="60" hidden="1" x14ac:dyDescent="0.2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11" t="s">
        <v>8317</v>
      </c>
      <c r="P430" t="s">
        <v>8318</v>
      </c>
      <c r="Q430">
        <f t="shared" si="24"/>
        <v>153</v>
      </c>
      <c r="R430">
        <f t="shared" si="25"/>
        <v>30.67</v>
      </c>
      <c r="S430" s="15">
        <f t="shared" si="26"/>
        <v>40844.691643518519</v>
      </c>
      <c r="T430" s="15">
        <f t="shared" si="27"/>
        <v>40904.733310185184</v>
      </c>
    </row>
    <row r="431" spans="1:20" ht="45" hidden="1" x14ac:dyDescent="0.2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11" t="s">
        <v>8317</v>
      </c>
      <c r="P431" t="s">
        <v>8329</v>
      </c>
      <c r="Q431">
        <f t="shared" si="24"/>
        <v>153</v>
      </c>
      <c r="R431">
        <f t="shared" si="25"/>
        <v>57.54</v>
      </c>
      <c r="S431" s="15">
        <f t="shared" si="26"/>
        <v>40637.866550925923</v>
      </c>
      <c r="T431" s="15">
        <f t="shared" si="27"/>
        <v>40688.166666666664</v>
      </c>
    </row>
    <row r="432" spans="1:20" ht="45" hidden="1" x14ac:dyDescent="0.2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11" t="s">
        <v>8307</v>
      </c>
      <c r="P432" t="s">
        <v>8308</v>
      </c>
      <c r="Q432">
        <f t="shared" si="24"/>
        <v>153</v>
      </c>
      <c r="R432">
        <f t="shared" si="25"/>
        <v>138.49</v>
      </c>
      <c r="S432" s="15">
        <f t="shared" si="26"/>
        <v>41351.76090277778</v>
      </c>
      <c r="T432" s="15">
        <f t="shared" si="27"/>
        <v>41381.76090277778</v>
      </c>
    </row>
    <row r="433" spans="1:21" ht="60" hidden="1" x14ac:dyDescent="0.2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11" t="s">
        <v>8307</v>
      </c>
      <c r="P433" t="s">
        <v>8308</v>
      </c>
      <c r="Q433">
        <f t="shared" si="24"/>
        <v>153</v>
      </c>
      <c r="R433">
        <f t="shared" si="25"/>
        <v>324.69</v>
      </c>
      <c r="S433" s="15">
        <f t="shared" si="26"/>
        <v>42087.668032407411</v>
      </c>
      <c r="T433" s="15">
        <f t="shared" si="27"/>
        <v>42132.668032407411</v>
      </c>
    </row>
    <row r="434" spans="1:21" ht="60" hidden="1" x14ac:dyDescent="0.2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11" t="s">
        <v>8309</v>
      </c>
      <c r="P434" t="s">
        <v>8310</v>
      </c>
      <c r="Q434">
        <f t="shared" si="24"/>
        <v>153</v>
      </c>
      <c r="R434">
        <f t="shared" si="25"/>
        <v>57.77</v>
      </c>
      <c r="S434" s="15">
        <f t="shared" si="26"/>
        <v>42773.005243055552</v>
      </c>
      <c r="T434" s="15">
        <f t="shared" si="27"/>
        <v>42787.005243055552</v>
      </c>
    </row>
    <row r="435" spans="1:21" ht="45" hidden="1" x14ac:dyDescent="0.2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11" t="s">
        <v>8309</v>
      </c>
      <c r="P435" t="s">
        <v>8310</v>
      </c>
      <c r="Q435">
        <f t="shared" si="24"/>
        <v>153</v>
      </c>
      <c r="R435">
        <f t="shared" si="25"/>
        <v>135.59</v>
      </c>
      <c r="S435" s="15">
        <f t="shared" si="26"/>
        <v>42062.022118055553</v>
      </c>
      <c r="T435" s="15">
        <f t="shared" si="27"/>
        <v>42091.980451388896</v>
      </c>
    </row>
    <row r="436" spans="1:21" ht="60" hidden="1" x14ac:dyDescent="0.2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11" t="s">
        <v>8314</v>
      </c>
      <c r="P436" t="s">
        <v>8315</v>
      </c>
      <c r="Q436">
        <f t="shared" si="24"/>
        <v>153</v>
      </c>
      <c r="R436">
        <f t="shared" si="25"/>
        <v>109.57</v>
      </c>
      <c r="S436" s="15">
        <f t="shared" si="26"/>
        <v>42513.110787037032</v>
      </c>
      <c r="T436" s="15">
        <f t="shared" si="27"/>
        <v>42534.708333333328</v>
      </c>
    </row>
    <row r="437" spans="1:21" ht="60" hidden="1" x14ac:dyDescent="0.2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11" t="s">
        <v>8314</v>
      </c>
      <c r="P437" t="s">
        <v>8315</v>
      </c>
      <c r="Q437">
        <f t="shared" si="24"/>
        <v>153</v>
      </c>
      <c r="R437">
        <f t="shared" si="25"/>
        <v>41.41</v>
      </c>
      <c r="S437" s="15">
        <f t="shared" si="26"/>
        <v>41820.639189814814</v>
      </c>
      <c r="T437" s="15">
        <f t="shared" si="27"/>
        <v>41843.165972222225</v>
      </c>
    </row>
    <row r="438" spans="1:21" ht="60" hidden="1" x14ac:dyDescent="0.2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11" t="s">
        <v>8314</v>
      </c>
      <c r="P438" t="s">
        <v>8315</v>
      </c>
      <c r="Q438">
        <f t="shared" si="24"/>
        <v>153</v>
      </c>
      <c r="R438">
        <f t="shared" si="25"/>
        <v>13.53</v>
      </c>
      <c r="S438" s="15">
        <f t="shared" si="26"/>
        <v>42328.727141203708</v>
      </c>
      <c r="T438" s="15">
        <f t="shared" si="27"/>
        <v>42358.499305555553</v>
      </c>
    </row>
    <row r="439" spans="1:21" ht="60" hidden="1" x14ac:dyDescent="0.2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11" t="s">
        <v>8314</v>
      </c>
      <c r="P439" t="s">
        <v>8315</v>
      </c>
      <c r="Q439">
        <f t="shared" si="24"/>
        <v>153</v>
      </c>
      <c r="R439">
        <f t="shared" si="25"/>
        <v>143.1</v>
      </c>
      <c r="S439" s="15">
        <f t="shared" si="26"/>
        <v>42429.991724537031</v>
      </c>
      <c r="T439" s="15">
        <f t="shared" si="27"/>
        <v>42459.950057870374</v>
      </c>
    </row>
    <row r="440" spans="1:21" ht="60" hidden="1" x14ac:dyDescent="0.2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11" t="s">
        <v>8314</v>
      </c>
      <c r="P440" t="s">
        <v>8315</v>
      </c>
      <c r="Q440">
        <f t="shared" si="24"/>
        <v>153</v>
      </c>
      <c r="R440">
        <f t="shared" si="25"/>
        <v>70.459999999999994</v>
      </c>
      <c r="S440" s="15">
        <f t="shared" si="26"/>
        <v>42034.928252314814</v>
      </c>
      <c r="T440" s="15">
        <f t="shared" si="27"/>
        <v>42090</v>
      </c>
    </row>
    <row r="441" spans="1:21" ht="45" hidden="1" x14ac:dyDescent="0.2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11" t="s">
        <v>8311</v>
      </c>
      <c r="P441" t="s">
        <v>8312</v>
      </c>
      <c r="Q441">
        <f t="shared" si="24"/>
        <v>152</v>
      </c>
      <c r="R441">
        <f t="shared" si="25"/>
        <v>40.75</v>
      </c>
      <c r="S441" s="15">
        <f t="shared" si="26"/>
        <v>41863.433495370373</v>
      </c>
      <c r="T441" s="15">
        <f t="shared" si="27"/>
        <v>41893.433495370373</v>
      </c>
    </row>
    <row r="442" spans="1:21" ht="60" hidden="1" x14ac:dyDescent="0.2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11" t="s">
        <v>8311</v>
      </c>
      <c r="P442" t="s">
        <v>8312</v>
      </c>
      <c r="Q442">
        <f t="shared" si="24"/>
        <v>152</v>
      </c>
      <c r="R442">
        <f t="shared" si="25"/>
        <v>27.61</v>
      </c>
      <c r="S442" s="15">
        <f t="shared" si="26"/>
        <v>41282.017962962964</v>
      </c>
      <c r="T442" s="15">
        <f t="shared" si="27"/>
        <v>41334.581944444442</v>
      </c>
    </row>
    <row r="443" spans="1:21" ht="45" hidden="1" x14ac:dyDescent="0.2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11" t="s">
        <v>8311</v>
      </c>
      <c r="P443" t="s">
        <v>8312</v>
      </c>
      <c r="Q443">
        <f t="shared" si="24"/>
        <v>152</v>
      </c>
      <c r="R443">
        <f t="shared" si="25"/>
        <v>64.25</v>
      </c>
      <c r="S443" s="15">
        <f t="shared" si="26"/>
        <v>41767.656863425924</v>
      </c>
      <c r="T443" s="15">
        <f t="shared" si="27"/>
        <v>41803.290972222225</v>
      </c>
    </row>
    <row r="444" spans="1:21" ht="45" hidden="1" x14ac:dyDescent="0.2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11" t="s">
        <v>8311</v>
      </c>
      <c r="P444" t="s">
        <v>8324</v>
      </c>
      <c r="Q444">
        <f t="shared" si="24"/>
        <v>152</v>
      </c>
      <c r="R444">
        <f t="shared" si="25"/>
        <v>42.22</v>
      </c>
      <c r="S444" s="15">
        <f t="shared" si="26"/>
        <v>41031.82163194444</v>
      </c>
      <c r="T444" s="15">
        <f t="shared" si="27"/>
        <v>41061.82163194444</v>
      </c>
    </row>
    <row r="445" spans="1:21" ht="60" hidden="1" x14ac:dyDescent="0.2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11" t="s">
        <v>8314</v>
      </c>
      <c r="P445" t="s">
        <v>8315</v>
      </c>
      <c r="Q445">
        <f t="shared" si="24"/>
        <v>152</v>
      </c>
      <c r="R445">
        <f t="shared" si="25"/>
        <v>19.489999999999998</v>
      </c>
      <c r="S445" s="15">
        <f t="shared" si="26"/>
        <v>42036.704525462963</v>
      </c>
      <c r="T445" s="15">
        <f t="shared" si="27"/>
        <v>42096.662858796291</v>
      </c>
    </row>
    <row r="446" spans="1:21" ht="45" hidden="1" x14ac:dyDescent="0.2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11" t="s">
        <v>8311</v>
      </c>
      <c r="P446" t="s">
        <v>8324</v>
      </c>
      <c r="Q446">
        <f t="shared" si="24"/>
        <v>151</v>
      </c>
      <c r="R446">
        <f t="shared" si="25"/>
        <v>50.27</v>
      </c>
      <c r="S446" s="15">
        <f t="shared" si="26"/>
        <v>41732.479675925926</v>
      </c>
      <c r="T446" s="15">
        <f t="shared" si="27"/>
        <v>41743.958333333336</v>
      </c>
    </row>
    <row r="447" spans="1:21" ht="60" hidden="1" x14ac:dyDescent="0.2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11" t="s">
        <v>8314</v>
      </c>
      <c r="P447" t="s">
        <v>8335</v>
      </c>
      <c r="Q447">
        <f t="shared" si="24"/>
        <v>151</v>
      </c>
      <c r="R447">
        <f t="shared" si="25"/>
        <v>100.5</v>
      </c>
      <c r="S447" s="15">
        <f t="shared" si="26"/>
        <v>42548.63853009259</v>
      </c>
      <c r="T447" s="15">
        <f t="shared" si="27"/>
        <v>42584.418749999997</v>
      </c>
      <c r="U447">
        <f>YEAR(T447)</f>
        <v>2016</v>
      </c>
    </row>
    <row r="448" spans="1:21" ht="45" hidden="1" x14ac:dyDescent="0.2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11" t="s">
        <v>8317</v>
      </c>
      <c r="P448" t="s">
        <v>8329</v>
      </c>
      <c r="Q448">
        <f t="shared" si="24"/>
        <v>150</v>
      </c>
      <c r="R448">
        <f t="shared" si="25"/>
        <v>97.82</v>
      </c>
      <c r="S448" s="15">
        <f t="shared" si="26"/>
        <v>41164.040960648148</v>
      </c>
      <c r="T448" s="15">
        <f t="shared" si="27"/>
        <v>41194.040960648148</v>
      </c>
    </row>
    <row r="449" spans="1:20" ht="45" hidden="1" x14ac:dyDescent="0.2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11" t="s">
        <v>8322</v>
      </c>
      <c r="P449" t="s">
        <v>8323</v>
      </c>
      <c r="Q449">
        <f t="shared" si="24"/>
        <v>150</v>
      </c>
      <c r="R449">
        <f t="shared" si="25"/>
        <v>55.82</v>
      </c>
      <c r="S449" s="15">
        <f t="shared" si="26"/>
        <v>41806.637337962966</v>
      </c>
      <c r="T449" s="15">
        <f t="shared" si="27"/>
        <v>41836.637337962966</v>
      </c>
    </row>
    <row r="450" spans="1:20" ht="60" hidden="1" x14ac:dyDescent="0.2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11" t="s">
        <v>8307</v>
      </c>
      <c r="P450" t="s">
        <v>8308</v>
      </c>
      <c r="Q450">
        <f t="shared" ref="Q450:Q513" si="28">ROUND(E450/D450*100,0)</f>
        <v>150</v>
      </c>
      <c r="R450">
        <f t="shared" ref="R450:R513" si="29">IFERROR(ROUND(E450/L450,2),0)</f>
        <v>160.44</v>
      </c>
      <c r="S450" s="15">
        <f t="shared" si="26"/>
        <v>41689.150011574071</v>
      </c>
      <c r="T450" s="15">
        <f t="shared" si="27"/>
        <v>41749.108344907407</v>
      </c>
    </row>
    <row r="451" spans="1:20" ht="60" hidden="1" x14ac:dyDescent="0.2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11" t="s">
        <v>8314</v>
      </c>
      <c r="P451" t="s">
        <v>8315</v>
      </c>
      <c r="Q451">
        <f t="shared" si="28"/>
        <v>150</v>
      </c>
      <c r="R451">
        <f t="shared" si="29"/>
        <v>25</v>
      </c>
      <c r="S451" s="15">
        <f t="shared" ref="S451:S514" si="30">(((J451/60)/60)/24)+DATE(1970,1,1)</f>
        <v>42416.691655092596</v>
      </c>
      <c r="T451" s="15">
        <f t="shared" ref="T451:T514" si="31">(((I451/60)/60)/24)+DATE(1970,1,1)</f>
        <v>42432.791666666672</v>
      </c>
    </row>
    <row r="452" spans="1:20" ht="45" hidden="1" x14ac:dyDescent="0.2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11" t="s">
        <v>8314</v>
      </c>
      <c r="P452" t="s">
        <v>8315</v>
      </c>
      <c r="Q452">
        <f t="shared" si="28"/>
        <v>150</v>
      </c>
      <c r="R452">
        <f t="shared" si="29"/>
        <v>41.67</v>
      </c>
      <c r="S452" s="15">
        <f t="shared" si="30"/>
        <v>42529.022013888884</v>
      </c>
      <c r="T452" s="15">
        <f t="shared" si="31"/>
        <v>42566.901388888888</v>
      </c>
    </row>
    <row r="453" spans="1:20" ht="45" hidden="1" x14ac:dyDescent="0.2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1" t="s">
        <v>8311</v>
      </c>
      <c r="P453" t="s">
        <v>8312</v>
      </c>
      <c r="Q453">
        <f t="shared" si="28"/>
        <v>149</v>
      </c>
      <c r="R453">
        <f t="shared" si="29"/>
        <v>71.97</v>
      </c>
      <c r="S453" s="15">
        <f t="shared" si="30"/>
        <v>40927.731782407405</v>
      </c>
      <c r="T453" s="15">
        <f t="shared" si="31"/>
        <v>40962.731782407405</v>
      </c>
    </row>
    <row r="454" spans="1:20" ht="45" hidden="1" x14ac:dyDescent="0.2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11" t="s">
        <v>8314</v>
      </c>
      <c r="P454" t="s">
        <v>8327</v>
      </c>
      <c r="Q454">
        <f t="shared" si="28"/>
        <v>149</v>
      </c>
      <c r="R454">
        <f t="shared" si="29"/>
        <v>37.25</v>
      </c>
      <c r="S454" s="15">
        <f t="shared" si="30"/>
        <v>42443.989050925928</v>
      </c>
      <c r="T454" s="15">
        <f t="shared" si="31"/>
        <v>42487.552777777775</v>
      </c>
    </row>
    <row r="455" spans="1:20" ht="60" hidden="1" x14ac:dyDescent="0.2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11" t="s">
        <v>8314</v>
      </c>
      <c r="P455" t="s">
        <v>8315</v>
      </c>
      <c r="Q455">
        <f t="shared" si="28"/>
        <v>149</v>
      </c>
      <c r="R455">
        <f t="shared" si="29"/>
        <v>15.13</v>
      </c>
      <c r="S455" s="15">
        <f t="shared" si="30"/>
        <v>42433.761886574073</v>
      </c>
      <c r="T455" s="15">
        <f t="shared" si="31"/>
        <v>42442.916666666672</v>
      </c>
    </row>
    <row r="456" spans="1:20" ht="60" hidden="1" x14ac:dyDescent="0.2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11" t="s">
        <v>8317</v>
      </c>
      <c r="P456" t="s">
        <v>8318</v>
      </c>
      <c r="Q456">
        <f t="shared" si="28"/>
        <v>148</v>
      </c>
      <c r="R456">
        <f t="shared" si="29"/>
        <v>322.39</v>
      </c>
      <c r="S456" s="15">
        <f t="shared" si="30"/>
        <v>41409.814317129632</v>
      </c>
      <c r="T456" s="15">
        <f t="shared" si="31"/>
        <v>41431.814317129632</v>
      </c>
    </row>
    <row r="457" spans="1:20" ht="60" hidden="1" x14ac:dyDescent="0.2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11" t="s">
        <v>8317</v>
      </c>
      <c r="P457" t="s">
        <v>8329</v>
      </c>
      <c r="Q457">
        <f t="shared" si="28"/>
        <v>148</v>
      </c>
      <c r="R457">
        <f t="shared" si="29"/>
        <v>95.23</v>
      </c>
      <c r="S457" s="15">
        <f t="shared" si="30"/>
        <v>40967.081874999996</v>
      </c>
      <c r="T457" s="15">
        <f t="shared" si="31"/>
        <v>41027.040208333332</v>
      </c>
    </row>
    <row r="458" spans="1:20" ht="60" hidden="1" x14ac:dyDescent="0.2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11" t="s">
        <v>8320</v>
      </c>
      <c r="P458" t="s">
        <v>8330</v>
      </c>
      <c r="Q458">
        <f t="shared" si="28"/>
        <v>148</v>
      </c>
      <c r="R458">
        <f t="shared" si="29"/>
        <v>54.27</v>
      </c>
      <c r="S458" s="15">
        <f t="shared" si="30"/>
        <v>40990.709317129629</v>
      </c>
      <c r="T458" s="15">
        <f t="shared" si="31"/>
        <v>41015.875</v>
      </c>
    </row>
    <row r="459" spans="1:20" ht="60" hidden="1" x14ac:dyDescent="0.2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11" t="s">
        <v>8311</v>
      </c>
      <c r="P459" t="s">
        <v>8312</v>
      </c>
      <c r="Q459">
        <f t="shared" si="28"/>
        <v>148</v>
      </c>
      <c r="R459">
        <f t="shared" si="29"/>
        <v>63.49</v>
      </c>
      <c r="S459" s="15">
        <f t="shared" si="30"/>
        <v>40987.773715277777</v>
      </c>
      <c r="T459" s="15">
        <f t="shared" si="31"/>
        <v>41026.916666666664</v>
      </c>
    </row>
    <row r="460" spans="1:20" ht="60" hidden="1" x14ac:dyDescent="0.2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11" t="s">
        <v>8320</v>
      </c>
      <c r="P460" t="s">
        <v>8321</v>
      </c>
      <c r="Q460">
        <f t="shared" si="28"/>
        <v>148</v>
      </c>
      <c r="R460">
        <f t="shared" si="29"/>
        <v>35.44</v>
      </c>
      <c r="S460" s="15">
        <f t="shared" si="30"/>
        <v>41326.911319444444</v>
      </c>
      <c r="T460" s="15">
        <f t="shared" si="31"/>
        <v>41371.869652777779</v>
      </c>
    </row>
    <row r="461" spans="1:20" ht="60" hidden="1" x14ac:dyDescent="0.2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11" t="s">
        <v>8322</v>
      </c>
      <c r="P461" t="s">
        <v>8323</v>
      </c>
      <c r="Q461">
        <f t="shared" si="28"/>
        <v>148</v>
      </c>
      <c r="R461">
        <f t="shared" si="29"/>
        <v>207.62</v>
      </c>
      <c r="S461" s="15">
        <f t="shared" si="30"/>
        <v>42668.176701388889</v>
      </c>
      <c r="T461" s="15">
        <f t="shared" si="31"/>
        <v>42698.083333333328</v>
      </c>
    </row>
    <row r="462" spans="1:20" ht="60" hidden="1" x14ac:dyDescent="0.2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11" t="s">
        <v>8307</v>
      </c>
      <c r="P462" t="s">
        <v>8308</v>
      </c>
      <c r="Q462">
        <f t="shared" si="28"/>
        <v>148</v>
      </c>
      <c r="R462">
        <f t="shared" si="29"/>
        <v>91.83</v>
      </c>
      <c r="S462" s="15">
        <f t="shared" si="30"/>
        <v>41387.651516203703</v>
      </c>
      <c r="T462" s="15">
        <f t="shared" si="31"/>
        <v>41417.651516203703</v>
      </c>
    </row>
    <row r="463" spans="1:20" ht="45" hidden="1" x14ac:dyDescent="0.2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11" t="s">
        <v>8307</v>
      </c>
      <c r="P463" t="s">
        <v>8308</v>
      </c>
      <c r="Q463">
        <f t="shared" si="28"/>
        <v>148</v>
      </c>
      <c r="R463">
        <f t="shared" si="29"/>
        <v>120.86</v>
      </c>
      <c r="S463" s="15">
        <f t="shared" si="30"/>
        <v>42472.73265046296</v>
      </c>
      <c r="T463" s="15">
        <f t="shared" si="31"/>
        <v>42505.73265046296</v>
      </c>
    </row>
    <row r="464" spans="1:20" ht="60" hidden="1" x14ac:dyDescent="0.2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11" t="s">
        <v>8311</v>
      </c>
      <c r="P464" t="s">
        <v>8328</v>
      </c>
      <c r="Q464">
        <f t="shared" si="28"/>
        <v>148</v>
      </c>
      <c r="R464">
        <f t="shared" si="29"/>
        <v>50.66</v>
      </c>
      <c r="S464" s="15">
        <f t="shared" si="30"/>
        <v>42290.059594907405</v>
      </c>
      <c r="T464" s="15">
        <f t="shared" si="31"/>
        <v>42304.207638888889</v>
      </c>
    </row>
    <row r="465" spans="1:20" ht="45" hidden="1" x14ac:dyDescent="0.2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11" t="s">
        <v>8307</v>
      </c>
      <c r="P465" t="s">
        <v>8308</v>
      </c>
      <c r="Q465">
        <f t="shared" si="28"/>
        <v>148</v>
      </c>
      <c r="R465">
        <f t="shared" si="29"/>
        <v>493.13</v>
      </c>
      <c r="S465" s="15">
        <f t="shared" si="30"/>
        <v>42620.143564814818</v>
      </c>
      <c r="T465" s="15">
        <f t="shared" si="31"/>
        <v>42680.143564814818</v>
      </c>
    </row>
    <row r="466" spans="1:20" ht="60" hidden="1" x14ac:dyDescent="0.2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1" t="s">
        <v>8317</v>
      </c>
      <c r="P466" t="s">
        <v>8329</v>
      </c>
      <c r="Q466">
        <f t="shared" si="28"/>
        <v>147</v>
      </c>
      <c r="R466">
        <f t="shared" si="29"/>
        <v>92.25</v>
      </c>
      <c r="S466" s="15">
        <f t="shared" si="30"/>
        <v>42758.197013888886</v>
      </c>
      <c r="T466" s="15">
        <f t="shared" si="31"/>
        <v>42788.197013888886</v>
      </c>
    </row>
    <row r="467" spans="1:20" ht="45" hidden="1" x14ac:dyDescent="0.2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11" t="s">
        <v>8307</v>
      </c>
      <c r="P467" t="s">
        <v>8313</v>
      </c>
      <c r="Q467">
        <f t="shared" si="28"/>
        <v>147</v>
      </c>
      <c r="R467">
        <f t="shared" si="29"/>
        <v>42.89</v>
      </c>
      <c r="S467" s="15">
        <f t="shared" si="30"/>
        <v>42045.957314814819</v>
      </c>
      <c r="T467" s="15">
        <f t="shared" si="31"/>
        <v>42075.915648148148</v>
      </c>
    </row>
    <row r="468" spans="1:20" ht="45" hidden="1" x14ac:dyDescent="0.2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11" t="s">
        <v>8320</v>
      </c>
      <c r="P468" t="s">
        <v>8330</v>
      </c>
      <c r="Q468">
        <f t="shared" si="28"/>
        <v>147</v>
      </c>
      <c r="R468">
        <f t="shared" si="29"/>
        <v>48.45</v>
      </c>
      <c r="S468" s="15">
        <f t="shared" si="30"/>
        <v>41422.075821759259</v>
      </c>
      <c r="T468" s="15">
        <f t="shared" si="31"/>
        <v>41452.075821759259</v>
      </c>
    </row>
    <row r="469" spans="1:20" ht="60" hidden="1" x14ac:dyDescent="0.2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11" t="s">
        <v>8311</v>
      </c>
      <c r="P469" t="s">
        <v>8312</v>
      </c>
      <c r="Q469">
        <f t="shared" si="28"/>
        <v>147</v>
      </c>
      <c r="R469">
        <f t="shared" si="29"/>
        <v>91.63</v>
      </c>
      <c r="S469" s="15">
        <f t="shared" si="30"/>
        <v>41933.838171296295</v>
      </c>
      <c r="T469" s="15">
        <f t="shared" si="31"/>
        <v>41978.879837962959</v>
      </c>
    </row>
    <row r="470" spans="1:20" ht="30" hidden="1" x14ac:dyDescent="0.2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11" t="s">
        <v>8309</v>
      </c>
      <c r="P470" t="s">
        <v>8310</v>
      </c>
      <c r="Q470">
        <f t="shared" si="28"/>
        <v>147</v>
      </c>
      <c r="R470">
        <f t="shared" si="29"/>
        <v>52.7</v>
      </c>
      <c r="S470" s="15">
        <f t="shared" si="30"/>
        <v>42262.416643518518</v>
      </c>
      <c r="T470" s="15">
        <f t="shared" si="31"/>
        <v>42292.416643518518</v>
      </c>
    </row>
    <row r="471" spans="1:20" ht="30" hidden="1" x14ac:dyDescent="0.2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11" t="s">
        <v>8309</v>
      </c>
      <c r="P471" t="s">
        <v>8310</v>
      </c>
      <c r="Q471">
        <f t="shared" si="28"/>
        <v>147</v>
      </c>
      <c r="R471">
        <f t="shared" si="29"/>
        <v>15.72</v>
      </c>
      <c r="S471" s="15">
        <f t="shared" si="30"/>
        <v>42136.75100694444</v>
      </c>
      <c r="T471" s="15">
        <f t="shared" si="31"/>
        <v>42166.75100694444</v>
      </c>
    </row>
    <row r="472" spans="1:20" ht="45" hidden="1" x14ac:dyDescent="0.2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11" t="s">
        <v>8314</v>
      </c>
      <c r="P472" t="s">
        <v>8327</v>
      </c>
      <c r="Q472">
        <f t="shared" si="28"/>
        <v>147</v>
      </c>
      <c r="R472">
        <f t="shared" si="29"/>
        <v>155.24</v>
      </c>
      <c r="S472" s="15">
        <f t="shared" si="30"/>
        <v>41894.632361111115</v>
      </c>
      <c r="T472" s="15">
        <f t="shared" si="31"/>
        <v>41954.674027777779</v>
      </c>
    </row>
    <row r="473" spans="1:20" ht="45" hidden="1" x14ac:dyDescent="0.2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11" t="s">
        <v>8314</v>
      </c>
      <c r="P473" t="s">
        <v>8327</v>
      </c>
      <c r="Q473">
        <f t="shared" si="28"/>
        <v>147</v>
      </c>
      <c r="R473">
        <f t="shared" si="29"/>
        <v>191.13</v>
      </c>
      <c r="S473" s="15">
        <f t="shared" si="30"/>
        <v>42570.110243055555</v>
      </c>
      <c r="T473" s="15">
        <f t="shared" si="31"/>
        <v>42600.110243055555</v>
      </c>
    </row>
    <row r="474" spans="1:20" ht="60" hidden="1" x14ac:dyDescent="0.2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11" t="s">
        <v>8317</v>
      </c>
      <c r="P474" t="s">
        <v>8329</v>
      </c>
      <c r="Q474">
        <f t="shared" si="28"/>
        <v>146</v>
      </c>
      <c r="R474">
        <f t="shared" si="29"/>
        <v>40.42</v>
      </c>
      <c r="S474" s="15">
        <f t="shared" si="30"/>
        <v>40205.174849537041</v>
      </c>
      <c r="T474" s="15">
        <f t="shared" si="31"/>
        <v>40291.160416666666</v>
      </c>
    </row>
    <row r="475" spans="1:20" ht="30" hidden="1" x14ac:dyDescent="0.2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11" t="s">
        <v>8322</v>
      </c>
      <c r="P475" t="s">
        <v>8323</v>
      </c>
      <c r="Q475">
        <f t="shared" si="28"/>
        <v>146</v>
      </c>
      <c r="R475">
        <f t="shared" si="29"/>
        <v>91.88</v>
      </c>
      <c r="S475" s="15">
        <f t="shared" si="30"/>
        <v>42247.616400462968</v>
      </c>
      <c r="T475" s="15">
        <f t="shared" si="31"/>
        <v>42279.960416666669</v>
      </c>
    </row>
    <row r="476" spans="1:20" ht="60" hidden="1" x14ac:dyDescent="0.2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11" t="s">
        <v>8314</v>
      </c>
      <c r="P476" t="s">
        <v>8315</v>
      </c>
      <c r="Q476">
        <f t="shared" si="28"/>
        <v>146</v>
      </c>
      <c r="R476">
        <f t="shared" si="29"/>
        <v>104.07</v>
      </c>
      <c r="S476" s="15">
        <f t="shared" si="30"/>
        <v>42064.652673611112</v>
      </c>
      <c r="T476" s="15">
        <f t="shared" si="31"/>
        <v>42101.291666666672</v>
      </c>
    </row>
    <row r="477" spans="1:20" ht="45" hidden="1" x14ac:dyDescent="0.2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11" t="s">
        <v>8311</v>
      </c>
      <c r="P477" t="s">
        <v>8312</v>
      </c>
      <c r="Q477">
        <f t="shared" si="28"/>
        <v>146</v>
      </c>
      <c r="R477">
        <f t="shared" si="29"/>
        <v>64.62</v>
      </c>
      <c r="S477" s="15">
        <f t="shared" si="30"/>
        <v>41546.664212962962</v>
      </c>
      <c r="T477" s="15">
        <f t="shared" si="31"/>
        <v>41579.791666666664</v>
      </c>
    </row>
    <row r="478" spans="1:20" ht="30" hidden="1" x14ac:dyDescent="0.2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11" t="s">
        <v>8311</v>
      </c>
      <c r="P478" t="s">
        <v>8328</v>
      </c>
      <c r="Q478">
        <f t="shared" si="28"/>
        <v>146</v>
      </c>
      <c r="R478">
        <f t="shared" si="29"/>
        <v>98.82</v>
      </c>
      <c r="S478" s="15">
        <f t="shared" si="30"/>
        <v>41192.754942129628</v>
      </c>
      <c r="T478" s="15">
        <f t="shared" si="31"/>
        <v>41222.7966087963</v>
      </c>
    </row>
    <row r="479" spans="1:20" ht="60" hidden="1" x14ac:dyDescent="0.2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11" t="s">
        <v>8311</v>
      </c>
      <c r="P479" t="s">
        <v>8312</v>
      </c>
      <c r="Q479">
        <f t="shared" si="28"/>
        <v>146</v>
      </c>
      <c r="R479">
        <f t="shared" si="29"/>
        <v>65.209999999999994</v>
      </c>
      <c r="S479" s="15">
        <f t="shared" si="30"/>
        <v>41264.72314814815</v>
      </c>
      <c r="T479" s="15">
        <f t="shared" si="31"/>
        <v>41294.72314814815</v>
      </c>
    </row>
    <row r="480" spans="1:20" ht="60" hidden="1" x14ac:dyDescent="0.2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11" t="s">
        <v>8307</v>
      </c>
      <c r="P480" t="s">
        <v>8316</v>
      </c>
      <c r="Q480">
        <f t="shared" si="28"/>
        <v>146</v>
      </c>
      <c r="R480">
        <f t="shared" si="29"/>
        <v>47.06</v>
      </c>
      <c r="S480" s="15">
        <f t="shared" si="30"/>
        <v>42115.74754629629</v>
      </c>
      <c r="T480" s="15">
        <f t="shared" si="31"/>
        <v>42145.74754629629</v>
      </c>
    </row>
    <row r="481" spans="1:20" ht="45" hidden="1" x14ac:dyDescent="0.2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11" t="s">
        <v>8314</v>
      </c>
      <c r="P481" t="s">
        <v>8315</v>
      </c>
      <c r="Q481">
        <f t="shared" si="28"/>
        <v>146</v>
      </c>
      <c r="R481">
        <f t="shared" si="29"/>
        <v>292.77999999999997</v>
      </c>
      <c r="S481" s="15">
        <f t="shared" si="30"/>
        <v>41822.57503472222</v>
      </c>
      <c r="T481" s="15">
        <f t="shared" si="31"/>
        <v>41825.041666666664</v>
      </c>
    </row>
    <row r="482" spans="1:20" ht="30" hidden="1" x14ac:dyDescent="0.2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11" t="s">
        <v>8314</v>
      </c>
      <c r="P482" t="s">
        <v>8335</v>
      </c>
      <c r="Q482">
        <f t="shared" si="28"/>
        <v>146</v>
      </c>
      <c r="R482">
        <f t="shared" si="29"/>
        <v>38.42</v>
      </c>
      <c r="S482" s="15">
        <f t="shared" si="30"/>
        <v>42493.857083333336</v>
      </c>
      <c r="T482" s="15">
        <f t="shared" si="31"/>
        <v>42508</v>
      </c>
    </row>
    <row r="483" spans="1:20" ht="60" hidden="1" x14ac:dyDescent="0.2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11" t="s">
        <v>8317</v>
      </c>
      <c r="P483" t="s">
        <v>8331</v>
      </c>
      <c r="Q483">
        <f t="shared" si="28"/>
        <v>145</v>
      </c>
      <c r="R483">
        <f t="shared" si="29"/>
        <v>56.14</v>
      </c>
      <c r="S483" s="15">
        <f t="shared" si="30"/>
        <v>42175.816365740742</v>
      </c>
      <c r="T483" s="15">
        <f t="shared" si="31"/>
        <v>42205.816365740742</v>
      </c>
    </row>
    <row r="484" spans="1:20" ht="60" hidden="1" x14ac:dyDescent="0.2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11" t="s">
        <v>8311</v>
      </c>
      <c r="P484" t="s">
        <v>8312</v>
      </c>
      <c r="Q484">
        <f t="shared" si="28"/>
        <v>145</v>
      </c>
      <c r="R484">
        <f t="shared" si="29"/>
        <v>47.67</v>
      </c>
      <c r="S484" s="15">
        <f t="shared" si="30"/>
        <v>40895.897974537038</v>
      </c>
      <c r="T484" s="15">
        <f t="shared" si="31"/>
        <v>40925.897974537038</v>
      </c>
    </row>
    <row r="485" spans="1:20" ht="45" hidden="1" x14ac:dyDescent="0.2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11" t="s">
        <v>8311</v>
      </c>
      <c r="P485" t="s">
        <v>8324</v>
      </c>
      <c r="Q485">
        <f t="shared" si="28"/>
        <v>145</v>
      </c>
      <c r="R485">
        <f t="shared" si="29"/>
        <v>35.74</v>
      </c>
      <c r="S485" s="15">
        <f t="shared" si="30"/>
        <v>42418.231747685189</v>
      </c>
      <c r="T485" s="15">
        <f t="shared" si="31"/>
        <v>42448.190081018518</v>
      </c>
    </row>
    <row r="486" spans="1:20" ht="30" hidden="1" x14ac:dyDescent="0.2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11" t="s">
        <v>8311</v>
      </c>
      <c r="P486" t="s">
        <v>8312</v>
      </c>
      <c r="Q486">
        <f t="shared" si="28"/>
        <v>145</v>
      </c>
      <c r="R486">
        <f t="shared" si="29"/>
        <v>21.38</v>
      </c>
      <c r="S486" s="15">
        <f t="shared" si="30"/>
        <v>42565.480983796297</v>
      </c>
      <c r="T486" s="15">
        <f t="shared" si="31"/>
        <v>42595.480983796297</v>
      </c>
    </row>
    <row r="487" spans="1:20" ht="45" hidden="1" x14ac:dyDescent="0.2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11" t="s">
        <v>8322</v>
      </c>
      <c r="P487" t="s">
        <v>8323</v>
      </c>
      <c r="Q487">
        <f t="shared" si="28"/>
        <v>145</v>
      </c>
      <c r="R487">
        <f t="shared" si="29"/>
        <v>88.26</v>
      </c>
      <c r="S487" s="15">
        <f t="shared" si="30"/>
        <v>42443.00204861111</v>
      </c>
      <c r="T487" s="15">
        <f t="shared" si="31"/>
        <v>42492.165972222225</v>
      </c>
    </row>
    <row r="488" spans="1:20" ht="45" hidden="1" x14ac:dyDescent="0.2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11" t="s">
        <v>8311</v>
      </c>
      <c r="P488" t="s">
        <v>8312</v>
      </c>
      <c r="Q488">
        <f t="shared" si="28"/>
        <v>145</v>
      </c>
      <c r="R488">
        <f t="shared" si="29"/>
        <v>70.790000000000006</v>
      </c>
      <c r="S488" s="15">
        <f t="shared" si="30"/>
        <v>41053.80846064815</v>
      </c>
      <c r="T488" s="15">
        <f t="shared" si="31"/>
        <v>41074.80846064815</v>
      </c>
    </row>
    <row r="489" spans="1:20" ht="45" hidden="1" x14ac:dyDescent="0.2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11" t="s">
        <v>8311</v>
      </c>
      <c r="P489" t="s">
        <v>8328</v>
      </c>
      <c r="Q489">
        <f t="shared" si="28"/>
        <v>145</v>
      </c>
      <c r="R489">
        <f t="shared" si="29"/>
        <v>70.53</v>
      </c>
      <c r="S489" s="15">
        <f t="shared" si="30"/>
        <v>41228.786203703705</v>
      </c>
      <c r="T489" s="15">
        <f t="shared" si="31"/>
        <v>41258.786203703705</v>
      </c>
    </row>
    <row r="490" spans="1:20" ht="45" hidden="1" x14ac:dyDescent="0.2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11" t="s">
        <v>8311</v>
      </c>
      <c r="P490" t="s">
        <v>8328</v>
      </c>
      <c r="Q490">
        <f t="shared" si="28"/>
        <v>145</v>
      </c>
      <c r="R490">
        <f t="shared" si="29"/>
        <v>68.81</v>
      </c>
      <c r="S490" s="15">
        <f t="shared" si="30"/>
        <v>42366.192974537036</v>
      </c>
      <c r="T490" s="15">
        <f t="shared" si="31"/>
        <v>42401.75</v>
      </c>
    </row>
    <row r="491" spans="1:20" ht="45" hidden="1" x14ac:dyDescent="0.2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11" t="s">
        <v>8307</v>
      </c>
      <c r="P491" t="s">
        <v>8308</v>
      </c>
      <c r="Q491">
        <f t="shared" si="28"/>
        <v>145</v>
      </c>
      <c r="R491">
        <f t="shared" si="29"/>
        <v>511.65</v>
      </c>
      <c r="S491" s="15">
        <f t="shared" si="30"/>
        <v>42745.744618055556</v>
      </c>
      <c r="T491" s="15">
        <f t="shared" si="31"/>
        <v>42795.744618055556</v>
      </c>
    </row>
    <row r="492" spans="1:20" ht="60" hidden="1" x14ac:dyDescent="0.2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11" t="s">
        <v>8307</v>
      </c>
      <c r="P492" t="s">
        <v>8313</v>
      </c>
      <c r="Q492">
        <f t="shared" si="28"/>
        <v>144</v>
      </c>
      <c r="R492">
        <f t="shared" si="29"/>
        <v>50.5</v>
      </c>
      <c r="S492" s="15">
        <f t="shared" si="30"/>
        <v>42683.420312500006</v>
      </c>
      <c r="T492" s="15">
        <f t="shared" si="31"/>
        <v>42698.958333333328</v>
      </c>
    </row>
    <row r="493" spans="1:20" ht="45" hidden="1" x14ac:dyDescent="0.2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11" t="s">
        <v>8320</v>
      </c>
      <c r="P493" t="s">
        <v>8330</v>
      </c>
      <c r="Q493">
        <f t="shared" si="28"/>
        <v>144</v>
      </c>
      <c r="R493">
        <f t="shared" si="29"/>
        <v>66.709999999999994</v>
      </c>
      <c r="S493" s="15">
        <f t="shared" si="30"/>
        <v>40909.649201388893</v>
      </c>
      <c r="T493" s="15">
        <f t="shared" si="31"/>
        <v>40937.649201388893</v>
      </c>
    </row>
    <row r="494" spans="1:20" ht="60" hidden="1" x14ac:dyDescent="0.2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11" t="s">
        <v>8311</v>
      </c>
      <c r="P494" t="s">
        <v>8312</v>
      </c>
      <c r="Q494">
        <f t="shared" si="28"/>
        <v>144</v>
      </c>
      <c r="R494">
        <f t="shared" si="29"/>
        <v>92.55</v>
      </c>
      <c r="S494" s="15">
        <f t="shared" si="30"/>
        <v>41276.047905092593</v>
      </c>
      <c r="T494" s="15">
        <f t="shared" si="31"/>
        <v>41306.047905092593</v>
      </c>
    </row>
    <row r="495" spans="1:20" ht="60" hidden="1" x14ac:dyDescent="0.2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11" t="s">
        <v>8311</v>
      </c>
      <c r="P495" t="s">
        <v>8332</v>
      </c>
      <c r="Q495">
        <f t="shared" si="28"/>
        <v>144</v>
      </c>
      <c r="R495">
        <f t="shared" si="29"/>
        <v>22.74</v>
      </c>
      <c r="S495" s="15">
        <f t="shared" si="30"/>
        <v>42079.745578703703</v>
      </c>
      <c r="T495" s="15">
        <f t="shared" si="31"/>
        <v>42109.957638888889</v>
      </c>
    </row>
    <row r="496" spans="1:20" ht="45" hidden="1" x14ac:dyDescent="0.2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11" t="s">
        <v>8325</v>
      </c>
      <c r="P496" t="s">
        <v>8326</v>
      </c>
      <c r="Q496">
        <f t="shared" si="28"/>
        <v>144</v>
      </c>
      <c r="R496">
        <f t="shared" si="29"/>
        <v>40.799999999999997</v>
      </c>
      <c r="S496" s="15">
        <f t="shared" si="30"/>
        <v>41839.005671296298</v>
      </c>
      <c r="T496" s="15">
        <f t="shared" si="31"/>
        <v>41869.005671296298</v>
      </c>
    </row>
    <row r="497" spans="1:20" ht="60" hidden="1" x14ac:dyDescent="0.2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11" t="s">
        <v>8307</v>
      </c>
      <c r="P497" t="s">
        <v>8316</v>
      </c>
      <c r="Q497">
        <f t="shared" si="28"/>
        <v>144</v>
      </c>
      <c r="R497">
        <f t="shared" si="29"/>
        <v>74.64</v>
      </c>
      <c r="S497" s="15">
        <f t="shared" si="30"/>
        <v>42251.16715277778</v>
      </c>
      <c r="T497" s="15">
        <f t="shared" si="31"/>
        <v>42288.041666666672</v>
      </c>
    </row>
    <row r="498" spans="1:20" ht="60" hidden="1" x14ac:dyDescent="0.2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11" t="s">
        <v>8314</v>
      </c>
      <c r="P498" t="s">
        <v>8315</v>
      </c>
      <c r="Q498">
        <f t="shared" si="28"/>
        <v>144</v>
      </c>
      <c r="R498">
        <f t="shared" si="29"/>
        <v>45.98</v>
      </c>
      <c r="S498" s="15">
        <f t="shared" si="30"/>
        <v>42309.756620370375</v>
      </c>
      <c r="T498" s="15">
        <f t="shared" si="31"/>
        <v>42330.916666666672</v>
      </c>
    </row>
    <row r="499" spans="1:20" ht="45" hidden="1" x14ac:dyDescent="0.2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1" t="s">
        <v>8314</v>
      </c>
      <c r="P499" t="s">
        <v>8315</v>
      </c>
      <c r="Q499">
        <f t="shared" si="28"/>
        <v>144</v>
      </c>
      <c r="R499">
        <f t="shared" si="29"/>
        <v>22.91</v>
      </c>
      <c r="S499" s="15">
        <f t="shared" si="30"/>
        <v>42139.816840277781</v>
      </c>
      <c r="T499" s="15">
        <f t="shared" si="31"/>
        <v>42181.875</v>
      </c>
    </row>
    <row r="500" spans="1:20" ht="45" hidden="1" x14ac:dyDescent="0.2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11" t="s">
        <v>8314</v>
      </c>
      <c r="P500" t="s">
        <v>8315</v>
      </c>
      <c r="Q500">
        <f t="shared" si="28"/>
        <v>144</v>
      </c>
      <c r="R500">
        <f t="shared" si="29"/>
        <v>126.67</v>
      </c>
      <c r="S500" s="15">
        <f t="shared" si="30"/>
        <v>41789.726979166669</v>
      </c>
      <c r="T500" s="15">
        <f t="shared" si="31"/>
        <v>41799.726979166669</v>
      </c>
    </row>
    <row r="501" spans="1:20" ht="30" hidden="1" x14ac:dyDescent="0.2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1" t="s">
        <v>8317</v>
      </c>
      <c r="P501" t="s">
        <v>8331</v>
      </c>
      <c r="Q501">
        <f t="shared" si="28"/>
        <v>143</v>
      </c>
      <c r="R501">
        <f t="shared" si="29"/>
        <v>185.48</v>
      </c>
      <c r="S501" s="15">
        <f t="shared" si="30"/>
        <v>42766.600497685184</v>
      </c>
      <c r="T501" s="15">
        <f t="shared" si="31"/>
        <v>42796.600497685184</v>
      </c>
    </row>
    <row r="502" spans="1:20" ht="45" hidden="1" x14ac:dyDescent="0.2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11" t="s">
        <v>8311</v>
      </c>
      <c r="P502" t="s">
        <v>8312</v>
      </c>
      <c r="Q502">
        <f t="shared" si="28"/>
        <v>143</v>
      </c>
      <c r="R502">
        <f t="shared" si="29"/>
        <v>162.27000000000001</v>
      </c>
      <c r="S502" s="15">
        <f t="shared" si="30"/>
        <v>40983.055949074071</v>
      </c>
      <c r="T502" s="15">
        <f t="shared" si="31"/>
        <v>41040.657638888886</v>
      </c>
    </row>
    <row r="503" spans="1:20" ht="45" hidden="1" x14ac:dyDescent="0.2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11" t="s">
        <v>8311</v>
      </c>
      <c r="P503" t="s">
        <v>8319</v>
      </c>
      <c r="Q503">
        <f t="shared" si="28"/>
        <v>143</v>
      </c>
      <c r="R503">
        <f t="shared" si="29"/>
        <v>44.65</v>
      </c>
      <c r="S503" s="15">
        <f t="shared" si="30"/>
        <v>40974.791898148149</v>
      </c>
      <c r="T503" s="15">
        <f t="shared" si="31"/>
        <v>41004.750231481477</v>
      </c>
    </row>
    <row r="504" spans="1:20" ht="60" hidden="1" x14ac:dyDescent="0.2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11" t="s">
        <v>8311</v>
      </c>
      <c r="P504" t="s">
        <v>8312</v>
      </c>
      <c r="Q504">
        <f t="shared" si="28"/>
        <v>143</v>
      </c>
      <c r="R504">
        <f t="shared" si="29"/>
        <v>25</v>
      </c>
      <c r="S504" s="15">
        <f t="shared" si="30"/>
        <v>40576.539664351854</v>
      </c>
      <c r="T504" s="15">
        <f t="shared" si="31"/>
        <v>40606.539664351854</v>
      </c>
    </row>
    <row r="505" spans="1:20" ht="60" hidden="1" x14ac:dyDescent="0.2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11" t="s">
        <v>8307</v>
      </c>
      <c r="P505" t="s">
        <v>8308</v>
      </c>
      <c r="Q505">
        <f t="shared" si="28"/>
        <v>143</v>
      </c>
      <c r="R505">
        <f t="shared" si="29"/>
        <v>114.77</v>
      </c>
      <c r="S505" s="15">
        <f t="shared" si="30"/>
        <v>42361.602476851855</v>
      </c>
      <c r="T505" s="15">
        <f t="shared" si="31"/>
        <v>42400.915972222225</v>
      </c>
    </row>
    <row r="506" spans="1:20" ht="60" hidden="1" x14ac:dyDescent="0.2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1" t="s">
        <v>8314</v>
      </c>
      <c r="P506" t="s">
        <v>8327</v>
      </c>
      <c r="Q506">
        <f t="shared" si="28"/>
        <v>143</v>
      </c>
      <c r="R506">
        <f t="shared" si="29"/>
        <v>51.6</v>
      </c>
      <c r="S506" s="15">
        <f t="shared" si="30"/>
        <v>42783.459398148145</v>
      </c>
      <c r="T506" s="15">
        <f t="shared" si="31"/>
        <v>42797.459398148145</v>
      </c>
    </row>
    <row r="507" spans="1:20" ht="45" hidden="1" x14ac:dyDescent="0.2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11" t="s">
        <v>8314</v>
      </c>
      <c r="P507" t="s">
        <v>8315</v>
      </c>
      <c r="Q507">
        <f t="shared" si="28"/>
        <v>143</v>
      </c>
      <c r="R507">
        <f t="shared" si="29"/>
        <v>164.62</v>
      </c>
      <c r="S507" s="15">
        <f t="shared" si="30"/>
        <v>42171.317442129628</v>
      </c>
      <c r="T507" s="15">
        <f t="shared" si="31"/>
        <v>42195.875</v>
      </c>
    </row>
    <row r="508" spans="1:20" ht="45" hidden="1" x14ac:dyDescent="0.2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11" t="s">
        <v>8314</v>
      </c>
      <c r="P508" t="s">
        <v>8335</v>
      </c>
      <c r="Q508">
        <f t="shared" si="28"/>
        <v>143</v>
      </c>
      <c r="R508">
        <f t="shared" si="29"/>
        <v>48.54</v>
      </c>
      <c r="S508" s="15">
        <f t="shared" si="30"/>
        <v>41887.111354166671</v>
      </c>
      <c r="T508" s="15">
        <f t="shared" si="31"/>
        <v>41909.166666666664</v>
      </c>
    </row>
    <row r="509" spans="1:20" ht="45" hidden="1" x14ac:dyDescent="0.2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11" t="s">
        <v>8314</v>
      </c>
      <c r="P509" t="s">
        <v>8315</v>
      </c>
      <c r="Q509">
        <f t="shared" si="28"/>
        <v>143</v>
      </c>
      <c r="R509">
        <f t="shared" si="29"/>
        <v>21.5</v>
      </c>
      <c r="S509" s="15">
        <f t="shared" si="30"/>
        <v>42160.651817129634</v>
      </c>
      <c r="T509" s="15">
        <f t="shared" si="31"/>
        <v>42190.651817129634</v>
      </c>
    </row>
    <row r="510" spans="1:20" ht="30" hidden="1" x14ac:dyDescent="0.2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1" t="s">
        <v>8317</v>
      </c>
      <c r="P510" t="s">
        <v>8331</v>
      </c>
      <c r="Q510">
        <f t="shared" si="28"/>
        <v>142</v>
      </c>
      <c r="R510">
        <f t="shared" si="29"/>
        <v>193.84</v>
      </c>
      <c r="S510" s="15">
        <f t="shared" si="30"/>
        <v>42068.307002314818</v>
      </c>
      <c r="T510" s="15">
        <f t="shared" si="31"/>
        <v>42098.265335648146</v>
      </c>
    </row>
    <row r="511" spans="1:20" ht="60" hidden="1" x14ac:dyDescent="0.2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11" t="s">
        <v>8317</v>
      </c>
      <c r="P511" t="s">
        <v>8331</v>
      </c>
      <c r="Q511">
        <f t="shared" si="28"/>
        <v>142</v>
      </c>
      <c r="R511">
        <f t="shared" si="29"/>
        <v>117.51</v>
      </c>
      <c r="S511" s="15">
        <f t="shared" si="30"/>
        <v>41971.639189814814</v>
      </c>
      <c r="T511" s="15">
        <f t="shared" si="31"/>
        <v>42001.639189814814</v>
      </c>
    </row>
    <row r="512" spans="1:20" ht="60" hidden="1" x14ac:dyDescent="0.2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1" t="s">
        <v>8317</v>
      </c>
      <c r="P512" t="s">
        <v>8329</v>
      </c>
      <c r="Q512">
        <f t="shared" si="28"/>
        <v>142</v>
      </c>
      <c r="R512">
        <f t="shared" si="29"/>
        <v>115.51</v>
      </c>
      <c r="S512" s="15">
        <f t="shared" si="30"/>
        <v>42367.719814814816</v>
      </c>
      <c r="T512" s="15">
        <f t="shared" si="31"/>
        <v>42392.719814814816</v>
      </c>
    </row>
    <row r="513" spans="1:20" ht="60" hidden="1" x14ac:dyDescent="0.2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11" t="s">
        <v>8317</v>
      </c>
      <c r="P513" t="s">
        <v>8329</v>
      </c>
      <c r="Q513">
        <f t="shared" si="28"/>
        <v>142</v>
      </c>
      <c r="R513">
        <f t="shared" si="29"/>
        <v>65.88</v>
      </c>
      <c r="S513" s="15">
        <f t="shared" si="30"/>
        <v>42292.539548611108</v>
      </c>
      <c r="T513" s="15">
        <f t="shared" si="31"/>
        <v>42313.58121527778</v>
      </c>
    </row>
    <row r="514" spans="1:20" ht="45" hidden="1" x14ac:dyDescent="0.2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11" t="s">
        <v>8311</v>
      </c>
      <c r="P514" t="s">
        <v>8319</v>
      </c>
      <c r="Q514">
        <f t="shared" ref="Q514:Q577" si="32">ROUND(E514/D514*100,0)</f>
        <v>142</v>
      </c>
      <c r="R514">
        <f t="shared" ref="R514:R577" si="33">IFERROR(ROUND(E514/L514,2),0)</f>
        <v>88.47</v>
      </c>
      <c r="S514" s="15">
        <f t="shared" si="30"/>
        <v>41526.435613425929</v>
      </c>
      <c r="T514" s="15">
        <f t="shared" si="31"/>
        <v>41556.435613425929</v>
      </c>
    </row>
    <row r="515" spans="1:20" ht="45" hidden="1" x14ac:dyDescent="0.2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11" t="s">
        <v>8314</v>
      </c>
      <c r="P515" t="s">
        <v>8315</v>
      </c>
      <c r="Q515">
        <f t="shared" si="32"/>
        <v>142</v>
      </c>
      <c r="R515">
        <f t="shared" si="33"/>
        <v>25.13</v>
      </c>
      <c r="S515" s="15">
        <f t="shared" ref="S515:S578" si="34">(((J515/60)/60)/24)+DATE(1970,1,1)</f>
        <v>42188.467499999999</v>
      </c>
      <c r="T515" s="15">
        <f t="shared" ref="T515:T578" si="35">(((I515/60)/60)/24)+DATE(1970,1,1)</f>
        <v>42218.666666666672</v>
      </c>
    </row>
    <row r="516" spans="1:20" ht="60" hidden="1" x14ac:dyDescent="0.2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11" t="s">
        <v>8314</v>
      </c>
      <c r="P516" t="s">
        <v>8315</v>
      </c>
      <c r="Q516">
        <f t="shared" si="32"/>
        <v>142</v>
      </c>
      <c r="R516">
        <f t="shared" si="33"/>
        <v>29</v>
      </c>
      <c r="S516" s="15">
        <f t="shared" si="34"/>
        <v>41817.59542824074</v>
      </c>
      <c r="T516" s="15">
        <f t="shared" si="35"/>
        <v>41847.59542824074</v>
      </c>
    </row>
    <row r="517" spans="1:20" ht="30" hidden="1" x14ac:dyDescent="0.2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11" t="s">
        <v>8317</v>
      </c>
      <c r="P517" t="s">
        <v>8318</v>
      </c>
      <c r="Q517">
        <f t="shared" si="32"/>
        <v>141</v>
      </c>
      <c r="R517">
        <f t="shared" si="33"/>
        <v>90.38</v>
      </c>
      <c r="S517" s="15">
        <f t="shared" si="34"/>
        <v>40753.758425925924</v>
      </c>
      <c r="T517" s="15">
        <f t="shared" si="35"/>
        <v>40761.625</v>
      </c>
    </row>
    <row r="518" spans="1:20" ht="60" hidden="1" x14ac:dyDescent="0.2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11" t="s">
        <v>8307</v>
      </c>
      <c r="P518" t="s">
        <v>8313</v>
      </c>
      <c r="Q518">
        <f t="shared" si="32"/>
        <v>141</v>
      </c>
      <c r="R518">
        <f t="shared" si="33"/>
        <v>95.83</v>
      </c>
      <c r="S518" s="15">
        <f t="shared" si="34"/>
        <v>42199.618518518517</v>
      </c>
      <c r="T518" s="15">
        <f t="shared" si="35"/>
        <v>42236.618518518517</v>
      </c>
    </row>
    <row r="519" spans="1:20" ht="60" hidden="1" x14ac:dyDescent="0.2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11" t="s">
        <v>8314</v>
      </c>
      <c r="P519" t="s">
        <v>8315</v>
      </c>
      <c r="Q519">
        <f t="shared" si="32"/>
        <v>141</v>
      </c>
      <c r="R519">
        <f t="shared" si="33"/>
        <v>52.17</v>
      </c>
      <c r="S519" s="15">
        <f t="shared" si="34"/>
        <v>42423.050613425927</v>
      </c>
      <c r="T519" s="15">
        <f t="shared" si="35"/>
        <v>42443.008946759262</v>
      </c>
    </row>
    <row r="520" spans="1:20" ht="60" hidden="1" x14ac:dyDescent="0.2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11" t="s">
        <v>8309</v>
      </c>
      <c r="P520" t="s">
        <v>8310</v>
      </c>
      <c r="Q520">
        <f t="shared" si="32"/>
        <v>141</v>
      </c>
      <c r="R520">
        <f t="shared" si="33"/>
        <v>57.93</v>
      </c>
      <c r="S520" s="15">
        <f t="shared" si="34"/>
        <v>40936.678506944445</v>
      </c>
      <c r="T520" s="15">
        <f t="shared" si="35"/>
        <v>40966.678506944445</v>
      </c>
    </row>
    <row r="521" spans="1:20" ht="45" hidden="1" x14ac:dyDescent="0.2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11" t="s">
        <v>8307</v>
      </c>
      <c r="P521" t="s">
        <v>8316</v>
      </c>
      <c r="Q521">
        <f t="shared" si="32"/>
        <v>141</v>
      </c>
      <c r="R521">
        <f t="shared" si="33"/>
        <v>55.76</v>
      </c>
      <c r="S521" s="15">
        <f t="shared" si="34"/>
        <v>42564.881076388891</v>
      </c>
      <c r="T521" s="15">
        <f t="shared" si="35"/>
        <v>42604.290972222225</v>
      </c>
    </row>
    <row r="522" spans="1:20" ht="30" hidden="1" x14ac:dyDescent="0.2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11" t="s">
        <v>8314</v>
      </c>
      <c r="P522" t="s">
        <v>8315</v>
      </c>
      <c r="Q522">
        <f t="shared" si="32"/>
        <v>141</v>
      </c>
      <c r="R522">
        <f t="shared" si="33"/>
        <v>67.959999999999994</v>
      </c>
      <c r="S522" s="15">
        <f t="shared" si="34"/>
        <v>42072.576249999998</v>
      </c>
      <c r="T522" s="15">
        <f t="shared" si="35"/>
        <v>42097.576249999998</v>
      </c>
    </row>
    <row r="523" spans="1:20" ht="30" hidden="1" x14ac:dyDescent="0.2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11" t="s">
        <v>8317</v>
      </c>
      <c r="P523" t="s">
        <v>8318</v>
      </c>
      <c r="Q523">
        <f t="shared" si="32"/>
        <v>140</v>
      </c>
      <c r="R523">
        <f t="shared" si="33"/>
        <v>28.73</v>
      </c>
      <c r="S523" s="15">
        <f t="shared" si="34"/>
        <v>40918.738935185182</v>
      </c>
      <c r="T523" s="15">
        <f t="shared" si="35"/>
        <v>40943.738935185182</v>
      </c>
    </row>
    <row r="524" spans="1:20" ht="60" hidden="1" x14ac:dyDescent="0.2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11" t="s">
        <v>8307</v>
      </c>
      <c r="P524" t="s">
        <v>8313</v>
      </c>
      <c r="Q524">
        <f t="shared" si="32"/>
        <v>140</v>
      </c>
      <c r="R524">
        <f t="shared" si="33"/>
        <v>42.67</v>
      </c>
      <c r="S524" s="15">
        <f t="shared" si="34"/>
        <v>41877.912187499998</v>
      </c>
      <c r="T524" s="15">
        <f t="shared" si="35"/>
        <v>41898.912187499998</v>
      </c>
    </row>
    <row r="525" spans="1:20" ht="60" hidden="1" x14ac:dyDescent="0.2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1" t="s">
        <v>8311</v>
      </c>
      <c r="P525" t="s">
        <v>8319</v>
      </c>
      <c r="Q525">
        <f t="shared" si="32"/>
        <v>140</v>
      </c>
      <c r="R525">
        <f t="shared" si="33"/>
        <v>53.75</v>
      </c>
      <c r="S525" s="15">
        <f t="shared" si="34"/>
        <v>42461.885138888887</v>
      </c>
      <c r="T525" s="15">
        <f t="shared" si="35"/>
        <v>42521.885138888887</v>
      </c>
    </row>
    <row r="526" spans="1:20" ht="60" hidden="1" x14ac:dyDescent="0.2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11" t="s">
        <v>8307</v>
      </c>
      <c r="P526" t="s">
        <v>8308</v>
      </c>
      <c r="Q526">
        <f t="shared" si="32"/>
        <v>140</v>
      </c>
      <c r="R526">
        <f t="shared" si="33"/>
        <v>95.49</v>
      </c>
      <c r="S526" s="15">
        <f t="shared" si="34"/>
        <v>41944.83898148148</v>
      </c>
      <c r="T526" s="15">
        <f t="shared" si="35"/>
        <v>42004.880648148144</v>
      </c>
    </row>
    <row r="527" spans="1:20" ht="45" hidden="1" x14ac:dyDescent="0.2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11" t="s">
        <v>8314</v>
      </c>
      <c r="P527" t="s">
        <v>8315</v>
      </c>
      <c r="Q527">
        <f t="shared" si="32"/>
        <v>140</v>
      </c>
      <c r="R527">
        <f t="shared" si="33"/>
        <v>35</v>
      </c>
      <c r="S527" s="15">
        <f t="shared" si="34"/>
        <v>42088.911354166667</v>
      </c>
      <c r="T527" s="15">
        <f t="shared" si="35"/>
        <v>42118.911354166667</v>
      </c>
    </row>
    <row r="528" spans="1:20" ht="30" hidden="1" x14ac:dyDescent="0.2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11" t="s">
        <v>8314</v>
      </c>
      <c r="P528" t="s">
        <v>8315</v>
      </c>
      <c r="Q528">
        <f t="shared" si="32"/>
        <v>140</v>
      </c>
      <c r="R528">
        <f t="shared" si="33"/>
        <v>50.98</v>
      </c>
      <c r="S528" s="15">
        <f t="shared" si="34"/>
        <v>42016.706678240742</v>
      </c>
      <c r="T528" s="15">
        <f t="shared" si="35"/>
        <v>42047.249305555553</v>
      </c>
    </row>
    <row r="529" spans="1:20" ht="60" hidden="1" x14ac:dyDescent="0.2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11" t="s">
        <v>8314</v>
      </c>
      <c r="P529" t="s">
        <v>8315</v>
      </c>
      <c r="Q529">
        <f t="shared" si="32"/>
        <v>140</v>
      </c>
      <c r="R529">
        <f t="shared" si="33"/>
        <v>23.33</v>
      </c>
      <c r="S529" s="15">
        <f t="shared" si="34"/>
        <v>42493.597013888888</v>
      </c>
      <c r="T529" s="15">
        <f t="shared" si="35"/>
        <v>42505.958333333328</v>
      </c>
    </row>
    <row r="530" spans="1:20" ht="60" hidden="1" x14ac:dyDescent="0.2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11" t="s">
        <v>8314</v>
      </c>
      <c r="P530" t="s">
        <v>8315</v>
      </c>
      <c r="Q530">
        <f t="shared" si="32"/>
        <v>140</v>
      </c>
      <c r="R530">
        <f t="shared" si="33"/>
        <v>61.82</v>
      </c>
      <c r="S530" s="15">
        <f t="shared" si="34"/>
        <v>42058.904074074075</v>
      </c>
      <c r="T530" s="15">
        <f t="shared" si="35"/>
        <v>42095.165972222225</v>
      </c>
    </row>
    <row r="531" spans="1:20" ht="60" hidden="1" x14ac:dyDescent="0.2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11" t="s">
        <v>8317</v>
      </c>
      <c r="P531" t="s">
        <v>8329</v>
      </c>
      <c r="Q531">
        <f t="shared" si="32"/>
        <v>139</v>
      </c>
      <c r="R531">
        <f t="shared" si="33"/>
        <v>65.760000000000005</v>
      </c>
      <c r="S531" s="15">
        <f t="shared" si="34"/>
        <v>41319.769293981481</v>
      </c>
      <c r="T531" s="15">
        <f t="shared" si="35"/>
        <v>41349.769293981481</v>
      </c>
    </row>
    <row r="532" spans="1:20" ht="60" hidden="1" x14ac:dyDescent="0.2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11" t="s">
        <v>8320</v>
      </c>
      <c r="P532" t="s">
        <v>8321</v>
      </c>
      <c r="Q532">
        <f t="shared" si="32"/>
        <v>139</v>
      </c>
      <c r="R532">
        <f t="shared" si="33"/>
        <v>103.2</v>
      </c>
      <c r="S532" s="15">
        <f t="shared" si="34"/>
        <v>41533.542858796296</v>
      </c>
      <c r="T532" s="15">
        <f t="shared" si="35"/>
        <v>41563.542858796296</v>
      </c>
    </row>
    <row r="533" spans="1:20" ht="60" hidden="1" x14ac:dyDescent="0.2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11" t="s">
        <v>8322</v>
      </c>
      <c r="P533" t="s">
        <v>8323</v>
      </c>
      <c r="Q533">
        <f t="shared" si="32"/>
        <v>139</v>
      </c>
      <c r="R533">
        <f t="shared" si="33"/>
        <v>133.74</v>
      </c>
      <c r="S533" s="15">
        <f t="shared" si="34"/>
        <v>41899.830312500002</v>
      </c>
      <c r="T533" s="15">
        <f t="shared" si="35"/>
        <v>41929.830312500002</v>
      </c>
    </row>
    <row r="534" spans="1:20" ht="60" hidden="1" x14ac:dyDescent="0.2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11" t="s">
        <v>8311</v>
      </c>
      <c r="P534" t="s">
        <v>8312</v>
      </c>
      <c r="Q534">
        <f t="shared" si="32"/>
        <v>139</v>
      </c>
      <c r="R534">
        <f t="shared" si="33"/>
        <v>29.62</v>
      </c>
      <c r="S534" s="15">
        <f t="shared" si="34"/>
        <v>42438.667071759264</v>
      </c>
      <c r="T534" s="15">
        <f t="shared" si="35"/>
        <v>42468.625405092593</v>
      </c>
    </row>
    <row r="535" spans="1:20" ht="45" hidden="1" x14ac:dyDescent="0.2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11" t="s">
        <v>8311</v>
      </c>
      <c r="P535" t="s">
        <v>8312</v>
      </c>
      <c r="Q535">
        <f t="shared" si="32"/>
        <v>139</v>
      </c>
      <c r="R535">
        <f t="shared" si="33"/>
        <v>40.35</v>
      </c>
      <c r="S535" s="15">
        <f t="shared" si="34"/>
        <v>42723.63653935185</v>
      </c>
      <c r="T535" s="15">
        <f t="shared" si="35"/>
        <v>42753.63653935185</v>
      </c>
    </row>
    <row r="536" spans="1:20" ht="45" hidden="1" x14ac:dyDescent="0.2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11" t="s">
        <v>8314</v>
      </c>
      <c r="P536" t="s">
        <v>8315</v>
      </c>
      <c r="Q536">
        <f t="shared" si="32"/>
        <v>139</v>
      </c>
      <c r="R536">
        <f t="shared" si="33"/>
        <v>116.65</v>
      </c>
      <c r="S536" s="15">
        <f t="shared" si="34"/>
        <v>42185.521087962959</v>
      </c>
      <c r="T536" s="15">
        <f t="shared" si="35"/>
        <v>42215.521087962959</v>
      </c>
    </row>
    <row r="537" spans="1:20" ht="45" hidden="1" x14ac:dyDescent="0.2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11" t="s">
        <v>8314</v>
      </c>
      <c r="P537" t="s">
        <v>8315</v>
      </c>
      <c r="Q537">
        <f t="shared" si="32"/>
        <v>139</v>
      </c>
      <c r="R537">
        <f t="shared" si="33"/>
        <v>30.78</v>
      </c>
      <c r="S537" s="15">
        <f t="shared" si="34"/>
        <v>42312.874594907407</v>
      </c>
      <c r="T537" s="15">
        <f t="shared" si="35"/>
        <v>42340.874594907407</v>
      </c>
    </row>
    <row r="538" spans="1:20" ht="60" hidden="1" x14ac:dyDescent="0.2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11" t="s">
        <v>8314</v>
      </c>
      <c r="P538" t="s">
        <v>8315</v>
      </c>
      <c r="Q538">
        <f t="shared" si="32"/>
        <v>139</v>
      </c>
      <c r="R538">
        <f t="shared" si="33"/>
        <v>57.92</v>
      </c>
      <c r="S538" s="15">
        <f t="shared" si="34"/>
        <v>42643.632858796293</v>
      </c>
      <c r="T538" s="15">
        <f t="shared" si="35"/>
        <v>42672.125</v>
      </c>
    </row>
    <row r="539" spans="1:20" ht="45" hidden="1" x14ac:dyDescent="0.2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11" t="s">
        <v>8314</v>
      </c>
      <c r="P539" t="s">
        <v>8315</v>
      </c>
      <c r="Q539">
        <f t="shared" si="32"/>
        <v>139</v>
      </c>
      <c r="R539">
        <f t="shared" si="33"/>
        <v>62.33</v>
      </c>
      <c r="S539" s="15">
        <f t="shared" si="34"/>
        <v>41772.685393518521</v>
      </c>
      <c r="T539" s="15">
        <f t="shared" si="35"/>
        <v>41806.290972222225</v>
      </c>
    </row>
    <row r="540" spans="1:20" ht="60" hidden="1" x14ac:dyDescent="0.2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11" t="s">
        <v>8314</v>
      </c>
      <c r="P540" t="s">
        <v>8315</v>
      </c>
      <c r="Q540">
        <f t="shared" si="32"/>
        <v>139</v>
      </c>
      <c r="R540">
        <f t="shared" si="33"/>
        <v>45.35</v>
      </c>
      <c r="S540" s="15">
        <f t="shared" si="34"/>
        <v>42219.180393518516</v>
      </c>
      <c r="T540" s="15">
        <f t="shared" si="35"/>
        <v>42249.180393518516</v>
      </c>
    </row>
    <row r="541" spans="1:20" ht="45" hidden="1" x14ac:dyDescent="0.2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11" t="s">
        <v>8311</v>
      </c>
      <c r="P541" t="s">
        <v>8312</v>
      </c>
      <c r="Q541">
        <f t="shared" si="32"/>
        <v>138</v>
      </c>
      <c r="R541">
        <f t="shared" si="33"/>
        <v>34.17</v>
      </c>
      <c r="S541" s="15">
        <f t="shared" si="34"/>
        <v>41543.988067129627</v>
      </c>
      <c r="T541" s="15">
        <f t="shared" si="35"/>
        <v>41571.988067129627</v>
      </c>
    </row>
    <row r="542" spans="1:20" ht="60" hidden="1" x14ac:dyDescent="0.2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11" t="s">
        <v>8311</v>
      </c>
      <c r="P542" t="s">
        <v>8312</v>
      </c>
      <c r="Q542">
        <f t="shared" si="32"/>
        <v>138</v>
      </c>
      <c r="R542">
        <f t="shared" si="33"/>
        <v>98.99</v>
      </c>
      <c r="S542" s="15">
        <f t="shared" si="34"/>
        <v>41228.650196759263</v>
      </c>
      <c r="T542" s="15">
        <f t="shared" si="35"/>
        <v>41258.650196759263</v>
      </c>
    </row>
    <row r="543" spans="1:20" ht="60" hidden="1" x14ac:dyDescent="0.2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11" t="s">
        <v>8307</v>
      </c>
      <c r="P543" t="s">
        <v>8308</v>
      </c>
      <c r="Q543">
        <f t="shared" si="32"/>
        <v>138</v>
      </c>
      <c r="R543">
        <f t="shared" si="33"/>
        <v>87.44</v>
      </c>
      <c r="S543" s="15">
        <f t="shared" si="34"/>
        <v>40638.828009259261</v>
      </c>
      <c r="T543" s="15">
        <f t="shared" si="35"/>
        <v>40728.828009259261</v>
      </c>
    </row>
    <row r="544" spans="1:20" ht="60" hidden="1" x14ac:dyDescent="0.2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11" t="s">
        <v>8314</v>
      </c>
      <c r="P544" t="s">
        <v>8315</v>
      </c>
      <c r="Q544">
        <f t="shared" si="32"/>
        <v>138</v>
      </c>
      <c r="R544">
        <f t="shared" si="33"/>
        <v>109.08</v>
      </c>
      <c r="S544" s="15">
        <f t="shared" si="34"/>
        <v>42685.974004629628</v>
      </c>
      <c r="T544" s="15">
        <f t="shared" si="35"/>
        <v>42710.974004629628</v>
      </c>
    </row>
    <row r="545" spans="1:20" ht="45" hidden="1" x14ac:dyDescent="0.2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11" t="s">
        <v>8314</v>
      </c>
      <c r="P545" t="s">
        <v>8315</v>
      </c>
      <c r="Q545">
        <f t="shared" si="32"/>
        <v>138</v>
      </c>
      <c r="R545">
        <f t="shared" si="33"/>
        <v>28.32</v>
      </c>
      <c r="S545" s="15">
        <f t="shared" si="34"/>
        <v>42410.017199074078</v>
      </c>
      <c r="T545" s="15">
        <f t="shared" si="35"/>
        <v>42430.999305555553</v>
      </c>
    </row>
    <row r="546" spans="1:20" ht="45" hidden="1" x14ac:dyDescent="0.2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11" t="s">
        <v>8314</v>
      </c>
      <c r="P546" t="s">
        <v>8315</v>
      </c>
      <c r="Q546">
        <f t="shared" si="32"/>
        <v>138</v>
      </c>
      <c r="R546">
        <f t="shared" si="33"/>
        <v>28.41</v>
      </c>
      <c r="S546" s="15">
        <f t="shared" si="34"/>
        <v>42405.090300925927</v>
      </c>
      <c r="T546" s="15">
        <f t="shared" si="35"/>
        <v>42414</v>
      </c>
    </row>
    <row r="547" spans="1:20" ht="45" hidden="1" x14ac:dyDescent="0.2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11" t="s">
        <v>8314</v>
      </c>
      <c r="P547" t="s">
        <v>8315</v>
      </c>
      <c r="Q547">
        <f t="shared" si="32"/>
        <v>138</v>
      </c>
      <c r="R547">
        <f t="shared" si="33"/>
        <v>51.88</v>
      </c>
      <c r="S547" s="15">
        <f t="shared" si="34"/>
        <v>41796.771597222221</v>
      </c>
      <c r="T547" s="15">
        <f t="shared" si="35"/>
        <v>41826.771597222221</v>
      </c>
    </row>
    <row r="548" spans="1:20" ht="60" hidden="1" x14ac:dyDescent="0.2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11" t="s">
        <v>8314</v>
      </c>
      <c r="P548" t="s">
        <v>8315</v>
      </c>
      <c r="Q548">
        <f t="shared" si="32"/>
        <v>138</v>
      </c>
      <c r="R548">
        <f t="shared" si="33"/>
        <v>81.290000000000006</v>
      </c>
      <c r="S548" s="15">
        <f t="shared" si="34"/>
        <v>42136.675196759257</v>
      </c>
      <c r="T548" s="15">
        <f t="shared" si="35"/>
        <v>42166.675196759257</v>
      </c>
    </row>
    <row r="549" spans="1:20" ht="60" hidden="1" x14ac:dyDescent="0.2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11" t="s">
        <v>8317</v>
      </c>
      <c r="P549" t="s">
        <v>8331</v>
      </c>
      <c r="Q549">
        <f t="shared" si="32"/>
        <v>137</v>
      </c>
      <c r="R549">
        <f t="shared" si="33"/>
        <v>63.92</v>
      </c>
      <c r="S549" s="15">
        <f t="shared" si="34"/>
        <v>42177.007071759261</v>
      </c>
      <c r="T549" s="15">
        <f t="shared" si="35"/>
        <v>42208.125</v>
      </c>
    </row>
    <row r="550" spans="1:20" ht="45" hidden="1" x14ac:dyDescent="0.2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11" t="s">
        <v>8317</v>
      </c>
      <c r="P550" t="s">
        <v>8329</v>
      </c>
      <c r="Q550">
        <f t="shared" si="32"/>
        <v>137</v>
      </c>
      <c r="R550">
        <f t="shared" si="33"/>
        <v>50.29</v>
      </c>
      <c r="S550" s="15">
        <f t="shared" si="34"/>
        <v>41032.071134259262</v>
      </c>
      <c r="T550" s="15">
        <f t="shared" si="35"/>
        <v>41062.071134259262</v>
      </c>
    </row>
    <row r="551" spans="1:20" ht="45" hidden="1" x14ac:dyDescent="0.2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11" t="s">
        <v>8317</v>
      </c>
      <c r="P551" t="s">
        <v>8329</v>
      </c>
      <c r="Q551">
        <f t="shared" si="32"/>
        <v>137</v>
      </c>
      <c r="R551">
        <f t="shared" si="33"/>
        <v>45.6</v>
      </c>
      <c r="S551" s="15">
        <f t="shared" si="34"/>
        <v>42543.862777777773</v>
      </c>
      <c r="T551" s="15">
        <f t="shared" si="35"/>
        <v>42573.862777777773</v>
      </c>
    </row>
    <row r="552" spans="1:20" ht="45" hidden="1" x14ac:dyDescent="0.2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11" t="s">
        <v>8311</v>
      </c>
      <c r="P552" t="s">
        <v>8312</v>
      </c>
      <c r="Q552">
        <f t="shared" si="32"/>
        <v>137</v>
      </c>
      <c r="R552">
        <f t="shared" si="33"/>
        <v>89.42</v>
      </c>
      <c r="S552" s="15">
        <f t="shared" si="34"/>
        <v>40925.599664351852</v>
      </c>
      <c r="T552" s="15">
        <f t="shared" si="35"/>
        <v>40979.207638888889</v>
      </c>
    </row>
    <row r="553" spans="1:20" ht="60" hidden="1" x14ac:dyDescent="0.2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11" t="s">
        <v>8311</v>
      </c>
      <c r="P553" t="s">
        <v>8312</v>
      </c>
      <c r="Q553">
        <f t="shared" si="32"/>
        <v>137</v>
      </c>
      <c r="R553">
        <f t="shared" si="33"/>
        <v>70.06</v>
      </c>
      <c r="S553" s="15">
        <f t="shared" si="34"/>
        <v>42126.92123842593</v>
      </c>
      <c r="T553" s="15">
        <f t="shared" si="35"/>
        <v>42158.1875</v>
      </c>
    </row>
    <row r="554" spans="1:20" ht="60" hidden="1" x14ac:dyDescent="0.2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11" t="s">
        <v>8320</v>
      </c>
      <c r="P554" t="s">
        <v>8321</v>
      </c>
      <c r="Q554">
        <f t="shared" si="32"/>
        <v>137</v>
      </c>
      <c r="R554">
        <f t="shared" si="33"/>
        <v>30.96</v>
      </c>
      <c r="S554" s="15">
        <f t="shared" si="34"/>
        <v>41754.745243055557</v>
      </c>
      <c r="T554" s="15">
        <f t="shared" si="35"/>
        <v>41769.165972222225</v>
      </c>
    </row>
    <row r="555" spans="1:20" ht="30" hidden="1" x14ac:dyDescent="0.2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11" t="s">
        <v>8311</v>
      </c>
      <c r="P555" t="s">
        <v>8319</v>
      </c>
      <c r="Q555">
        <f t="shared" si="32"/>
        <v>137</v>
      </c>
      <c r="R555">
        <f t="shared" si="33"/>
        <v>40.42</v>
      </c>
      <c r="S555" s="15">
        <f t="shared" si="34"/>
        <v>40802.733101851853</v>
      </c>
      <c r="T555" s="15">
        <f t="shared" si="35"/>
        <v>40832.918749999997</v>
      </c>
    </row>
    <row r="556" spans="1:20" ht="45" hidden="1" x14ac:dyDescent="0.2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11" t="s">
        <v>8311</v>
      </c>
      <c r="P556" t="s">
        <v>8328</v>
      </c>
      <c r="Q556">
        <f t="shared" si="32"/>
        <v>137</v>
      </c>
      <c r="R556">
        <f t="shared" si="33"/>
        <v>26.27</v>
      </c>
      <c r="S556" s="15">
        <f t="shared" si="34"/>
        <v>40671.637511574074</v>
      </c>
      <c r="T556" s="15">
        <f t="shared" si="35"/>
        <v>40701.637511574074</v>
      </c>
    </row>
    <row r="557" spans="1:20" ht="30" hidden="1" x14ac:dyDescent="0.2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11" t="s">
        <v>8311</v>
      </c>
      <c r="P557" t="s">
        <v>8328</v>
      </c>
      <c r="Q557">
        <f t="shared" si="32"/>
        <v>137</v>
      </c>
      <c r="R557">
        <f t="shared" si="33"/>
        <v>54</v>
      </c>
      <c r="S557" s="15">
        <f t="shared" si="34"/>
        <v>41074.221562500003</v>
      </c>
      <c r="T557" s="15">
        <f t="shared" si="35"/>
        <v>41104.221562500003</v>
      </c>
    </row>
    <row r="558" spans="1:20" ht="60" hidden="1" x14ac:dyDescent="0.2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11" t="s">
        <v>8311</v>
      </c>
      <c r="P558" t="s">
        <v>8328</v>
      </c>
      <c r="Q558">
        <f t="shared" si="32"/>
        <v>137</v>
      </c>
      <c r="R558">
        <f t="shared" si="33"/>
        <v>30.37</v>
      </c>
      <c r="S558" s="15">
        <f t="shared" si="34"/>
        <v>41074.834965277776</v>
      </c>
      <c r="T558" s="15">
        <f t="shared" si="35"/>
        <v>41090.165972222225</v>
      </c>
    </row>
    <row r="559" spans="1:20" ht="30" hidden="1" x14ac:dyDescent="0.2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11" t="s">
        <v>8309</v>
      </c>
      <c r="P559" t="s">
        <v>8310</v>
      </c>
      <c r="Q559">
        <f t="shared" si="32"/>
        <v>137</v>
      </c>
      <c r="R559">
        <f t="shared" si="33"/>
        <v>69.569999999999993</v>
      </c>
      <c r="S559" s="15">
        <f t="shared" si="34"/>
        <v>42774.621712962966</v>
      </c>
      <c r="T559" s="15">
        <f t="shared" si="35"/>
        <v>42804.621712962966</v>
      </c>
    </row>
    <row r="560" spans="1:20" ht="45" hidden="1" x14ac:dyDescent="0.2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11" t="s">
        <v>8307</v>
      </c>
      <c r="P560" t="s">
        <v>8316</v>
      </c>
      <c r="Q560">
        <f t="shared" si="32"/>
        <v>137</v>
      </c>
      <c r="R560">
        <f t="shared" si="33"/>
        <v>34.9</v>
      </c>
      <c r="S560" s="15">
        <f t="shared" si="34"/>
        <v>42494.061793981484</v>
      </c>
      <c r="T560" s="15">
        <f t="shared" si="35"/>
        <v>42519.061793981484</v>
      </c>
    </row>
    <row r="561" spans="1:20" ht="60" hidden="1" x14ac:dyDescent="0.2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11" t="s">
        <v>8317</v>
      </c>
      <c r="P561" t="s">
        <v>8329</v>
      </c>
      <c r="Q561">
        <f t="shared" si="32"/>
        <v>136</v>
      </c>
      <c r="R561">
        <f t="shared" si="33"/>
        <v>160.47</v>
      </c>
      <c r="S561" s="15">
        <f t="shared" si="34"/>
        <v>42058.235289351855</v>
      </c>
      <c r="T561" s="15">
        <f t="shared" si="35"/>
        <v>42085.333333333328</v>
      </c>
    </row>
    <row r="562" spans="1:20" ht="60" hidden="1" x14ac:dyDescent="0.2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1" t="s">
        <v>8320</v>
      </c>
      <c r="P562" t="s">
        <v>8330</v>
      </c>
      <c r="Q562">
        <f t="shared" si="32"/>
        <v>136</v>
      </c>
      <c r="R562">
        <f t="shared" si="33"/>
        <v>59.97</v>
      </c>
      <c r="S562" s="15">
        <f t="shared" si="34"/>
        <v>42200.578310185185</v>
      </c>
      <c r="T562" s="15">
        <f t="shared" si="35"/>
        <v>42252.165972222225</v>
      </c>
    </row>
    <row r="563" spans="1:20" ht="60" hidden="1" x14ac:dyDescent="0.2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11" t="s">
        <v>8322</v>
      </c>
      <c r="P563" t="s">
        <v>8323</v>
      </c>
      <c r="Q563">
        <f t="shared" si="32"/>
        <v>136</v>
      </c>
      <c r="R563">
        <f t="shared" si="33"/>
        <v>95.76</v>
      </c>
      <c r="S563" s="15">
        <f t="shared" si="34"/>
        <v>42705.919201388882</v>
      </c>
      <c r="T563" s="15">
        <f t="shared" si="35"/>
        <v>42738.919201388882</v>
      </c>
    </row>
    <row r="564" spans="1:20" ht="45" hidden="1" x14ac:dyDescent="0.2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11" t="s">
        <v>8307</v>
      </c>
      <c r="P564" t="s">
        <v>8308</v>
      </c>
      <c r="Q564">
        <f t="shared" si="32"/>
        <v>136</v>
      </c>
      <c r="R564">
        <f t="shared" si="33"/>
        <v>449.26</v>
      </c>
      <c r="S564" s="15">
        <f t="shared" si="34"/>
        <v>42675.438946759255</v>
      </c>
      <c r="T564" s="15">
        <f t="shared" si="35"/>
        <v>42705.207638888889</v>
      </c>
    </row>
    <row r="565" spans="1:20" ht="60" hidden="1" x14ac:dyDescent="0.2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11" t="s">
        <v>8311</v>
      </c>
      <c r="P565" t="s">
        <v>8328</v>
      </c>
      <c r="Q565">
        <f t="shared" si="32"/>
        <v>136</v>
      </c>
      <c r="R565">
        <f t="shared" si="33"/>
        <v>35.79</v>
      </c>
      <c r="S565" s="15">
        <f t="shared" si="34"/>
        <v>40638.868611111109</v>
      </c>
      <c r="T565" s="15">
        <f t="shared" si="35"/>
        <v>40668.868611111109</v>
      </c>
    </row>
    <row r="566" spans="1:20" ht="60" hidden="1" x14ac:dyDescent="0.2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11" t="s">
        <v>8311</v>
      </c>
      <c r="P566" t="s">
        <v>8328</v>
      </c>
      <c r="Q566">
        <f t="shared" si="32"/>
        <v>136</v>
      </c>
      <c r="R566">
        <f t="shared" si="33"/>
        <v>97.9</v>
      </c>
      <c r="S566" s="15">
        <f t="shared" si="34"/>
        <v>40354.11550925926</v>
      </c>
      <c r="T566" s="15">
        <f t="shared" si="35"/>
        <v>40425.043749999997</v>
      </c>
    </row>
    <row r="567" spans="1:20" ht="60" hidden="1" x14ac:dyDescent="0.2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11" t="s">
        <v>8314</v>
      </c>
      <c r="P567" t="s">
        <v>8315</v>
      </c>
      <c r="Q567">
        <f t="shared" si="32"/>
        <v>136</v>
      </c>
      <c r="R567">
        <f t="shared" si="33"/>
        <v>13.6</v>
      </c>
      <c r="S567" s="15">
        <f t="shared" si="34"/>
        <v>42401.610983796301</v>
      </c>
      <c r="T567" s="15">
        <f t="shared" si="35"/>
        <v>42426</v>
      </c>
    </row>
    <row r="568" spans="1:20" ht="45" hidden="1" x14ac:dyDescent="0.2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11" t="s">
        <v>8314</v>
      </c>
      <c r="P568" t="s">
        <v>8315</v>
      </c>
      <c r="Q568">
        <f t="shared" si="32"/>
        <v>136</v>
      </c>
      <c r="R568">
        <f t="shared" si="33"/>
        <v>46.42</v>
      </c>
      <c r="S568" s="15">
        <f t="shared" si="34"/>
        <v>42102.743773148148</v>
      </c>
      <c r="T568" s="15">
        <f t="shared" si="35"/>
        <v>42123.743773148148</v>
      </c>
    </row>
    <row r="569" spans="1:20" ht="60" hidden="1" x14ac:dyDescent="0.2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11" t="s">
        <v>8314</v>
      </c>
      <c r="P569" t="s">
        <v>8315</v>
      </c>
      <c r="Q569">
        <f t="shared" si="32"/>
        <v>136</v>
      </c>
      <c r="R569">
        <f t="shared" si="33"/>
        <v>66.67</v>
      </c>
      <c r="S569" s="15">
        <f t="shared" si="34"/>
        <v>42072.370381944449</v>
      </c>
      <c r="T569" s="15">
        <f t="shared" si="35"/>
        <v>42102.370381944449</v>
      </c>
    </row>
    <row r="570" spans="1:20" ht="60" hidden="1" x14ac:dyDescent="0.2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11" t="s">
        <v>8314</v>
      </c>
      <c r="P570" t="s">
        <v>8315</v>
      </c>
      <c r="Q570">
        <f t="shared" si="32"/>
        <v>136</v>
      </c>
      <c r="R570">
        <f t="shared" si="33"/>
        <v>15.15</v>
      </c>
      <c r="S570" s="15">
        <f t="shared" si="34"/>
        <v>42461.689745370371</v>
      </c>
      <c r="T570" s="15">
        <f t="shared" si="35"/>
        <v>42521.689745370371</v>
      </c>
    </row>
    <row r="571" spans="1:20" ht="45" hidden="1" x14ac:dyDescent="0.2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11" t="s">
        <v>8322</v>
      </c>
      <c r="P571" t="s">
        <v>8323</v>
      </c>
      <c r="Q571">
        <f t="shared" si="32"/>
        <v>135</v>
      </c>
      <c r="R571">
        <f t="shared" si="33"/>
        <v>51.92</v>
      </c>
      <c r="S571" s="15">
        <f t="shared" si="34"/>
        <v>41852.665798611109</v>
      </c>
      <c r="T571" s="15">
        <f t="shared" si="35"/>
        <v>41882.665798611109</v>
      </c>
    </row>
    <row r="572" spans="1:20" ht="60" hidden="1" x14ac:dyDescent="0.2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11" t="s">
        <v>8322</v>
      </c>
      <c r="P572" t="s">
        <v>8323</v>
      </c>
      <c r="Q572">
        <f t="shared" si="32"/>
        <v>135</v>
      </c>
      <c r="R572">
        <f t="shared" si="33"/>
        <v>79.41</v>
      </c>
      <c r="S572" s="15">
        <f t="shared" si="34"/>
        <v>42298.34783564815</v>
      </c>
      <c r="T572" s="15">
        <f t="shared" si="35"/>
        <v>42358.375</v>
      </c>
    </row>
    <row r="573" spans="1:20" ht="60" hidden="1" x14ac:dyDescent="0.2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11" t="s">
        <v>8314</v>
      </c>
      <c r="P573" t="s">
        <v>8315</v>
      </c>
      <c r="Q573">
        <f t="shared" si="32"/>
        <v>135</v>
      </c>
      <c r="R573">
        <f t="shared" si="33"/>
        <v>168.75</v>
      </c>
      <c r="S573" s="15">
        <f t="shared" si="34"/>
        <v>42483.675208333334</v>
      </c>
      <c r="T573" s="15">
        <f t="shared" si="35"/>
        <v>42522.789583333331</v>
      </c>
    </row>
    <row r="574" spans="1:20" ht="60" hidden="1" x14ac:dyDescent="0.2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11" t="s">
        <v>8311</v>
      </c>
      <c r="P574" t="s">
        <v>8312</v>
      </c>
      <c r="Q574">
        <f t="shared" si="32"/>
        <v>135</v>
      </c>
      <c r="R574">
        <f t="shared" si="33"/>
        <v>60.18</v>
      </c>
      <c r="S574" s="15">
        <f t="shared" si="34"/>
        <v>42634.614780092597</v>
      </c>
      <c r="T574" s="15">
        <f t="shared" si="35"/>
        <v>42660.676388888889</v>
      </c>
    </row>
    <row r="575" spans="1:20" ht="60" hidden="1" x14ac:dyDescent="0.2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11" t="s">
        <v>8322</v>
      </c>
      <c r="P575" t="s">
        <v>8323</v>
      </c>
      <c r="Q575">
        <f t="shared" si="32"/>
        <v>135</v>
      </c>
      <c r="R575">
        <f t="shared" si="33"/>
        <v>53.99</v>
      </c>
      <c r="S575" s="15">
        <f t="shared" si="34"/>
        <v>42275.767303240747</v>
      </c>
      <c r="T575" s="15">
        <f t="shared" si="35"/>
        <v>42300.767303240747</v>
      </c>
    </row>
    <row r="576" spans="1:20" ht="45" hidden="1" x14ac:dyDescent="0.2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11" t="s">
        <v>8311</v>
      </c>
      <c r="P576" t="s">
        <v>8312</v>
      </c>
      <c r="Q576">
        <f t="shared" si="32"/>
        <v>135</v>
      </c>
      <c r="R576">
        <f t="shared" si="33"/>
        <v>59.16</v>
      </c>
      <c r="S576" s="15">
        <f t="shared" si="34"/>
        <v>40926.319062499999</v>
      </c>
      <c r="T576" s="15">
        <f t="shared" si="35"/>
        <v>40971.319062499999</v>
      </c>
    </row>
    <row r="577" spans="1:20" ht="60" hidden="1" x14ac:dyDescent="0.2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11" t="s">
        <v>8311</v>
      </c>
      <c r="P577" t="s">
        <v>8328</v>
      </c>
      <c r="Q577">
        <f t="shared" si="32"/>
        <v>135</v>
      </c>
      <c r="R577">
        <f t="shared" si="33"/>
        <v>51.96</v>
      </c>
      <c r="S577" s="15">
        <f t="shared" si="34"/>
        <v>41205.198321759257</v>
      </c>
      <c r="T577" s="15">
        <f t="shared" si="35"/>
        <v>41240.5</v>
      </c>
    </row>
    <row r="578" spans="1:20" ht="30" hidden="1" x14ac:dyDescent="0.2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11" t="s">
        <v>8311</v>
      </c>
      <c r="P578" t="s">
        <v>8328</v>
      </c>
      <c r="Q578">
        <f t="shared" ref="Q578:Q641" si="36">ROUND(E578/D578*100,0)</f>
        <v>135</v>
      </c>
      <c r="R578">
        <f t="shared" ref="R578:R641" si="37">IFERROR(ROUND(E578/L578,2),0)</f>
        <v>79.180000000000007</v>
      </c>
      <c r="S578" s="15">
        <f t="shared" si="34"/>
        <v>40718.839537037034</v>
      </c>
      <c r="T578" s="15">
        <f t="shared" si="35"/>
        <v>40748.839537037034</v>
      </c>
    </row>
    <row r="579" spans="1:20" ht="30" hidden="1" x14ac:dyDescent="0.2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11" t="s">
        <v>8314</v>
      </c>
      <c r="P579" t="s">
        <v>8315</v>
      </c>
      <c r="Q579">
        <f t="shared" si="36"/>
        <v>135</v>
      </c>
      <c r="R579">
        <f t="shared" si="37"/>
        <v>89.79</v>
      </c>
      <c r="S579" s="15">
        <f t="shared" ref="S579:S642" si="38">(((J579/60)/60)/24)+DATE(1970,1,1)</f>
        <v>42374.911226851851</v>
      </c>
      <c r="T579" s="15">
        <f t="shared" ref="T579:T642" si="39">(((I579/60)/60)/24)+DATE(1970,1,1)</f>
        <v>42388.207638888889</v>
      </c>
    </row>
    <row r="580" spans="1:20" ht="60" hidden="1" x14ac:dyDescent="0.2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1" t="s">
        <v>8317</v>
      </c>
      <c r="P580" t="s">
        <v>8329</v>
      </c>
      <c r="Q580">
        <f t="shared" si="36"/>
        <v>134</v>
      </c>
      <c r="R580">
        <f t="shared" si="37"/>
        <v>108.15</v>
      </c>
      <c r="S580" s="15">
        <f t="shared" si="38"/>
        <v>40430.604328703703</v>
      </c>
      <c r="T580" s="15">
        <f t="shared" si="39"/>
        <v>40467.152083333334</v>
      </c>
    </row>
    <row r="581" spans="1:20" ht="45" hidden="1" x14ac:dyDescent="0.2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11" t="s">
        <v>8311</v>
      </c>
      <c r="P581" t="s">
        <v>8312</v>
      </c>
      <c r="Q581">
        <f t="shared" si="36"/>
        <v>134</v>
      </c>
      <c r="R581">
        <f t="shared" si="37"/>
        <v>70.55</v>
      </c>
      <c r="S581" s="15">
        <f t="shared" si="38"/>
        <v>41768.841921296298</v>
      </c>
      <c r="T581" s="15">
        <f t="shared" si="39"/>
        <v>41799.208333333336</v>
      </c>
    </row>
    <row r="582" spans="1:20" ht="60" hidden="1" x14ac:dyDescent="0.2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11" t="s">
        <v>8311</v>
      </c>
      <c r="P582" t="s">
        <v>8312</v>
      </c>
      <c r="Q582">
        <f t="shared" si="36"/>
        <v>134</v>
      </c>
      <c r="R582">
        <f t="shared" si="37"/>
        <v>39.82</v>
      </c>
      <c r="S582" s="15">
        <f t="shared" si="38"/>
        <v>40250.242106481484</v>
      </c>
      <c r="T582" s="15">
        <f t="shared" si="39"/>
        <v>40286.290972222225</v>
      </c>
    </row>
    <row r="583" spans="1:20" ht="45" hidden="1" x14ac:dyDescent="0.2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11" t="s">
        <v>8320</v>
      </c>
      <c r="P583" t="s">
        <v>8330</v>
      </c>
      <c r="Q583">
        <f t="shared" si="36"/>
        <v>134</v>
      </c>
      <c r="R583">
        <f t="shared" si="37"/>
        <v>31.81</v>
      </c>
      <c r="S583" s="15">
        <f t="shared" si="38"/>
        <v>41309.11791666667</v>
      </c>
      <c r="T583" s="15">
        <f t="shared" si="39"/>
        <v>41344</v>
      </c>
    </row>
    <row r="584" spans="1:20" ht="45" hidden="1" x14ac:dyDescent="0.2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11" t="s">
        <v>8309</v>
      </c>
      <c r="P584" t="s">
        <v>8310</v>
      </c>
      <c r="Q584">
        <f t="shared" si="36"/>
        <v>134</v>
      </c>
      <c r="R584">
        <f t="shared" si="37"/>
        <v>23.81</v>
      </c>
      <c r="S584" s="15">
        <f t="shared" si="38"/>
        <v>41846.34579861111</v>
      </c>
      <c r="T584" s="15">
        <f t="shared" si="39"/>
        <v>41867.34579861111</v>
      </c>
    </row>
    <row r="585" spans="1:20" ht="30" hidden="1" x14ac:dyDescent="0.2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11" t="s">
        <v>8311</v>
      </c>
      <c r="P585" t="s">
        <v>8328</v>
      </c>
      <c r="Q585">
        <f t="shared" si="36"/>
        <v>134</v>
      </c>
      <c r="R585">
        <f t="shared" si="37"/>
        <v>31.66</v>
      </c>
      <c r="S585" s="15">
        <f t="shared" si="38"/>
        <v>41416.146944444445</v>
      </c>
      <c r="T585" s="15">
        <f t="shared" si="39"/>
        <v>41446.146944444445</v>
      </c>
    </row>
    <row r="586" spans="1:20" ht="60" hidden="1" x14ac:dyDescent="0.2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1" t="s">
        <v>8325</v>
      </c>
      <c r="P586" t="s">
        <v>8326</v>
      </c>
      <c r="Q586">
        <f t="shared" si="36"/>
        <v>134</v>
      </c>
      <c r="R586">
        <f t="shared" si="37"/>
        <v>53.4</v>
      </c>
      <c r="S586" s="15">
        <f t="shared" si="38"/>
        <v>42338.84375</v>
      </c>
      <c r="T586" s="15">
        <f t="shared" si="39"/>
        <v>42367.958333333328</v>
      </c>
    </row>
    <row r="587" spans="1:20" ht="60" hidden="1" x14ac:dyDescent="0.2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11" t="s">
        <v>8311</v>
      </c>
      <c r="P587" t="s">
        <v>8328</v>
      </c>
      <c r="Q587">
        <f t="shared" si="36"/>
        <v>134</v>
      </c>
      <c r="R587">
        <f t="shared" si="37"/>
        <v>62.38</v>
      </c>
      <c r="S587" s="15">
        <f t="shared" si="38"/>
        <v>41373.690266203703</v>
      </c>
      <c r="T587" s="15">
        <f t="shared" si="39"/>
        <v>41403.690266203703</v>
      </c>
    </row>
    <row r="588" spans="1:20" ht="60" hidden="1" x14ac:dyDescent="0.2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11" t="s">
        <v>8317</v>
      </c>
      <c r="P588" t="s">
        <v>8331</v>
      </c>
      <c r="Q588">
        <f t="shared" si="36"/>
        <v>133</v>
      </c>
      <c r="R588">
        <f t="shared" si="37"/>
        <v>57.14</v>
      </c>
      <c r="S588" s="15">
        <f t="shared" si="38"/>
        <v>42318.025011574078</v>
      </c>
      <c r="T588" s="15">
        <f t="shared" si="39"/>
        <v>42378.025011574078</v>
      </c>
    </row>
    <row r="589" spans="1:20" ht="60" hidden="1" x14ac:dyDescent="0.2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11" t="s">
        <v>8317</v>
      </c>
      <c r="P589" t="s">
        <v>8329</v>
      </c>
      <c r="Q589">
        <f t="shared" si="36"/>
        <v>133</v>
      </c>
      <c r="R589">
        <f t="shared" si="37"/>
        <v>100.08</v>
      </c>
      <c r="S589" s="15">
        <f t="shared" si="38"/>
        <v>41519.004733796297</v>
      </c>
      <c r="T589" s="15">
        <f t="shared" si="39"/>
        <v>41579</v>
      </c>
    </row>
    <row r="590" spans="1:20" ht="45" hidden="1" x14ac:dyDescent="0.2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11" t="s">
        <v>8311</v>
      </c>
      <c r="P590" t="s">
        <v>8312</v>
      </c>
      <c r="Q590">
        <f t="shared" si="36"/>
        <v>133</v>
      </c>
      <c r="R590">
        <f t="shared" si="37"/>
        <v>42.61</v>
      </c>
      <c r="S590" s="15">
        <f t="shared" si="38"/>
        <v>41403.000856481485</v>
      </c>
      <c r="T590" s="15">
        <f t="shared" si="39"/>
        <v>41433.000856481485</v>
      </c>
    </row>
    <row r="591" spans="1:20" ht="60" hidden="1" x14ac:dyDescent="0.2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11" t="s">
        <v>8311</v>
      </c>
      <c r="P591" t="s">
        <v>8312</v>
      </c>
      <c r="Q591">
        <f t="shared" si="36"/>
        <v>133</v>
      </c>
      <c r="R591">
        <f t="shared" si="37"/>
        <v>86.96</v>
      </c>
      <c r="S591" s="15">
        <f t="shared" si="38"/>
        <v>41876.18618055556</v>
      </c>
      <c r="T591" s="15">
        <f t="shared" si="39"/>
        <v>41897.18618055556</v>
      </c>
    </row>
    <row r="592" spans="1:20" ht="45" hidden="1" x14ac:dyDescent="0.2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11" t="s">
        <v>8311</v>
      </c>
      <c r="P592" t="s">
        <v>8312</v>
      </c>
      <c r="Q592">
        <f t="shared" si="36"/>
        <v>133</v>
      </c>
      <c r="R592">
        <f t="shared" si="37"/>
        <v>52.68</v>
      </c>
      <c r="S592" s="15">
        <f t="shared" si="38"/>
        <v>41655.709305555552</v>
      </c>
      <c r="T592" s="15">
        <f t="shared" si="39"/>
        <v>41676.709305555552</v>
      </c>
    </row>
    <row r="593" spans="1:21" ht="60" hidden="1" x14ac:dyDescent="0.2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11" t="s">
        <v>8311</v>
      </c>
      <c r="P593" t="s">
        <v>8328</v>
      </c>
      <c r="Q593">
        <f t="shared" si="36"/>
        <v>133</v>
      </c>
      <c r="R593">
        <f t="shared" si="37"/>
        <v>28.57</v>
      </c>
      <c r="S593" s="15">
        <f t="shared" si="38"/>
        <v>42058.941736111112</v>
      </c>
      <c r="T593" s="15">
        <f t="shared" si="39"/>
        <v>42088.90006944444</v>
      </c>
    </row>
    <row r="594" spans="1:21" ht="30" hidden="1" x14ac:dyDescent="0.2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11" t="s">
        <v>8307</v>
      </c>
      <c r="P594" t="s">
        <v>8308</v>
      </c>
      <c r="Q594">
        <f t="shared" si="36"/>
        <v>133</v>
      </c>
      <c r="R594">
        <f t="shared" si="37"/>
        <v>73.5</v>
      </c>
      <c r="S594" s="15">
        <f t="shared" si="38"/>
        <v>41704.735937500001</v>
      </c>
      <c r="T594" s="15">
        <f t="shared" si="39"/>
        <v>41750.165972222225</v>
      </c>
    </row>
    <row r="595" spans="1:21" ht="60" hidden="1" x14ac:dyDescent="0.2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11" t="s">
        <v>8309</v>
      </c>
      <c r="P595" t="s">
        <v>8310</v>
      </c>
      <c r="Q595">
        <f t="shared" si="36"/>
        <v>133</v>
      </c>
      <c r="R595">
        <f t="shared" si="37"/>
        <v>81.650000000000006</v>
      </c>
      <c r="S595" s="15">
        <f t="shared" si="38"/>
        <v>42292.513888888891</v>
      </c>
      <c r="T595" s="15">
        <f t="shared" si="39"/>
        <v>42322.555555555555</v>
      </c>
    </row>
    <row r="596" spans="1:21" ht="45" hidden="1" x14ac:dyDescent="0.2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11" t="s">
        <v>8311</v>
      </c>
      <c r="P596" t="s">
        <v>8324</v>
      </c>
      <c r="Q596">
        <f t="shared" si="36"/>
        <v>133</v>
      </c>
      <c r="R596">
        <f t="shared" si="37"/>
        <v>27.3</v>
      </c>
      <c r="S596" s="15">
        <f t="shared" si="38"/>
        <v>41312.311562499999</v>
      </c>
      <c r="T596" s="15">
        <f t="shared" si="39"/>
        <v>41342.311562499999</v>
      </c>
    </row>
    <row r="597" spans="1:21" ht="45" hidden="1" x14ac:dyDescent="0.2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11" t="s">
        <v>8311</v>
      </c>
      <c r="P597" t="s">
        <v>8328</v>
      </c>
      <c r="Q597">
        <f t="shared" si="36"/>
        <v>133</v>
      </c>
      <c r="R597">
        <f t="shared" si="37"/>
        <v>25.02</v>
      </c>
      <c r="S597" s="15">
        <f t="shared" si="38"/>
        <v>41107.726782407408</v>
      </c>
      <c r="T597" s="15">
        <f t="shared" si="39"/>
        <v>41118.083333333336</v>
      </c>
    </row>
    <row r="598" spans="1:21" ht="45" hidden="1" x14ac:dyDescent="0.2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11" t="s">
        <v>8314</v>
      </c>
      <c r="P598" t="s">
        <v>8315</v>
      </c>
      <c r="Q598">
        <f t="shared" si="36"/>
        <v>133</v>
      </c>
      <c r="R598">
        <f t="shared" si="37"/>
        <v>42.9</v>
      </c>
      <c r="S598" s="15">
        <f t="shared" si="38"/>
        <v>41948.552847222221</v>
      </c>
      <c r="T598" s="15">
        <f t="shared" si="39"/>
        <v>42008.552847222221</v>
      </c>
    </row>
    <row r="599" spans="1:21" ht="45" hidden="1" x14ac:dyDescent="0.2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11" t="s">
        <v>8314</v>
      </c>
      <c r="P599" t="s">
        <v>8315</v>
      </c>
      <c r="Q599">
        <f t="shared" si="36"/>
        <v>133</v>
      </c>
      <c r="R599">
        <f t="shared" si="37"/>
        <v>51.23</v>
      </c>
      <c r="S599" s="15">
        <f t="shared" si="38"/>
        <v>41900.243159722224</v>
      </c>
      <c r="T599" s="15">
        <f t="shared" si="39"/>
        <v>41922.458333333336</v>
      </c>
    </row>
    <row r="600" spans="1:21" ht="30" hidden="1" x14ac:dyDescent="0.2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11" t="s">
        <v>8314</v>
      </c>
      <c r="P600" t="s">
        <v>8335</v>
      </c>
      <c r="Q600">
        <f t="shared" si="36"/>
        <v>133</v>
      </c>
      <c r="R600">
        <f t="shared" si="37"/>
        <v>36.36</v>
      </c>
      <c r="S600" s="15">
        <f t="shared" si="38"/>
        <v>41803.457326388889</v>
      </c>
      <c r="T600" s="15">
        <f t="shared" si="39"/>
        <v>41833.457326388889</v>
      </c>
      <c r="U600">
        <f>YEAR(T600)</f>
        <v>2014</v>
      </c>
    </row>
    <row r="601" spans="1:21" ht="60" hidden="1" x14ac:dyDescent="0.2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11" t="s">
        <v>8314</v>
      </c>
      <c r="P601" t="s">
        <v>8327</v>
      </c>
      <c r="Q601">
        <f t="shared" si="36"/>
        <v>133</v>
      </c>
      <c r="R601">
        <f t="shared" si="37"/>
        <v>82.94</v>
      </c>
      <c r="S601" s="15">
        <f t="shared" si="38"/>
        <v>41843.155729166669</v>
      </c>
      <c r="T601" s="15">
        <f t="shared" si="39"/>
        <v>41873.155729166669</v>
      </c>
    </row>
    <row r="602" spans="1:21" ht="45" hidden="1" x14ac:dyDescent="0.2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11" t="s">
        <v>8314</v>
      </c>
      <c r="P602" t="s">
        <v>8315</v>
      </c>
      <c r="Q602">
        <f t="shared" si="36"/>
        <v>133</v>
      </c>
      <c r="R602">
        <f t="shared" si="37"/>
        <v>38.5</v>
      </c>
      <c r="S602" s="15">
        <f t="shared" si="38"/>
        <v>40884.066678240742</v>
      </c>
      <c r="T602" s="15">
        <f t="shared" si="39"/>
        <v>40926.958333333336</v>
      </c>
    </row>
    <row r="603" spans="1:21" ht="60" hidden="1" x14ac:dyDescent="0.2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11" t="s">
        <v>8314</v>
      </c>
      <c r="P603" t="s">
        <v>8315</v>
      </c>
      <c r="Q603">
        <f t="shared" si="36"/>
        <v>133</v>
      </c>
      <c r="R603">
        <f t="shared" si="37"/>
        <v>26.61</v>
      </c>
      <c r="S603" s="15">
        <f t="shared" si="38"/>
        <v>42758.368078703701</v>
      </c>
      <c r="T603" s="15">
        <f t="shared" si="39"/>
        <v>42786.368078703701</v>
      </c>
    </row>
    <row r="604" spans="1:21" ht="60" hidden="1" x14ac:dyDescent="0.2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11" t="s">
        <v>8314</v>
      </c>
      <c r="P604" t="s">
        <v>8315</v>
      </c>
      <c r="Q604">
        <f t="shared" si="36"/>
        <v>133</v>
      </c>
      <c r="R604">
        <f t="shared" si="37"/>
        <v>57.2</v>
      </c>
      <c r="S604" s="15">
        <f t="shared" si="38"/>
        <v>42538.73583333334</v>
      </c>
      <c r="T604" s="15">
        <f t="shared" si="39"/>
        <v>42583.290972222225</v>
      </c>
    </row>
    <row r="605" spans="1:21" ht="45" hidden="1" x14ac:dyDescent="0.2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11" t="s">
        <v>8314</v>
      </c>
      <c r="P605" t="s">
        <v>8335</v>
      </c>
      <c r="Q605">
        <f t="shared" si="36"/>
        <v>133</v>
      </c>
      <c r="R605">
        <f t="shared" si="37"/>
        <v>120.55</v>
      </c>
      <c r="S605" s="15">
        <f t="shared" si="38"/>
        <v>42403.035567129627</v>
      </c>
      <c r="T605" s="15">
        <f t="shared" si="39"/>
        <v>42462.993900462956</v>
      </c>
    </row>
    <row r="606" spans="1:21" ht="60" hidden="1" x14ac:dyDescent="0.2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11" t="s">
        <v>8317</v>
      </c>
      <c r="P606" t="s">
        <v>8329</v>
      </c>
      <c r="Q606">
        <f t="shared" si="36"/>
        <v>132</v>
      </c>
      <c r="R606">
        <f t="shared" si="37"/>
        <v>105.05</v>
      </c>
      <c r="S606" s="15">
        <f t="shared" si="38"/>
        <v>42072.738067129627</v>
      </c>
      <c r="T606" s="15">
        <f t="shared" si="39"/>
        <v>42102.738067129627</v>
      </c>
    </row>
    <row r="607" spans="1:21" ht="45" hidden="1" x14ac:dyDescent="0.2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11" t="s">
        <v>8317</v>
      </c>
      <c r="P607" t="s">
        <v>8329</v>
      </c>
      <c r="Q607">
        <f t="shared" si="36"/>
        <v>132</v>
      </c>
      <c r="R607">
        <f t="shared" si="37"/>
        <v>78.58</v>
      </c>
      <c r="S607" s="15">
        <f t="shared" si="38"/>
        <v>41785.452534722222</v>
      </c>
      <c r="T607" s="15">
        <f t="shared" si="39"/>
        <v>41815.452534722222</v>
      </c>
    </row>
    <row r="608" spans="1:21" ht="60" hidden="1" x14ac:dyDescent="0.2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11" t="s">
        <v>8307</v>
      </c>
      <c r="P608" t="s">
        <v>8313</v>
      </c>
      <c r="Q608">
        <f t="shared" si="36"/>
        <v>132</v>
      </c>
      <c r="R608">
        <f t="shared" si="37"/>
        <v>39.07</v>
      </c>
      <c r="S608" s="15">
        <f t="shared" si="38"/>
        <v>41832.852627314816</v>
      </c>
      <c r="T608" s="15">
        <f t="shared" si="39"/>
        <v>41862.852627314816</v>
      </c>
    </row>
    <row r="609" spans="1:20" ht="60" hidden="1" x14ac:dyDescent="0.2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11" t="s">
        <v>8320</v>
      </c>
      <c r="P609" t="s">
        <v>8330</v>
      </c>
      <c r="Q609">
        <f t="shared" si="36"/>
        <v>132</v>
      </c>
      <c r="R609">
        <f t="shared" si="37"/>
        <v>215.73</v>
      </c>
      <c r="S609" s="15">
        <f t="shared" si="38"/>
        <v>40977.805300925924</v>
      </c>
      <c r="T609" s="15">
        <f t="shared" si="39"/>
        <v>41007.76363425926</v>
      </c>
    </row>
    <row r="610" spans="1:20" ht="30" hidden="1" x14ac:dyDescent="0.2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11" t="s">
        <v>8320</v>
      </c>
      <c r="P610" t="s">
        <v>8330</v>
      </c>
      <c r="Q610">
        <f t="shared" si="36"/>
        <v>132</v>
      </c>
      <c r="R610">
        <f t="shared" si="37"/>
        <v>99.77</v>
      </c>
      <c r="S610" s="15">
        <f t="shared" si="38"/>
        <v>40854.745266203703</v>
      </c>
      <c r="T610" s="15">
        <f t="shared" si="39"/>
        <v>40884.745266203703</v>
      </c>
    </row>
    <row r="611" spans="1:20" ht="60" hidden="1" x14ac:dyDescent="0.2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11" t="s">
        <v>8322</v>
      </c>
      <c r="P611" t="s">
        <v>8323</v>
      </c>
      <c r="Q611">
        <f t="shared" si="36"/>
        <v>132</v>
      </c>
      <c r="R611">
        <f t="shared" si="37"/>
        <v>105.44</v>
      </c>
      <c r="S611" s="15">
        <f t="shared" si="38"/>
        <v>42104.840335648143</v>
      </c>
      <c r="T611" s="15">
        <f t="shared" si="39"/>
        <v>42164.840335648143</v>
      </c>
    </row>
    <row r="612" spans="1:20" ht="60" hidden="1" x14ac:dyDescent="0.2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11" t="s">
        <v>8322</v>
      </c>
      <c r="P612" t="s">
        <v>8323</v>
      </c>
      <c r="Q612">
        <f t="shared" si="36"/>
        <v>132</v>
      </c>
      <c r="R612">
        <f t="shared" si="37"/>
        <v>48.15</v>
      </c>
      <c r="S612" s="15">
        <f t="shared" si="38"/>
        <v>42484.829062500001</v>
      </c>
      <c r="T612" s="15">
        <f t="shared" si="39"/>
        <v>42513.916666666672</v>
      </c>
    </row>
    <row r="613" spans="1:20" ht="60" hidden="1" x14ac:dyDescent="0.2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11" t="s">
        <v>8311</v>
      </c>
      <c r="P613" t="s">
        <v>8319</v>
      </c>
      <c r="Q613">
        <f t="shared" si="36"/>
        <v>132</v>
      </c>
      <c r="R613">
        <f t="shared" si="37"/>
        <v>74.150000000000006</v>
      </c>
      <c r="S613" s="15">
        <f t="shared" si="38"/>
        <v>41223.22184027778</v>
      </c>
      <c r="T613" s="15">
        <f t="shared" si="39"/>
        <v>41261.597222222219</v>
      </c>
    </row>
    <row r="614" spans="1:20" ht="30" hidden="1" x14ac:dyDescent="0.2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11" t="s">
        <v>8311</v>
      </c>
      <c r="P614" t="s">
        <v>8312</v>
      </c>
      <c r="Q614">
        <f t="shared" si="36"/>
        <v>132</v>
      </c>
      <c r="R614">
        <f t="shared" si="37"/>
        <v>70.63</v>
      </c>
      <c r="S614" s="15">
        <f t="shared" si="38"/>
        <v>40778.770011574074</v>
      </c>
      <c r="T614" s="15">
        <f t="shared" si="39"/>
        <v>40808.770011574074</v>
      </c>
    </row>
    <row r="615" spans="1:20" ht="60" hidden="1" x14ac:dyDescent="0.2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11" t="s">
        <v>8307</v>
      </c>
      <c r="P615" t="s">
        <v>8308</v>
      </c>
      <c r="Q615">
        <f t="shared" si="36"/>
        <v>132</v>
      </c>
      <c r="R615">
        <f t="shared" si="37"/>
        <v>46.58</v>
      </c>
      <c r="S615" s="15">
        <f t="shared" si="38"/>
        <v>41738.864803240744</v>
      </c>
      <c r="T615" s="15">
        <f t="shared" si="39"/>
        <v>41768.864803240744</v>
      </c>
    </row>
    <row r="616" spans="1:20" hidden="1" x14ac:dyDescent="0.2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11" t="s">
        <v>8311</v>
      </c>
      <c r="P616" t="s">
        <v>8328</v>
      </c>
      <c r="Q616">
        <f t="shared" si="36"/>
        <v>132</v>
      </c>
      <c r="R616">
        <f t="shared" si="37"/>
        <v>63.03</v>
      </c>
      <c r="S616" s="15">
        <f t="shared" si="38"/>
        <v>42173.746342592596</v>
      </c>
      <c r="T616" s="15">
        <f t="shared" si="39"/>
        <v>42187.152777777781</v>
      </c>
    </row>
    <row r="617" spans="1:20" ht="45" hidden="1" x14ac:dyDescent="0.2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11" t="s">
        <v>8311</v>
      </c>
      <c r="P617" t="s">
        <v>8312</v>
      </c>
      <c r="Q617">
        <f t="shared" si="36"/>
        <v>132</v>
      </c>
      <c r="R617">
        <f t="shared" si="37"/>
        <v>75.11</v>
      </c>
      <c r="S617" s="15">
        <f t="shared" si="38"/>
        <v>42111.899537037039</v>
      </c>
      <c r="T617" s="15">
        <f t="shared" si="39"/>
        <v>42163.159722222219</v>
      </c>
    </row>
    <row r="618" spans="1:20" ht="60" hidden="1" x14ac:dyDescent="0.2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11" t="s">
        <v>8314</v>
      </c>
      <c r="P618" t="s">
        <v>8315</v>
      </c>
      <c r="Q618">
        <f t="shared" si="36"/>
        <v>132</v>
      </c>
      <c r="R618">
        <f t="shared" si="37"/>
        <v>36.67</v>
      </c>
      <c r="S618" s="15">
        <f t="shared" si="38"/>
        <v>42177.761782407411</v>
      </c>
      <c r="T618" s="15">
        <f t="shared" si="39"/>
        <v>42198.041666666672</v>
      </c>
    </row>
    <row r="619" spans="1:20" ht="60" hidden="1" x14ac:dyDescent="0.2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1" t="s">
        <v>8317</v>
      </c>
      <c r="P619" t="s">
        <v>8331</v>
      </c>
      <c r="Q619">
        <f t="shared" si="36"/>
        <v>131</v>
      </c>
      <c r="R619">
        <f t="shared" si="37"/>
        <v>150.9</v>
      </c>
      <c r="S619" s="15">
        <f t="shared" si="38"/>
        <v>41754.047083333331</v>
      </c>
      <c r="T619" s="15">
        <f t="shared" si="39"/>
        <v>41784.957638888889</v>
      </c>
    </row>
    <row r="620" spans="1:20" ht="60" hidden="1" x14ac:dyDescent="0.2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11" t="s">
        <v>8317</v>
      </c>
      <c r="P620" t="s">
        <v>8318</v>
      </c>
      <c r="Q620">
        <f t="shared" si="36"/>
        <v>131</v>
      </c>
      <c r="R620">
        <f t="shared" si="37"/>
        <v>21.9</v>
      </c>
      <c r="S620" s="15">
        <f t="shared" si="38"/>
        <v>40935.005104166667</v>
      </c>
      <c r="T620" s="15">
        <f t="shared" si="39"/>
        <v>40965.005104166667</v>
      </c>
    </row>
    <row r="621" spans="1:20" ht="45" hidden="1" x14ac:dyDescent="0.2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11" t="s">
        <v>8317</v>
      </c>
      <c r="P621" t="s">
        <v>8318</v>
      </c>
      <c r="Q621">
        <f t="shared" si="36"/>
        <v>131</v>
      </c>
      <c r="R621">
        <f t="shared" si="37"/>
        <v>65.38</v>
      </c>
      <c r="S621" s="15">
        <f t="shared" si="38"/>
        <v>41557.949687500004</v>
      </c>
      <c r="T621" s="15">
        <f t="shared" si="39"/>
        <v>41592.249305555553</v>
      </c>
    </row>
    <row r="622" spans="1:20" ht="60" hidden="1" x14ac:dyDescent="0.2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1" t="s">
        <v>8317</v>
      </c>
      <c r="P622" t="s">
        <v>8329</v>
      </c>
      <c r="Q622">
        <f t="shared" si="36"/>
        <v>131</v>
      </c>
      <c r="R622">
        <f t="shared" si="37"/>
        <v>45.05</v>
      </c>
      <c r="S622" s="15">
        <f t="shared" si="38"/>
        <v>40757.889247685183</v>
      </c>
      <c r="T622" s="15">
        <f t="shared" si="39"/>
        <v>40802.889247685183</v>
      </c>
    </row>
    <row r="623" spans="1:20" ht="60" hidden="1" x14ac:dyDescent="0.2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11" t="s">
        <v>8320</v>
      </c>
      <c r="P623" t="s">
        <v>8330</v>
      </c>
      <c r="Q623">
        <f t="shared" si="36"/>
        <v>131</v>
      </c>
      <c r="R623">
        <f t="shared" si="37"/>
        <v>43.55</v>
      </c>
      <c r="S623" s="15">
        <f t="shared" si="38"/>
        <v>41111.185891203706</v>
      </c>
      <c r="T623" s="15">
        <f t="shared" si="39"/>
        <v>41171.185891203706</v>
      </c>
    </row>
    <row r="624" spans="1:20" ht="60" hidden="1" x14ac:dyDescent="0.2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1" t="s">
        <v>8311</v>
      </c>
      <c r="P624" t="s">
        <v>8312</v>
      </c>
      <c r="Q624">
        <f t="shared" si="36"/>
        <v>131</v>
      </c>
      <c r="R624">
        <f t="shared" si="37"/>
        <v>96.08</v>
      </c>
      <c r="S624" s="15">
        <f t="shared" si="38"/>
        <v>41422.822824074072</v>
      </c>
      <c r="T624" s="15">
        <f t="shared" si="39"/>
        <v>41456.165972222225</v>
      </c>
    </row>
    <row r="625" spans="1:20" ht="45" hidden="1" x14ac:dyDescent="0.2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11" t="s">
        <v>8307</v>
      </c>
      <c r="P625" t="s">
        <v>8308</v>
      </c>
      <c r="Q625">
        <f t="shared" si="36"/>
        <v>131</v>
      </c>
      <c r="R625">
        <f t="shared" si="37"/>
        <v>546.69000000000005</v>
      </c>
      <c r="S625" s="15">
        <f t="shared" si="38"/>
        <v>42692.771493055552</v>
      </c>
      <c r="T625" s="15">
        <f t="shared" si="39"/>
        <v>42722.771493055552</v>
      </c>
    </row>
    <row r="626" spans="1:20" ht="60" hidden="1" x14ac:dyDescent="0.2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11" t="s">
        <v>8307</v>
      </c>
      <c r="P626" t="s">
        <v>8316</v>
      </c>
      <c r="Q626">
        <f t="shared" si="36"/>
        <v>131</v>
      </c>
      <c r="R626">
        <f t="shared" si="37"/>
        <v>26.59</v>
      </c>
      <c r="S626" s="15">
        <f t="shared" si="38"/>
        <v>42689.74324074074</v>
      </c>
      <c r="T626" s="15">
        <f t="shared" si="39"/>
        <v>42734.74324074074</v>
      </c>
    </row>
    <row r="627" spans="1:20" ht="60" hidden="1" x14ac:dyDescent="0.2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11" t="s">
        <v>8314</v>
      </c>
      <c r="P627" t="s">
        <v>8327</v>
      </c>
      <c r="Q627">
        <f t="shared" si="36"/>
        <v>131</v>
      </c>
      <c r="R627">
        <f t="shared" si="37"/>
        <v>50.53</v>
      </c>
      <c r="S627" s="15">
        <f t="shared" si="38"/>
        <v>41432.062037037038</v>
      </c>
      <c r="T627" s="15">
        <f t="shared" si="39"/>
        <v>41468.75</v>
      </c>
    </row>
    <row r="628" spans="1:20" ht="60" hidden="1" x14ac:dyDescent="0.2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11" t="s">
        <v>8314</v>
      </c>
      <c r="P628" t="s">
        <v>8335</v>
      </c>
      <c r="Q628">
        <f t="shared" si="36"/>
        <v>131</v>
      </c>
      <c r="R628">
        <f t="shared" si="37"/>
        <v>112.14</v>
      </c>
      <c r="S628" s="15">
        <f t="shared" si="38"/>
        <v>41806.669317129628</v>
      </c>
      <c r="T628" s="15">
        <f t="shared" si="39"/>
        <v>41835.208333333336</v>
      </c>
    </row>
    <row r="629" spans="1:20" ht="45" hidden="1" x14ac:dyDescent="0.2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11" t="s">
        <v>8314</v>
      </c>
      <c r="P629" t="s">
        <v>8327</v>
      </c>
      <c r="Q629">
        <f t="shared" si="36"/>
        <v>131</v>
      </c>
      <c r="R629">
        <f t="shared" si="37"/>
        <v>164.3</v>
      </c>
      <c r="S629" s="15">
        <f t="shared" si="38"/>
        <v>42053.704293981486</v>
      </c>
      <c r="T629" s="15">
        <f t="shared" si="39"/>
        <v>42083.662627314814</v>
      </c>
    </row>
    <row r="630" spans="1:20" ht="30" hidden="1" x14ac:dyDescent="0.2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11" t="s">
        <v>8314</v>
      </c>
      <c r="P630" t="s">
        <v>8315</v>
      </c>
      <c r="Q630">
        <f t="shared" si="36"/>
        <v>131</v>
      </c>
      <c r="R630">
        <f t="shared" si="37"/>
        <v>41.42</v>
      </c>
      <c r="S630" s="15">
        <f t="shared" si="38"/>
        <v>41891.665324074071</v>
      </c>
      <c r="T630" s="15">
        <f t="shared" si="39"/>
        <v>41913.166666666664</v>
      </c>
    </row>
    <row r="631" spans="1:20" ht="45" hidden="1" x14ac:dyDescent="0.2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11" t="s">
        <v>8314</v>
      </c>
      <c r="P631" t="s">
        <v>8315</v>
      </c>
      <c r="Q631">
        <f t="shared" si="36"/>
        <v>131</v>
      </c>
      <c r="R631">
        <f t="shared" si="37"/>
        <v>50.46</v>
      </c>
      <c r="S631" s="15">
        <f t="shared" si="38"/>
        <v>42463.81385416667</v>
      </c>
      <c r="T631" s="15">
        <f t="shared" si="39"/>
        <v>42494.165972222225</v>
      </c>
    </row>
    <row r="632" spans="1:20" ht="45" hidden="1" x14ac:dyDescent="0.2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11" t="s">
        <v>8314</v>
      </c>
      <c r="P632" t="s">
        <v>8315</v>
      </c>
      <c r="Q632">
        <f t="shared" si="36"/>
        <v>131</v>
      </c>
      <c r="R632">
        <f t="shared" si="37"/>
        <v>48.33</v>
      </c>
      <c r="S632" s="15">
        <f t="shared" si="38"/>
        <v>42136.536134259266</v>
      </c>
      <c r="T632" s="15">
        <f t="shared" si="39"/>
        <v>42167.875</v>
      </c>
    </row>
    <row r="633" spans="1:20" ht="60" hidden="1" x14ac:dyDescent="0.2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11" t="s">
        <v>8314</v>
      </c>
      <c r="P633" t="s">
        <v>8315</v>
      </c>
      <c r="Q633">
        <f t="shared" si="36"/>
        <v>131</v>
      </c>
      <c r="R633">
        <f t="shared" si="37"/>
        <v>97.92</v>
      </c>
      <c r="S633" s="15">
        <f t="shared" si="38"/>
        <v>41974.743148148147</v>
      </c>
      <c r="T633" s="15">
        <f t="shared" si="39"/>
        <v>42004.743148148147</v>
      </c>
    </row>
    <row r="634" spans="1:20" ht="60" hidden="1" x14ac:dyDescent="0.2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11" t="s">
        <v>8317</v>
      </c>
      <c r="P634" t="s">
        <v>8331</v>
      </c>
      <c r="Q634">
        <f t="shared" si="36"/>
        <v>130</v>
      </c>
      <c r="R634">
        <f t="shared" si="37"/>
        <v>49.88</v>
      </c>
      <c r="S634" s="15">
        <f t="shared" si="38"/>
        <v>41841.321770833332</v>
      </c>
      <c r="T634" s="15">
        <f t="shared" si="39"/>
        <v>41856.321770833332</v>
      </c>
    </row>
    <row r="635" spans="1:20" ht="45" hidden="1" x14ac:dyDescent="0.2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11" t="s">
        <v>8317</v>
      </c>
      <c r="P635" t="s">
        <v>8329</v>
      </c>
      <c r="Q635">
        <f t="shared" si="36"/>
        <v>130</v>
      </c>
      <c r="R635">
        <f t="shared" si="37"/>
        <v>51.72</v>
      </c>
      <c r="S635" s="15">
        <f t="shared" si="38"/>
        <v>40948.630196759259</v>
      </c>
      <c r="T635" s="15">
        <f t="shared" si="39"/>
        <v>40978.630196759259</v>
      </c>
    </row>
    <row r="636" spans="1:20" ht="60" hidden="1" x14ac:dyDescent="0.2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11" t="s">
        <v>8314</v>
      </c>
      <c r="P636" t="s">
        <v>8315</v>
      </c>
      <c r="Q636">
        <f t="shared" si="36"/>
        <v>130</v>
      </c>
      <c r="R636">
        <f t="shared" si="37"/>
        <v>86.94</v>
      </c>
      <c r="S636" s="15">
        <f t="shared" si="38"/>
        <v>42725.031180555554</v>
      </c>
      <c r="T636" s="15">
        <f t="shared" si="39"/>
        <v>42746.208333333328</v>
      </c>
    </row>
    <row r="637" spans="1:20" ht="45" hidden="1" x14ac:dyDescent="0.2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11" t="s">
        <v>8311</v>
      </c>
      <c r="P637" t="s">
        <v>8332</v>
      </c>
      <c r="Q637">
        <f t="shared" si="36"/>
        <v>130</v>
      </c>
      <c r="R637">
        <f t="shared" si="37"/>
        <v>37.270000000000003</v>
      </c>
      <c r="S637" s="15">
        <f t="shared" si="38"/>
        <v>42522.880243055552</v>
      </c>
      <c r="T637" s="15">
        <f t="shared" si="39"/>
        <v>42582.822916666672</v>
      </c>
    </row>
    <row r="638" spans="1:20" ht="45" hidden="1" x14ac:dyDescent="0.2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11" t="s">
        <v>8311</v>
      </c>
      <c r="P638" t="s">
        <v>8324</v>
      </c>
      <c r="Q638">
        <f t="shared" si="36"/>
        <v>130</v>
      </c>
      <c r="R638">
        <f t="shared" si="37"/>
        <v>39.159999999999997</v>
      </c>
      <c r="S638" s="15">
        <f t="shared" si="38"/>
        <v>42555.166712962964</v>
      </c>
      <c r="T638" s="15">
        <f t="shared" si="39"/>
        <v>42587.165972222225</v>
      </c>
    </row>
    <row r="639" spans="1:20" ht="30" hidden="1" x14ac:dyDescent="0.2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11" t="s">
        <v>8314</v>
      </c>
      <c r="P639" t="s">
        <v>8315</v>
      </c>
      <c r="Q639">
        <f t="shared" si="36"/>
        <v>130</v>
      </c>
      <c r="R639">
        <f t="shared" si="37"/>
        <v>42.21</v>
      </c>
      <c r="S639" s="15">
        <f t="shared" si="38"/>
        <v>42566.441203703704</v>
      </c>
      <c r="T639" s="15">
        <f t="shared" si="39"/>
        <v>42582.458333333328</v>
      </c>
    </row>
    <row r="640" spans="1:20" ht="60" hidden="1" x14ac:dyDescent="0.2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11" t="s">
        <v>8320</v>
      </c>
      <c r="P640" t="s">
        <v>8330</v>
      </c>
      <c r="Q640">
        <f t="shared" si="36"/>
        <v>130</v>
      </c>
      <c r="R640">
        <f t="shared" si="37"/>
        <v>24.42</v>
      </c>
      <c r="S640" s="15">
        <f t="shared" si="38"/>
        <v>42502.807627314818</v>
      </c>
      <c r="T640" s="15">
        <f t="shared" si="39"/>
        <v>42532.807627314818</v>
      </c>
    </row>
    <row r="641" spans="1:21" ht="45" hidden="1" x14ac:dyDescent="0.2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11" t="s">
        <v>8322</v>
      </c>
      <c r="P641" t="s">
        <v>8323</v>
      </c>
      <c r="Q641">
        <f t="shared" si="36"/>
        <v>130</v>
      </c>
      <c r="R641">
        <f t="shared" si="37"/>
        <v>358.97</v>
      </c>
      <c r="S641" s="15">
        <f t="shared" si="38"/>
        <v>42219.950729166667</v>
      </c>
      <c r="T641" s="15">
        <f t="shared" si="39"/>
        <v>42249.950729166667</v>
      </c>
    </row>
    <row r="642" spans="1:21" ht="60" hidden="1" x14ac:dyDescent="0.2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11" t="s">
        <v>8307</v>
      </c>
      <c r="P642" t="s">
        <v>8308</v>
      </c>
      <c r="Q642">
        <f t="shared" ref="Q642:Q705" si="40">ROUND(E642/D642*100,0)</f>
        <v>130</v>
      </c>
      <c r="R642">
        <f t="shared" ref="R642:R705" si="41">IFERROR(ROUND(E642/L642,2),0)</f>
        <v>43.1</v>
      </c>
      <c r="S642" s="15">
        <f t="shared" si="38"/>
        <v>41604.022418981483</v>
      </c>
      <c r="T642" s="15">
        <f t="shared" si="39"/>
        <v>41634.022418981483</v>
      </c>
    </row>
    <row r="643" spans="1:21" ht="45" hidden="1" x14ac:dyDescent="0.2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11" t="s">
        <v>8311</v>
      </c>
      <c r="P643" t="s">
        <v>8328</v>
      </c>
      <c r="Q643">
        <f t="shared" si="40"/>
        <v>130</v>
      </c>
      <c r="R643">
        <f t="shared" si="41"/>
        <v>28</v>
      </c>
      <c r="S643" s="15">
        <f t="shared" ref="S643:S706" si="42">(((J643/60)/60)/24)+DATE(1970,1,1)</f>
        <v>41394.074467592596</v>
      </c>
      <c r="T643" s="15">
        <f t="shared" ref="T643:T706" si="43">(((I643/60)/60)/24)+DATE(1970,1,1)</f>
        <v>41425</v>
      </c>
    </row>
    <row r="644" spans="1:21" ht="60" hidden="1" x14ac:dyDescent="0.2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11" t="s">
        <v>8314</v>
      </c>
      <c r="P644" t="s">
        <v>8315</v>
      </c>
      <c r="Q644">
        <f t="shared" si="40"/>
        <v>130</v>
      </c>
      <c r="R644">
        <f t="shared" si="41"/>
        <v>23.64</v>
      </c>
      <c r="S644" s="15">
        <f t="shared" si="42"/>
        <v>42023.634976851856</v>
      </c>
      <c r="T644" s="15">
        <f t="shared" si="43"/>
        <v>42063.634976851856</v>
      </c>
    </row>
    <row r="645" spans="1:21" ht="30" hidden="1" x14ac:dyDescent="0.2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11" t="s">
        <v>8314</v>
      </c>
      <c r="P645" t="s">
        <v>8315</v>
      </c>
      <c r="Q645">
        <f t="shared" si="40"/>
        <v>130</v>
      </c>
      <c r="R645">
        <f t="shared" si="41"/>
        <v>38.24</v>
      </c>
      <c r="S645" s="15">
        <f t="shared" si="42"/>
        <v>41915.437210648146</v>
      </c>
      <c r="T645" s="15">
        <f t="shared" si="43"/>
        <v>41945.478877314818</v>
      </c>
    </row>
    <row r="646" spans="1:21" ht="60" hidden="1" x14ac:dyDescent="0.2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11" t="s">
        <v>8314</v>
      </c>
      <c r="P646" t="s">
        <v>8315</v>
      </c>
      <c r="Q646">
        <f t="shared" si="40"/>
        <v>130</v>
      </c>
      <c r="R646">
        <f t="shared" si="41"/>
        <v>50</v>
      </c>
      <c r="S646" s="15">
        <f t="shared" si="42"/>
        <v>42053.106111111112</v>
      </c>
      <c r="T646" s="15">
        <f t="shared" si="43"/>
        <v>42112.025694444441</v>
      </c>
    </row>
    <row r="647" spans="1:21" ht="60" hidden="1" x14ac:dyDescent="0.2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11" t="s">
        <v>8314</v>
      </c>
      <c r="P647" t="s">
        <v>8315</v>
      </c>
      <c r="Q647">
        <f t="shared" si="40"/>
        <v>130</v>
      </c>
      <c r="R647">
        <f t="shared" si="41"/>
        <v>46.43</v>
      </c>
      <c r="S647" s="15">
        <f t="shared" si="42"/>
        <v>42053.733078703706</v>
      </c>
      <c r="T647" s="15">
        <f t="shared" si="43"/>
        <v>42063.207638888889</v>
      </c>
    </row>
    <row r="648" spans="1:21" ht="60" hidden="1" x14ac:dyDescent="0.2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11" t="s">
        <v>8314</v>
      </c>
      <c r="P648" t="s">
        <v>8315</v>
      </c>
      <c r="Q648">
        <f t="shared" si="40"/>
        <v>130</v>
      </c>
      <c r="R648">
        <f t="shared" si="41"/>
        <v>16.25</v>
      </c>
      <c r="S648" s="15">
        <f t="shared" si="42"/>
        <v>42662.021539351852</v>
      </c>
      <c r="T648" s="15">
        <f t="shared" si="43"/>
        <v>42676.021539351852</v>
      </c>
    </row>
    <row r="649" spans="1:21" ht="45" hidden="1" x14ac:dyDescent="0.2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11" t="s">
        <v>8314</v>
      </c>
      <c r="P649" t="s">
        <v>8315</v>
      </c>
      <c r="Q649">
        <f t="shared" si="40"/>
        <v>130</v>
      </c>
      <c r="R649">
        <f t="shared" si="41"/>
        <v>28.89</v>
      </c>
      <c r="S649" s="15">
        <f t="shared" si="42"/>
        <v>42093.786840277782</v>
      </c>
      <c r="T649" s="15">
        <f t="shared" si="43"/>
        <v>42120.26944444445</v>
      </c>
    </row>
    <row r="650" spans="1:21" ht="30" hidden="1" x14ac:dyDescent="0.2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11" t="s">
        <v>8314</v>
      </c>
      <c r="P650" t="s">
        <v>8315</v>
      </c>
      <c r="Q650">
        <f t="shared" si="40"/>
        <v>130</v>
      </c>
      <c r="R650">
        <f t="shared" si="41"/>
        <v>3.25</v>
      </c>
      <c r="S650" s="15">
        <f t="shared" si="42"/>
        <v>42628.849120370374</v>
      </c>
      <c r="T650" s="15">
        <f t="shared" si="43"/>
        <v>42656.849120370374</v>
      </c>
    </row>
    <row r="651" spans="1:21" ht="60" hidden="1" x14ac:dyDescent="0.2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11" t="s">
        <v>8314</v>
      </c>
      <c r="P651" t="s">
        <v>8315</v>
      </c>
      <c r="Q651">
        <f t="shared" si="40"/>
        <v>130</v>
      </c>
      <c r="R651">
        <f t="shared" si="41"/>
        <v>61.06</v>
      </c>
      <c r="S651" s="15">
        <f t="shared" si="42"/>
        <v>42566.604826388888</v>
      </c>
      <c r="T651" s="15">
        <f t="shared" si="43"/>
        <v>42596.604826388888</v>
      </c>
    </row>
    <row r="652" spans="1:21" ht="60" hidden="1" x14ac:dyDescent="0.2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11" t="s">
        <v>8314</v>
      </c>
      <c r="P652" t="s">
        <v>8335</v>
      </c>
      <c r="Q652">
        <f t="shared" si="40"/>
        <v>130</v>
      </c>
      <c r="R652">
        <f t="shared" si="41"/>
        <v>25.46</v>
      </c>
      <c r="S652" s="15">
        <f t="shared" si="42"/>
        <v>42445.866979166662</v>
      </c>
      <c r="T652" s="15">
        <f t="shared" si="43"/>
        <v>42475.866979166662</v>
      </c>
      <c r="U652">
        <f>YEAR(T652)</f>
        <v>2016</v>
      </c>
    </row>
    <row r="653" spans="1:21" ht="45" hidden="1" x14ac:dyDescent="0.2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1" t="s">
        <v>8317</v>
      </c>
      <c r="P653" t="s">
        <v>8331</v>
      </c>
      <c r="Q653">
        <f t="shared" si="40"/>
        <v>129</v>
      </c>
      <c r="R653">
        <f t="shared" si="41"/>
        <v>128.94999999999999</v>
      </c>
      <c r="S653" s="15">
        <f t="shared" si="42"/>
        <v>42496.968935185185</v>
      </c>
      <c r="T653" s="15">
        <f t="shared" si="43"/>
        <v>42517.968935185185</v>
      </c>
    </row>
    <row r="654" spans="1:21" ht="60" hidden="1" x14ac:dyDescent="0.2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11" t="s">
        <v>8322</v>
      </c>
      <c r="P654" t="s">
        <v>8323</v>
      </c>
      <c r="Q654">
        <f t="shared" si="40"/>
        <v>129</v>
      </c>
      <c r="R654">
        <f t="shared" si="41"/>
        <v>38.869999999999997</v>
      </c>
      <c r="S654" s="15">
        <f t="shared" si="42"/>
        <v>42318.950173611112</v>
      </c>
      <c r="T654" s="15">
        <f t="shared" si="43"/>
        <v>42335.041666666672</v>
      </c>
    </row>
    <row r="655" spans="1:21" ht="60" hidden="1" x14ac:dyDescent="0.2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11" t="s">
        <v>8311</v>
      </c>
      <c r="P655" t="s">
        <v>8328</v>
      </c>
      <c r="Q655">
        <f t="shared" si="40"/>
        <v>129</v>
      </c>
      <c r="R655">
        <f t="shared" si="41"/>
        <v>99.38</v>
      </c>
      <c r="S655" s="15">
        <f t="shared" si="42"/>
        <v>41348.168287037035</v>
      </c>
      <c r="T655" s="15">
        <f t="shared" si="43"/>
        <v>41393.168287037035</v>
      </c>
    </row>
    <row r="656" spans="1:21" ht="45" hidden="1" x14ac:dyDescent="0.2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11" t="s">
        <v>8314</v>
      </c>
      <c r="P656" t="s">
        <v>8335</v>
      </c>
      <c r="Q656">
        <f t="shared" si="40"/>
        <v>129</v>
      </c>
      <c r="R656">
        <f t="shared" si="41"/>
        <v>43</v>
      </c>
      <c r="S656" s="15">
        <f t="shared" si="42"/>
        <v>41877.886620370373</v>
      </c>
      <c r="T656" s="15">
        <f t="shared" si="43"/>
        <v>41907.886620370373</v>
      </c>
    </row>
    <row r="657" spans="1:20" ht="60" hidden="1" x14ac:dyDescent="0.2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11" t="s">
        <v>8314</v>
      </c>
      <c r="P657" t="s">
        <v>8315</v>
      </c>
      <c r="Q657">
        <f t="shared" si="40"/>
        <v>129</v>
      </c>
      <c r="R657">
        <f t="shared" si="41"/>
        <v>60.69</v>
      </c>
      <c r="S657" s="15">
        <f t="shared" si="42"/>
        <v>41922.640590277777</v>
      </c>
      <c r="T657" s="15">
        <f t="shared" si="43"/>
        <v>41932.249305555553</v>
      </c>
    </row>
    <row r="658" spans="1:20" ht="60" hidden="1" x14ac:dyDescent="0.2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11" t="s">
        <v>8314</v>
      </c>
      <c r="P658" t="s">
        <v>8327</v>
      </c>
      <c r="Q658">
        <f t="shared" si="40"/>
        <v>129</v>
      </c>
      <c r="R658">
        <f t="shared" si="41"/>
        <v>53.16</v>
      </c>
      <c r="S658" s="15">
        <f t="shared" si="42"/>
        <v>42225.559675925921</v>
      </c>
      <c r="T658" s="15">
        <f t="shared" si="43"/>
        <v>42270.559675925921</v>
      </c>
    </row>
    <row r="659" spans="1:20" ht="60" hidden="1" x14ac:dyDescent="0.2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11" t="s">
        <v>8314</v>
      </c>
      <c r="P659" t="s">
        <v>8315</v>
      </c>
      <c r="Q659">
        <f t="shared" si="40"/>
        <v>129</v>
      </c>
      <c r="R659">
        <f t="shared" si="41"/>
        <v>64.38</v>
      </c>
      <c r="S659" s="15">
        <f t="shared" si="42"/>
        <v>41876.815787037034</v>
      </c>
      <c r="T659" s="15">
        <f t="shared" si="43"/>
        <v>41894.815787037034</v>
      </c>
    </row>
    <row r="660" spans="1:20" ht="60" hidden="1" x14ac:dyDescent="0.2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11" t="s">
        <v>8314</v>
      </c>
      <c r="P660" t="s">
        <v>8315</v>
      </c>
      <c r="Q660">
        <f t="shared" si="40"/>
        <v>129</v>
      </c>
      <c r="R660">
        <f t="shared" si="41"/>
        <v>30.71</v>
      </c>
      <c r="S660" s="15">
        <f t="shared" si="42"/>
        <v>42309.191307870366</v>
      </c>
      <c r="T660" s="15">
        <f t="shared" si="43"/>
        <v>42338.9375</v>
      </c>
    </row>
    <row r="661" spans="1:20" ht="45" hidden="1" x14ac:dyDescent="0.2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11" t="s">
        <v>8314</v>
      </c>
      <c r="P661" t="s">
        <v>8335</v>
      </c>
      <c r="Q661">
        <f t="shared" si="40"/>
        <v>129</v>
      </c>
      <c r="R661">
        <f t="shared" si="41"/>
        <v>64.459999999999994</v>
      </c>
      <c r="S661" s="15">
        <f t="shared" si="42"/>
        <v>42420.140277777777</v>
      </c>
      <c r="T661" s="15">
        <f t="shared" si="43"/>
        <v>42444.666666666672</v>
      </c>
    </row>
    <row r="662" spans="1:20" ht="60" hidden="1" x14ac:dyDescent="0.2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11" t="s">
        <v>8317</v>
      </c>
      <c r="P662" t="s">
        <v>8331</v>
      </c>
      <c r="Q662">
        <f t="shared" si="40"/>
        <v>128</v>
      </c>
      <c r="R662">
        <f t="shared" si="41"/>
        <v>118.34</v>
      </c>
      <c r="S662" s="15">
        <f t="shared" si="42"/>
        <v>42196.928668981483</v>
      </c>
      <c r="T662" s="15">
        <f t="shared" si="43"/>
        <v>42226.928668981483</v>
      </c>
    </row>
    <row r="663" spans="1:20" ht="60" hidden="1" x14ac:dyDescent="0.2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11" t="s">
        <v>8317</v>
      </c>
      <c r="P663" t="s">
        <v>8318</v>
      </c>
      <c r="Q663">
        <f t="shared" si="40"/>
        <v>128</v>
      </c>
      <c r="R663">
        <f t="shared" si="41"/>
        <v>117.92</v>
      </c>
      <c r="S663" s="15">
        <f t="shared" si="42"/>
        <v>40505.131168981483</v>
      </c>
      <c r="T663" s="15">
        <f t="shared" si="43"/>
        <v>40535.131168981483</v>
      </c>
    </row>
    <row r="664" spans="1:20" ht="45" hidden="1" x14ac:dyDescent="0.2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11" t="s">
        <v>8317</v>
      </c>
      <c r="P664" t="s">
        <v>8329</v>
      </c>
      <c r="Q664">
        <f t="shared" si="40"/>
        <v>128</v>
      </c>
      <c r="R664">
        <f t="shared" si="41"/>
        <v>183.29</v>
      </c>
      <c r="S664" s="15">
        <f t="shared" si="42"/>
        <v>42113.981446759266</v>
      </c>
      <c r="T664" s="15">
        <f t="shared" si="43"/>
        <v>42173.981446759266</v>
      </c>
    </row>
    <row r="665" spans="1:20" ht="60" hidden="1" x14ac:dyDescent="0.2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11" t="s">
        <v>8320</v>
      </c>
      <c r="P665" t="s">
        <v>8330</v>
      </c>
      <c r="Q665">
        <f t="shared" si="40"/>
        <v>128</v>
      </c>
      <c r="R665">
        <f t="shared" si="41"/>
        <v>492.31</v>
      </c>
      <c r="S665" s="15">
        <f t="shared" si="42"/>
        <v>42019.590173611112</v>
      </c>
      <c r="T665" s="15">
        <f t="shared" si="43"/>
        <v>42049.590173611112</v>
      </c>
    </row>
    <row r="666" spans="1:20" ht="60" hidden="1" x14ac:dyDescent="0.2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11" t="s">
        <v>8311</v>
      </c>
      <c r="P666" t="s">
        <v>8324</v>
      </c>
      <c r="Q666">
        <f t="shared" si="40"/>
        <v>128</v>
      </c>
      <c r="R666">
        <f t="shared" si="41"/>
        <v>21.37</v>
      </c>
      <c r="S666" s="15">
        <f t="shared" si="42"/>
        <v>42692.109328703707</v>
      </c>
      <c r="T666" s="15">
        <f t="shared" si="43"/>
        <v>42717.332638888889</v>
      </c>
    </row>
    <row r="667" spans="1:20" ht="45" hidden="1" x14ac:dyDescent="0.2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11" t="s">
        <v>8311</v>
      </c>
      <c r="P667" t="s">
        <v>8319</v>
      </c>
      <c r="Q667">
        <f t="shared" si="40"/>
        <v>128</v>
      </c>
      <c r="R667">
        <f t="shared" si="41"/>
        <v>45.59</v>
      </c>
      <c r="S667" s="15">
        <f t="shared" si="42"/>
        <v>42039.878379629634</v>
      </c>
      <c r="T667" s="15">
        <f t="shared" si="43"/>
        <v>42069.878379629634</v>
      </c>
    </row>
    <row r="668" spans="1:20" ht="60" hidden="1" x14ac:dyDescent="0.2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11" t="s">
        <v>8307</v>
      </c>
      <c r="P668" t="s">
        <v>8308</v>
      </c>
      <c r="Q668">
        <f t="shared" si="40"/>
        <v>128</v>
      </c>
      <c r="R668">
        <f t="shared" si="41"/>
        <v>244.12</v>
      </c>
      <c r="S668" s="15">
        <f t="shared" si="42"/>
        <v>42340.972118055557</v>
      </c>
      <c r="T668" s="15">
        <f t="shared" si="43"/>
        <v>42371.972118055557</v>
      </c>
    </row>
    <row r="669" spans="1:20" ht="30" hidden="1" x14ac:dyDescent="0.2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11" t="s">
        <v>8309</v>
      </c>
      <c r="P669" t="s">
        <v>8310</v>
      </c>
      <c r="Q669">
        <f t="shared" si="40"/>
        <v>128</v>
      </c>
      <c r="R669">
        <f t="shared" si="41"/>
        <v>75.13</v>
      </c>
      <c r="S669" s="15">
        <f t="shared" si="42"/>
        <v>41572.958495370374</v>
      </c>
      <c r="T669" s="15">
        <f t="shared" si="43"/>
        <v>41609.168055555558</v>
      </c>
    </row>
    <row r="670" spans="1:20" ht="60" hidden="1" x14ac:dyDescent="0.2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11" t="s">
        <v>8311</v>
      </c>
      <c r="P670" t="s">
        <v>8328</v>
      </c>
      <c r="Q670">
        <f t="shared" si="40"/>
        <v>128</v>
      </c>
      <c r="R670">
        <f t="shared" si="41"/>
        <v>37.65</v>
      </c>
      <c r="S670" s="15">
        <f t="shared" si="42"/>
        <v>40893.992962962962</v>
      </c>
      <c r="T670" s="15">
        <f t="shared" si="43"/>
        <v>40933.992962962962</v>
      </c>
    </row>
    <row r="671" spans="1:20" ht="60" hidden="1" x14ac:dyDescent="0.2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11" t="s">
        <v>8311</v>
      </c>
      <c r="P671" t="s">
        <v>8328</v>
      </c>
      <c r="Q671">
        <f t="shared" si="40"/>
        <v>128</v>
      </c>
      <c r="R671">
        <f t="shared" si="41"/>
        <v>129.11000000000001</v>
      </c>
      <c r="S671" s="15">
        <f t="shared" si="42"/>
        <v>41257.950381944444</v>
      </c>
      <c r="T671" s="15">
        <f t="shared" si="43"/>
        <v>41287.950381944444</v>
      </c>
    </row>
    <row r="672" spans="1:20" ht="45" hidden="1" x14ac:dyDescent="0.2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11" t="s">
        <v>8311</v>
      </c>
      <c r="P672" t="s">
        <v>8328</v>
      </c>
      <c r="Q672">
        <f t="shared" si="40"/>
        <v>128</v>
      </c>
      <c r="R672">
        <f t="shared" si="41"/>
        <v>45.55</v>
      </c>
      <c r="S672" s="15">
        <f t="shared" si="42"/>
        <v>41036.946469907409</v>
      </c>
      <c r="T672" s="15">
        <f t="shared" si="43"/>
        <v>41066.946469907409</v>
      </c>
    </row>
    <row r="673" spans="1:20" ht="45" hidden="1" x14ac:dyDescent="0.2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11" t="s">
        <v>8307</v>
      </c>
      <c r="P673" t="s">
        <v>8316</v>
      </c>
      <c r="Q673">
        <f t="shared" si="40"/>
        <v>128</v>
      </c>
      <c r="R673">
        <f t="shared" si="41"/>
        <v>63.87</v>
      </c>
      <c r="S673" s="15">
        <f t="shared" si="42"/>
        <v>42108.538449074069</v>
      </c>
      <c r="T673" s="15">
        <f t="shared" si="43"/>
        <v>42138.538449074069</v>
      </c>
    </row>
    <row r="674" spans="1:20" ht="60" hidden="1" x14ac:dyDescent="0.2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11" t="s">
        <v>8314</v>
      </c>
      <c r="P674" t="s">
        <v>8315</v>
      </c>
      <c r="Q674">
        <f t="shared" si="40"/>
        <v>128</v>
      </c>
      <c r="R674">
        <f t="shared" si="41"/>
        <v>90.74</v>
      </c>
      <c r="S674" s="15">
        <f t="shared" si="42"/>
        <v>42158.065694444449</v>
      </c>
      <c r="T674" s="15">
        <f t="shared" si="43"/>
        <v>42201</v>
      </c>
    </row>
    <row r="675" spans="1:20" ht="45" hidden="1" x14ac:dyDescent="0.2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11" t="s">
        <v>8314</v>
      </c>
      <c r="P675" t="s">
        <v>8315</v>
      </c>
      <c r="Q675">
        <f t="shared" si="40"/>
        <v>128</v>
      </c>
      <c r="R675">
        <f t="shared" si="41"/>
        <v>37.21</v>
      </c>
      <c r="S675" s="15">
        <f t="shared" si="42"/>
        <v>42693.742604166662</v>
      </c>
      <c r="T675" s="15">
        <f t="shared" si="43"/>
        <v>42718.742604166662</v>
      </c>
    </row>
    <row r="676" spans="1:20" ht="60" hidden="1" x14ac:dyDescent="0.2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11" t="s">
        <v>8314</v>
      </c>
      <c r="P676" t="s">
        <v>8335</v>
      </c>
      <c r="Q676">
        <f t="shared" si="40"/>
        <v>128</v>
      </c>
      <c r="R676">
        <f t="shared" si="41"/>
        <v>37.65</v>
      </c>
      <c r="S676" s="15">
        <f t="shared" si="42"/>
        <v>41912.650729166664</v>
      </c>
      <c r="T676" s="15">
        <f t="shared" si="43"/>
        <v>41925.207638888889</v>
      </c>
    </row>
    <row r="677" spans="1:20" ht="60" hidden="1" x14ac:dyDescent="0.2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11" t="s">
        <v>8314</v>
      </c>
      <c r="P677" t="s">
        <v>8327</v>
      </c>
      <c r="Q677">
        <f t="shared" si="40"/>
        <v>128</v>
      </c>
      <c r="R677">
        <f t="shared" si="41"/>
        <v>51.89</v>
      </c>
      <c r="S677" s="15">
        <f t="shared" si="42"/>
        <v>42253.688043981485</v>
      </c>
      <c r="T677" s="15">
        <f t="shared" si="43"/>
        <v>42283.688043981485</v>
      </c>
    </row>
    <row r="678" spans="1:20" ht="60" hidden="1" x14ac:dyDescent="0.2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11" t="s">
        <v>8314</v>
      </c>
      <c r="P678" t="s">
        <v>8315</v>
      </c>
      <c r="Q678">
        <f t="shared" si="40"/>
        <v>128</v>
      </c>
      <c r="R678">
        <f t="shared" si="41"/>
        <v>29.05</v>
      </c>
      <c r="S678" s="15">
        <f t="shared" si="42"/>
        <v>42789.462430555555</v>
      </c>
      <c r="T678" s="15">
        <f t="shared" si="43"/>
        <v>42825.957638888889</v>
      </c>
    </row>
    <row r="679" spans="1:20" ht="45" hidden="1" x14ac:dyDescent="0.2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11" t="s">
        <v>8314</v>
      </c>
      <c r="P679" t="s">
        <v>8315</v>
      </c>
      <c r="Q679">
        <f t="shared" si="40"/>
        <v>128</v>
      </c>
      <c r="R679">
        <f t="shared" si="41"/>
        <v>57.52</v>
      </c>
      <c r="S679" s="15">
        <f t="shared" si="42"/>
        <v>42590.472685185188</v>
      </c>
      <c r="T679" s="15">
        <f t="shared" si="43"/>
        <v>42620.472685185188</v>
      </c>
    </row>
    <row r="680" spans="1:20" ht="45" hidden="1" x14ac:dyDescent="0.2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11" t="s">
        <v>8314</v>
      </c>
      <c r="P680" t="s">
        <v>8315</v>
      </c>
      <c r="Q680">
        <f t="shared" si="40"/>
        <v>128</v>
      </c>
      <c r="R680">
        <f t="shared" si="41"/>
        <v>72.760000000000005</v>
      </c>
      <c r="S680" s="15">
        <f t="shared" si="42"/>
        <v>42144.573807870373</v>
      </c>
      <c r="T680" s="15">
        <f t="shared" si="43"/>
        <v>42166.165972222225</v>
      </c>
    </row>
    <row r="681" spans="1:20" ht="45" hidden="1" x14ac:dyDescent="0.2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11" t="s">
        <v>8314</v>
      </c>
      <c r="P681" t="s">
        <v>8315</v>
      </c>
      <c r="Q681">
        <f t="shared" si="40"/>
        <v>128</v>
      </c>
      <c r="R681">
        <f t="shared" si="41"/>
        <v>60.95</v>
      </c>
      <c r="S681" s="15">
        <f t="shared" si="42"/>
        <v>42590.90425925926</v>
      </c>
      <c r="T681" s="15">
        <f t="shared" si="43"/>
        <v>42606.90425925926</v>
      </c>
    </row>
    <row r="682" spans="1:20" ht="45" hidden="1" x14ac:dyDescent="0.2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11" t="s">
        <v>8314</v>
      </c>
      <c r="P682" t="s">
        <v>8315</v>
      </c>
      <c r="Q682">
        <f t="shared" si="40"/>
        <v>128</v>
      </c>
      <c r="R682">
        <f t="shared" si="41"/>
        <v>27.5</v>
      </c>
      <c r="S682" s="15">
        <f t="shared" si="42"/>
        <v>42535.97865740741</v>
      </c>
      <c r="T682" s="15">
        <f t="shared" si="43"/>
        <v>42595.97865740741</v>
      </c>
    </row>
    <row r="683" spans="1:20" ht="45" hidden="1" x14ac:dyDescent="0.2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11" t="s">
        <v>8314</v>
      </c>
      <c r="P683" t="s">
        <v>8315</v>
      </c>
      <c r="Q683">
        <f t="shared" si="40"/>
        <v>128</v>
      </c>
      <c r="R683">
        <f t="shared" si="41"/>
        <v>34.25</v>
      </c>
      <c r="S683" s="15">
        <f t="shared" si="42"/>
        <v>41781.855092592588</v>
      </c>
      <c r="T683" s="15">
        <f t="shared" si="43"/>
        <v>41811.855092592588</v>
      </c>
    </row>
    <row r="684" spans="1:20" ht="60" hidden="1" x14ac:dyDescent="0.2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11" t="s">
        <v>8314</v>
      </c>
      <c r="P684" t="s">
        <v>8315</v>
      </c>
      <c r="Q684">
        <f t="shared" si="40"/>
        <v>128</v>
      </c>
      <c r="R684">
        <f t="shared" si="41"/>
        <v>38.71</v>
      </c>
      <c r="S684" s="15">
        <f t="shared" si="42"/>
        <v>42149.940416666665</v>
      </c>
      <c r="T684" s="15">
        <f t="shared" si="43"/>
        <v>42179.940416666665</v>
      </c>
    </row>
    <row r="685" spans="1:20" ht="60" hidden="1" x14ac:dyDescent="0.2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11" t="s">
        <v>8314</v>
      </c>
      <c r="P685" t="s">
        <v>8315</v>
      </c>
      <c r="Q685">
        <f t="shared" si="40"/>
        <v>128</v>
      </c>
      <c r="R685">
        <f t="shared" si="41"/>
        <v>47.22</v>
      </c>
      <c r="S685" s="15">
        <f t="shared" si="42"/>
        <v>42443.802361111113</v>
      </c>
      <c r="T685" s="15">
        <f t="shared" si="43"/>
        <v>42473.802361111113</v>
      </c>
    </row>
    <row r="686" spans="1:20" hidden="1" x14ac:dyDescent="0.2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11" t="s">
        <v>8314</v>
      </c>
      <c r="P686" t="s">
        <v>8315</v>
      </c>
      <c r="Q686">
        <f t="shared" si="40"/>
        <v>128</v>
      </c>
      <c r="R686">
        <f t="shared" si="41"/>
        <v>49.23</v>
      </c>
      <c r="S686" s="15">
        <f t="shared" si="42"/>
        <v>42521.654328703706</v>
      </c>
      <c r="T686" s="15">
        <f t="shared" si="43"/>
        <v>42551.654328703706</v>
      </c>
    </row>
    <row r="687" spans="1:20" ht="60" hidden="1" x14ac:dyDescent="0.2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11" t="s">
        <v>8314</v>
      </c>
      <c r="P687" t="s">
        <v>8315</v>
      </c>
      <c r="Q687">
        <f t="shared" si="40"/>
        <v>128</v>
      </c>
      <c r="R687">
        <f t="shared" si="41"/>
        <v>30.95</v>
      </c>
      <c r="S687" s="15">
        <f t="shared" si="42"/>
        <v>42571.420601851853</v>
      </c>
      <c r="T687" s="15">
        <f t="shared" si="43"/>
        <v>42599.420601851853</v>
      </c>
    </row>
    <row r="688" spans="1:20" ht="45" hidden="1" x14ac:dyDescent="0.2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11" t="s">
        <v>8314</v>
      </c>
      <c r="P688" t="s">
        <v>8315</v>
      </c>
      <c r="Q688">
        <f t="shared" si="40"/>
        <v>128</v>
      </c>
      <c r="R688">
        <f t="shared" si="41"/>
        <v>82.26</v>
      </c>
      <c r="S688" s="15">
        <f t="shared" si="42"/>
        <v>42125.647534722222</v>
      </c>
      <c r="T688" s="15">
        <f t="shared" si="43"/>
        <v>42150.647534722222</v>
      </c>
    </row>
    <row r="689" spans="1:20" ht="30" hidden="1" x14ac:dyDescent="0.2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11" t="s">
        <v>8314</v>
      </c>
      <c r="P689" t="s">
        <v>8315</v>
      </c>
      <c r="Q689">
        <f t="shared" si="40"/>
        <v>128</v>
      </c>
      <c r="R689">
        <f t="shared" si="41"/>
        <v>186.8</v>
      </c>
      <c r="S689" s="15">
        <f t="shared" si="42"/>
        <v>42020.700567129628</v>
      </c>
      <c r="T689" s="15">
        <f t="shared" si="43"/>
        <v>42065.207638888889</v>
      </c>
    </row>
    <row r="690" spans="1:20" ht="60" hidden="1" x14ac:dyDescent="0.2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11" t="s">
        <v>8317</v>
      </c>
      <c r="P690" t="s">
        <v>8318</v>
      </c>
      <c r="Q690">
        <f t="shared" si="40"/>
        <v>127</v>
      </c>
      <c r="R690">
        <f t="shared" si="41"/>
        <v>21.19</v>
      </c>
      <c r="S690" s="15">
        <f t="shared" si="42"/>
        <v>41663.569340277776</v>
      </c>
      <c r="T690" s="15">
        <f t="shared" si="43"/>
        <v>41693.569340277776</v>
      </c>
    </row>
    <row r="691" spans="1:20" ht="60" hidden="1" x14ac:dyDescent="0.2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11" t="s">
        <v>8317</v>
      </c>
      <c r="P691" t="s">
        <v>8318</v>
      </c>
      <c r="Q691">
        <f t="shared" si="40"/>
        <v>127</v>
      </c>
      <c r="R691">
        <f t="shared" si="41"/>
        <v>37.409999999999997</v>
      </c>
      <c r="S691" s="15">
        <f t="shared" si="42"/>
        <v>40730.896354166667</v>
      </c>
      <c r="T691" s="15">
        <f t="shared" si="43"/>
        <v>40790.896354166667</v>
      </c>
    </row>
    <row r="692" spans="1:20" ht="45" hidden="1" x14ac:dyDescent="0.2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11" t="s">
        <v>8317</v>
      </c>
      <c r="P692" t="s">
        <v>8318</v>
      </c>
      <c r="Q692">
        <f t="shared" si="40"/>
        <v>127</v>
      </c>
      <c r="R692">
        <f t="shared" si="41"/>
        <v>40.270000000000003</v>
      </c>
      <c r="S692" s="15">
        <f t="shared" si="42"/>
        <v>41724.776539351849</v>
      </c>
      <c r="T692" s="15">
        <f t="shared" si="43"/>
        <v>41754.776539351849</v>
      </c>
    </row>
    <row r="693" spans="1:20" ht="60" hidden="1" x14ac:dyDescent="0.2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11" t="s">
        <v>8317</v>
      </c>
      <c r="P693" t="s">
        <v>8329</v>
      </c>
      <c r="Q693">
        <f t="shared" si="40"/>
        <v>127</v>
      </c>
      <c r="R693">
        <f t="shared" si="41"/>
        <v>44.91</v>
      </c>
      <c r="S693" s="15">
        <f t="shared" si="42"/>
        <v>42427.964745370366</v>
      </c>
      <c r="T693" s="15">
        <f t="shared" si="43"/>
        <v>42467.923078703709</v>
      </c>
    </row>
    <row r="694" spans="1:20" ht="60" hidden="1" x14ac:dyDescent="0.2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11" t="s">
        <v>8317</v>
      </c>
      <c r="P694" t="s">
        <v>8329</v>
      </c>
      <c r="Q694">
        <f t="shared" si="40"/>
        <v>127</v>
      </c>
      <c r="R694">
        <f t="shared" si="41"/>
        <v>57.65</v>
      </c>
      <c r="S694" s="15">
        <f t="shared" si="42"/>
        <v>41099.742800925924</v>
      </c>
      <c r="T694" s="15">
        <f t="shared" si="43"/>
        <v>41115.742800925924</v>
      </c>
    </row>
    <row r="695" spans="1:20" ht="30" hidden="1" x14ac:dyDescent="0.2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11" t="s">
        <v>8307</v>
      </c>
      <c r="P695" t="s">
        <v>8313</v>
      </c>
      <c r="Q695">
        <f t="shared" si="40"/>
        <v>127</v>
      </c>
      <c r="R695">
        <f t="shared" si="41"/>
        <v>1644</v>
      </c>
      <c r="S695" s="15">
        <f t="shared" si="42"/>
        <v>41891.693379629629</v>
      </c>
      <c r="T695" s="15">
        <f t="shared" si="43"/>
        <v>41926.693379629629</v>
      </c>
    </row>
    <row r="696" spans="1:20" ht="60" hidden="1" x14ac:dyDescent="0.2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11" t="s">
        <v>8311</v>
      </c>
      <c r="P696" t="s">
        <v>8312</v>
      </c>
      <c r="Q696">
        <f t="shared" si="40"/>
        <v>127</v>
      </c>
      <c r="R696">
        <f t="shared" si="41"/>
        <v>45.46</v>
      </c>
      <c r="S696" s="15">
        <f t="shared" si="42"/>
        <v>40679.743067129632</v>
      </c>
      <c r="T696" s="15">
        <f t="shared" si="43"/>
        <v>40694.75277777778</v>
      </c>
    </row>
    <row r="697" spans="1:20" ht="45" hidden="1" x14ac:dyDescent="0.2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11" t="s">
        <v>8311</v>
      </c>
      <c r="P697" t="s">
        <v>8319</v>
      </c>
      <c r="Q697">
        <f t="shared" si="40"/>
        <v>127</v>
      </c>
      <c r="R697">
        <f t="shared" si="41"/>
        <v>52.6</v>
      </c>
      <c r="S697" s="15">
        <f t="shared" si="42"/>
        <v>41682.0705787037</v>
      </c>
      <c r="T697" s="15">
        <f t="shared" si="43"/>
        <v>41709.290972222225</v>
      </c>
    </row>
    <row r="698" spans="1:20" ht="30" hidden="1" x14ac:dyDescent="0.2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11" t="s">
        <v>8311</v>
      </c>
      <c r="P698" t="s">
        <v>8328</v>
      </c>
      <c r="Q698">
        <f t="shared" si="40"/>
        <v>127</v>
      </c>
      <c r="R698">
        <f t="shared" si="41"/>
        <v>48.85</v>
      </c>
      <c r="S698" s="15">
        <f t="shared" si="42"/>
        <v>41402.558819444443</v>
      </c>
      <c r="T698" s="15">
        <f t="shared" si="43"/>
        <v>41462.558819444443</v>
      </c>
    </row>
    <row r="699" spans="1:20" ht="60" hidden="1" x14ac:dyDescent="0.2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11" t="s">
        <v>8307</v>
      </c>
      <c r="P699" t="s">
        <v>8308</v>
      </c>
      <c r="Q699">
        <f t="shared" si="40"/>
        <v>127</v>
      </c>
      <c r="R699">
        <f t="shared" si="41"/>
        <v>117.6</v>
      </c>
      <c r="S699" s="15">
        <f t="shared" si="42"/>
        <v>41863.429791666669</v>
      </c>
      <c r="T699" s="15">
        <f t="shared" si="43"/>
        <v>41898.429791666669</v>
      </c>
    </row>
    <row r="700" spans="1:20" ht="45" hidden="1" x14ac:dyDescent="0.2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11" t="s">
        <v>8307</v>
      </c>
      <c r="P700" t="s">
        <v>8308</v>
      </c>
      <c r="Q700">
        <f t="shared" si="40"/>
        <v>127</v>
      </c>
      <c r="R700">
        <f t="shared" si="41"/>
        <v>62.8</v>
      </c>
      <c r="S700" s="15">
        <f t="shared" si="42"/>
        <v>42115.853888888887</v>
      </c>
      <c r="T700" s="15">
        <f t="shared" si="43"/>
        <v>42148.853888888887</v>
      </c>
    </row>
    <row r="701" spans="1:20" ht="60" hidden="1" x14ac:dyDescent="0.2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11" t="s">
        <v>8311</v>
      </c>
      <c r="P701" t="s">
        <v>8312</v>
      </c>
      <c r="Q701">
        <f t="shared" si="40"/>
        <v>127</v>
      </c>
      <c r="R701">
        <f t="shared" si="41"/>
        <v>59.23</v>
      </c>
      <c r="S701" s="15">
        <f t="shared" si="42"/>
        <v>41495.692627314813</v>
      </c>
      <c r="T701" s="15">
        <f t="shared" si="43"/>
        <v>41527.165972222225</v>
      </c>
    </row>
    <row r="702" spans="1:20" ht="60" hidden="1" x14ac:dyDescent="0.2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11" t="s">
        <v>8314</v>
      </c>
      <c r="P702" t="s">
        <v>8327</v>
      </c>
      <c r="Q702">
        <f t="shared" si="40"/>
        <v>127</v>
      </c>
      <c r="R702">
        <f t="shared" si="41"/>
        <v>50.88</v>
      </c>
      <c r="S702" s="15">
        <f t="shared" si="42"/>
        <v>42228.044664351852</v>
      </c>
      <c r="T702" s="15">
        <f t="shared" si="43"/>
        <v>42258.044664351852</v>
      </c>
    </row>
    <row r="703" spans="1:20" ht="60" hidden="1" x14ac:dyDescent="0.2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11" t="s">
        <v>8314</v>
      </c>
      <c r="P703" t="s">
        <v>8327</v>
      </c>
      <c r="Q703">
        <f t="shared" si="40"/>
        <v>127</v>
      </c>
      <c r="R703">
        <f t="shared" si="41"/>
        <v>96.3</v>
      </c>
      <c r="S703" s="15">
        <f t="shared" si="42"/>
        <v>41466.785231481481</v>
      </c>
      <c r="T703" s="15">
        <f t="shared" si="43"/>
        <v>41502.499305555553</v>
      </c>
    </row>
    <row r="704" spans="1:20" ht="60" hidden="1" x14ac:dyDescent="0.2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11" t="s">
        <v>8314</v>
      </c>
      <c r="P704" t="s">
        <v>8315</v>
      </c>
      <c r="Q704">
        <f t="shared" si="40"/>
        <v>127</v>
      </c>
      <c r="R704">
        <f t="shared" si="41"/>
        <v>80.73</v>
      </c>
      <c r="S704" s="15">
        <f t="shared" si="42"/>
        <v>41799.685902777775</v>
      </c>
      <c r="T704" s="15">
        <f t="shared" si="43"/>
        <v>41827.083333333336</v>
      </c>
    </row>
    <row r="705" spans="1:20" ht="45" hidden="1" x14ac:dyDescent="0.2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11" t="s">
        <v>8314</v>
      </c>
      <c r="P705" t="s">
        <v>8315</v>
      </c>
      <c r="Q705">
        <f t="shared" si="40"/>
        <v>127</v>
      </c>
      <c r="R705">
        <f t="shared" si="41"/>
        <v>69.569999999999993</v>
      </c>
      <c r="S705" s="15">
        <f t="shared" si="42"/>
        <v>41871.755694444444</v>
      </c>
      <c r="T705" s="15">
        <f t="shared" si="43"/>
        <v>41901.755694444444</v>
      </c>
    </row>
    <row r="706" spans="1:20" ht="45" hidden="1" x14ac:dyDescent="0.2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11" t="s">
        <v>8314</v>
      </c>
      <c r="P706" t="s">
        <v>8315</v>
      </c>
      <c r="Q706">
        <f t="shared" ref="Q706:Q769" si="44">ROUND(E706/D706*100,0)</f>
        <v>127</v>
      </c>
      <c r="R706">
        <f t="shared" ref="R706:R769" si="45">IFERROR(ROUND(E706/L706,2),0)</f>
        <v>72.95</v>
      </c>
      <c r="S706" s="15">
        <f t="shared" si="42"/>
        <v>42420.019097222219</v>
      </c>
      <c r="T706" s="15">
        <f t="shared" si="43"/>
        <v>42479.977430555555</v>
      </c>
    </row>
    <row r="707" spans="1:20" ht="45" hidden="1" x14ac:dyDescent="0.2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11" t="s">
        <v>8314</v>
      </c>
      <c r="P707" t="s">
        <v>8315</v>
      </c>
      <c r="Q707">
        <f t="shared" si="44"/>
        <v>127</v>
      </c>
      <c r="R707">
        <f t="shared" si="45"/>
        <v>22.61</v>
      </c>
      <c r="S707" s="15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5" hidden="1" x14ac:dyDescent="0.2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11" t="s">
        <v>8314</v>
      </c>
      <c r="P708" t="s">
        <v>8315</v>
      </c>
      <c r="Q708">
        <f t="shared" si="44"/>
        <v>127</v>
      </c>
      <c r="R708">
        <f t="shared" si="45"/>
        <v>72.709999999999994</v>
      </c>
      <c r="S708" s="15">
        <f t="shared" si="46"/>
        <v>41988.829942129625</v>
      </c>
      <c r="T708" s="15">
        <f t="shared" si="47"/>
        <v>42046.207638888889</v>
      </c>
    </row>
    <row r="709" spans="1:20" ht="60" hidden="1" x14ac:dyDescent="0.2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11" t="s">
        <v>8314</v>
      </c>
      <c r="P709" t="s">
        <v>8315</v>
      </c>
      <c r="Q709">
        <f t="shared" si="44"/>
        <v>127</v>
      </c>
      <c r="R709">
        <f t="shared" si="45"/>
        <v>25.4</v>
      </c>
      <c r="S709" s="15">
        <f t="shared" si="46"/>
        <v>42401.945219907408</v>
      </c>
      <c r="T709" s="15">
        <f t="shared" si="47"/>
        <v>42418.895833333328</v>
      </c>
    </row>
    <row r="710" spans="1:20" ht="45" hidden="1" x14ac:dyDescent="0.2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11" t="s">
        <v>8317</v>
      </c>
      <c r="P710" t="s">
        <v>8331</v>
      </c>
      <c r="Q710">
        <f t="shared" si="44"/>
        <v>126</v>
      </c>
      <c r="R710">
        <f t="shared" si="45"/>
        <v>31.5</v>
      </c>
      <c r="S710" s="15">
        <f t="shared" si="46"/>
        <v>42447.103518518517</v>
      </c>
      <c r="T710" s="15">
        <f t="shared" si="47"/>
        <v>42477.103518518517</v>
      </c>
    </row>
    <row r="711" spans="1:20" ht="60" hidden="1" x14ac:dyDescent="0.2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11" t="s">
        <v>8317</v>
      </c>
      <c r="P711" t="s">
        <v>8318</v>
      </c>
      <c r="Q711">
        <f t="shared" si="44"/>
        <v>126</v>
      </c>
      <c r="R711">
        <f t="shared" si="45"/>
        <v>71.709999999999994</v>
      </c>
      <c r="S711" s="15">
        <f t="shared" si="46"/>
        <v>40779.125428240739</v>
      </c>
      <c r="T711" s="15">
        <f t="shared" si="47"/>
        <v>40809.125428240739</v>
      </c>
    </row>
    <row r="712" spans="1:20" ht="45" hidden="1" x14ac:dyDescent="0.2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11" t="s">
        <v>8317</v>
      </c>
      <c r="P712" t="s">
        <v>8329</v>
      </c>
      <c r="Q712">
        <f t="shared" si="44"/>
        <v>126</v>
      </c>
      <c r="R712">
        <f t="shared" si="45"/>
        <v>57.08</v>
      </c>
      <c r="S712" s="15">
        <f t="shared" si="46"/>
        <v>41013.787569444445</v>
      </c>
      <c r="T712" s="15">
        <f t="shared" si="47"/>
        <v>41045.791666666664</v>
      </c>
    </row>
    <row r="713" spans="1:20" ht="45" hidden="1" x14ac:dyDescent="0.2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11" t="s">
        <v>8317</v>
      </c>
      <c r="P713" t="s">
        <v>8329</v>
      </c>
      <c r="Q713">
        <f t="shared" si="44"/>
        <v>126</v>
      </c>
      <c r="R713">
        <f t="shared" si="45"/>
        <v>88.85</v>
      </c>
      <c r="S713" s="15">
        <f t="shared" si="46"/>
        <v>42549.076157407413</v>
      </c>
      <c r="T713" s="15">
        <f t="shared" si="47"/>
        <v>42579.076157407413</v>
      </c>
    </row>
    <row r="714" spans="1:20" ht="60" hidden="1" x14ac:dyDescent="0.2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11" t="s">
        <v>8307</v>
      </c>
      <c r="P714" t="s">
        <v>8313</v>
      </c>
      <c r="Q714">
        <f t="shared" si="44"/>
        <v>126</v>
      </c>
      <c r="R714">
        <f t="shared" si="45"/>
        <v>190.45</v>
      </c>
      <c r="S714" s="15">
        <f t="shared" si="46"/>
        <v>42331.84574074074</v>
      </c>
      <c r="T714" s="15">
        <f t="shared" si="47"/>
        <v>42361.84574074074</v>
      </c>
    </row>
    <row r="715" spans="1:20" ht="45" hidden="1" x14ac:dyDescent="0.2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11" t="s">
        <v>8320</v>
      </c>
      <c r="P715" t="s">
        <v>8330</v>
      </c>
      <c r="Q715">
        <f t="shared" si="44"/>
        <v>126</v>
      </c>
      <c r="R715">
        <f t="shared" si="45"/>
        <v>88.73</v>
      </c>
      <c r="S715" s="15">
        <f t="shared" si="46"/>
        <v>40879.795682870368</v>
      </c>
      <c r="T715" s="15">
        <f t="shared" si="47"/>
        <v>40930.25</v>
      </c>
    </row>
    <row r="716" spans="1:20" ht="45" hidden="1" x14ac:dyDescent="0.2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11" t="s">
        <v>8320</v>
      </c>
      <c r="P716" t="s">
        <v>8330</v>
      </c>
      <c r="Q716">
        <f t="shared" si="44"/>
        <v>126</v>
      </c>
      <c r="R716">
        <f t="shared" si="45"/>
        <v>187.19</v>
      </c>
      <c r="S716" s="15">
        <f t="shared" si="46"/>
        <v>42102.164583333331</v>
      </c>
      <c r="T716" s="15">
        <f t="shared" si="47"/>
        <v>42133.208333333328</v>
      </c>
    </row>
    <row r="717" spans="1:20" ht="60" hidden="1" x14ac:dyDescent="0.2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11" t="s">
        <v>8322</v>
      </c>
      <c r="P717" t="s">
        <v>8323</v>
      </c>
      <c r="Q717">
        <f t="shared" si="44"/>
        <v>126</v>
      </c>
      <c r="R717">
        <f t="shared" si="45"/>
        <v>58.53</v>
      </c>
      <c r="S717" s="15">
        <f t="shared" si="46"/>
        <v>42089.477500000001</v>
      </c>
      <c r="T717" s="15">
        <f t="shared" si="47"/>
        <v>42110.477500000001</v>
      </c>
    </row>
    <row r="718" spans="1:20" ht="45" hidden="1" x14ac:dyDescent="0.2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11" t="s">
        <v>8320</v>
      </c>
      <c r="P718" t="s">
        <v>8330</v>
      </c>
      <c r="Q718">
        <f t="shared" si="44"/>
        <v>126</v>
      </c>
      <c r="R718">
        <f t="shared" si="45"/>
        <v>28.63</v>
      </c>
      <c r="S718" s="15">
        <f t="shared" si="46"/>
        <v>41781.717268518521</v>
      </c>
      <c r="T718" s="15">
        <f t="shared" si="47"/>
        <v>41811.717268518521</v>
      </c>
    </row>
    <row r="719" spans="1:20" hidden="1" x14ac:dyDescent="0.2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11" t="s">
        <v>8311</v>
      </c>
      <c r="P719" t="s">
        <v>8312</v>
      </c>
      <c r="Q719">
        <f t="shared" si="44"/>
        <v>126</v>
      </c>
      <c r="R719">
        <f t="shared" si="45"/>
        <v>64.540000000000006</v>
      </c>
      <c r="S719" s="15">
        <f t="shared" si="46"/>
        <v>41924.996099537035</v>
      </c>
      <c r="T719" s="15">
        <f t="shared" si="47"/>
        <v>41970.037766203706</v>
      </c>
    </row>
    <row r="720" spans="1:20" ht="45" hidden="1" x14ac:dyDescent="0.2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11" t="s">
        <v>8311</v>
      </c>
      <c r="P720" t="s">
        <v>8312</v>
      </c>
      <c r="Q720">
        <f t="shared" si="44"/>
        <v>126</v>
      </c>
      <c r="R720">
        <f t="shared" si="45"/>
        <v>61.7</v>
      </c>
      <c r="S720" s="15">
        <f t="shared" si="46"/>
        <v>41889.004317129627</v>
      </c>
      <c r="T720" s="15">
        <f t="shared" si="47"/>
        <v>41919.004317129627</v>
      </c>
    </row>
    <row r="721" spans="1:20" ht="60" hidden="1" x14ac:dyDescent="0.2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11" t="s">
        <v>8307</v>
      </c>
      <c r="P721" t="s">
        <v>8308</v>
      </c>
      <c r="Q721">
        <f t="shared" si="44"/>
        <v>126</v>
      </c>
      <c r="R721">
        <f t="shared" si="45"/>
        <v>64.569999999999993</v>
      </c>
      <c r="S721" s="15">
        <f t="shared" si="46"/>
        <v>41744.290868055556</v>
      </c>
      <c r="T721" s="15">
        <f t="shared" si="47"/>
        <v>41774.290868055556</v>
      </c>
    </row>
    <row r="722" spans="1:20" ht="30" hidden="1" x14ac:dyDescent="0.2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11" t="s">
        <v>8307</v>
      </c>
      <c r="P722" t="s">
        <v>8308</v>
      </c>
      <c r="Q722">
        <f t="shared" si="44"/>
        <v>126</v>
      </c>
      <c r="R722">
        <f t="shared" si="45"/>
        <v>47.91</v>
      </c>
      <c r="S722" s="15">
        <f t="shared" si="46"/>
        <v>40215.919050925928</v>
      </c>
      <c r="T722" s="15">
        <f t="shared" si="47"/>
        <v>40252.913194444445</v>
      </c>
    </row>
    <row r="723" spans="1:20" ht="45" hidden="1" x14ac:dyDescent="0.2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11" t="s">
        <v>8311</v>
      </c>
      <c r="P723" t="s">
        <v>8312</v>
      </c>
      <c r="Q723">
        <f t="shared" si="44"/>
        <v>126</v>
      </c>
      <c r="R723">
        <f t="shared" si="45"/>
        <v>88.75</v>
      </c>
      <c r="S723" s="15">
        <f t="shared" si="46"/>
        <v>42096.633206018523</v>
      </c>
      <c r="T723" s="15">
        <f t="shared" si="47"/>
        <v>42126.633206018523</v>
      </c>
    </row>
    <row r="724" spans="1:20" ht="60" hidden="1" x14ac:dyDescent="0.2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11" t="s">
        <v>8309</v>
      </c>
      <c r="P724" t="s">
        <v>8310</v>
      </c>
      <c r="Q724">
        <f t="shared" si="44"/>
        <v>126</v>
      </c>
      <c r="R724">
        <f t="shared" si="45"/>
        <v>21.5</v>
      </c>
      <c r="S724" s="15">
        <f t="shared" si="46"/>
        <v>41724.881099537037</v>
      </c>
      <c r="T724" s="15">
        <f t="shared" si="47"/>
        <v>41754.881099537037</v>
      </c>
    </row>
    <row r="725" spans="1:20" ht="30" hidden="1" x14ac:dyDescent="0.2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11" t="s">
        <v>8325</v>
      </c>
      <c r="P725" t="s">
        <v>8326</v>
      </c>
      <c r="Q725">
        <f t="shared" si="44"/>
        <v>126</v>
      </c>
      <c r="R725">
        <f t="shared" si="45"/>
        <v>81.25</v>
      </c>
      <c r="S725" s="15">
        <f t="shared" si="46"/>
        <v>42052.666990740734</v>
      </c>
      <c r="T725" s="15">
        <f t="shared" si="47"/>
        <v>42082.625324074077</v>
      </c>
    </row>
    <row r="726" spans="1:20" ht="60" hidden="1" x14ac:dyDescent="0.2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11" t="s">
        <v>8311</v>
      </c>
      <c r="P726" t="s">
        <v>8333</v>
      </c>
      <c r="Q726">
        <f t="shared" si="44"/>
        <v>126</v>
      </c>
      <c r="R726">
        <f t="shared" si="45"/>
        <v>84.08</v>
      </c>
      <c r="S726" s="15">
        <f t="shared" si="46"/>
        <v>41107.849143518521</v>
      </c>
      <c r="T726" s="15">
        <f t="shared" si="47"/>
        <v>41137.849143518521</v>
      </c>
    </row>
    <row r="727" spans="1:20" ht="30" hidden="1" x14ac:dyDescent="0.2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11" t="s">
        <v>8314</v>
      </c>
      <c r="P727" t="s">
        <v>8315</v>
      </c>
      <c r="Q727">
        <f t="shared" si="44"/>
        <v>126</v>
      </c>
      <c r="R727">
        <f t="shared" si="45"/>
        <v>67.739999999999995</v>
      </c>
      <c r="S727" s="15">
        <f t="shared" si="46"/>
        <v>42154.873124999998</v>
      </c>
      <c r="T727" s="15">
        <f t="shared" si="47"/>
        <v>42184.873124999998</v>
      </c>
    </row>
    <row r="728" spans="1:20" ht="60" hidden="1" x14ac:dyDescent="0.2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11" t="s">
        <v>8314</v>
      </c>
      <c r="P728" t="s">
        <v>8315</v>
      </c>
      <c r="Q728">
        <f t="shared" si="44"/>
        <v>126</v>
      </c>
      <c r="R728">
        <f t="shared" si="45"/>
        <v>62.88</v>
      </c>
      <c r="S728" s="15">
        <f t="shared" si="46"/>
        <v>41013.936562499999</v>
      </c>
      <c r="T728" s="15">
        <f t="shared" si="47"/>
        <v>41061.165972222225</v>
      </c>
    </row>
    <row r="729" spans="1:20" ht="30" hidden="1" x14ac:dyDescent="0.2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11" t="s">
        <v>8314</v>
      </c>
      <c r="P729" t="s">
        <v>8315</v>
      </c>
      <c r="Q729">
        <f t="shared" si="44"/>
        <v>126</v>
      </c>
      <c r="R729">
        <f t="shared" si="45"/>
        <v>53.72</v>
      </c>
      <c r="S729" s="15">
        <f t="shared" si="46"/>
        <v>41829.795729166668</v>
      </c>
      <c r="T729" s="15">
        <f t="shared" si="47"/>
        <v>41859.795729166668</v>
      </c>
    </row>
    <row r="730" spans="1:20" ht="30" hidden="1" x14ac:dyDescent="0.2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11" t="s">
        <v>8314</v>
      </c>
      <c r="P730" t="s">
        <v>8315</v>
      </c>
      <c r="Q730">
        <f t="shared" si="44"/>
        <v>126</v>
      </c>
      <c r="R730">
        <f t="shared" si="45"/>
        <v>78.5</v>
      </c>
      <c r="S730" s="15">
        <f t="shared" si="46"/>
        <v>42431.302002314813</v>
      </c>
      <c r="T730" s="15">
        <f t="shared" si="47"/>
        <v>42471.104166666672</v>
      </c>
    </row>
    <row r="731" spans="1:20" ht="60" hidden="1" x14ac:dyDescent="0.2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11" t="s">
        <v>8314</v>
      </c>
      <c r="P731" t="s">
        <v>8315</v>
      </c>
      <c r="Q731">
        <f t="shared" si="44"/>
        <v>126</v>
      </c>
      <c r="R731">
        <f t="shared" si="45"/>
        <v>25.69</v>
      </c>
      <c r="S731" s="15">
        <f t="shared" si="46"/>
        <v>42608.36583333333</v>
      </c>
      <c r="T731" s="15">
        <f t="shared" si="47"/>
        <v>42638.36583333333</v>
      </c>
    </row>
    <row r="732" spans="1:20" ht="45" hidden="1" x14ac:dyDescent="0.2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11" t="s">
        <v>8314</v>
      </c>
      <c r="P732" t="s">
        <v>8315</v>
      </c>
      <c r="Q732">
        <f t="shared" si="44"/>
        <v>126</v>
      </c>
      <c r="R732">
        <f t="shared" si="45"/>
        <v>147.33000000000001</v>
      </c>
      <c r="S732" s="15">
        <f t="shared" si="46"/>
        <v>42489.619525462964</v>
      </c>
      <c r="T732" s="15">
        <f t="shared" si="47"/>
        <v>42500.470138888893</v>
      </c>
    </row>
    <row r="733" spans="1:20" ht="60" hidden="1" x14ac:dyDescent="0.2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11" t="s">
        <v>8314</v>
      </c>
      <c r="P733" t="s">
        <v>8315</v>
      </c>
      <c r="Q733">
        <f t="shared" si="44"/>
        <v>126</v>
      </c>
      <c r="R733">
        <f t="shared" si="45"/>
        <v>17.53</v>
      </c>
      <c r="S733" s="15">
        <f t="shared" si="46"/>
        <v>42480.479861111111</v>
      </c>
      <c r="T733" s="15">
        <f t="shared" si="47"/>
        <v>42510.479861111111</v>
      </c>
    </row>
    <row r="734" spans="1:20" ht="60" hidden="1" x14ac:dyDescent="0.2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11" t="s">
        <v>8314</v>
      </c>
      <c r="P734" t="s">
        <v>8315</v>
      </c>
      <c r="Q734">
        <f t="shared" si="44"/>
        <v>126</v>
      </c>
      <c r="R734">
        <f t="shared" si="45"/>
        <v>78.88</v>
      </c>
      <c r="S734" s="15">
        <f t="shared" si="46"/>
        <v>42289.761192129634</v>
      </c>
      <c r="T734" s="15">
        <f t="shared" si="47"/>
        <v>42319.802858796291</v>
      </c>
    </row>
    <row r="735" spans="1:20" ht="60" hidden="1" x14ac:dyDescent="0.2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11" t="s">
        <v>8314</v>
      </c>
      <c r="P735" t="s">
        <v>8315</v>
      </c>
      <c r="Q735">
        <f t="shared" si="44"/>
        <v>126</v>
      </c>
      <c r="R735">
        <f t="shared" si="45"/>
        <v>55.97</v>
      </c>
      <c r="S735" s="15">
        <f t="shared" si="46"/>
        <v>42592.066921296297</v>
      </c>
      <c r="T735" s="15">
        <f t="shared" si="47"/>
        <v>42617.066921296297</v>
      </c>
    </row>
    <row r="736" spans="1:20" ht="30" hidden="1" x14ac:dyDescent="0.2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11" t="s">
        <v>8314</v>
      </c>
      <c r="P736" t="s">
        <v>8315</v>
      </c>
      <c r="Q736">
        <f t="shared" si="44"/>
        <v>126</v>
      </c>
      <c r="R736">
        <f t="shared" si="45"/>
        <v>74.12</v>
      </c>
      <c r="S736" s="15">
        <f t="shared" si="46"/>
        <v>41891.96503472222</v>
      </c>
      <c r="T736" s="15">
        <f t="shared" si="47"/>
        <v>41901</v>
      </c>
    </row>
    <row r="737" spans="1:20" ht="60" hidden="1" x14ac:dyDescent="0.2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11" t="s">
        <v>8317</v>
      </c>
      <c r="P737" t="s">
        <v>8329</v>
      </c>
      <c r="Q737">
        <f t="shared" si="44"/>
        <v>125</v>
      </c>
      <c r="R737">
        <f t="shared" si="45"/>
        <v>188.31</v>
      </c>
      <c r="S737" s="15">
        <f t="shared" si="46"/>
        <v>42437.636469907404</v>
      </c>
      <c r="T737" s="15">
        <f t="shared" si="47"/>
        <v>42467.59480324074</v>
      </c>
    </row>
    <row r="738" spans="1:20" ht="45" hidden="1" x14ac:dyDescent="0.2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1" t="s">
        <v>8317</v>
      </c>
      <c r="P738" t="s">
        <v>8329</v>
      </c>
      <c r="Q738">
        <f t="shared" si="44"/>
        <v>125</v>
      </c>
      <c r="R738">
        <f t="shared" si="45"/>
        <v>146.35</v>
      </c>
      <c r="S738" s="15">
        <f t="shared" si="46"/>
        <v>42772.669062500005</v>
      </c>
      <c r="T738" s="15">
        <f t="shared" si="47"/>
        <v>42802.875</v>
      </c>
    </row>
    <row r="739" spans="1:20" ht="30" hidden="1" x14ac:dyDescent="0.2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11" t="s">
        <v>8317</v>
      </c>
      <c r="P739" t="s">
        <v>8329</v>
      </c>
      <c r="Q739">
        <f t="shared" si="44"/>
        <v>125</v>
      </c>
      <c r="R739">
        <f t="shared" si="45"/>
        <v>41.78</v>
      </c>
      <c r="S739" s="15">
        <f t="shared" si="46"/>
        <v>42425.576898148152</v>
      </c>
      <c r="T739" s="15">
        <f t="shared" si="47"/>
        <v>42465.666666666672</v>
      </c>
    </row>
    <row r="740" spans="1:20" ht="45" hidden="1" x14ac:dyDescent="0.2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11" t="s">
        <v>8317</v>
      </c>
      <c r="P740" t="s">
        <v>8329</v>
      </c>
      <c r="Q740">
        <f t="shared" si="44"/>
        <v>125</v>
      </c>
      <c r="R740">
        <f t="shared" si="45"/>
        <v>140.1</v>
      </c>
      <c r="S740" s="15">
        <f t="shared" si="46"/>
        <v>42078.793124999997</v>
      </c>
      <c r="T740" s="15">
        <f t="shared" si="47"/>
        <v>42123.793124999997</v>
      </c>
    </row>
    <row r="741" spans="1:20" ht="60" hidden="1" x14ac:dyDescent="0.2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11" t="s">
        <v>8311</v>
      </c>
      <c r="P741" t="s">
        <v>8312</v>
      </c>
      <c r="Q741">
        <f t="shared" si="44"/>
        <v>125</v>
      </c>
      <c r="R741">
        <f t="shared" si="45"/>
        <v>77.64</v>
      </c>
      <c r="S741" s="15">
        <f t="shared" si="46"/>
        <v>41656.762638888889</v>
      </c>
      <c r="T741" s="15">
        <f t="shared" si="47"/>
        <v>41686.762638888889</v>
      </c>
    </row>
    <row r="742" spans="1:20" ht="45" hidden="1" x14ac:dyDescent="0.2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11" t="s">
        <v>8314</v>
      </c>
      <c r="P742" t="s">
        <v>8315</v>
      </c>
      <c r="Q742">
        <f t="shared" si="44"/>
        <v>125</v>
      </c>
      <c r="R742">
        <f t="shared" si="45"/>
        <v>36.08</v>
      </c>
      <c r="S742" s="15">
        <f t="shared" si="46"/>
        <v>42709.134780092587</v>
      </c>
      <c r="T742" s="15">
        <f t="shared" si="47"/>
        <v>42739.134780092587</v>
      </c>
    </row>
    <row r="743" spans="1:20" ht="45" hidden="1" x14ac:dyDescent="0.2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11" t="s">
        <v>8320</v>
      </c>
      <c r="P743" t="s">
        <v>8330</v>
      </c>
      <c r="Q743">
        <f t="shared" si="44"/>
        <v>125</v>
      </c>
      <c r="R743">
        <f t="shared" si="45"/>
        <v>53.57</v>
      </c>
      <c r="S743" s="15">
        <f t="shared" si="46"/>
        <v>41799.814340277779</v>
      </c>
      <c r="T743" s="15">
        <f t="shared" si="47"/>
        <v>41834.814340277779</v>
      </c>
    </row>
    <row r="744" spans="1:20" ht="45" hidden="1" x14ac:dyDescent="0.2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11" t="s">
        <v>8320</v>
      </c>
      <c r="P744" t="s">
        <v>8330</v>
      </c>
      <c r="Q744">
        <f t="shared" si="44"/>
        <v>125</v>
      </c>
      <c r="R744">
        <f t="shared" si="45"/>
        <v>38.549999999999997</v>
      </c>
      <c r="S744" s="15">
        <f t="shared" si="46"/>
        <v>41304.962233796294</v>
      </c>
      <c r="T744" s="15">
        <f t="shared" si="47"/>
        <v>41334.249305555553</v>
      </c>
    </row>
    <row r="745" spans="1:20" ht="60" hidden="1" x14ac:dyDescent="0.2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11" t="s">
        <v>8320</v>
      </c>
      <c r="P745" t="s">
        <v>8321</v>
      </c>
      <c r="Q745">
        <f t="shared" si="44"/>
        <v>125</v>
      </c>
      <c r="R745">
        <f t="shared" si="45"/>
        <v>23.17</v>
      </c>
      <c r="S745" s="15">
        <f t="shared" si="46"/>
        <v>41250.827118055553</v>
      </c>
      <c r="T745" s="15">
        <f t="shared" si="47"/>
        <v>41271.827118055553</v>
      </c>
    </row>
    <row r="746" spans="1:20" ht="60" hidden="1" x14ac:dyDescent="0.2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11" t="s">
        <v>8322</v>
      </c>
      <c r="P746" t="s">
        <v>8323</v>
      </c>
      <c r="Q746">
        <f t="shared" si="44"/>
        <v>125</v>
      </c>
      <c r="R746">
        <f t="shared" si="45"/>
        <v>95.83</v>
      </c>
      <c r="S746" s="15">
        <f t="shared" si="46"/>
        <v>41964.751342592594</v>
      </c>
      <c r="T746" s="15">
        <f t="shared" si="47"/>
        <v>41996</v>
      </c>
    </row>
    <row r="747" spans="1:20" hidden="1" x14ac:dyDescent="0.2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11" t="s">
        <v>8311</v>
      </c>
      <c r="P747" t="s">
        <v>8312</v>
      </c>
      <c r="Q747">
        <f t="shared" si="44"/>
        <v>125</v>
      </c>
      <c r="R747">
        <f t="shared" si="45"/>
        <v>37.07</v>
      </c>
      <c r="S747" s="15">
        <f t="shared" si="46"/>
        <v>41409.00037037037</v>
      </c>
      <c r="T747" s="15">
        <f t="shared" si="47"/>
        <v>41430.00037037037</v>
      </c>
    </row>
    <row r="748" spans="1:20" ht="60" hidden="1" x14ac:dyDescent="0.2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11" t="s">
        <v>8311</v>
      </c>
      <c r="P748" t="s">
        <v>8312</v>
      </c>
      <c r="Q748">
        <f t="shared" si="44"/>
        <v>125</v>
      </c>
      <c r="R748">
        <f t="shared" si="45"/>
        <v>67.73</v>
      </c>
      <c r="S748" s="15">
        <f t="shared" si="46"/>
        <v>42502.868761574078</v>
      </c>
      <c r="T748" s="15">
        <f t="shared" si="47"/>
        <v>42562.868761574078</v>
      </c>
    </row>
    <row r="749" spans="1:20" ht="30" hidden="1" x14ac:dyDescent="0.2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11" t="s">
        <v>8311</v>
      </c>
      <c r="P749" t="s">
        <v>8319</v>
      </c>
      <c r="Q749">
        <f t="shared" si="44"/>
        <v>125</v>
      </c>
      <c r="R749">
        <f t="shared" si="45"/>
        <v>168.51</v>
      </c>
      <c r="S749" s="15">
        <f t="shared" si="46"/>
        <v>41146.824212962965</v>
      </c>
      <c r="T749" s="15">
        <f t="shared" si="47"/>
        <v>41176.824212962965</v>
      </c>
    </row>
    <row r="750" spans="1:20" ht="45" hidden="1" x14ac:dyDescent="0.2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11" t="s">
        <v>8311</v>
      </c>
      <c r="P750" t="s">
        <v>8319</v>
      </c>
      <c r="Q750">
        <f t="shared" si="44"/>
        <v>125</v>
      </c>
      <c r="R750">
        <f t="shared" si="45"/>
        <v>32.01</v>
      </c>
      <c r="S750" s="15">
        <f t="shared" si="46"/>
        <v>40592.704652777778</v>
      </c>
      <c r="T750" s="15">
        <f t="shared" si="47"/>
        <v>40622.662986111114</v>
      </c>
    </row>
    <row r="751" spans="1:20" ht="45" hidden="1" x14ac:dyDescent="0.2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11" t="s">
        <v>8311</v>
      </c>
      <c r="P751" t="s">
        <v>8312</v>
      </c>
      <c r="Q751">
        <f t="shared" si="44"/>
        <v>125</v>
      </c>
      <c r="R751">
        <f t="shared" si="45"/>
        <v>119.29</v>
      </c>
      <c r="S751" s="15">
        <f t="shared" si="46"/>
        <v>42031.631724537037</v>
      </c>
      <c r="T751" s="15">
        <f t="shared" si="47"/>
        <v>42065.249305555553</v>
      </c>
    </row>
    <row r="752" spans="1:20" ht="60" hidden="1" x14ac:dyDescent="0.2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11" t="s">
        <v>8307</v>
      </c>
      <c r="P752" t="s">
        <v>8308</v>
      </c>
      <c r="Q752">
        <f t="shared" si="44"/>
        <v>125</v>
      </c>
      <c r="R752">
        <f t="shared" si="45"/>
        <v>73.42</v>
      </c>
      <c r="S752" s="15">
        <f t="shared" si="46"/>
        <v>40961.057349537034</v>
      </c>
      <c r="T752" s="15">
        <f t="shared" si="47"/>
        <v>40992.166666666664</v>
      </c>
    </row>
    <row r="753" spans="1:20" ht="60" hidden="1" x14ac:dyDescent="0.2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11" t="s">
        <v>8307</v>
      </c>
      <c r="P753" t="s">
        <v>8308</v>
      </c>
      <c r="Q753">
        <f t="shared" si="44"/>
        <v>125</v>
      </c>
      <c r="R753">
        <f t="shared" si="45"/>
        <v>385.04</v>
      </c>
      <c r="S753" s="15">
        <f t="shared" si="46"/>
        <v>42502.569120370375</v>
      </c>
      <c r="T753" s="15">
        <f t="shared" si="47"/>
        <v>42532.569120370375</v>
      </c>
    </row>
    <row r="754" spans="1:20" ht="60" hidden="1" x14ac:dyDescent="0.2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11" t="s">
        <v>8311</v>
      </c>
      <c r="P754" t="s">
        <v>8312</v>
      </c>
      <c r="Q754">
        <f t="shared" si="44"/>
        <v>125</v>
      </c>
      <c r="R754">
        <f t="shared" si="45"/>
        <v>44.21</v>
      </c>
      <c r="S754" s="15">
        <f t="shared" si="46"/>
        <v>41270.954351851848</v>
      </c>
      <c r="T754" s="15">
        <f t="shared" si="47"/>
        <v>41300.954351851848</v>
      </c>
    </row>
    <row r="755" spans="1:20" ht="30" hidden="1" x14ac:dyDescent="0.2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11" t="s">
        <v>8311</v>
      </c>
      <c r="P755" t="s">
        <v>8328</v>
      </c>
      <c r="Q755">
        <f t="shared" si="44"/>
        <v>125</v>
      </c>
      <c r="R755">
        <f t="shared" si="45"/>
        <v>27.78</v>
      </c>
      <c r="S755" s="15">
        <f t="shared" si="46"/>
        <v>41024.985972222225</v>
      </c>
      <c r="T755" s="15">
        <f t="shared" si="47"/>
        <v>41076.415972222225</v>
      </c>
    </row>
    <row r="756" spans="1:20" ht="60" hidden="1" x14ac:dyDescent="0.2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11" t="s">
        <v>8307</v>
      </c>
      <c r="P756" t="s">
        <v>8334</v>
      </c>
      <c r="Q756">
        <f t="shared" si="44"/>
        <v>125</v>
      </c>
      <c r="R756">
        <f t="shared" si="45"/>
        <v>91</v>
      </c>
      <c r="S756" s="15">
        <f t="shared" si="46"/>
        <v>42319.035833333335</v>
      </c>
      <c r="T756" s="15">
        <f t="shared" si="47"/>
        <v>42379.035833333335</v>
      </c>
    </row>
    <row r="757" spans="1:20" ht="60" hidden="1" x14ac:dyDescent="0.2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11" t="s">
        <v>8314</v>
      </c>
      <c r="P757" t="s">
        <v>8335</v>
      </c>
      <c r="Q757">
        <f t="shared" si="44"/>
        <v>125</v>
      </c>
      <c r="R757">
        <f t="shared" si="45"/>
        <v>75</v>
      </c>
      <c r="S757" s="15">
        <f t="shared" si="46"/>
        <v>42044.765960648147</v>
      </c>
      <c r="T757" s="15">
        <f t="shared" si="47"/>
        <v>42058.765960648147</v>
      </c>
    </row>
    <row r="758" spans="1:20" ht="45" hidden="1" x14ac:dyDescent="0.2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11" t="s">
        <v>8314</v>
      </c>
      <c r="P758" t="s">
        <v>8315</v>
      </c>
      <c r="Q758">
        <f t="shared" si="44"/>
        <v>125</v>
      </c>
      <c r="R758">
        <f t="shared" si="45"/>
        <v>37.14</v>
      </c>
      <c r="S758" s="15">
        <f t="shared" si="46"/>
        <v>42270.582141203704</v>
      </c>
      <c r="T758" s="15">
        <f t="shared" si="47"/>
        <v>42301.895138888889</v>
      </c>
    </row>
    <row r="759" spans="1:20" ht="60" hidden="1" x14ac:dyDescent="0.2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11" t="s">
        <v>8314</v>
      </c>
      <c r="P759" t="s">
        <v>8315</v>
      </c>
      <c r="Q759">
        <f t="shared" si="44"/>
        <v>125</v>
      </c>
      <c r="R759">
        <f t="shared" si="45"/>
        <v>50</v>
      </c>
      <c r="S759" s="15">
        <f t="shared" si="46"/>
        <v>42722.882361111115</v>
      </c>
      <c r="T759" s="15">
        <f t="shared" si="47"/>
        <v>42752.882361111115</v>
      </c>
    </row>
    <row r="760" spans="1:20" ht="60" hidden="1" x14ac:dyDescent="0.2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11" t="s">
        <v>8314</v>
      </c>
      <c r="P760" t="s">
        <v>8315</v>
      </c>
      <c r="Q760">
        <f t="shared" si="44"/>
        <v>125</v>
      </c>
      <c r="R760">
        <f t="shared" si="45"/>
        <v>69.33</v>
      </c>
      <c r="S760" s="15">
        <f t="shared" si="46"/>
        <v>42052.949814814812</v>
      </c>
      <c r="T760" s="15">
        <f t="shared" si="47"/>
        <v>42082.908148148148</v>
      </c>
    </row>
    <row r="761" spans="1:20" ht="45" hidden="1" x14ac:dyDescent="0.2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11" t="s">
        <v>8317</v>
      </c>
      <c r="P761" t="s">
        <v>8318</v>
      </c>
      <c r="Q761">
        <f t="shared" si="44"/>
        <v>124</v>
      </c>
      <c r="R761">
        <f t="shared" si="45"/>
        <v>69.72</v>
      </c>
      <c r="S761" s="15">
        <f t="shared" si="46"/>
        <v>40997.271493055552</v>
      </c>
      <c r="T761" s="15">
        <f t="shared" si="47"/>
        <v>41057.271493055552</v>
      </c>
    </row>
    <row r="762" spans="1:20" ht="60" hidden="1" x14ac:dyDescent="0.2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11" t="s">
        <v>8317</v>
      </c>
      <c r="P762" t="s">
        <v>8329</v>
      </c>
      <c r="Q762">
        <f t="shared" si="44"/>
        <v>124</v>
      </c>
      <c r="R762">
        <f t="shared" si="45"/>
        <v>139.53</v>
      </c>
      <c r="S762" s="15">
        <f t="shared" si="46"/>
        <v>41837.210543981484</v>
      </c>
      <c r="T762" s="15">
        <f t="shared" si="47"/>
        <v>41859</v>
      </c>
    </row>
    <row r="763" spans="1:20" ht="60" hidden="1" x14ac:dyDescent="0.2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11" t="s">
        <v>8311</v>
      </c>
      <c r="P763" t="s">
        <v>8312</v>
      </c>
      <c r="Q763">
        <f t="shared" si="44"/>
        <v>124</v>
      </c>
      <c r="R763">
        <f t="shared" si="45"/>
        <v>67.67</v>
      </c>
      <c r="S763" s="15">
        <f t="shared" si="46"/>
        <v>41586.475173611114</v>
      </c>
      <c r="T763" s="15">
        <f t="shared" si="47"/>
        <v>41617.207638888889</v>
      </c>
    </row>
    <row r="764" spans="1:20" ht="45" hidden="1" x14ac:dyDescent="0.2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11" t="s">
        <v>8314</v>
      </c>
      <c r="P764" t="s">
        <v>8315</v>
      </c>
      <c r="Q764">
        <f t="shared" si="44"/>
        <v>124</v>
      </c>
      <c r="R764">
        <f t="shared" si="45"/>
        <v>135.63</v>
      </c>
      <c r="S764" s="15">
        <f t="shared" si="46"/>
        <v>42169.814340277779</v>
      </c>
      <c r="T764" s="15">
        <f t="shared" si="47"/>
        <v>42199.814340277779</v>
      </c>
    </row>
    <row r="765" spans="1:20" ht="30" hidden="1" x14ac:dyDescent="0.2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11" t="s">
        <v>8311</v>
      </c>
      <c r="P765" t="s">
        <v>8312</v>
      </c>
      <c r="Q765">
        <f t="shared" si="44"/>
        <v>124</v>
      </c>
      <c r="R765">
        <f t="shared" si="45"/>
        <v>38.75</v>
      </c>
      <c r="S765" s="15">
        <f t="shared" si="46"/>
        <v>41072.739953703705</v>
      </c>
      <c r="T765" s="15">
        <f t="shared" si="47"/>
        <v>41102.739953703705</v>
      </c>
    </row>
    <row r="766" spans="1:20" ht="45" hidden="1" x14ac:dyDescent="0.2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11" t="s">
        <v>8311</v>
      </c>
      <c r="P766" t="s">
        <v>8312</v>
      </c>
      <c r="Q766">
        <f t="shared" si="44"/>
        <v>124</v>
      </c>
      <c r="R766">
        <f t="shared" si="45"/>
        <v>68.94</v>
      </c>
      <c r="S766" s="15">
        <f t="shared" si="46"/>
        <v>42160.735208333332</v>
      </c>
      <c r="T766" s="15">
        <f t="shared" si="47"/>
        <v>42190.735208333332</v>
      </c>
    </row>
    <row r="767" spans="1:20" ht="60" hidden="1" x14ac:dyDescent="0.2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11" t="s">
        <v>8322</v>
      </c>
      <c r="P767" t="s">
        <v>8323</v>
      </c>
      <c r="Q767">
        <f t="shared" si="44"/>
        <v>124</v>
      </c>
      <c r="R767">
        <f t="shared" si="45"/>
        <v>110.39</v>
      </c>
      <c r="S767" s="15">
        <f t="shared" si="46"/>
        <v>42751.533391203702</v>
      </c>
      <c r="T767" s="15">
        <f t="shared" si="47"/>
        <v>42780.957638888889</v>
      </c>
    </row>
    <row r="768" spans="1:20" ht="60" hidden="1" x14ac:dyDescent="0.2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11" t="s">
        <v>8311</v>
      </c>
      <c r="P768" t="s">
        <v>8312</v>
      </c>
      <c r="Q768">
        <f t="shared" si="44"/>
        <v>124</v>
      </c>
      <c r="R768">
        <f t="shared" si="45"/>
        <v>92.54</v>
      </c>
      <c r="S768" s="15">
        <f t="shared" si="46"/>
        <v>40564.994837962964</v>
      </c>
      <c r="T768" s="15">
        <f t="shared" si="47"/>
        <v>40594.994837962964</v>
      </c>
    </row>
    <row r="769" spans="1:20" ht="45" hidden="1" x14ac:dyDescent="0.2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11" t="s">
        <v>8311</v>
      </c>
      <c r="P769" t="s">
        <v>8328</v>
      </c>
      <c r="Q769">
        <f t="shared" si="44"/>
        <v>124</v>
      </c>
      <c r="R769">
        <f t="shared" si="45"/>
        <v>43</v>
      </c>
      <c r="S769" s="15">
        <f t="shared" si="46"/>
        <v>40981.710243055553</v>
      </c>
      <c r="T769" s="15">
        <f t="shared" si="47"/>
        <v>41011.710243055553</v>
      </c>
    </row>
    <row r="770" spans="1:20" ht="60" hidden="1" x14ac:dyDescent="0.2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11" t="s">
        <v>8311</v>
      </c>
      <c r="P770" t="s">
        <v>8328</v>
      </c>
      <c r="Q770">
        <f t="shared" ref="Q770:Q833" si="48">ROUND(E770/D770*100,0)</f>
        <v>124</v>
      </c>
      <c r="R770">
        <f t="shared" ref="R770:R833" si="49">IFERROR(ROUND(E770/L770,2),0)</f>
        <v>80.27</v>
      </c>
      <c r="S770" s="15">
        <f t="shared" si="46"/>
        <v>40865.867141203707</v>
      </c>
      <c r="T770" s="15">
        <f t="shared" si="47"/>
        <v>40902.208333333336</v>
      </c>
    </row>
    <row r="771" spans="1:20" ht="60" hidden="1" x14ac:dyDescent="0.2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11" t="s">
        <v>8307</v>
      </c>
      <c r="P771" t="s">
        <v>8308</v>
      </c>
      <c r="Q771">
        <f t="shared" si="48"/>
        <v>124</v>
      </c>
      <c r="R771">
        <f t="shared" si="49"/>
        <v>194.26</v>
      </c>
      <c r="S771" s="15">
        <f t="shared" ref="S771:S834" si="50">(((J771/60)/60)/24)+DATE(1970,1,1)</f>
        <v>41535.812708333331</v>
      </c>
      <c r="T771" s="15">
        <f t="shared" ref="T771:T834" si="51">(((I771/60)/60)/24)+DATE(1970,1,1)</f>
        <v>41563.165972222225</v>
      </c>
    </row>
    <row r="772" spans="1:20" ht="45" hidden="1" x14ac:dyDescent="0.2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11" t="s">
        <v>8307</v>
      </c>
      <c r="P772" t="s">
        <v>8308</v>
      </c>
      <c r="Q772">
        <f t="shared" si="48"/>
        <v>124</v>
      </c>
      <c r="R772">
        <f t="shared" si="49"/>
        <v>88.24</v>
      </c>
      <c r="S772" s="15">
        <f t="shared" si="50"/>
        <v>42331.708032407405</v>
      </c>
      <c r="T772" s="15">
        <f t="shared" si="51"/>
        <v>42391.708032407405</v>
      </c>
    </row>
    <row r="773" spans="1:20" ht="60" hidden="1" x14ac:dyDescent="0.2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11" t="s">
        <v>8311</v>
      </c>
      <c r="P773" t="s">
        <v>8328</v>
      </c>
      <c r="Q773">
        <f t="shared" si="48"/>
        <v>124</v>
      </c>
      <c r="R773">
        <f t="shared" si="49"/>
        <v>89.3</v>
      </c>
      <c r="S773" s="15">
        <f t="shared" si="50"/>
        <v>41075.835497685184</v>
      </c>
      <c r="T773" s="15">
        <f t="shared" si="51"/>
        <v>41105.835497685184</v>
      </c>
    </row>
    <row r="774" spans="1:20" ht="60" hidden="1" x14ac:dyDescent="0.2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11" t="s">
        <v>8314</v>
      </c>
      <c r="P774" t="s">
        <v>8315</v>
      </c>
      <c r="Q774">
        <f t="shared" si="48"/>
        <v>124</v>
      </c>
      <c r="R774">
        <f t="shared" si="49"/>
        <v>8.86</v>
      </c>
      <c r="S774" s="15">
        <f t="shared" si="50"/>
        <v>42067.011643518519</v>
      </c>
      <c r="T774" s="15">
        <f t="shared" si="51"/>
        <v>42094.957638888889</v>
      </c>
    </row>
    <row r="775" spans="1:20" ht="45" hidden="1" x14ac:dyDescent="0.2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11" t="s">
        <v>8314</v>
      </c>
      <c r="P775" t="s">
        <v>8327</v>
      </c>
      <c r="Q775">
        <f t="shared" si="48"/>
        <v>124</v>
      </c>
      <c r="R775">
        <f t="shared" si="49"/>
        <v>14.84</v>
      </c>
      <c r="S775" s="15">
        <f t="shared" si="50"/>
        <v>42334.468935185185</v>
      </c>
      <c r="T775" s="15">
        <f t="shared" si="51"/>
        <v>42361.957638888889</v>
      </c>
    </row>
    <row r="776" spans="1:20" ht="45" hidden="1" x14ac:dyDescent="0.2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11" t="s">
        <v>8314</v>
      </c>
      <c r="P776" t="s">
        <v>8315</v>
      </c>
      <c r="Q776">
        <f t="shared" si="48"/>
        <v>124</v>
      </c>
      <c r="R776">
        <f t="shared" si="49"/>
        <v>50.9</v>
      </c>
      <c r="S776" s="15">
        <f t="shared" si="50"/>
        <v>41772.105937500004</v>
      </c>
      <c r="T776" s="15">
        <f t="shared" si="51"/>
        <v>41803.916666666664</v>
      </c>
    </row>
    <row r="777" spans="1:20" ht="45" hidden="1" x14ac:dyDescent="0.2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11" t="s">
        <v>8314</v>
      </c>
      <c r="P777" t="s">
        <v>8315</v>
      </c>
      <c r="Q777">
        <f t="shared" si="48"/>
        <v>124</v>
      </c>
      <c r="R777">
        <f t="shared" si="49"/>
        <v>29.43</v>
      </c>
      <c r="S777" s="15">
        <f t="shared" si="50"/>
        <v>42544.814328703709</v>
      </c>
      <c r="T777" s="15">
        <f t="shared" si="51"/>
        <v>42582.873611111107</v>
      </c>
    </row>
    <row r="778" spans="1:20" ht="60" hidden="1" x14ac:dyDescent="0.2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11" t="s">
        <v>8314</v>
      </c>
      <c r="P778" t="s">
        <v>8315</v>
      </c>
      <c r="Q778">
        <f t="shared" si="48"/>
        <v>124</v>
      </c>
      <c r="R778">
        <f t="shared" si="49"/>
        <v>45.04</v>
      </c>
      <c r="S778" s="15">
        <f t="shared" si="50"/>
        <v>42011.202581018515</v>
      </c>
      <c r="T778" s="15">
        <f t="shared" si="51"/>
        <v>42038.185416666667</v>
      </c>
    </row>
    <row r="779" spans="1:20" ht="60" hidden="1" x14ac:dyDescent="0.2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11" t="s">
        <v>8314</v>
      </c>
      <c r="P779" t="s">
        <v>8315</v>
      </c>
      <c r="Q779">
        <f t="shared" si="48"/>
        <v>124</v>
      </c>
      <c r="R779">
        <f t="shared" si="49"/>
        <v>47.85</v>
      </c>
      <c r="S779" s="15">
        <f t="shared" si="50"/>
        <v>42584.846828703703</v>
      </c>
      <c r="T779" s="15">
        <f t="shared" si="51"/>
        <v>42624.846828703703</v>
      </c>
    </row>
    <row r="780" spans="1:20" ht="60" hidden="1" x14ac:dyDescent="0.2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11" t="s">
        <v>8317</v>
      </c>
      <c r="P780" t="s">
        <v>8331</v>
      </c>
      <c r="Q780">
        <f t="shared" si="48"/>
        <v>123</v>
      </c>
      <c r="R780">
        <f t="shared" si="49"/>
        <v>190.55</v>
      </c>
      <c r="S780" s="15">
        <f t="shared" si="50"/>
        <v>42327.834247685183</v>
      </c>
      <c r="T780" s="15">
        <f t="shared" si="51"/>
        <v>42357.834247685183</v>
      </c>
    </row>
    <row r="781" spans="1:20" ht="60" hidden="1" x14ac:dyDescent="0.2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11" t="s">
        <v>8317</v>
      </c>
      <c r="P781" t="s">
        <v>8331</v>
      </c>
      <c r="Q781">
        <f t="shared" si="48"/>
        <v>123</v>
      </c>
      <c r="R781">
        <f t="shared" si="49"/>
        <v>31.62</v>
      </c>
      <c r="S781" s="15">
        <f t="shared" si="50"/>
        <v>41812.67324074074</v>
      </c>
      <c r="T781" s="15">
        <f t="shared" si="51"/>
        <v>41842.67324074074</v>
      </c>
    </row>
    <row r="782" spans="1:20" ht="60" hidden="1" x14ac:dyDescent="0.2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11" t="s">
        <v>8317</v>
      </c>
      <c r="P782" t="s">
        <v>8329</v>
      </c>
      <c r="Q782">
        <f t="shared" si="48"/>
        <v>123</v>
      </c>
      <c r="R782">
        <f t="shared" si="49"/>
        <v>114.59</v>
      </c>
      <c r="S782" s="15">
        <f t="shared" si="50"/>
        <v>42697.32136574074</v>
      </c>
      <c r="T782" s="15">
        <f t="shared" si="51"/>
        <v>42725.332638888889</v>
      </c>
    </row>
    <row r="783" spans="1:20" ht="45" hidden="1" x14ac:dyDescent="0.2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11" t="s">
        <v>8317</v>
      </c>
      <c r="P783" t="s">
        <v>8329</v>
      </c>
      <c r="Q783">
        <f t="shared" si="48"/>
        <v>123</v>
      </c>
      <c r="R783">
        <f t="shared" si="49"/>
        <v>99.86</v>
      </c>
      <c r="S783" s="15">
        <f t="shared" si="50"/>
        <v>42114.944328703699</v>
      </c>
      <c r="T783" s="15">
        <f t="shared" si="51"/>
        <v>42144.944328703699</v>
      </c>
    </row>
    <row r="784" spans="1:20" ht="60" hidden="1" x14ac:dyDescent="0.2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11" t="s">
        <v>8314</v>
      </c>
      <c r="P784" t="s">
        <v>8315</v>
      </c>
      <c r="Q784">
        <f t="shared" si="48"/>
        <v>123</v>
      </c>
      <c r="R784">
        <f t="shared" si="49"/>
        <v>71.239999999999995</v>
      </c>
      <c r="S784" s="15">
        <f t="shared" si="50"/>
        <v>42473.007037037038</v>
      </c>
      <c r="T784" s="15">
        <f t="shared" si="51"/>
        <v>42503.007037037038</v>
      </c>
    </row>
    <row r="785" spans="1:20" ht="60" hidden="1" x14ac:dyDescent="0.2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11" t="s">
        <v>8311</v>
      </c>
      <c r="P785" t="s">
        <v>8312</v>
      </c>
      <c r="Q785">
        <f t="shared" si="48"/>
        <v>123</v>
      </c>
      <c r="R785">
        <f t="shared" si="49"/>
        <v>74.61</v>
      </c>
      <c r="S785" s="15">
        <f t="shared" si="50"/>
        <v>40665.949976851851</v>
      </c>
      <c r="T785" s="15">
        <f t="shared" si="51"/>
        <v>40692.041666666664</v>
      </c>
    </row>
    <row r="786" spans="1:20" ht="60" hidden="1" x14ac:dyDescent="0.2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11" t="s">
        <v>8320</v>
      </c>
      <c r="P786" t="s">
        <v>8330</v>
      </c>
      <c r="Q786">
        <f t="shared" si="48"/>
        <v>123</v>
      </c>
      <c r="R786">
        <f t="shared" si="49"/>
        <v>25.35</v>
      </c>
      <c r="S786" s="15">
        <f t="shared" si="50"/>
        <v>41213.254687499997</v>
      </c>
      <c r="T786" s="15">
        <f t="shared" si="51"/>
        <v>41243.416666666664</v>
      </c>
    </row>
    <row r="787" spans="1:20" ht="45" hidden="1" x14ac:dyDescent="0.2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11" t="s">
        <v>8322</v>
      </c>
      <c r="P787" t="s">
        <v>8323</v>
      </c>
      <c r="Q787">
        <f t="shared" si="48"/>
        <v>123</v>
      </c>
      <c r="R787">
        <f t="shared" si="49"/>
        <v>94.74</v>
      </c>
      <c r="S787" s="15">
        <f t="shared" si="50"/>
        <v>42758.975937499999</v>
      </c>
      <c r="T787" s="15">
        <f t="shared" si="51"/>
        <v>42795.791666666672</v>
      </c>
    </row>
    <row r="788" spans="1:20" ht="45" hidden="1" x14ac:dyDescent="0.2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11" t="s">
        <v>8311</v>
      </c>
      <c r="P788" t="s">
        <v>8324</v>
      </c>
      <c r="Q788">
        <f t="shared" si="48"/>
        <v>123</v>
      </c>
      <c r="R788">
        <f t="shared" si="49"/>
        <v>32.32</v>
      </c>
      <c r="S788" s="15">
        <f t="shared" si="50"/>
        <v>41127.812303240738</v>
      </c>
      <c r="T788" s="15">
        <f t="shared" si="51"/>
        <v>41150</v>
      </c>
    </row>
    <row r="789" spans="1:20" ht="60" hidden="1" x14ac:dyDescent="0.2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11" t="s">
        <v>8311</v>
      </c>
      <c r="P789" t="s">
        <v>8333</v>
      </c>
      <c r="Q789">
        <f t="shared" si="48"/>
        <v>123</v>
      </c>
      <c r="R789">
        <f t="shared" si="49"/>
        <v>54.99</v>
      </c>
      <c r="S789" s="15">
        <f t="shared" si="50"/>
        <v>42125.078275462962</v>
      </c>
      <c r="T789" s="15">
        <f t="shared" si="51"/>
        <v>42156.165972222225</v>
      </c>
    </row>
    <row r="790" spans="1:20" ht="60" hidden="1" x14ac:dyDescent="0.2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11" t="s">
        <v>8307</v>
      </c>
      <c r="P790" t="s">
        <v>8334</v>
      </c>
      <c r="Q790">
        <f t="shared" si="48"/>
        <v>123</v>
      </c>
      <c r="R790">
        <f t="shared" si="49"/>
        <v>93.7</v>
      </c>
      <c r="S790" s="15">
        <f t="shared" si="50"/>
        <v>42083.895532407405</v>
      </c>
      <c r="T790" s="15">
        <f t="shared" si="51"/>
        <v>42128.895532407405</v>
      </c>
    </row>
    <row r="791" spans="1:20" ht="75" hidden="1" x14ac:dyDescent="0.2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11" t="s">
        <v>8307</v>
      </c>
      <c r="P791" t="s">
        <v>8308</v>
      </c>
      <c r="Q791">
        <f t="shared" si="48"/>
        <v>123</v>
      </c>
      <c r="R791">
        <f t="shared" si="49"/>
        <v>169.52</v>
      </c>
      <c r="S791" s="15">
        <f t="shared" si="50"/>
        <v>41722.666354166664</v>
      </c>
      <c r="T791" s="15">
        <f t="shared" si="51"/>
        <v>41752.666354166664</v>
      </c>
    </row>
    <row r="792" spans="1:20" ht="60" hidden="1" x14ac:dyDescent="0.2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11" t="s">
        <v>8314</v>
      </c>
      <c r="P792" t="s">
        <v>8315</v>
      </c>
      <c r="Q792">
        <f t="shared" si="48"/>
        <v>123</v>
      </c>
      <c r="R792">
        <f t="shared" si="49"/>
        <v>46.13</v>
      </c>
      <c r="S792" s="15">
        <f t="shared" si="50"/>
        <v>42517.003368055557</v>
      </c>
      <c r="T792" s="15">
        <f t="shared" si="51"/>
        <v>42547.003368055557</v>
      </c>
    </row>
    <row r="793" spans="1:20" ht="60" hidden="1" x14ac:dyDescent="0.2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11" t="s">
        <v>8314</v>
      </c>
      <c r="P793" t="s">
        <v>8315</v>
      </c>
      <c r="Q793">
        <f t="shared" si="48"/>
        <v>123</v>
      </c>
      <c r="R793">
        <f t="shared" si="49"/>
        <v>43.2</v>
      </c>
      <c r="S793" s="15">
        <f t="shared" si="50"/>
        <v>42556.504490740743</v>
      </c>
      <c r="T793" s="15">
        <f t="shared" si="51"/>
        <v>42595.290972222225</v>
      </c>
    </row>
    <row r="794" spans="1:20" ht="60" hidden="1" x14ac:dyDescent="0.2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11" t="s">
        <v>8317</v>
      </c>
      <c r="P794" t="s">
        <v>8329</v>
      </c>
      <c r="Q794">
        <f t="shared" si="48"/>
        <v>122</v>
      </c>
      <c r="R794">
        <f t="shared" si="49"/>
        <v>709.42</v>
      </c>
      <c r="S794" s="15">
        <f t="shared" si="50"/>
        <v>42711.795138888891</v>
      </c>
      <c r="T794" s="15">
        <f t="shared" si="51"/>
        <v>42741.795138888891</v>
      </c>
    </row>
    <row r="795" spans="1:20" ht="60" hidden="1" x14ac:dyDescent="0.2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11" t="s">
        <v>8320</v>
      </c>
      <c r="P795" t="s">
        <v>8330</v>
      </c>
      <c r="Q795">
        <f t="shared" si="48"/>
        <v>122</v>
      </c>
      <c r="R795">
        <f t="shared" si="49"/>
        <v>84.14</v>
      </c>
      <c r="S795" s="15">
        <f t="shared" si="50"/>
        <v>41807.571840277778</v>
      </c>
      <c r="T795" s="15">
        <f t="shared" si="51"/>
        <v>41852.571840277778</v>
      </c>
    </row>
    <row r="796" spans="1:20" ht="60" hidden="1" x14ac:dyDescent="0.2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11" t="s">
        <v>8320</v>
      </c>
      <c r="P796" t="s">
        <v>8330</v>
      </c>
      <c r="Q796">
        <f t="shared" si="48"/>
        <v>122</v>
      </c>
      <c r="R796">
        <f t="shared" si="49"/>
        <v>56.67</v>
      </c>
      <c r="S796" s="15">
        <f t="shared" si="50"/>
        <v>41667.275312500002</v>
      </c>
      <c r="T796" s="15">
        <f t="shared" si="51"/>
        <v>41684.833333333336</v>
      </c>
    </row>
    <row r="797" spans="1:20" ht="45" hidden="1" x14ac:dyDescent="0.2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11" t="s">
        <v>8311</v>
      </c>
      <c r="P797" t="s">
        <v>8312</v>
      </c>
      <c r="Q797">
        <f t="shared" si="48"/>
        <v>122</v>
      </c>
      <c r="R797">
        <f t="shared" si="49"/>
        <v>49.11</v>
      </c>
      <c r="S797" s="15">
        <f t="shared" si="50"/>
        <v>41730.998402777775</v>
      </c>
      <c r="T797" s="15">
        <f t="shared" si="51"/>
        <v>41760.998402777775</v>
      </c>
    </row>
    <row r="798" spans="1:20" ht="45" hidden="1" x14ac:dyDescent="0.2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11" t="s">
        <v>8311</v>
      </c>
      <c r="P798" t="s">
        <v>8332</v>
      </c>
      <c r="Q798">
        <f t="shared" si="48"/>
        <v>122</v>
      </c>
      <c r="R798">
        <f t="shared" si="49"/>
        <v>28.55</v>
      </c>
      <c r="S798" s="15">
        <f t="shared" si="50"/>
        <v>41694.391840277778</v>
      </c>
      <c r="T798" s="15">
        <f t="shared" si="51"/>
        <v>41708.583333333336</v>
      </c>
    </row>
    <row r="799" spans="1:20" ht="30" hidden="1" x14ac:dyDescent="0.2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11" t="s">
        <v>8311</v>
      </c>
      <c r="P799" t="s">
        <v>8312</v>
      </c>
      <c r="Q799">
        <f t="shared" si="48"/>
        <v>122</v>
      </c>
      <c r="R799">
        <f t="shared" si="49"/>
        <v>85.5</v>
      </c>
      <c r="S799" s="15">
        <f t="shared" si="50"/>
        <v>41370.292303240742</v>
      </c>
      <c r="T799" s="15">
        <f t="shared" si="51"/>
        <v>41400.292303240742</v>
      </c>
    </row>
    <row r="800" spans="1:20" ht="60" hidden="1" x14ac:dyDescent="0.2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11" t="s">
        <v>8314</v>
      </c>
      <c r="P800" t="s">
        <v>8315</v>
      </c>
      <c r="Q800">
        <f t="shared" si="48"/>
        <v>122</v>
      </c>
      <c r="R800">
        <f t="shared" si="49"/>
        <v>27.73</v>
      </c>
      <c r="S800" s="15">
        <f t="shared" si="50"/>
        <v>42278.453668981485</v>
      </c>
      <c r="T800" s="15">
        <f t="shared" si="51"/>
        <v>42296.458333333328</v>
      </c>
    </row>
    <row r="801" spans="1:20" ht="45" hidden="1" x14ac:dyDescent="0.2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11" t="s">
        <v>8311</v>
      </c>
      <c r="P801" t="s">
        <v>8312</v>
      </c>
      <c r="Q801">
        <f t="shared" si="48"/>
        <v>122</v>
      </c>
      <c r="R801">
        <f t="shared" si="49"/>
        <v>53.88</v>
      </c>
      <c r="S801" s="15">
        <f t="shared" si="50"/>
        <v>42752.144976851851</v>
      </c>
      <c r="T801" s="15">
        <f t="shared" si="51"/>
        <v>42795.125</v>
      </c>
    </row>
    <row r="802" spans="1:20" ht="60" hidden="1" x14ac:dyDescent="0.2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11" t="s">
        <v>8311</v>
      </c>
      <c r="P802" t="s">
        <v>8312</v>
      </c>
      <c r="Q802">
        <f t="shared" si="48"/>
        <v>122</v>
      </c>
      <c r="R802">
        <f t="shared" si="49"/>
        <v>48.84</v>
      </c>
      <c r="S802" s="15">
        <f t="shared" si="50"/>
        <v>40945.845312500001</v>
      </c>
      <c r="T802" s="15">
        <f t="shared" si="51"/>
        <v>40985.80364583333</v>
      </c>
    </row>
    <row r="803" spans="1:20" ht="45" hidden="1" x14ac:dyDescent="0.2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11" t="s">
        <v>8311</v>
      </c>
      <c r="P803" t="s">
        <v>8319</v>
      </c>
      <c r="Q803">
        <f t="shared" si="48"/>
        <v>122</v>
      </c>
      <c r="R803">
        <f t="shared" si="49"/>
        <v>34.380000000000003</v>
      </c>
      <c r="S803" s="15">
        <f t="shared" si="50"/>
        <v>40939.761782407404</v>
      </c>
      <c r="T803" s="15">
        <f t="shared" si="51"/>
        <v>40984.165972222225</v>
      </c>
    </row>
    <row r="804" spans="1:20" ht="45" hidden="1" x14ac:dyDescent="0.2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11" t="s">
        <v>8311</v>
      </c>
      <c r="P804" t="s">
        <v>8312</v>
      </c>
      <c r="Q804">
        <f t="shared" si="48"/>
        <v>122</v>
      </c>
      <c r="R804">
        <f t="shared" si="49"/>
        <v>64.37</v>
      </c>
      <c r="S804" s="15">
        <f t="shared" si="50"/>
        <v>42745.600243055553</v>
      </c>
      <c r="T804" s="15">
        <f t="shared" si="51"/>
        <v>42776.208333333328</v>
      </c>
    </row>
    <row r="805" spans="1:20" ht="60" hidden="1" x14ac:dyDescent="0.2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11" t="s">
        <v>8314</v>
      </c>
      <c r="P805" t="s">
        <v>8315</v>
      </c>
      <c r="Q805">
        <f t="shared" si="48"/>
        <v>122</v>
      </c>
      <c r="R805">
        <f t="shared" si="49"/>
        <v>60.9</v>
      </c>
      <c r="S805" s="15">
        <f t="shared" si="50"/>
        <v>42036.24428240741</v>
      </c>
      <c r="T805" s="15">
        <f t="shared" si="51"/>
        <v>42064.290972222225</v>
      </c>
    </row>
    <row r="806" spans="1:20" ht="60" hidden="1" x14ac:dyDescent="0.2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11" t="s">
        <v>8314</v>
      </c>
      <c r="P806" t="s">
        <v>8327</v>
      </c>
      <c r="Q806">
        <f t="shared" si="48"/>
        <v>122</v>
      </c>
      <c r="R806">
        <f t="shared" si="49"/>
        <v>109.59</v>
      </c>
      <c r="S806" s="15">
        <f t="shared" si="50"/>
        <v>42654.973703703698</v>
      </c>
      <c r="T806" s="15">
        <f t="shared" si="51"/>
        <v>42674.166666666672</v>
      </c>
    </row>
    <row r="807" spans="1:20" ht="45" hidden="1" x14ac:dyDescent="0.2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11" t="s">
        <v>8314</v>
      </c>
      <c r="P807" t="s">
        <v>8315</v>
      </c>
      <c r="Q807">
        <f t="shared" si="48"/>
        <v>122</v>
      </c>
      <c r="R807">
        <f t="shared" si="49"/>
        <v>129.36000000000001</v>
      </c>
      <c r="S807" s="15">
        <f t="shared" si="50"/>
        <v>42219.019733796296</v>
      </c>
      <c r="T807" s="15">
        <f t="shared" si="51"/>
        <v>42249.019733796296</v>
      </c>
    </row>
    <row r="808" spans="1:20" ht="45" hidden="1" x14ac:dyDescent="0.2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11" t="s">
        <v>8314</v>
      </c>
      <c r="P808" t="s">
        <v>8315</v>
      </c>
      <c r="Q808">
        <f t="shared" si="48"/>
        <v>122</v>
      </c>
      <c r="R808">
        <f t="shared" si="49"/>
        <v>75.09</v>
      </c>
      <c r="S808" s="15">
        <f t="shared" si="50"/>
        <v>42452.876909722225</v>
      </c>
      <c r="T808" s="15">
        <f t="shared" si="51"/>
        <v>42473.876909722225</v>
      </c>
    </row>
    <row r="809" spans="1:20" ht="60" hidden="1" x14ac:dyDescent="0.2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11" t="s">
        <v>8314</v>
      </c>
      <c r="P809" t="s">
        <v>8315</v>
      </c>
      <c r="Q809">
        <f t="shared" si="48"/>
        <v>122</v>
      </c>
      <c r="R809">
        <f t="shared" si="49"/>
        <v>203.33</v>
      </c>
      <c r="S809" s="15">
        <f t="shared" si="50"/>
        <v>42152.503495370373</v>
      </c>
      <c r="T809" s="15">
        <f t="shared" si="51"/>
        <v>42172.503495370373</v>
      </c>
    </row>
    <row r="810" spans="1:20" ht="45" hidden="1" x14ac:dyDescent="0.2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11" t="s">
        <v>8314</v>
      </c>
      <c r="P810" t="s">
        <v>8315</v>
      </c>
      <c r="Q810">
        <f t="shared" si="48"/>
        <v>122</v>
      </c>
      <c r="R810">
        <f t="shared" si="49"/>
        <v>716.35</v>
      </c>
      <c r="S810" s="15">
        <f t="shared" si="50"/>
        <v>42605.765381944439</v>
      </c>
      <c r="T810" s="15">
        <f t="shared" si="51"/>
        <v>42634.125</v>
      </c>
    </row>
    <row r="811" spans="1:20" ht="45" hidden="1" x14ac:dyDescent="0.2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11" t="s">
        <v>8314</v>
      </c>
      <c r="P811" t="s">
        <v>8315</v>
      </c>
      <c r="Q811">
        <f t="shared" si="48"/>
        <v>122</v>
      </c>
      <c r="R811">
        <f t="shared" si="49"/>
        <v>73.239999999999995</v>
      </c>
      <c r="S811" s="15">
        <f t="shared" si="50"/>
        <v>41912.858946759261</v>
      </c>
      <c r="T811" s="15">
        <f t="shared" si="51"/>
        <v>41942.858946759261</v>
      </c>
    </row>
    <row r="812" spans="1:20" ht="60" hidden="1" x14ac:dyDescent="0.2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11" t="s">
        <v>8314</v>
      </c>
      <c r="P812" t="s">
        <v>8315</v>
      </c>
      <c r="Q812">
        <f t="shared" si="48"/>
        <v>122</v>
      </c>
      <c r="R812">
        <f t="shared" si="49"/>
        <v>70.23</v>
      </c>
      <c r="S812" s="15">
        <f t="shared" si="50"/>
        <v>42054.849050925928</v>
      </c>
      <c r="T812" s="15">
        <f t="shared" si="51"/>
        <v>42084.807384259257</v>
      </c>
    </row>
    <row r="813" spans="1:20" ht="60" hidden="1" x14ac:dyDescent="0.2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11" t="s">
        <v>8317</v>
      </c>
      <c r="P813" t="s">
        <v>8331</v>
      </c>
      <c r="Q813">
        <f t="shared" si="48"/>
        <v>121</v>
      </c>
      <c r="R813">
        <f t="shared" si="49"/>
        <v>80.33</v>
      </c>
      <c r="S813" s="15">
        <f t="shared" si="50"/>
        <v>42572.778495370367</v>
      </c>
      <c r="T813" s="15">
        <f t="shared" si="51"/>
        <v>42604.125</v>
      </c>
    </row>
    <row r="814" spans="1:20" ht="60" hidden="1" x14ac:dyDescent="0.2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11" t="s">
        <v>8317</v>
      </c>
      <c r="P814" t="s">
        <v>8329</v>
      </c>
      <c r="Q814">
        <f t="shared" si="48"/>
        <v>121</v>
      </c>
      <c r="R814">
        <f t="shared" si="49"/>
        <v>83.95</v>
      </c>
      <c r="S814" s="15">
        <f t="shared" si="50"/>
        <v>39950.163344907407</v>
      </c>
      <c r="T814" s="15">
        <f t="shared" si="51"/>
        <v>40035.80972222222</v>
      </c>
    </row>
    <row r="815" spans="1:20" ht="60" hidden="1" x14ac:dyDescent="0.2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11" t="s">
        <v>8314</v>
      </c>
      <c r="P815" t="s">
        <v>8315</v>
      </c>
      <c r="Q815">
        <f t="shared" si="48"/>
        <v>121</v>
      </c>
      <c r="R815">
        <f t="shared" si="49"/>
        <v>71.790000000000006</v>
      </c>
      <c r="S815" s="15">
        <f t="shared" si="50"/>
        <v>42238.13282407407</v>
      </c>
      <c r="T815" s="15">
        <f t="shared" si="51"/>
        <v>42268.13282407407</v>
      </c>
    </row>
    <row r="816" spans="1:20" ht="60" hidden="1" x14ac:dyDescent="0.2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11" t="s">
        <v>8314</v>
      </c>
      <c r="P816" t="s">
        <v>8315</v>
      </c>
      <c r="Q816">
        <f t="shared" si="48"/>
        <v>121</v>
      </c>
      <c r="R816">
        <f t="shared" si="49"/>
        <v>40.85</v>
      </c>
      <c r="S816" s="15">
        <f t="shared" si="50"/>
        <v>42282.768414351856</v>
      </c>
      <c r="T816" s="15">
        <f t="shared" si="51"/>
        <v>42312.810081018513</v>
      </c>
    </row>
    <row r="817" spans="1:20" hidden="1" x14ac:dyDescent="0.2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11" t="s">
        <v>8320</v>
      </c>
      <c r="P817" t="s">
        <v>8321</v>
      </c>
      <c r="Q817">
        <f t="shared" si="48"/>
        <v>121</v>
      </c>
      <c r="R817">
        <f t="shared" si="49"/>
        <v>38.46</v>
      </c>
      <c r="S817" s="15">
        <f t="shared" si="50"/>
        <v>40939.979618055557</v>
      </c>
      <c r="T817" s="15">
        <f t="shared" si="51"/>
        <v>40969.979618055557</v>
      </c>
    </row>
    <row r="818" spans="1:20" ht="45" hidden="1" x14ac:dyDescent="0.2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11" t="s">
        <v>8311</v>
      </c>
      <c r="P818" t="s">
        <v>8312</v>
      </c>
      <c r="Q818">
        <f t="shared" si="48"/>
        <v>121</v>
      </c>
      <c r="R818">
        <f t="shared" si="49"/>
        <v>163.78</v>
      </c>
      <c r="S818" s="15">
        <f t="shared" si="50"/>
        <v>41003.60665509259</v>
      </c>
      <c r="T818" s="15">
        <f t="shared" si="51"/>
        <v>41057.165972222225</v>
      </c>
    </row>
    <row r="819" spans="1:20" ht="60" hidden="1" x14ac:dyDescent="0.2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11" t="s">
        <v>8311</v>
      </c>
      <c r="P819" t="s">
        <v>8312</v>
      </c>
      <c r="Q819">
        <f t="shared" si="48"/>
        <v>121</v>
      </c>
      <c r="R819">
        <f t="shared" si="49"/>
        <v>79.53</v>
      </c>
      <c r="S819" s="15">
        <f t="shared" si="50"/>
        <v>42094.236481481479</v>
      </c>
      <c r="T819" s="15">
        <f t="shared" si="51"/>
        <v>42115.236481481479</v>
      </c>
    </row>
    <row r="820" spans="1:20" ht="45" hidden="1" x14ac:dyDescent="0.2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11" t="s">
        <v>8311</v>
      </c>
      <c r="P820" t="s">
        <v>8328</v>
      </c>
      <c r="Q820">
        <f t="shared" si="48"/>
        <v>121</v>
      </c>
      <c r="R820">
        <f t="shared" si="49"/>
        <v>48.24</v>
      </c>
      <c r="S820" s="15">
        <f t="shared" si="50"/>
        <v>41037.892465277779</v>
      </c>
      <c r="T820" s="15">
        <f t="shared" si="51"/>
        <v>41051.145833333336</v>
      </c>
    </row>
    <row r="821" spans="1:20" ht="60" hidden="1" x14ac:dyDescent="0.2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11" t="s">
        <v>8307</v>
      </c>
      <c r="P821" t="s">
        <v>8308</v>
      </c>
      <c r="Q821">
        <f t="shared" si="48"/>
        <v>121</v>
      </c>
      <c r="R821">
        <f t="shared" si="49"/>
        <v>55.81</v>
      </c>
      <c r="S821" s="15">
        <f t="shared" si="50"/>
        <v>41387.171805555554</v>
      </c>
      <c r="T821" s="15">
        <f t="shared" si="51"/>
        <v>41417.171805555554</v>
      </c>
    </row>
    <row r="822" spans="1:20" ht="60" hidden="1" x14ac:dyDescent="0.2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11" t="s">
        <v>8311</v>
      </c>
      <c r="P822" t="s">
        <v>8328</v>
      </c>
      <c r="Q822">
        <f t="shared" si="48"/>
        <v>121</v>
      </c>
      <c r="R822">
        <f t="shared" si="49"/>
        <v>58.6</v>
      </c>
      <c r="S822" s="15">
        <f t="shared" si="50"/>
        <v>40939.02002314815</v>
      </c>
      <c r="T822" s="15">
        <f t="shared" si="51"/>
        <v>40973.125</v>
      </c>
    </row>
    <row r="823" spans="1:20" ht="60" hidden="1" x14ac:dyDescent="0.2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11" t="s">
        <v>8311</v>
      </c>
      <c r="P823" t="s">
        <v>8312</v>
      </c>
      <c r="Q823">
        <f t="shared" si="48"/>
        <v>121</v>
      </c>
      <c r="R823">
        <f t="shared" si="49"/>
        <v>46.09</v>
      </c>
      <c r="S823" s="15">
        <f t="shared" si="50"/>
        <v>41059.185682870368</v>
      </c>
      <c r="T823" s="15">
        <f t="shared" si="51"/>
        <v>41089.185682870368</v>
      </c>
    </row>
    <row r="824" spans="1:20" ht="60" hidden="1" x14ac:dyDescent="0.2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11" t="s">
        <v>8311</v>
      </c>
      <c r="P824" t="s">
        <v>8328</v>
      </c>
      <c r="Q824">
        <f t="shared" si="48"/>
        <v>121</v>
      </c>
      <c r="R824">
        <f t="shared" si="49"/>
        <v>37.130000000000003</v>
      </c>
      <c r="S824" s="15">
        <f t="shared" si="50"/>
        <v>40050.643680555557</v>
      </c>
      <c r="T824" s="15">
        <f t="shared" si="51"/>
        <v>40082.165972222225</v>
      </c>
    </row>
    <row r="825" spans="1:20" ht="45" hidden="1" x14ac:dyDescent="0.2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11" t="s">
        <v>8311</v>
      </c>
      <c r="P825" t="s">
        <v>8328</v>
      </c>
      <c r="Q825">
        <f t="shared" si="48"/>
        <v>121</v>
      </c>
      <c r="R825">
        <f t="shared" si="49"/>
        <v>37.94</v>
      </c>
      <c r="S825" s="15">
        <f t="shared" si="50"/>
        <v>41023.227731481478</v>
      </c>
      <c r="T825" s="15">
        <f t="shared" si="51"/>
        <v>41083.227731481478</v>
      </c>
    </row>
    <row r="826" spans="1:20" ht="60" hidden="1" x14ac:dyDescent="0.2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11" t="s">
        <v>8314</v>
      </c>
      <c r="P826" t="s">
        <v>8327</v>
      </c>
      <c r="Q826">
        <f t="shared" si="48"/>
        <v>121</v>
      </c>
      <c r="R826">
        <f t="shared" si="49"/>
        <v>80.459999999999994</v>
      </c>
      <c r="S826" s="15">
        <f t="shared" si="50"/>
        <v>41758.833564814813</v>
      </c>
      <c r="T826" s="15">
        <f t="shared" si="51"/>
        <v>41786.125</v>
      </c>
    </row>
    <row r="827" spans="1:20" ht="75" hidden="1" x14ac:dyDescent="0.2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11" t="s">
        <v>8314</v>
      </c>
      <c r="P827" t="s">
        <v>8315</v>
      </c>
      <c r="Q827">
        <f t="shared" si="48"/>
        <v>121</v>
      </c>
      <c r="R827">
        <f t="shared" si="49"/>
        <v>33.67</v>
      </c>
      <c r="S827" s="15">
        <f t="shared" si="50"/>
        <v>42775.51494212963</v>
      </c>
      <c r="T827" s="15">
        <f t="shared" si="51"/>
        <v>42805.51494212963</v>
      </c>
    </row>
    <row r="828" spans="1:20" ht="60" hidden="1" x14ac:dyDescent="0.2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11" t="s">
        <v>8314</v>
      </c>
      <c r="P828" t="s">
        <v>8315</v>
      </c>
      <c r="Q828">
        <f t="shared" si="48"/>
        <v>121</v>
      </c>
      <c r="R828">
        <f t="shared" si="49"/>
        <v>125.38</v>
      </c>
      <c r="S828" s="15">
        <f t="shared" si="50"/>
        <v>42087.768055555556</v>
      </c>
      <c r="T828" s="15">
        <f t="shared" si="51"/>
        <v>42111.666666666672</v>
      </c>
    </row>
    <row r="829" spans="1:20" ht="30" hidden="1" x14ac:dyDescent="0.2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11" t="s">
        <v>8314</v>
      </c>
      <c r="P829" t="s">
        <v>8315</v>
      </c>
      <c r="Q829">
        <f t="shared" si="48"/>
        <v>121</v>
      </c>
      <c r="R829">
        <f t="shared" si="49"/>
        <v>33.67</v>
      </c>
      <c r="S829" s="15">
        <f t="shared" si="50"/>
        <v>41882.585648148146</v>
      </c>
      <c r="T829" s="15">
        <f t="shared" si="51"/>
        <v>41912.666666666664</v>
      </c>
    </row>
    <row r="830" spans="1:20" ht="45" hidden="1" x14ac:dyDescent="0.2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11" t="s">
        <v>8314</v>
      </c>
      <c r="P830" t="s">
        <v>8315</v>
      </c>
      <c r="Q830">
        <f t="shared" si="48"/>
        <v>121</v>
      </c>
      <c r="R830">
        <f t="shared" si="49"/>
        <v>140</v>
      </c>
      <c r="S830" s="15">
        <f t="shared" si="50"/>
        <v>41879.913761574076</v>
      </c>
      <c r="T830" s="15">
        <f t="shared" si="51"/>
        <v>41894.913761574076</v>
      </c>
    </row>
    <row r="831" spans="1:20" ht="45" hidden="1" x14ac:dyDescent="0.2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11" t="s">
        <v>8317</v>
      </c>
      <c r="P831" t="s">
        <v>8331</v>
      </c>
      <c r="Q831">
        <f t="shared" si="48"/>
        <v>120</v>
      </c>
      <c r="R831">
        <f t="shared" si="49"/>
        <v>98.36</v>
      </c>
      <c r="S831" s="15">
        <f t="shared" si="50"/>
        <v>42457.623923611114</v>
      </c>
      <c r="T831" s="15">
        <f t="shared" si="51"/>
        <v>42487.623923611114</v>
      </c>
    </row>
    <row r="832" spans="1:20" ht="45" hidden="1" x14ac:dyDescent="0.2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11" t="s">
        <v>8317</v>
      </c>
      <c r="P832" t="s">
        <v>8318</v>
      </c>
      <c r="Q832">
        <f t="shared" si="48"/>
        <v>120</v>
      </c>
      <c r="R832">
        <f t="shared" si="49"/>
        <v>78.260000000000005</v>
      </c>
      <c r="S832" s="15">
        <f t="shared" si="50"/>
        <v>40619.402361111112</v>
      </c>
      <c r="T832" s="15">
        <f t="shared" si="51"/>
        <v>40680.402361111112</v>
      </c>
    </row>
    <row r="833" spans="1:20" ht="30" hidden="1" x14ac:dyDescent="0.2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11" t="s">
        <v>8317</v>
      </c>
      <c r="P833" t="s">
        <v>8318</v>
      </c>
      <c r="Q833">
        <f t="shared" si="48"/>
        <v>120</v>
      </c>
      <c r="R833">
        <f t="shared" si="49"/>
        <v>60</v>
      </c>
      <c r="S833" s="15">
        <f t="shared" si="50"/>
        <v>40612.695208333331</v>
      </c>
      <c r="T833" s="15">
        <f t="shared" si="51"/>
        <v>40636.041666666664</v>
      </c>
    </row>
    <row r="834" spans="1:20" ht="45" hidden="1" x14ac:dyDescent="0.2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11" t="s">
        <v>8317</v>
      </c>
      <c r="P834" t="s">
        <v>8329</v>
      </c>
      <c r="Q834">
        <f t="shared" ref="Q834:Q897" si="52">ROUND(E834/D834*100,0)</f>
        <v>120</v>
      </c>
      <c r="R834">
        <f t="shared" ref="R834:R897" si="53">IFERROR(ROUND(E834/L834,2),0)</f>
        <v>46.88</v>
      </c>
      <c r="S834" s="15">
        <f t="shared" si="50"/>
        <v>41376.769050925926</v>
      </c>
      <c r="T834" s="15">
        <f t="shared" si="51"/>
        <v>41395.000694444447</v>
      </c>
    </row>
    <row r="835" spans="1:20" ht="60" hidden="1" x14ac:dyDescent="0.2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11" t="s">
        <v>8317</v>
      </c>
      <c r="P835" t="s">
        <v>8329</v>
      </c>
      <c r="Q835">
        <f t="shared" si="52"/>
        <v>120</v>
      </c>
      <c r="R835">
        <f t="shared" si="53"/>
        <v>42.86</v>
      </c>
      <c r="S835" s="15">
        <f t="shared" ref="S835:S898" si="54">(((J835/60)/60)/24)+DATE(1970,1,1)</f>
        <v>41657.985081018516</v>
      </c>
      <c r="T835" s="15">
        <f t="shared" ref="T835:T898" si="55">(((I835/60)/60)/24)+DATE(1970,1,1)</f>
        <v>41699.720833333333</v>
      </c>
    </row>
    <row r="836" spans="1:20" ht="45" hidden="1" x14ac:dyDescent="0.2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11" t="s">
        <v>8317</v>
      </c>
      <c r="P836" t="s">
        <v>8329</v>
      </c>
      <c r="Q836">
        <f t="shared" si="52"/>
        <v>120</v>
      </c>
      <c r="R836">
        <f t="shared" si="53"/>
        <v>48.09</v>
      </c>
      <c r="S836" s="15">
        <f t="shared" si="54"/>
        <v>41648.396192129629</v>
      </c>
      <c r="T836" s="15">
        <f t="shared" si="55"/>
        <v>41678.396192129629</v>
      </c>
    </row>
    <row r="837" spans="1:20" ht="60" hidden="1" x14ac:dyDescent="0.2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11" t="s">
        <v>8320</v>
      </c>
      <c r="P837" t="s">
        <v>8330</v>
      </c>
      <c r="Q837">
        <f t="shared" si="52"/>
        <v>120</v>
      </c>
      <c r="R837">
        <f t="shared" si="53"/>
        <v>17.82</v>
      </c>
      <c r="S837" s="15">
        <f t="shared" si="54"/>
        <v>41598.420046296298</v>
      </c>
      <c r="T837" s="15">
        <f t="shared" si="55"/>
        <v>41628.420046296298</v>
      </c>
    </row>
    <row r="838" spans="1:20" ht="45" hidden="1" x14ac:dyDescent="0.2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11" t="s">
        <v>8311</v>
      </c>
      <c r="P838" t="s">
        <v>8332</v>
      </c>
      <c r="Q838">
        <f t="shared" si="52"/>
        <v>120</v>
      </c>
      <c r="R838">
        <f t="shared" si="53"/>
        <v>63.38</v>
      </c>
      <c r="S838" s="15">
        <f t="shared" si="54"/>
        <v>42607.226701388892</v>
      </c>
      <c r="T838" s="15">
        <f t="shared" si="55"/>
        <v>42637.226701388892</v>
      </c>
    </row>
    <row r="839" spans="1:20" ht="45" hidden="1" x14ac:dyDescent="0.2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11" t="s">
        <v>8311</v>
      </c>
      <c r="P839" t="s">
        <v>8332</v>
      </c>
      <c r="Q839">
        <f t="shared" si="52"/>
        <v>120</v>
      </c>
      <c r="R839">
        <f t="shared" si="53"/>
        <v>34.01</v>
      </c>
      <c r="S839" s="15">
        <f t="shared" si="54"/>
        <v>42578.205972222218</v>
      </c>
      <c r="T839" s="15">
        <f t="shared" si="55"/>
        <v>42618.165972222225</v>
      </c>
    </row>
    <row r="840" spans="1:20" ht="60" hidden="1" x14ac:dyDescent="0.2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11" t="s">
        <v>8311</v>
      </c>
      <c r="P840" t="s">
        <v>8332</v>
      </c>
      <c r="Q840">
        <f t="shared" si="52"/>
        <v>120</v>
      </c>
      <c r="R840">
        <f t="shared" si="53"/>
        <v>41.7</v>
      </c>
      <c r="S840" s="15">
        <f t="shared" si="54"/>
        <v>42051.148888888885</v>
      </c>
      <c r="T840" s="15">
        <f t="shared" si="55"/>
        <v>42079.107222222221</v>
      </c>
    </row>
    <row r="841" spans="1:20" ht="45" hidden="1" x14ac:dyDescent="0.2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11" t="s">
        <v>8311</v>
      </c>
      <c r="P841" t="s">
        <v>8312</v>
      </c>
      <c r="Q841">
        <f t="shared" si="52"/>
        <v>120</v>
      </c>
      <c r="R841">
        <f t="shared" si="53"/>
        <v>141.47</v>
      </c>
      <c r="S841" s="15">
        <f t="shared" si="54"/>
        <v>41774.599930555552</v>
      </c>
      <c r="T841" s="15">
        <f t="shared" si="55"/>
        <v>41804.599930555552</v>
      </c>
    </row>
    <row r="842" spans="1:20" ht="60" hidden="1" x14ac:dyDescent="0.2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11" t="s">
        <v>8322</v>
      </c>
      <c r="P842" t="s">
        <v>8323</v>
      </c>
      <c r="Q842">
        <f t="shared" si="52"/>
        <v>120</v>
      </c>
      <c r="R842">
        <f t="shared" si="53"/>
        <v>98.84</v>
      </c>
      <c r="S842" s="15">
        <f t="shared" si="54"/>
        <v>42339.276006944448</v>
      </c>
      <c r="T842" s="15">
        <f t="shared" si="55"/>
        <v>42388.276006944448</v>
      </c>
    </row>
    <row r="843" spans="1:20" ht="60" hidden="1" x14ac:dyDescent="0.2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11" t="s">
        <v>8311</v>
      </c>
      <c r="P843" t="s">
        <v>8319</v>
      </c>
      <c r="Q843">
        <f t="shared" si="52"/>
        <v>120</v>
      </c>
      <c r="R843">
        <f t="shared" si="53"/>
        <v>38.79</v>
      </c>
      <c r="S843" s="15">
        <f t="shared" si="54"/>
        <v>40987.890740740739</v>
      </c>
      <c r="T843" s="15">
        <f t="shared" si="55"/>
        <v>41017.890740740739</v>
      </c>
    </row>
    <row r="844" spans="1:20" ht="60" hidden="1" x14ac:dyDescent="0.2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11" t="s">
        <v>8322</v>
      </c>
      <c r="P844" t="s">
        <v>8323</v>
      </c>
      <c r="Q844">
        <f t="shared" si="52"/>
        <v>120</v>
      </c>
      <c r="R844">
        <f t="shared" si="53"/>
        <v>7.5</v>
      </c>
      <c r="S844" s="15">
        <f t="shared" si="54"/>
        <v>42252.788900462961</v>
      </c>
      <c r="T844" s="15">
        <f t="shared" si="55"/>
        <v>42282.788900462961</v>
      </c>
    </row>
    <row r="845" spans="1:20" ht="45" hidden="1" x14ac:dyDescent="0.2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11" t="s">
        <v>8307</v>
      </c>
      <c r="P845" t="s">
        <v>8308</v>
      </c>
      <c r="Q845">
        <f t="shared" si="52"/>
        <v>120</v>
      </c>
      <c r="R845">
        <f t="shared" si="53"/>
        <v>223.1</v>
      </c>
      <c r="S845" s="15">
        <f t="shared" si="54"/>
        <v>42048.813877314817</v>
      </c>
      <c r="T845" s="15">
        <f t="shared" si="55"/>
        <v>42093.772210648152</v>
      </c>
    </row>
    <row r="846" spans="1:20" ht="45" hidden="1" x14ac:dyDescent="0.2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11" t="s">
        <v>8307</v>
      </c>
      <c r="P846" t="s">
        <v>8308</v>
      </c>
      <c r="Q846">
        <f t="shared" si="52"/>
        <v>120</v>
      </c>
      <c r="R846">
        <f t="shared" si="53"/>
        <v>118.45</v>
      </c>
      <c r="S846" s="15">
        <f t="shared" si="54"/>
        <v>41975.329317129625</v>
      </c>
      <c r="T846" s="15">
        <f t="shared" si="55"/>
        <v>42013.041666666672</v>
      </c>
    </row>
    <row r="847" spans="1:20" hidden="1" x14ac:dyDescent="0.2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11" t="s">
        <v>8307</v>
      </c>
      <c r="P847" t="s">
        <v>8308</v>
      </c>
      <c r="Q847">
        <f t="shared" si="52"/>
        <v>120</v>
      </c>
      <c r="R847">
        <f t="shared" si="53"/>
        <v>80.989999999999995</v>
      </c>
      <c r="S847" s="15">
        <f t="shared" si="54"/>
        <v>41575.527349537035</v>
      </c>
      <c r="T847" s="15">
        <f t="shared" si="55"/>
        <v>41610.957638888889</v>
      </c>
    </row>
    <row r="848" spans="1:20" ht="30" hidden="1" x14ac:dyDescent="0.2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11" t="s">
        <v>8311</v>
      </c>
      <c r="P848" t="s">
        <v>8328</v>
      </c>
      <c r="Q848">
        <f t="shared" si="52"/>
        <v>120</v>
      </c>
      <c r="R848">
        <f t="shared" si="53"/>
        <v>48.55</v>
      </c>
      <c r="S848" s="15">
        <f t="shared" si="54"/>
        <v>41453.076319444444</v>
      </c>
      <c r="T848" s="15">
        <f t="shared" si="55"/>
        <v>41488.076319444444</v>
      </c>
    </row>
    <row r="849" spans="1:20" ht="60" hidden="1" x14ac:dyDescent="0.2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11" t="s">
        <v>8311</v>
      </c>
      <c r="P849" t="s">
        <v>8328</v>
      </c>
      <c r="Q849">
        <f t="shared" si="52"/>
        <v>120</v>
      </c>
      <c r="R849">
        <f t="shared" si="53"/>
        <v>88.15</v>
      </c>
      <c r="S849" s="15">
        <f t="shared" si="54"/>
        <v>40555.322662037033</v>
      </c>
      <c r="T849" s="15">
        <f t="shared" si="55"/>
        <v>40603.833333333336</v>
      </c>
    </row>
    <row r="850" spans="1:20" ht="30" hidden="1" x14ac:dyDescent="0.2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11" t="s">
        <v>8311</v>
      </c>
      <c r="P850" t="s">
        <v>8312</v>
      </c>
      <c r="Q850">
        <f t="shared" si="52"/>
        <v>120</v>
      </c>
      <c r="R850">
        <f t="shared" si="53"/>
        <v>22.5</v>
      </c>
      <c r="S850" s="15">
        <f t="shared" si="54"/>
        <v>41153.066400462965</v>
      </c>
      <c r="T850" s="15">
        <f t="shared" si="55"/>
        <v>41167.066400462965</v>
      </c>
    </row>
    <row r="851" spans="1:20" ht="60" hidden="1" x14ac:dyDescent="0.2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11" t="s">
        <v>8309</v>
      </c>
      <c r="P851" t="s">
        <v>8310</v>
      </c>
      <c r="Q851">
        <f t="shared" si="52"/>
        <v>120</v>
      </c>
      <c r="R851">
        <f t="shared" si="53"/>
        <v>35.92</v>
      </c>
      <c r="S851" s="15">
        <f t="shared" si="54"/>
        <v>42768.833645833336</v>
      </c>
      <c r="T851" s="15">
        <f t="shared" si="55"/>
        <v>42780.833645833336</v>
      </c>
    </row>
    <row r="852" spans="1:20" ht="30" hidden="1" x14ac:dyDescent="0.2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11" t="s">
        <v>8309</v>
      </c>
      <c r="P852" t="s">
        <v>8310</v>
      </c>
      <c r="Q852">
        <f t="shared" si="52"/>
        <v>120</v>
      </c>
      <c r="R852">
        <f t="shared" si="53"/>
        <v>48.13</v>
      </c>
      <c r="S852" s="15">
        <f t="shared" si="54"/>
        <v>42197.771990740745</v>
      </c>
      <c r="T852" s="15">
        <f t="shared" si="55"/>
        <v>42227.771990740745</v>
      </c>
    </row>
    <row r="853" spans="1:20" ht="60" hidden="1" x14ac:dyDescent="0.2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11" t="s">
        <v>8309</v>
      </c>
      <c r="P853" t="s">
        <v>8310</v>
      </c>
      <c r="Q853">
        <f t="shared" si="52"/>
        <v>120</v>
      </c>
      <c r="R853">
        <f t="shared" si="53"/>
        <v>30.2</v>
      </c>
      <c r="S853" s="15">
        <f t="shared" si="54"/>
        <v>41663.500659722224</v>
      </c>
      <c r="T853" s="15">
        <f t="shared" si="55"/>
        <v>41693.500659722224</v>
      </c>
    </row>
    <row r="854" spans="1:20" ht="45" hidden="1" x14ac:dyDescent="0.2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11" t="s">
        <v>8311</v>
      </c>
      <c r="P854" t="s">
        <v>8312</v>
      </c>
      <c r="Q854">
        <f t="shared" si="52"/>
        <v>120</v>
      </c>
      <c r="R854">
        <f t="shared" si="53"/>
        <v>50.93</v>
      </c>
      <c r="S854" s="15">
        <f t="shared" si="54"/>
        <v>41792.667361111111</v>
      </c>
      <c r="T854" s="15">
        <f t="shared" si="55"/>
        <v>41813.667361111111</v>
      </c>
    </row>
    <row r="855" spans="1:20" ht="60" hidden="1" x14ac:dyDescent="0.2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11" t="s">
        <v>8311</v>
      </c>
      <c r="P855" t="s">
        <v>8333</v>
      </c>
      <c r="Q855">
        <f t="shared" si="52"/>
        <v>120</v>
      </c>
      <c r="R855">
        <f t="shared" si="53"/>
        <v>49.19</v>
      </c>
      <c r="S855" s="15">
        <f t="shared" si="54"/>
        <v>40973.773182870369</v>
      </c>
      <c r="T855" s="15">
        <f t="shared" si="55"/>
        <v>41003.731516203705</v>
      </c>
    </row>
    <row r="856" spans="1:20" ht="75" hidden="1" x14ac:dyDescent="0.2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11" t="s">
        <v>8314</v>
      </c>
      <c r="P856" t="s">
        <v>8327</v>
      </c>
      <c r="Q856">
        <f t="shared" si="52"/>
        <v>120</v>
      </c>
      <c r="R856">
        <f t="shared" si="53"/>
        <v>64.16</v>
      </c>
      <c r="S856" s="15">
        <f t="shared" si="54"/>
        <v>42255.333252314813</v>
      </c>
      <c r="T856" s="15">
        <f t="shared" si="55"/>
        <v>42285.333252314813</v>
      </c>
    </row>
    <row r="857" spans="1:20" ht="45" hidden="1" x14ac:dyDescent="0.2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11" t="s">
        <v>8314</v>
      </c>
      <c r="P857" t="s">
        <v>8327</v>
      </c>
      <c r="Q857">
        <f t="shared" si="52"/>
        <v>120</v>
      </c>
      <c r="R857">
        <f t="shared" si="53"/>
        <v>92.39</v>
      </c>
      <c r="S857" s="15">
        <f t="shared" si="54"/>
        <v>41934.914918981485</v>
      </c>
      <c r="T857" s="15">
        <f t="shared" si="55"/>
        <v>41979.956585648149</v>
      </c>
    </row>
    <row r="858" spans="1:20" ht="45" hidden="1" x14ac:dyDescent="0.2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11" t="s">
        <v>8314</v>
      </c>
      <c r="P858" t="s">
        <v>8315</v>
      </c>
      <c r="Q858">
        <f t="shared" si="52"/>
        <v>120</v>
      </c>
      <c r="R858">
        <f t="shared" si="53"/>
        <v>66.67</v>
      </c>
      <c r="S858" s="15">
        <f t="shared" si="54"/>
        <v>42026.924976851849</v>
      </c>
      <c r="T858" s="15">
        <f t="shared" si="55"/>
        <v>42052.207638888889</v>
      </c>
    </row>
    <row r="859" spans="1:20" ht="60" hidden="1" x14ac:dyDescent="0.2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11" t="s">
        <v>8314</v>
      </c>
      <c r="P859" t="s">
        <v>8315</v>
      </c>
      <c r="Q859">
        <f t="shared" si="52"/>
        <v>120</v>
      </c>
      <c r="R859">
        <f t="shared" si="53"/>
        <v>31.5</v>
      </c>
      <c r="S859" s="15">
        <f t="shared" si="54"/>
        <v>41808.198518518519</v>
      </c>
      <c r="T859" s="15">
        <f t="shared" si="55"/>
        <v>41838.198518518519</v>
      </c>
    </row>
    <row r="860" spans="1:20" ht="60" hidden="1" x14ac:dyDescent="0.2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11" t="s">
        <v>8314</v>
      </c>
      <c r="P860" t="s">
        <v>8315</v>
      </c>
      <c r="Q860">
        <f t="shared" si="52"/>
        <v>120</v>
      </c>
      <c r="R860">
        <f t="shared" si="53"/>
        <v>104.57</v>
      </c>
      <c r="S860" s="15">
        <f t="shared" si="54"/>
        <v>42494.683634259258</v>
      </c>
      <c r="T860" s="15">
        <f t="shared" si="55"/>
        <v>42524.6875</v>
      </c>
    </row>
    <row r="861" spans="1:20" ht="45" hidden="1" x14ac:dyDescent="0.2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11" t="s">
        <v>8314</v>
      </c>
      <c r="P861" t="s">
        <v>8315</v>
      </c>
      <c r="Q861">
        <f t="shared" si="52"/>
        <v>120</v>
      </c>
      <c r="R861">
        <f t="shared" si="53"/>
        <v>44.54</v>
      </c>
      <c r="S861" s="15">
        <f t="shared" si="54"/>
        <v>41842.607592592591</v>
      </c>
      <c r="T861" s="15">
        <f t="shared" si="55"/>
        <v>41864.916666666664</v>
      </c>
    </row>
    <row r="862" spans="1:20" ht="60" hidden="1" x14ac:dyDescent="0.2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11" t="s">
        <v>8314</v>
      </c>
      <c r="P862" t="s">
        <v>8327</v>
      </c>
      <c r="Q862">
        <f t="shared" si="52"/>
        <v>120</v>
      </c>
      <c r="R862">
        <f t="shared" si="53"/>
        <v>108.24</v>
      </c>
      <c r="S862" s="15">
        <f t="shared" si="54"/>
        <v>41888.674826388888</v>
      </c>
      <c r="T862" s="15">
        <f t="shared" si="55"/>
        <v>41918.674826388888</v>
      </c>
    </row>
    <row r="863" spans="1:20" ht="60" hidden="1" x14ac:dyDescent="0.2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11" t="s">
        <v>8314</v>
      </c>
      <c r="P863" t="s">
        <v>8327</v>
      </c>
      <c r="Q863">
        <f t="shared" si="52"/>
        <v>120</v>
      </c>
      <c r="R863">
        <f t="shared" si="53"/>
        <v>233.9</v>
      </c>
      <c r="S863" s="15">
        <f t="shared" si="54"/>
        <v>41939.569907407407</v>
      </c>
      <c r="T863" s="15">
        <f t="shared" si="55"/>
        <v>41969.611574074079</v>
      </c>
    </row>
    <row r="864" spans="1:20" ht="45" hidden="1" x14ac:dyDescent="0.2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11" t="s">
        <v>8314</v>
      </c>
      <c r="P864" t="s">
        <v>8315</v>
      </c>
      <c r="Q864">
        <f t="shared" si="52"/>
        <v>120</v>
      </c>
      <c r="R864">
        <f t="shared" si="53"/>
        <v>31.93</v>
      </c>
      <c r="S864" s="15">
        <f t="shared" si="54"/>
        <v>41780.412604166668</v>
      </c>
      <c r="T864" s="15">
        <f t="shared" si="55"/>
        <v>41810.412604166668</v>
      </c>
    </row>
    <row r="865" spans="1:20" ht="60" hidden="1" x14ac:dyDescent="0.2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11" t="s">
        <v>8314</v>
      </c>
      <c r="P865" t="s">
        <v>8315</v>
      </c>
      <c r="Q865">
        <f t="shared" si="52"/>
        <v>120</v>
      </c>
      <c r="R865">
        <f t="shared" si="53"/>
        <v>85.53</v>
      </c>
      <c r="S865" s="15">
        <f t="shared" si="54"/>
        <v>41834.586574074077</v>
      </c>
      <c r="T865" s="15">
        <f t="shared" si="55"/>
        <v>41866.083333333336</v>
      </c>
    </row>
    <row r="866" spans="1:20" ht="60" hidden="1" x14ac:dyDescent="0.2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11" t="s">
        <v>8314</v>
      </c>
      <c r="P866" t="s">
        <v>8315</v>
      </c>
      <c r="Q866">
        <f t="shared" si="52"/>
        <v>120</v>
      </c>
      <c r="R866">
        <f t="shared" si="53"/>
        <v>159.47</v>
      </c>
      <c r="S866" s="15">
        <f t="shared" si="54"/>
        <v>42089.412557870368</v>
      </c>
      <c r="T866" s="15">
        <f t="shared" si="55"/>
        <v>42117.770833333328</v>
      </c>
    </row>
    <row r="867" spans="1:20" ht="60" hidden="1" x14ac:dyDescent="0.2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11" t="s">
        <v>8314</v>
      </c>
      <c r="P867" t="s">
        <v>8315</v>
      </c>
      <c r="Q867">
        <f t="shared" si="52"/>
        <v>120</v>
      </c>
      <c r="R867">
        <f t="shared" si="53"/>
        <v>55.23</v>
      </c>
      <c r="S867" s="15">
        <f t="shared" si="54"/>
        <v>42600.756041666667</v>
      </c>
      <c r="T867" s="15">
        <f t="shared" si="55"/>
        <v>42621.756041666667</v>
      </c>
    </row>
    <row r="868" spans="1:20" ht="45" hidden="1" x14ac:dyDescent="0.2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11" t="s">
        <v>8314</v>
      </c>
      <c r="P868" t="s">
        <v>8315</v>
      </c>
      <c r="Q868">
        <f t="shared" si="52"/>
        <v>120</v>
      </c>
      <c r="R868">
        <f t="shared" si="53"/>
        <v>88.24</v>
      </c>
      <c r="S868" s="15">
        <f t="shared" si="54"/>
        <v>41828.736921296295</v>
      </c>
      <c r="T868" s="15">
        <f t="shared" si="55"/>
        <v>41846.291666666664</v>
      </c>
    </row>
    <row r="869" spans="1:20" ht="60" hidden="1" x14ac:dyDescent="0.2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11" t="s">
        <v>8314</v>
      </c>
      <c r="P869" t="s">
        <v>8315</v>
      </c>
      <c r="Q869">
        <f t="shared" si="52"/>
        <v>120</v>
      </c>
      <c r="R869">
        <f t="shared" si="53"/>
        <v>58.06</v>
      </c>
      <c r="S869" s="15">
        <f t="shared" si="54"/>
        <v>41940.598182870373</v>
      </c>
      <c r="T869" s="15">
        <f t="shared" si="55"/>
        <v>41970.639849537038</v>
      </c>
    </row>
    <row r="870" spans="1:20" ht="45" hidden="1" x14ac:dyDescent="0.2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11" t="s">
        <v>8314</v>
      </c>
      <c r="P870" t="s">
        <v>8335</v>
      </c>
      <c r="Q870">
        <f t="shared" si="52"/>
        <v>120</v>
      </c>
      <c r="R870">
        <f t="shared" si="53"/>
        <v>111.11</v>
      </c>
      <c r="S870" s="15">
        <f t="shared" si="54"/>
        <v>41808.881215277775</v>
      </c>
      <c r="T870" s="15">
        <f t="shared" si="55"/>
        <v>41846.207638888889</v>
      </c>
    </row>
    <row r="871" spans="1:20" ht="45" hidden="1" x14ac:dyDescent="0.2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11" t="s">
        <v>8314</v>
      </c>
      <c r="P871" t="s">
        <v>8335</v>
      </c>
      <c r="Q871">
        <f t="shared" si="52"/>
        <v>120</v>
      </c>
      <c r="R871">
        <f t="shared" si="53"/>
        <v>100</v>
      </c>
      <c r="S871" s="15">
        <f t="shared" si="54"/>
        <v>42166.219733796301</v>
      </c>
      <c r="T871" s="15">
        <f t="shared" si="55"/>
        <v>42198.837499999994</v>
      </c>
    </row>
    <row r="872" spans="1:20" ht="45" hidden="1" x14ac:dyDescent="0.2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11" t="s">
        <v>8317</v>
      </c>
      <c r="P872" t="s">
        <v>8331</v>
      </c>
      <c r="Q872">
        <f t="shared" si="52"/>
        <v>119</v>
      </c>
      <c r="R872">
        <f t="shared" si="53"/>
        <v>103.04</v>
      </c>
      <c r="S872" s="15">
        <f t="shared" si="54"/>
        <v>42097.778946759259</v>
      </c>
      <c r="T872" s="15">
        <f t="shared" si="55"/>
        <v>42124.638888888891</v>
      </c>
    </row>
    <row r="873" spans="1:20" ht="30" hidden="1" x14ac:dyDescent="0.2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11" t="s">
        <v>8317</v>
      </c>
      <c r="P873" t="s">
        <v>8318</v>
      </c>
      <c r="Q873">
        <f t="shared" si="52"/>
        <v>119</v>
      </c>
      <c r="R873">
        <f t="shared" si="53"/>
        <v>91.23</v>
      </c>
      <c r="S873" s="15">
        <f t="shared" si="54"/>
        <v>42539.849768518514</v>
      </c>
      <c r="T873" s="15">
        <f t="shared" si="55"/>
        <v>42569.849768518514</v>
      </c>
    </row>
    <row r="874" spans="1:20" ht="45" hidden="1" x14ac:dyDescent="0.2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11" t="s">
        <v>8317</v>
      </c>
      <c r="P874" t="s">
        <v>8329</v>
      </c>
      <c r="Q874">
        <f t="shared" si="52"/>
        <v>119</v>
      </c>
      <c r="R874">
        <f t="shared" si="53"/>
        <v>230.09</v>
      </c>
      <c r="S874" s="15">
        <f t="shared" si="54"/>
        <v>41134.475497685184</v>
      </c>
      <c r="T874" s="15">
        <f t="shared" si="55"/>
        <v>41159.475497685184</v>
      </c>
    </row>
    <row r="875" spans="1:20" ht="45" hidden="1" x14ac:dyDescent="0.2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11" t="s">
        <v>8317</v>
      </c>
      <c r="P875" t="s">
        <v>8329</v>
      </c>
      <c r="Q875">
        <f t="shared" si="52"/>
        <v>119</v>
      </c>
      <c r="R875">
        <f t="shared" si="53"/>
        <v>61.5</v>
      </c>
      <c r="S875" s="15">
        <f t="shared" si="54"/>
        <v>41312.737673611111</v>
      </c>
      <c r="T875" s="15">
        <f t="shared" si="55"/>
        <v>41352.696006944447</v>
      </c>
    </row>
    <row r="876" spans="1:20" ht="60" hidden="1" x14ac:dyDescent="0.2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11" t="s">
        <v>8317</v>
      </c>
      <c r="P876" t="s">
        <v>8329</v>
      </c>
      <c r="Q876">
        <f t="shared" si="52"/>
        <v>119</v>
      </c>
      <c r="R876">
        <f t="shared" si="53"/>
        <v>89.96</v>
      </c>
      <c r="S876" s="15">
        <f t="shared" si="54"/>
        <v>41134.751550925925</v>
      </c>
      <c r="T876" s="15">
        <f t="shared" si="55"/>
        <v>41155.751550925925</v>
      </c>
    </row>
    <row r="877" spans="1:20" ht="60" hidden="1" x14ac:dyDescent="0.2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11" t="s">
        <v>8307</v>
      </c>
      <c r="P877" t="s">
        <v>8313</v>
      </c>
      <c r="Q877">
        <f t="shared" si="52"/>
        <v>119</v>
      </c>
      <c r="R877">
        <f t="shared" si="53"/>
        <v>151.32</v>
      </c>
      <c r="S877" s="15">
        <f t="shared" si="54"/>
        <v>42199.57</v>
      </c>
      <c r="T877" s="15">
        <f t="shared" si="55"/>
        <v>42229.57</v>
      </c>
    </row>
    <row r="878" spans="1:20" ht="45" hidden="1" x14ac:dyDescent="0.2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11" t="s">
        <v>8320</v>
      </c>
      <c r="P878" t="s">
        <v>8330</v>
      </c>
      <c r="Q878">
        <f t="shared" si="52"/>
        <v>119</v>
      </c>
      <c r="R878">
        <f t="shared" si="53"/>
        <v>57.34</v>
      </c>
      <c r="S878" s="15">
        <f t="shared" si="54"/>
        <v>40713.630497685182</v>
      </c>
      <c r="T878" s="15">
        <f t="shared" si="55"/>
        <v>40759.630497685182</v>
      </c>
    </row>
    <row r="879" spans="1:20" ht="45" hidden="1" x14ac:dyDescent="0.2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11" t="s">
        <v>8311</v>
      </c>
      <c r="P879" t="s">
        <v>8312</v>
      </c>
      <c r="Q879">
        <f t="shared" si="52"/>
        <v>119</v>
      </c>
      <c r="R879">
        <f t="shared" si="53"/>
        <v>51.81</v>
      </c>
      <c r="S879" s="15">
        <f t="shared" si="54"/>
        <v>41157.947337962964</v>
      </c>
      <c r="T879" s="15">
        <f t="shared" si="55"/>
        <v>41187.947337962964</v>
      </c>
    </row>
    <row r="880" spans="1:20" ht="45" hidden="1" x14ac:dyDescent="0.2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11" t="s">
        <v>8311</v>
      </c>
      <c r="P880" t="s">
        <v>8324</v>
      </c>
      <c r="Q880">
        <f t="shared" si="52"/>
        <v>119</v>
      </c>
      <c r="R880">
        <f t="shared" si="53"/>
        <v>388.98</v>
      </c>
      <c r="S880" s="15">
        <f t="shared" si="54"/>
        <v>42370.580590277779</v>
      </c>
      <c r="T880" s="15">
        <f t="shared" si="55"/>
        <v>42400.580590277779</v>
      </c>
    </row>
    <row r="881" spans="1:20" ht="30" hidden="1" x14ac:dyDescent="0.2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11" t="s">
        <v>8311</v>
      </c>
      <c r="P881" t="s">
        <v>8312</v>
      </c>
      <c r="Q881">
        <f t="shared" si="52"/>
        <v>119</v>
      </c>
      <c r="R881">
        <f t="shared" si="53"/>
        <v>43.54</v>
      </c>
      <c r="S881" s="15">
        <f t="shared" si="54"/>
        <v>41692.084143518521</v>
      </c>
      <c r="T881" s="15">
        <f t="shared" si="55"/>
        <v>41727.041666666664</v>
      </c>
    </row>
    <row r="882" spans="1:20" ht="60" hidden="1" x14ac:dyDescent="0.2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11" t="s">
        <v>8311</v>
      </c>
      <c r="P882" t="s">
        <v>8312</v>
      </c>
      <c r="Q882">
        <f t="shared" si="52"/>
        <v>119</v>
      </c>
      <c r="R882">
        <f t="shared" si="53"/>
        <v>63.18</v>
      </c>
      <c r="S882" s="15">
        <f t="shared" si="54"/>
        <v>40465.655266203699</v>
      </c>
      <c r="T882" s="15">
        <f t="shared" si="55"/>
        <v>40512.655266203699</v>
      </c>
    </row>
    <row r="883" spans="1:20" ht="60" hidden="1" x14ac:dyDescent="0.2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11" t="s">
        <v>8311</v>
      </c>
      <c r="P883" t="s">
        <v>8312</v>
      </c>
      <c r="Q883">
        <f t="shared" si="52"/>
        <v>119</v>
      </c>
      <c r="R883">
        <f t="shared" si="53"/>
        <v>346.04</v>
      </c>
      <c r="S883" s="15">
        <f t="shared" si="54"/>
        <v>41951.695671296293</v>
      </c>
      <c r="T883" s="15">
        <f t="shared" si="55"/>
        <v>42011.6956712963</v>
      </c>
    </row>
    <row r="884" spans="1:20" ht="60" hidden="1" x14ac:dyDescent="0.2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11" t="s">
        <v>8311</v>
      </c>
      <c r="P884" t="s">
        <v>8319</v>
      </c>
      <c r="Q884">
        <f t="shared" si="52"/>
        <v>119</v>
      </c>
      <c r="R884">
        <f t="shared" si="53"/>
        <v>44.96</v>
      </c>
      <c r="S884" s="15">
        <f t="shared" si="54"/>
        <v>40564.649456018517</v>
      </c>
      <c r="T884" s="15">
        <f t="shared" si="55"/>
        <v>40596.125</v>
      </c>
    </row>
    <row r="885" spans="1:20" ht="45" hidden="1" x14ac:dyDescent="0.2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11" t="s">
        <v>8311</v>
      </c>
      <c r="P885" t="s">
        <v>8328</v>
      </c>
      <c r="Q885">
        <f t="shared" si="52"/>
        <v>119</v>
      </c>
      <c r="R885">
        <f t="shared" si="53"/>
        <v>27.56</v>
      </c>
      <c r="S885" s="15">
        <f t="shared" si="54"/>
        <v>41025.874201388891</v>
      </c>
      <c r="T885" s="15">
        <f t="shared" si="55"/>
        <v>41039.708333333336</v>
      </c>
    </row>
    <row r="886" spans="1:20" ht="60" hidden="1" x14ac:dyDescent="0.2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11" t="s">
        <v>8311</v>
      </c>
      <c r="P886" t="s">
        <v>8328</v>
      </c>
      <c r="Q886">
        <f t="shared" si="52"/>
        <v>119</v>
      </c>
      <c r="R886">
        <f t="shared" si="53"/>
        <v>46.4</v>
      </c>
      <c r="S886" s="15">
        <f t="shared" si="54"/>
        <v>40771.916701388887</v>
      </c>
      <c r="T886" s="15">
        <f t="shared" si="55"/>
        <v>40801.916701388887</v>
      </c>
    </row>
    <row r="887" spans="1:20" ht="45" hidden="1" x14ac:dyDescent="0.2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11" t="s">
        <v>8314</v>
      </c>
      <c r="P887" t="s">
        <v>8315</v>
      </c>
      <c r="Q887">
        <f t="shared" si="52"/>
        <v>119</v>
      </c>
      <c r="R887">
        <f t="shared" si="53"/>
        <v>66.11</v>
      </c>
      <c r="S887" s="15">
        <f t="shared" si="54"/>
        <v>41920.787534722222</v>
      </c>
      <c r="T887" s="15">
        <f t="shared" si="55"/>
        <v>41941.787534722222</v>
      </c>
    </row>
    <row r="888" spans="1:20" ht="60" hidden="1" x14ac:dyDescent="0.2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11" t="s">
        <v>8314</v>
      </c>
      <c r="P888" t="s">
        <v>8327</v>
      </c>
      <c r="Q888">
        <f t="shared" si="52"/>
        <v>119</v>
      </c>
      <c r="R888">
        <f t="shared" si="53"/>
        <v>80.25</v>
      </c>
      <c r="S888" s="15">
        <f t="shared" si="54"/>
        <v>42780.740277777775</v>
      </c>
      <c r="T888" s="15">
        <f t="shared" si="55"/>
        <v>42795.083333333328</v>
      </c>
    </row>
    <row r="889" spans="1:20" ht="45" hidden="1" x14ac:dyDescent="0.2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11" t="s">
        <v>8314</v>
      </c>
      <c r="P889" t="s">
        <v>8315</v>
      </c>
      <c r="Q889">
        <f t="shared" si="52"/>
        <v>119</v>
      </c>
      <c r="R889">
        <f t="shared" si="53"/>
        <v>50.16</v>
      </c>
      <c r="S889" s="15">
        <f t="shared" si="54"/>
        <v>41778.637245370373</v>
      </c>
      <c r="T889" s="15">
        <f t="shared" si="55"/>
        <v>41810.958333333336</v>
      </c>
    </row>
    <row r="890" spans="1:20" ht="45" hidden="1" x14ac:dyDescent="0.2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11" t="s">
        <v>8314</v>
      </c>
      <c r="P890" t="s">
        <v>8315</v>
      </c>
      <c r="Q890">
        <f t="shared" si="52"/>
        <v>119</v>
      </c>
      <c r="R890">
        <f t="shared" si="53"/>
        <v>97.38</v>
      </c>
      <c r="S890" s="15">
        <f t="shared" si="54"/>
        <v>42766.805034722223</v>
      </c>
      <c r="T890" s="15">
        <f t="shared" si="55"/>
        <v>42796.805034722223</v>
      </c>
    </row>
    <row r="891" spans="1:20" ht="60" hidden="1" x14ac:dyDescent="0.2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11" t="s">
        <v>8314</v>
      </c>
      <c r="P891" t="s">
        <v>8315</v>
      </c>
      <c r="Q891">
        <f t="shared" si="52"/>
        <v>119</v>
      </c>
      <c r="R891">
        <f t="shared" si="53"/>
        <v>108.59</v>
      </c>
      <c r="S891" s="15">
        <f t="shared" si="54"/>
        <v>42484.551550925928</v>
      </c>
      <c r="T891" s="15">
        <f t="shared" si="55"/>
        <v>42498.875</v>
      </c>
    </row>
    <row r="892" spans="1:20" ht="60" hidden="1" x14ac:dyDescent="0.2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11" t="s">
        <v>8314</v>
      </c>
      <c r="P892" t="s">
        <v>8315</v>
      </c>
      <c r="Q892">
        <f t="shared" si="52"/>
        <v>119</v>
      </c>
      <c r="R892">
        <f t="shared" si="53"/>
        <v>29.67</v>
      </c>
      <c r="S892" s="15">
        <f t="shared" si="54"/>
        <v>42192.933958333335</v>
      </c>
      <c r="T892" s="15">
        <f t="shared" si="55"/>
        <v>42217.933958333335</v>
      </c>
    </row>
    <row r="893" spans="1:20" ht="60" hidden="1" x14ac:dyDescent="0.2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11" t="s">
        <v>8314</v>
      </c>
      <c r="P893" t="s">
        <v>8315</v>
      </c>
      <c r="Q893">
        <f t="shared" si="52"/>
        <v>119</v>
      </c>
      <c r="R893">
        <f t="shared" si="53"/>
        <v>125.05</v>
      </c>
      <c r="S893" s="15">
        <f t="shared" si="54"/>
        <v>41989.24754629629</v>
      </c>
      <c r="T893" s="15">
        <f t="shared" si="55"/>
        <v>42006.24754629629</v>
      </c>
    </row>
    <row r="894" spans="1:20" ht="60" hidden="1" x14ac:dyDescent="0.2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11" t="s">
        <v>8314</v>
      </c>
      <c r="P894" t="s">
        <v>8315</v>
      </c>
      <c r="Q894">
        <f t="shared" si="52"/>
        <v>119</v>
      </c>
      <c r="R894">
        <f t="shared" si="53"/>
        <v>42.3</v>
      </c>
      <c r="S894" s="15">
        <f t="shared" si="54"/>
        <v>41884.599849537037</v>
      </c>
      <c r="T894" s="15">
        <f t="shared" si="55"/>
        <v>41900.165972222225</v>
      </c>
    </row>
    <row r="895" spans="1:20" ht="45" hidden="1" x14ac:dyDescent="0.2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11" t="s">
        <v>8314</v>
      </c>
      <c r="P895" t="s">
        <v>8315</v>
      </c>
      <c r="Q895">
        <f t="shared" si="52"/>
        <v>119</v>
      </c>
      <c r="R895">
        <f t="shared" si="53"/>
        <v>176.09</v>
      </c>
      <c r="S895" s="15">
        <f t="shared" si="54"/>
        <v>41964.716319444444</v>
      </c>
      <c r="T895" s="15">
        <f t="shared" si="55"/>
        <v>41994.716319444444</v>
      </c>
    </row>
    <row r="896" spans="1:20" ht="30" hidden="1" x14ac:dyDescent="0.2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11" t="s">
        <v>8314</v>
      </c>
      <c r="P896" t="s">
        <v>8315</v>
      </c>
      <c r="Q896">
        <f t="shared" si="52"/>
        <v>119</v>
      </c>
      <c r="R896">
        <f t="shared" si="53"/>
        <v>49.69</v>
      </c>
      <c r="S896" s="15">
        <f t="shared" si="54"/>
        <v>42050.008368055554</v>
      </c>
      <c r="T896" s="15">
        <f t="shared" si="55"/>
        <v>42076.290972222225</v>
      </c>
    </row>
    <row r="897" spans="1:20" ht="60" hidden="1" x14ac:dyDescent="0.2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11" t="s">
        <v>8314</v>
      </c>
      <c r="P897" t="s">
        <v>8315</v>
      </c>
      <c r="Q897">
        <f t="shared" si="52"/>
        <v>119</v>
      </c>
      <c r="R897">
        <f t="shared" si="53"/>
        <v>17.25</v>
      </c>
      <c r="S897" s="15">
        <f t="shared" si="54"/>
        <v>42779.610289351855</v>
      </c>
      <c r="T897" s="15">
        <f t="shared" si="55"/>
        <v>42794</v>
      </c>
    </row>
    <row r="898" spans="1:20" ht="60" hidden="1" x14ac:dyDescent="0.2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11" t="s">
        <v>8314</v>
      </c>
      <c r="P898" t="s">
        <v>8315</v>
      </c>
      <c r="Q898">
        <f t="shared" ref="Q898:Q961" si="56">ROUND(E898/D898*100,0)</f>
        <v>119</v>
      </c>
      <c r="R898">
        <f t="shared" ref="R898:R961" si="57">IFERROR(ROUND(E898/L898,2),0)</f>
        <v>48.34</v>
      </c>
      <c r="S898" s="15">
        <f t="shared" si="54"/>
        <v>41807.690081018518</v>
      </c>
      <c r="T898" s="15">
        <f t="shared" si="55"/>
        <v>41837.690081018518</v>
      </c>
    </row>
    <row r="899" spans="1:20" ht="45" hidden="1" x14ac:dyDescent="0.2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11" t="s">
        <v>8314</v>
      </c>
      <c r="P899" t="s">
        <v>8315</v>
      </c>
      <c r="Q899">
        <f t="shared" si="56"/>
        <v>119</v>
      </c>
      <c r="R899">
        <f t="shared" si="57"/>
        <v>27.5</v>
      </c>
      <c r="S899" s="15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60" hidden="1" x14ac:dyDescent="0.2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11" t="s">
        <v>8317</v>
      </c>
      <c r="P900" t="s">
        <v>8329</v>
      </c>
      <c r="Q900">
        <f t="shared" si="56"/>
        <v>118</v>
      </c>
      <c r="R900">
        <f t="shared" si="57"/>
        <v>30.65</v>
      </c>
      <c r="S900" s="15">
        <f t="shared" si="58"/>
        <v>41149.954791666663</v>
      </c>
      <c r="T900" s="15">
        <f t="shared" si="59"/>
        <v>41179.954791666663</v>
      </c>
    </row>
    <row r="901" spans="1:20" ht="60" hidden="1" x14ac:dyDescent="0.2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11" t="s">
        <v>8317</v>
      </c>
      <c r="P901" t="s">
        <v>8329</v>
      </c>
      <c r="Q901">
        <f t="shared" si="56"/>
        <v>118</v>
      </c>
      <c r="R901">
        <f t="shared" si="57"/>
        <v>64.95</v>
      </c>
      <c r="S901" s="15">
        <f t="shared" si="58"/>
        <v>41010.620312500003</v>
      </c>
      <c r="T901" s="15">
        <f t="shared" si="59"/>
        <v>41040.620312500003</v>
      </c>
    </row>
    <row r="902" spans="1:20" ht="60" hidden="1" x14ac:dyDescent="0.2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11" t="s">
        <v>8314</v>
      </c>
      <c r="P902" t="s">
        <v>8315</v>
      </c>
      <c r="Q902">
        <f t="shared" si="56"/>
        <v>118</v>
      </c>
      <c r="R902">
        <f t="shared" si="57"/>
        <v>100.06</v>
      </c>
      <c r="S902" s="15">
        <f t="shared" si="58"/>
        <v>42179.344988425932</v>
      </c>
      <c r="T902" s="15">
        <f t="shared" si="59"/>
        <v>42219.75</v>
      </c>
    </row>
    <row r="903" spans="1:20" ht="45" hidden="1" x14ac:dyDescent="0.2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11" t="s">
        <v>8320</v>
      </c>
      <c r="P903" t="s">
        <v>8330</v>
      </c>
      <c r="Q903">
        <f t="shared" si="56"/>
        <v>118</v>
      </c>
      <c r="R903">
        <f t="shared" si="57"/>
        <v>37.450000000000003</v>
      </c>
      <c r="S903" s="15">
        <f t="shared" si="58"/>
        <v>40590.766886574071</v>
      </c>
      <c r="T903" s="15">
        <f t="shared" si="59"/>
        <v>40651.725219907406</v>
      </c>
    </row>
    <row r="904" spans="1:20" ht="45" hidden="1" x14ac:dyDescent="0.2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11" t="s">
        <v>8311</v>
      </c>
      <c r="P904" t="s">
        <v>8332</v>
      </c>
      <c r="Q904">
        <f t="shared" si="56"/>
        <v>118</v>
      </c>
      <c r="R904">
        <f t="shared" si="57"/>
        <v>65.86</v>
      </c>
      <c r="S904" s="15">
        <f t="shared" si="58"/>
        <v>42702.212337962963</v>
      </c>
      <c r="T904" s="15">
        <f t="shared" si="59"/>
        <v>42732.212337962963</v>
      </c>
    </row>
    <row r="905" spans="1:20" ht="60" hidden="1" x14ac:dyDescent="0.2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11" t="s">
        <v>8311</v>
      </c>
      <c r="P905" t="s">
        <v>8312</v>
      </c>
      <c r="Q905">
        <f t="shared" si="56"/>
        <v>118</v>
      </c>
      <c r="R905">
        <f t="shared" si="57"/>
        <v>98.03</v>
      </c>
      <c r="S905" s="15">
        <f t="shared" si="58"/>
        <v>40921.919340277782</v>
      </c>
      <c r="T905" s="15">
        <f t="shared" si="59"/>
        <v>40951.919340277782</v>
      </c>
    </row>
    <row r="906" spans="1:20" ht="60" hidden="1" x14ac:dyDescent="0.2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11" t="s">
        <v>8322</v>
      </c>
      <c r="P906" t="s">
        <v>8323</v>
      </c>
      <c r="Q906">
        <f t="shared" si="56"/>
        <v>118</v>
      </c>
      <c r="R906">
        <f t="shared" si="57"/>
        <v>180.41</v>
      </c>
      <c r="S906" s="15">
        <f t="shared" si="58"/>
        <v>41939.00712962963</v>
      </c>
      <c r="T906" s="15">
        <f t="shared" si="59"/>
        <v>41969.052083333328</v>
      </c>
    </row>
    <row r="907" spans="1:20" ht="45" hidden="1" x14ac:dyDescent="0.2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11" t="s">
        <v>8311</v>
      </c>
      <c r="P907" t="s">
        <v>8312</v>
      </c>
      <c r="Q907">
        <f t="shared" si="56"/>
        <v>118</v>
      </c>
      <c r="R907">
        <f t="shared" si="57"/>
        <v>443.75</v>
      </c>
      <c r="S907" s="15">
        <f t="shared" si="58"/>
        <v>40796.001261574071</v>
      </c>
      <c r="T907" s="15">
        <f t="shared" si="59"/>
        <v>40849.333333333336</v>
      </c>
    </row>
    <row r="908" spans="1:20" ht="45" hidden="1" x14ac:dyDescent="0.2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11" t="s">
        <v>8311</v>
      </c>
      <c r="P908" t="s">
        <v>8312</v>
      </c>
      <c r="Q908">
        <f t="shared" si="56"/>
        <v>118</v>
      </c>
      <c r="R908">
        <f t="shared" si="57"/>
        <v>47.2</v>
      </c>
      <c r="S908" s="15">
        <f t="shared" si="58"/>
        <v>41243.367303240739</v>
      </c>
      <c r="T908" s="15">
        <f t="shared" si="59"/>
        <v>41283.367303240739</v>
      </c>
    </row>
    <row r="909" spans="1:20" ht="45" hidden="1" x14ac:dyDescent="0.2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11" t="s">
        <v>8311</v>
      </c>
      <c r="P909" t="s">
        <v>8319</v>
      </c>
      <c r="Q909">
        <f t="shared" si="56"/>
        <v>118</v>
      </c>
      <c r="R909">
        <f t="shared" si="57"/>
        <v>36.24</v>
      </c>
      <c r="S909" s="15">
        <f t="shared" si="58"/>
        <v>41662.854988425926</v>
      </c>
      <c r="T909" s="15">
        <f t="shared" si="59"/>
        <v>41676.854988425926</v>
      </c>
    </row>
    <row r="910" spans="1:20" ht="30" hidden="1" x14ac:dyDescent="0.2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11" t="s">
        <v>8311</v>
      </c>
      <c r="P910" t="s">
        <v>8319</v>
      </c>
      <c r="Q910">
        <f t="shared" si="56"/>
        <v>118</v>
      </c>
      <c r="R910">
        <f t="shared" si="57"/>
        <v>47</v>
      </c>
      <c r="S910" s="15">
        <f t="shared" si="58"/>
        <v>41802.757719907408</v>
      </c>
      <c r="T910" s="15">
        <f t="shared" si="59"/>
        <v>41832.757719907408</v>
      </c>
    </row>
    <row r="911" spans="1:20" ht="60" hidden="1" x14ac:dyDescent="0.2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11" t="s">
        <v>8322</v>
      </c>
      <c r="P911" t="s">
        <v>8323</v>
      </c>
      <c r="Q911">
        <f t="shared" si="56"/>
        <v>118</v>
      </c>
      <c r="R911">
        <f t="shared" si="57"/>
        <v>93.07</v>
      </c>
      <c r="S911" s="15">
        <f t="shared" si="58"/>
        <v>42026.605057870373</v>
      </c>
      <c r="T911" s="15">
        <f t="shared" si="59"/>
        <v>42071.563391203701</v>
      </c>
    </row>
    <row r="912" spans="1:20" ht="30" hidden="1" x14ac:dyDescent="0.2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11" t="s">
        <v>8311</v>
      </c>
      <c r="P912" t="s">
        <v>8312</v>
      </c>
      <c r="Q912">
        <f t="shared" si="56"/>
        <v>118</v>
      </c>
      <c r="R912">
        <f t="shared" si="57"/>
        <v>131.16999999999999</v>
      </c>
      <c r="S912" s="15">
        <f t="shared" si="58"/>
        <v>41988.964062500003</v>
      </c>
      <c r="T912" s="15">
        <f t="shared" si="59"/>
        <v>42028.964062500003</v>
      </c>
    </row>
    <row r="913" spans="1:20" ht="60" hidden="1" x14ac:dyDescent="0.2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11" t="s">
        <v>8307</v>
      </c>
      <c r="P913" t="s">
        <v>8308</v>
      </c>
      <c r="Q913">
        <f t="shared" si="56"/>
        <v>118</v>
      </c>
      <c r="R913">
        <f t="shared" si="57"/>
        <v>2500.9699999999998</v>
      </c>
      <c r="S913" s="15">
        <f t="shared" si="58"/>
        <v>41964.362743055557</v>
      </c>
      <c r="T913" s="15">
        <f t="shared" si="59"/>
        <v>41994.362743055557</v>
      </c>
    </row>
    <row r="914" spans="1:20" ht="30" hidden="1" x14ac:dyDescent="0.2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11" t="s">
        <v>8311</v>
      </c>
      <c r="P914" t="s">
        <v>8333</v>
      </c>
      <c r="Q914">
        <f t="shared" si="56"/>
        <v>118</v>
      </c>
      <c r="R914">
        <f t="shared" si="57"/>
        <v>29.61</v>
      </c>
      <c r="S914" s="15">
        <f t="shared" si="58"/>
        <v>41744.745208333334</v>
      </c>
      <c r="T914" s="15">
        <f t="shared" si="59"/>
        <v>41774.745208333334</v>
      </c>
    </row>
    <row r="915" spans="1:20" ht="45" hidden="1" x14ac:dyDescent="0.2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11" t="s">
        <v>8314</v>
      </c>
      <c r="P915" t="s">
        <v>8327</v>
      </c>
      <c r="Q915">
        <f t="shared" si="56"/>
        <v>118</v>
      </c>
      <c r="R915">
        <f t="shared" si="57"/>
        <v>170.7</v>
      </c>
      <c r="S915" s="15">
        <f t="shared" si="58"/>
        <v>42655.465891203698</v>
      </c>
      <c r="T915" s="15">
        <f t="shared" si="59"/>
        <v>42685.507557870369</v>
      </c>
    </row>
    <row r="916" spans="1:20" ht="60" hidden="1" x14ac:dyDescent="0.2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11" t="s">
        <v>8307</v>
      </c>
      <c r="P916" t="s">
        <v>8308</v>
      </c>
      <c r="Q916">
        <f t="shared" si="56"/>
        <v>118</v>
      </c>
      <c r="R916">
        <f t="shared" si="57"/>
        <v>97.19</v>
      </c>
      <c r="S916" s="15">
        <f t="shared" si="58"/>
        <v>41389.808194444442</v>
      </c>
      <c r="T916" s="15">
        <f t="shared" si="59"/>
        <v>41422</v>
      </c>
    </row>
    <row r="917" spans="1:20" ht="30" hidden="1" x14ac:dyDescent="0.2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11" t="s">
        <v>8314</v>
      </c>
      <c r="P917" t="s">
        <v>8315</v>
      </c>
      <c r="Q917">
        <f t="shared" si="56"/>
        <v>118</v>
      </c>
      <c r="R917">
        <f t="shared" si="57"/>
        <v>39.81</v>
      </c>
      <c r="S917" s="15">
        <f t="shared" si="58"/>
        <v>41815.569212962961</v>
      </c>
      <c r="T917" s="15">
        <f t="shared" si="59"/>
        <v>41829.569212962961</v>
      </c>
    </row>
    <row r="918" spans="1:20" ht="60" hidden="1" x14ac:dyDescent="0.2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11" t="s">
        <v>8314</v>
      </c>
      <c r="P918" t="s">
        <v>8315</v>
      </c>
      <c r="Q918">
        <f t="shared" si="56"/>
        <v>118</v>
      </c>
      <c r="R918">
        <f t="shared" si="57"/>
        <v>110.35</v>
      </c>
      <c r="S918" s="15">
        <f t="shared" si="58"/>
        <v>41909.969386574077</v>
      </c>
      <c r="T918" s="15">
        <f t="shared" si="59"/>
        <v>41950.011053240742</v>
      </c>
    </row>
    <row r="919" spans="1:20" ht="60" hidden="1" x14ac:dyDescent="0.2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11" t="s">
        <v>8314</v>
      </c>
      <c r="P919" t="s">
        <v>8315</v>
      </c>
      <c r="Q919">
        <f t="shared" si="56"/>
        <v>118</v>
      </c>
      <c r="R919">
        <f t="shared" si="57"/>
        <v>29.58</v>
      </c>
      <c r="S919" s="15">
        <f t="shared" si="58"/>
        <v>42141.541134259256</v>
      </c>
      <c r="T919" s="15">
        <f t="shared" si="59"/>
        <v>42171.541134259256</v>
      </c>
    </row>
    <row r="920" spans="1:20" ht="30" hidden="1" x14ac:dyDescent="0.2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11" t="s">
        <v>8314</v>
      </c>
      <c r="P920" t="s">
        <v>8315</v>
      </c>
      <c r="Q920">
        <f t="shared" si="56"/>
        <v>118</v>
      </c>
      <c r="R920">
        <f t="shared" si="57"/>
        <v>67.92</v>
      </c>
      <c r="S920" s="15">
        <f t="shared" si="58"/>
        <v>42690.334317129629</v>
      </c>
      <c r="T920" s="15">
        <f t="shared" si="59"/>
        <v>42721.333333333328</v>
      </c>
    </row>
    <row r="921" spans="1:20" ht="60" hidden="1" x14ac:dyDescent="0.2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11" t="s">
        <v>8314</v>
      </c>
      <c r="P921" t="s">
        <v>8315</v>
      </c>
      <c r="Q921">
        <f t="shared" si="56"/>
        <v>118</v>
      </c>
      <c r="R921">
        <f t="shared" si="57"/>
        <v>75.34</v>
      </c>
      <c r="S921" s="15">
        <f t="shared" si="58"/>
        <v>41781.096203703702</v>
      </c>
      <c r="T921" s="15">
        <f t="shared" si="59"/>
        <v>41794.207638888889</v>
      </c>
    </row>
    <row r="922" spans="1:20" ht="60" hidden="1" x14ac:dyDescent="0.2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11" t="s">
        <v>8314</v>
      </c>
      <c r="P922" t="s">
        <v>8315</v>
      </c>
      <c r="Q922">
        <f t="shared" si="56"/>
        <v>118</v>
      </c>
      <c r="R922">
        <f t="shared" si="57"/>
        <v>57.26</v>
      </c>
      <c r="S922" s="15">
        <f t="shared" si="58"/>
        <v>42147.826840277776</v>
      </c>
      <c r="T922" s="15">
        <f t="shared" si="59"/>
        <v>42176.934027777781</v>
      </c>
    </row>
    <row r="923" spans="1:20" ht="30" hidden="1" x14ac:dyDescent="0.2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11" t="s">
        <v>8317</v>
      </c>
      <c r="P923" t="s">
        <v>8331</v>
      </c>
      <c r="Q923">
        <f t="shared" si="56"/>
        <v>117</v>
      </c>
      <c r="R923">
        <f t="shared" si="57"/>
        <v>51.25</v>
      </c>
      <c r="S923" s="15">
        <f t="shared" si="58"/>
        <v>41989.91134259259</v>
      </c>
      <c r="T923" s="15">
        <f t="shared" si="59"/>
        <v>42005.332638888889</v>
      </c>
    </row>
    <row r="924" spans="1:20" ht="45" hidden="1" x14ac:dyDescent="0.2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1" t="s">
        <v>8317</v>
      </c>
      <c r="P924" t="s">
        <v>8329</v>
      </c>
      <c r="Q924">
        <f t="shared" si="56"/>
        <v>117</v>
      </c>
      <c r="R924">
        <f t="shared" si="57"/>
        <v>89.39</v>
      </c>
      <c r="S924" s="15">
        <f t="shared" si="58"/>
        <v>42263.952662037031</v>
      </c>
      <c r="T924" s="15">
        <f t="shared" si="59"/>
        <v>42294.083333333328</v>
      </c>
    </row>
    <row r="925" spans="1:20" ht="45" hidden="1" x14ac:dyDescent="0.2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11" t="s">
        <v>8317</v>
      </c>
      <c r="P925" t="s">
        <v>8329</v>
      </c>
      <c r="Q925">
        <f t="shared" si="56"/>
        <v>117</v>
      </c>
      <c r="R925">
        <f t="shared" si="57"/>
        <v>59.25</v>
      </c>
      <c r="S925" s="15">
        <f t="shared" si="58"/>
        <v>42291.596273148149</v>
      </c>
      <c r="T925" s="15">
        <f t="shared" si="59"/>
        <v>42321.637939814813</v>
      </c>
    </row>
    <row r="926" spans="1:20" ht="60" hidden="1" x14ac:dyDescent="0.2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11" t="s">
        <v>8317</v>
      </c>
      <c r="P926" t="s">
        <v>8329</v>
      </c>
      <c r="Q926">
        <f t="shared" si="56"/>
        <v>117</v>
      </c>
      <c r="R926">
        <f t="shared" si="57"/>
        <v>40.76</v>
      </c>
      <c r="S926" s="15">
        <f t="shared" si="58"/>
        <v>41890.167453703703</v>
      </c>
      <c r="T926" s="15">
        <f t="shared" si="59"/>
        <v>41920.167453703703</v>
      </c>
    </row>
    <row r="927" spans="1:20" ht="60" hidden="1" x14ac:dyDescent="0.2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11" t="s">
        <v>8311</v>
      </c>
      <c r="P927" t="s">
        <v>8312</v>
      </c>
      <c r="Q927">
        <f t="shared" si="56"/>
        <v>117</v>
      </c>
      <c r="R927">
        <f t="shared" si="57"/>
        <v>58.63</v>
      </c>
      <c r="S927" s="15">
        <f t="shared" si="58"/>
        <v>41005.45784722222</v>
      </c>
      <c r="T927" s="15">
        <f t="shared" si="59"/>
        <v>41048.125</v>
      </c>
    </row>
    <row r="928" spans="1:20" ht="45" hidden="1" x14ac:dyDescent="0.2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11" t="s">
        <v>8311</v>
      </c>
      <c r="P928" t="s">
        <v>8312</v>
      </c>
      <c r="Q928">
        <f t="shared" si="56"/>
        <v>117</v>
      </c>
      <c r="R928">
        <f t="shared" si="57"/>
        <v>60.74</v>
      </c>
      <c r="S928" s="15">
        <f t="shared" si="58"/>
        <v>41144.763379629629</v>
      </c>
      <c r="T928" s="15">
        <f t="shared" si="59"/>
        <v>41174.763379629629</v>
      </c>
    </row>
    <row r="929" spans="1:20" ht="45" hidden="1" x14ac:dyDescent="0.2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11" t="s">
        <v>8311</v>
      </c>
      <c r="P929" t="s">
        <v>8324</v>
      </c>
      <c r="Q929">
        <f t="shared" si="56"/>
        <v>117</v>
      </c>
      <c r="R929">
        <f t="shared" si="57"/>
        <v>45.99</v>
      </c>
      <c r="S929" s="15">
        <f t="shared" si="58"/>
        <v>42755.627372685187</v>
      </c>
      <c r="T929" s="15">
        <f t="shared" si="59"/>
        <v>42800.833333333328</v>
      </c>
    </row>
    <row r="930" spans="1:20" ht="60" hidden="1" x14ac:dyDescent="0.2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11" t="s">
        <v>8311</v>
      </c>
      <c r="P930" t="s">
        <v>8312</v>
      </c>
      <c r="Q930">
        <f t="shared" si="56"/>
        <v>117</v>
      </c>
      <c r="R930">
        <f t="shared" si="57"/>
        <v>75.48</v>
      </c>
      <c r="S930" s="15">
        <f t="shared" si="58"/>
        <v>40838.043391203704</v>
      </c>
      <c r="T930" s="15">
        <f t="shared" si="59"/>
        <v>40883.085057870368</v>
      </c>
    </row>
    <row r="931" spans="1:20" ht="45" hidden="1" x14ac:dyDescent="0.2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11" t="s">
        <v>8311</v>
      </c>
      <c r="P931" t="s">
        <v>8312</v>
      </c>
      <c r="Q931">
        <f t="shared" si="56"/>
        <v>117</v>
      </c>
      <c r="R931">
        <f t="shared" si="57"/>
        <v>76.92</v>
      </c>
      <c r="S931" s="15">
        <f t="shared" si="58"/>
        <v>41507.845451388886</v>
      </c>
      <c r="T931" s="15">
        <f t="shared" si="59"/>
        <v>41537.845451388886</v>
      </c>
    </row>
    <row r="932" spans="1:20" ht="60" hidden="1" x14ac:dyDescent="0.2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11" t="s">
        <v>8320</v>
      </c>
      <c r="P932" t="s">
        <v>8321</v>
      </c>
      <c r="Q932">
        <f t="shared" si="56"/>
        <v>117</v>
      </c>
      <c r="R932">
        <f t="shared" si="57"/>
        <v>92.16</v>
      </c>
      <c r="S932" s="15">
        <f t="shared" si="58"/>
        <v>41464.934016203704</v>
      </c>
      <c r="T932" s="15">
        <f t="shared" si="59"/>
        <v>41481.708333333336</v>
      </c>
    </row>
    <row r="933" spans="1:20" ht="60" hidden="1" x14ac:dyDescent="0.2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11" t="s">
        <v>8311</v>
      </c>
      <c r="P933" t="s">
        <v>8312</v>
      </c>
      <c r="Q933">
        <f t="shared" si="56"/>
        <v>117</v>
      </c>
      <c r="R933">
        <f t="shared" si="57"/>
        <v>61.58</v>
      </c>
      <c r="S933" s="15">
        <f t="shared" si="58"/>
        <v>41205.707048611112</v>
      </c>
      <c r="T933" s="15">
        <f t="shared" si="59"/>
        <v>41239.207638888889</v>
      </c>
    </row>
    <row r="934" spans="1:20" ht="60" hidden="1" x14ac:dyDescent="0.2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11" t="s">
        <v>8311</v>
      </c>
      <c r="P934" t="s">
        <v>8312</v>
      </c>
      <c r="Q934">
        <f t="shared" si="56"/>
        <v>117</v>
      </c>
      <c r="R934">
        <f t="shared" si="57"/>
        <v>133.93</v>
      </c>
      <c r="S934" s="15">
        <f t="shared" si="58"/>
        <v>42081.77143518519</v>
      </c>
      <c r="T934" s="15">
        <f t="shared" si="59"/>
        <v>42119</v>
      </c>
    </row>
    <row r="935" spans="1:20" ht="60" hidden="1" x14ac:dyDescent="0.2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11" t="s">
        <v>8311</v>
      </c>
      <c r="P935" t="s">
        <v>8328</v>
      </c>
      <c r="Q935">
        <f t="shared" si="56"/>
        <v>117</v>
      </c>
      <c r="R935">
        <f t="shared" si="57"/>
        <v>60.27</v>
      </c>
      <c r="S935" s="15">
        <f t="shared" si="58"/>
        <v>40852.889699074076</v>
      </c>
      <c r="T935" s="15">
        <f t="shared" si="59"/>
        <v>40883.249305555553</v>
      </c>
    </row>
    <row r="936" spans="1:20" ht="60" hidden="1" x14ac:dyDescent="0.2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11" t="s">
        <v>8307</v>
      </c>
      <c r="P936" t="s">
        <v>8308</v>
      </c>
      <c r="Q936">
        <f t="shared" si="56"/>
        <v>117</v>
      </c>
      <c r="R936">
        <f t="shared" si="57"/>
        <v>44.85</v>
      </c>
      <c r="S936" s="15">
        <f t="shared" si="58"/>
        <v>40761.604421296295</v>
      </c>
      <c r="T936" s="15">
        <f t="shared" si="59"/>
        <v>40805.604421296295</v>
      </c>
    </row>
    <row r="937" spans="1:20" ht="60" hidden="1" x14ac:dyDescent="0.2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11" t="s">
        <v>8314</v>
      </c>
      <c r="P937" t="s">
        <v>8315</v>
      </c>
      <c r="Q937">
        <f t="shared" si="56"/>
        <v>117</v>
      </c>
      <c r="R937">
        <f t="shared" si="57"/>
        <v>44.86</v>
      </c>
      <c r="S937" s="15">
        <f t="shared" si="58"/>
        <v>42507.264699074076</v>
      </c>
      <c r="T937" s="15">
        <f t="shared" si="59"/>
        <v>42538.666666666672</v>
      </c>
    </row>
    <row r="938" spans="1:20" ht="45" hidden="1" x14ac:dyDescent="0.2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11" t="s">
        <v>8314</v>
      </c>
      <c r="P938" t="s">
        <v>8315</v>
      </c>
      <c r="Q938">
        <f t="shared" si="56"/>
        <v>117</v>
      </c>
      <c r="R938">
        <f t="shared" si="57"/>
        <v>50.67</v>
      </c>
      <c r="S938" s="15">
        <f t="shared" si="58"/>
        <v>42136.270787037036</v>
      </c>
      <c r="T938" s="15">
        <f t="shared" si="59"/>
        <v>42168.071527777778</v>
      </c>
    </row>
    <row r="939" spans="1:20" ht="45" hidden="1" x14ac:dyDescent="0.2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11" t="s">
        <v>8314</v>
      </c>
      <c r="P939" t="s">
        <v>8327</v>
      </c>
      <c r="Q939">
        <f t="shared" si="56"/>
        <v>117</v>
      </c>
      <c r="R939">
        <f t="shared" si="57"/>
        <v>85.18</v>
      </c>
      <c r="S939" s="15">
        <f t="shared" si="58"/>
        <v>42024.702893518523</v>
      </c>
      <c r="T939" s="15">
        <f t="shared" si="59"/>
        <v>42045.702893518523</v>
      </c>
    </row>
    <row r="940" spans="1:20" ht="45" hidden="1" x14ac:dyDescent="0.2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11" t="s">
        <v>8314</v>
      </c>
      <c r="P940" t="s">
        <v>8315</v>
      </c>
      <c r="Q940">
        <f t="shared" si="56"/>
        <v>117</v>
      </c>
      <c r="R940">
        <f t="shared" si="57"/>
        <v>57.55</v>
      </c>
      <c r="S940" s="15">
        <f t="shared" si="58"/>
        <v>41781.666770833333</v>
      </c>
      <c r="T940" s="15">
        <f t="shared" si="59"/>
        <v>41811.666770833333</v>
      </c>
    </row>
    <row r="941" spans="1:20" ht="60" hidden="1" x14ac:dyDescent="0.2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11" t="s">
        <v>8314</v>
      </c>
      <c r="P941" t="s">
        <v>8315</v>
      </c>
      <c r="Q941">
        <f t="shared" si="56"/>
        <v>117</v>
      </c>
      <c r="R941">
        <f t="shared" si="57"/>
        <v>52.58</v>
      </c>
      <c r="S941" s="15">
        <f t="shared" si="58"/>
        <v>42426.949988425928</v>
      </c>
      <c r="T941" s="15">
        <f t="shared" si="59"/>
        <v>42461.165972222225</v>
      </c>
    </row>
    <row r="942" spans="1:20" ht="45" hidden="1" x14ac:dyDescent="0.2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11" t="s">
        <v>8314</v>
      </c>
      <c r="P942" t="s">
        <v>8315</v>
      </c>
      <c r="Q942">
        <f t="shared" si="56"/>
        <v>117</v>
      </c>
      <c r="R942">
        <f t="shared" si="57"/>
        <v>44.92</v>
      </c>
      <c r="S942" s="15">
        <f t="shared" si="58"/>
        <v>41837.323009259257</v>
      </c>
      <c r="T942" s="15">
        <f t="shared" si="59"/>
        <v>41847.958333333336</v>
      </c>
    </row>
    <row r="943" spans="1:20" ht="60" hidden="1" x14ac:dyDescent="0.2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11" t="s">
        <v>8314</v>
      </c>
      <c r="P943" t="s">
        <v>8315</v>
      </c>
      <c r="Q943">
        <f t="shared" si="56"/>
        <v>117</v>
      </c>
      <c r="R943">
        <f t="shared" si="57"/>
        <v>100.17</v>
      </c>
      <c r="S943" s="15">
        <f t="shared" si="58"/>
        <v>41947.762592592589</v>
      </c>
      <c r="T943" s="15">
        <f t="shared" si="59"/>
        <v>41987.762592592597</v>
      </c>
    </row>
    <row r="944" spans="1:20" ht="60" hidden="1" x14ac:dyDescent="0.2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11" t="s">
        <v>8314</v>
      </c>
      <c r="P944" t="s">
        <v>8315</v>
      </c>
      <c r="Q944">
        <f t="shared" si="56"/>
        <v>117</v>
      </c>
      <c r="R944">
        <f t="shared" si="57"/>
        <v>81.569999999999993</v>
      </c>
      <c r="S944" s="15">
        <f t="shared" si="58"/>
        <v>42167.023206018523</v>
      </c>
      <c r="T944" s="15">
        <f t="shared" si="59"/>
        <v>42196.165972222225</v>
      </c>
    </row>
    <row r="945" spans="1:20" ht="60" hidden="1" x14ac:dyDescent="0.2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11" t="s">
        <v>8314</v>
      </c>
      <c r="P945" t="s">
        <v>8335</v>
      </c>
      <c r="Q945">
        <f t="shared" si="56"/>
        <v>117</v>
      </c>
      <c r="R945">
        <f t="shared" si="57"/>
        <v>41.7</v>
      </c>
      <c r="S945" s="15">
        <f t="shared" si="58"/>
        <v>42050.019641203704</v>
      </c>
      <c r="T945" s="15">
        <f t="shared" si="59"/>
        <v>42064.207638888889</v>
      </c>
    </row>
    <row r="946" spans="1:20" ht="60" hidden="1" x14ac:dyDescent="0.2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11" t="s">
        <v>8314</v>
      </c>
      <c r="P946" t="s">
        <v>8315</v>
      </c>
      <c r="Q946">
        <f t="shared" si="56"/>
        <v>117</v>
      </c>
      <c r="R946">
        <f t="shared" si="57"/>
        <v>70</v>
      </c>
      <c r="S946" s="15">
        <f t="shared" si="58"/>
        <v>41963.872361111105</v>
      </c>
      <c r="T946" s="15">
        <f t="shared" si="59"/>
        <v>41974.797916666663</v>
      </c>
    </row>
    <row r="947" spans="1:20" ht="45" hidden="1" x14ac:dyDescent="0.2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11" t="s">
        <v>8317</v>
      </c>
      <c r="P947" t="s">
        <v>8331</v>
      </c>
      <c r="Q947">
        <f t="shared" si="56"/>
        <v>116</v>
      </c>
      <c r="R947">
        <f t="shared" si="57"/>
        <v>223.48</v>
      </c>
      <c r="S947" s="15">
        <f t="shared" si="58"/>
        <v>41807.701921296299</v>
      </c>
      <c r="T947" s="15">
        <f t="shared" si="59"/>
        <v>41837.701921296299</v>
      </c>
    </row>
    <row r="948" spans="1:20" ht="45" hidden="1" x14ac:dyDescent="0.2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11" t="s">
        <v>8317</v>
      </c>
      <c r="P948" t="s">
        <v>8318</v>
      </c>
      <c r="Q948">
        <f t="shared" si="56"/>
        <v>116</v>
      </c>
      <c r="R948">
        <f t="shared" si="57"/>
        <v>116.25</v>
      </c>
      <c r="S948" s="15">
        <f t="shared" si="58"/>
        <v>41075.583379629628</v>
      </c>
      <c r="T948" s="15">
        <f t="shared" si="59"/>
        <v>41105.583379629628</v>
      </c>
    </row>
    <row r="949" spans="1:20" ht="45" hidden="1" x14ac:dyDescent="0.2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11" t="s">
        <v>8317</v>
      </c>
      <c r="P949" t="s">
        <v>8329</v>
      </c>
      <c r="Q949">
        <f t="shared" si="56"/>
        <v>116</v>
      </c>
      <c r="R949">
        <f t="shared" si="57"/>
        <v>246.61</v>
      </c>
      <c r="S949" s="15">
        <f t="shared" si="58"/>
        <v>41943.293912037036</v>
      </c>
      <c r="T949" s="15">
        <f t="shared" si="59"/>
        <v>41974.3355787037</v>
      </c>
    </row>
    <row r="950" spans="1:20" ht="60" hidden="1" x14ac:dyDescent="0.2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1" t="s">
        <v>8317</v>
      </c>
      <c r="P950" t="s">
        <v>8329</v>
      </c>
      <c r="Q950">
        <f t="shared" si="56"/>
        <v>116</v>
      </c>
      <c r="R950">
        <f t="shared" si="57"/>
        <v>116.86</v>
      </c>
      <c r="S950" s="15">
        <f t="shared" si="58"/>
        <v>40987.688333333332</v>
      </c>
      <c r="T950" s="15">
        <f t="shared" si="59"/>
        <v>41032.688333333332</v>
      </c>
    </row>
    <row r="951" spans="1:20" ht="30" hidden="1" x14ac:dyDescent="0.2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11" t="s">
        <v>8314</v>
      </c>
      <c r="P951" t="s">
        <v>8315</v>
      </c>
      <c r="Q951">
        <f t="shared" si="56"/>
        <v>116</v>
      </c>
      <c r="R951">
        <f t="shared" si="57"/>
        <v>44.33</v>
      </c>
      <c r="S951" s="15">
        <f t="shared" si="58"/>
        <v>42155.920219907406</v>
      </c>
      <c r="T951" s="15">
        <f t="shared" si="59"/>
        <v>42176.888888888891</v>
      </c>
    </row>
    <row r="952" spans="1:20" ht="60" hidden="1" x14ac:dyDescent="0.2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11" t="s">
        <v>8320</v>
      </c>
      <c r="P952" t="s">
        <v>8330</v>
      </c>
      <c r="Q952">
        <f t="shared" si="56"/>
        <v>116</v>
      </c>
      <c r="R952">
        <f t="shared" si="57"/>
        <v>40.21</v>
      </c>
      <c r="S952" s="15">
        <f t="shared" si="58"/>
        <v>40668.814699074072</v>
      </c>
      <c r="T952" s="15">
        <f t="shared" si="59"/>
        <v>40730.814699074072</v>
      </c>
    </row>
    <row r="953" spans="1:20" ht="60" hidden="1" x14ac:dyDescent="0.2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11" t="s">
        <v>8311</v>
      </c>
      <c r="P953" t="s">
        <v>8312</v>
      </c>
      <c r="Q953">
        <f t="shared" si="56"/>
        <v>116</v>
      </c>
      <c r="R953">
        <f t="shared" si="57"/>
        <v>48.71</v>
      </c>
      <c r="S953" s="15">
        <f t="shared" si="58"/>
        <v>42747.219560185185</v>
      </c>
      <c r="T953" s="15">
        <f t="shared" si="59"/>
        <v>42769.174305555556</v>
      </c>
    </row>
    <row r="954" spans="1:20" ht="45" hidden="1" x14ac:dyDescent="0.2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11" t="s">
        <v>8322</v>
      </c>
      <c r="P954" t="s">
        <v>8323</v>
      </c>
      <c r="Q954">
        <f t="shared" si="56"/>
        <v>116</v>
      </c>
      <c r="R954">
        <f t="shared" si="57"/>
        <v>414.29</v>
      </c>
      <c r="S954" s="15">
        <f t="shared" si="58"/>
        <v>42733.827349537038</v>
      </c>
      <c r="T954" s="15">
        <f t="shared" si="59"/>
        <v>42763.811805555553</v>
      </c>
    </row>
    <row r="955" spans="1:20" ht="60" hidden="1" x14ac:dyDescent="0.2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11" t="s">
        <v>8311</v>
      </c>
      <c r="P955" t="s">
        <v>8312</v>
      </c>
      <c r="Q955">
        <f t="shared" si="56"/>
        <v>116</v>
      </c>
      <c r="R955">
        <f t="shared" si="57"/>
        <v>24.58</v>
      </c>
      <c r="S955" s="15">
        <f t="shared" si="58"/>
        <v>41176.684907407405</v>
      </c>
      <c r="T955" s="15">
        <f t="shared" si="59"/>
        <v>41206.684907407405</v>
      </c>
    </row>
    <row r="956" spans="1:20" ht="45" hidden="1" x14ac:dyDescent="0.2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11" t="s">
        <v>8311</v>
      </c>
      <c r="P956" t="s">
        <v>8328</v>
      </c>
      <c r="Q956">
        <f t="shared" si="56"/>
        <v>116</v>
      </c>
      <c r="R956">
        <f t="shared" si="57"/>
        <v>50.69</v>
      </c>
      <c r="S956" s="15">
        <f t="shared" si="58"/>
        <v>41099.093865740739</v>
      </c>
      <c r="T956" s="15">
        <f t="shared" si="59"/>
        <v>41131.916666666664</v>
      </c>
    </row>
    <row r="957" spans="1:20" ht="45" hidden="1" x14ac:dyDescent="0.2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11" t="s">
        <v>8311</v>
      </c>
      <c r="P957" t="s">
        <v>8328</v>
      </c>
      <c r="Q957">
        <f t="shared" si="56"/>
        <v>116</v>
      </c>
      <c r="R957">
        <f t="shared" si="57"/>
        <v>36.11</v>
      </c>
      <c r="S957" s="15">
        <f t="shared" si="58"/>
        <v>41590.255868055552</v>
      </c>
      <c r="T957" s="15">
        <f t="shared" si="59"/>
        <v>41620.255868055552</v>
      </c>
    </row>
    <row r="958" spans="1:20" ht="60" hidden="1" x14ac:dyDescent="0.2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11" t="s">
        <v>8311</v>
      </c>
      <c r="P958" t="s">
        <v>8328</v>
      </c>
      <c r="Q958">
        <f t="shared" si="56"/>
        <v>116</v>
      </c>
      <c r="R958">
        <f t="shared" si="57"/>
        <v>152.54</v>
      </c>
      <c r="S958" s="15">
        <f t="shared" si="58"/>
        <v>41426.259618055556</v>
      </c>
      <c r="T958" s="15">
        <f t="shared" si="59"/>
        <v>41457.208333333336</v>
      </c>
    </row>
    <row r="959" spans="1:20" ht="60" hidden="1" x14ac:dyDescent="0.2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11" t="s">
        <v>8307</v>
      </c>
      <c r="P959" t="s">
        <v>8308</v>
      </c>
      <c r="Q959">
        <f t="shared" si="56"/>
        <v>116</v>
      </c>
      <c r="R959">
        <f t="shared" si="57"/>
        <v>84.46</v>
      </c>
      <c r="S959" s="15">
        <f t="shared" si="58"/>
        <v>40347.837800925925</v>
      </c>
      <c r="T959" s="15">
        <f t="shared" si="59"/>
        <v>40414.166666666664</v>
      </c>
    </row>
    <row r="960" spans="1:20" ht="45" hidden="1" x14ac:dyDescent="0.2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11" t="s">
        <v>8307</v>
      </c>
      <c r="P960" t="s">
        <v>8308</v>
      </c>
      <c r="Q960">
        <f t="shared" si="56"/>
        <v>116</v>
      </c>
      <c r="R960">
        <f t="shared" si="57"/>
        <v>307.2</v>
      </c>
      <c r="S960" s="15">
        <f t="shared" si="58"/>
        <v>42103.042546296296</v>
      </c>
      <c r="T960" s="15">
        <f t="shared" si="59"/>
        <v>42160.875</v>
      </c>
    </row>
    <row r="961" spans="1:20" ht="60" hidden="1" x14ac:dyDescent="0.2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11" t="s">
        <v>8311</v>
      </c>
      <c r="P961" t="s">
        <v>8328</v>
      </c>
      <c r="Q961">
        <f t="shared" si="56"/>
        <v>116</v>
      </c>
      <c r="R961">
        <f t="shared" si="57"/>
        <v>46.2</v>
      </c>
      <c r="S961" s="15">
        <f t="shared" si="58"/>
        <v>40395.714722222219</v>
      </c>
      <c r="T961" s="15">
        <f t="shared" si="59"/>
        <v>40432.165972222225</v>
      </c>
    </row>
    <row r="962" spans="1:20" ht="30" hidden="1" x14ac:dyDescent="0.2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11" t="s">
        <v>8311</v>
      </c>
      <c r="P962" t="s">
        <v>8312</v>
      </c>
      <c r="Q962">
        <f t="shared" ref="Q962:Q1025" si="60">ROUND(E962/D962*100,0)</f>
        <v>116</v>
      </c>
      <c r="R962">
        <f t="shared" ref="R962:R1025" si="61">IFERROR(ROUND(E962/L962,2),0)</f>
        <v>35.619999999999997</v>
      </c>
      <c r="S962" s="15">
        <f t="shared" si="58"/>
        <v>42240.852534722217</v>
      </c>
      <c r="T962" s="15">
        <f t="shared" si="59"/>
        <v>42270.852534722217</v>
      </c>
    </row>
    <row r="963" spans="1:20" ht="45" hidden="1" x14ac:dyDescent="0.2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11" t="s">
        <v>8309</v>
      </c>
      <c r="P963" t="s">
        <v>8310</v>
      </c>
      <c r="Q963">
        <f t="shared" si="60"/>
        <v>116</v>
      </c>
      <c r="R963">
        <f t="shared" si="61"/>
        <v>144.43</v>
      </c>
      <c r="S963" s="15">
        <f t="shared" ref="S963:S1026" si="62">(((J963/60)/60)/24)+DATE(1970,1,1)</f>
        <v>42014.832326388889</v>
      </c>
      <c r="T963" s="15">
        <f t="shared" ref="T963:T1026" si="63">(((I963/60)/60)/24)+DATE(1970,1,1)</f>
        <v>42035.832326388889</v>
      </c>
    </row>
    <row r="964" spans="1:20" ht="30" hidden="1" x14ac:dyDescent="0.2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11" t="s">
        <v>8311</v>
      </c>
      <c r="P964" t="s">
        <v>8328</v>
      </c>
      <c r="Q964">
        <f t="shared" si="60"/>
        <v>116</v>
      </c>
      <c r="R964">
        <f t="shared" si="61"/>
        <v>31</v>
      </c>
      <c r="S964" s="15">
        <f t="shared" si="62"/>
        <v>41341.111400462964</v>
      </c>
      <c r="T964" s="15">
        <f t="shared" si="63"/>
        <v>41380.791666666664</v>
      </c>
    </row>
    <row r="965" spans="1:20" ht="60" hidden="1" x14ac:dyDescent="0.2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11" t="s">
        <v>8311</v>
      </c>
      <c r="P965" t="s">
        <v>8333</v>
      </c>
      <c r="Q965">
        <f t="shared" si="60"/>
        <v>116</v>
      </c>
      <c r="R965">
        <f t="shared" si="61"/>
        <v>7.25</v>
      </c>
      <c r="S965" s="15">
        <f t="shared" si="62"/>
        <v>41464.106087962966</v>
      </c>
      <c r="T965" s="15">
        <f t="shared" si="63"/>
        <v>41485.106087962966</v>
      </c>
    </row>
    <row r="966" spans="1:20" ht="45" hidden="1" x14ac:dyDescent="0.2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11" t="s">
        <v>8314</v>
      </c>
      <c r="P966" t="s">
        <v>8327</v>
      </c>
      <c r="Q966">
        <f t="shared" si="60"/>
        <v>116</v>
      </c>
      <c r="R966">
        <f t="shared" si="61"/>
        <v>95.37</v>
      </c>
      <c r="S966" s="15">
        <f t="shared" si="62"/>
        <v>42629.655046296291</v>
      </c>
      <c r="T966" s="15">
        <f t="shared" si="63"/>
        <v>42657.958333333328</v>
      </c>
    </row>
    <row r="967" spans="1:20" ht="45" hidden="1" x14ac:dyDescent="0.2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11" t="s">
        <v>8314</v>
      </c>
      <c r="P967" t="s">
        <v>8315</v>
      </c>
      <c r="Q967">
        <f t="shared" si="60"/>
        <v>116</v>
      </c>
      <c r="R967">
        <f t="shared" si="61"/>
        <v>44</v>
      </c>
      <c r="S967" s="15">
        <f t="shared" si="62"/>
        <v>41795.528101851851</v>
      </c>
      <c r="T967" s="15">
        <f t="shared" si="63"/>
        <v>41825.528101851851</v>
      </c>
    </row>
    <row r="968" spans="1:20" ht="45" hidden="1" x14ac:dyDescent="0.2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11" t="s">
        <v>8314</v>
      </c>
      <c r="P968" t="s">
        <v>8327</v>
      </c>
      <c r="Q968">
        <f t="shared" si="60"/>
        <v>116</v>
      </c>
      <c r="R968">
        <f t="shared" si="61"/>
        <v>50.69</v>
      </c>
      <c r="S968" s="15">
        <f t="shared" si="62"/>
        <v>42660.618854166663</v>
      </c>
      <c r="T968" s="15">
        <f t="shared" si="63"/>
        <v>42696.249305555553</v>
      </c>
    </row>
    <row r="969" spans="1:20" ht="30" hidden="1" x14ac:dyDescent="0.2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11" t="s">
        <v>8314</v>
      </c>
      <c r="P969" t="s">
        <v>8315</v>
      </c>
      <c r="Q969">
        <f t="shared" si="60"/>
        <v>116</v>
      </c>
      <c r="R969">
        <f t="shared" si="61"/>
        <v>63.36</v>
      </c>
      <c r="S969" s="15">
        <f t="shared" si="62"/>
        <v>41839.175706018519</v>
      </c>
      <c r="T969" s="15">
        <f t="shared" si="63"/>
        <v>41853.175706018519</v>
      </c>
    </row>
    <row r="970" spans="1:20" ht="60" hidden="1" x14ac:dyDescent="0.2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11" t="s">
        <v>8314</v>
      </c>
      <c r="P970" t="s">
        <v>8315</v>
      </c>
      <c r="Q970">
        <f t="shared" si="60"/>
        <v>116</v>
      </c>
      <c r="R970">
        <f t="shared" si="61"/>
        <v>71.489999999999995</v>
      </c>
      <c r="S970" s="15">
        <f t="shared" si="62"/>
        <v>41835.666354166664</v>
      </c>
      <c r="T970" s="15">
        <f t="shared" si="63"/>
        <v>41855.666354166664</v>
      </c>
    </row>
    <row r="971" spans="1:20" ht="45" hidden="1" x14ac:dyDescent="0.2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11" t="s">
        <v>8314</v>
      </c>
      <c r="P971" t="s">
        <v>8315</v>
      </c>
      <c r="Q971">
        <f t="shared" si="60"/>
        <v>116</v>
      </c>
      <c r="R971">
        <f t="shared" si="61"/>
        <v>50.2</v>
      </c>
      <c r="S971" s="15">
        <f t="shared" si="62"/>
        <v>42648.546111111107</v>
      </c>
      <c r="T971" s="15">
        <f t="shared" si="63"/>
        <v>42678.546111111107</v>
      </c>
    </row>
    <row r="972" spans="1:20" ht="60" hidden="1" x14ac:dyDescent="0.2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11" t="s">
        <v>8314</v>
      </c>
      <c r="P972" t="s">
        <v>8315</v>
      </c>
      <c r="Q972">
        <f t="shared" si="60"/>
        <v>116</v>
      </c>
      <c r="R972">
        <f t="shared" si="61"/>
        <v>55.33</v>
      </c>
      <c r="S972" s="15">
        <f t="shared" si="62"/>
        <v>42261.917395833334</v>
      </c>
      <c r="T972" s="15">
        <f t="shared" si="63"/>
        <v>42291.917395833334</v>
      </c>
    </row>
    <row r="973" spans="1:20" ht="60" hidden="1" x14ac:dyDescent="0.2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11" t="s">
        <v>8314</v>
      </c>
      <c r="P973" t="s">
        <v>8315</v>
      </c>
      <c r="Q973">
        <f t="shared" si="60"/>
        <v>116</v>
      </c>
      <c r="R973">
        <f t="shared" si="61"/>
        <v>59.6</v>
      </c>
      <c r="S973" s="15">
        <f t="shared" si="62"/>
        <v>42056.65143518518</v>
      </c>
      <c r="T973" s="15">
        <f t="shared" si="63"/>
        <v>42091.609768518523</v>
      </c>
    </row>
    <row r="974" spans="1:20" ht="45" hidden="1" x14ac:dyDescent="0.2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11" t="s">
        <v>8314</v>
      </c>
      <c r="P974" t="s">
        <v>8315</v>
      </c>
      <c r="Q974">
        <f t="shared" si="60"/>
        <v>116</v>
      </c>
      <c r="R974">
        <f t="shared" si="61"/>
        <v>80.03</v>
      </c>
      <c r="S974" s="15">
        <f t="shared" si="62"/>
        <v>42382.244409722218</v>
      </c>
      <c r="T974" s="15">
        <f t="shared" si="63"/>
        <v>42396.041666666672</v>
      </c>
    </row>
    <row r="975" spans="1:20" ht="90" hidden="1" x14ac:dyDescent="0.2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11" t="s">
        <v>8314</v>
      </c>
      <c r="P975" t="s">
        <v>8315</v>
      </c>
      <c r="Q975">
        <f t="shared" si="60"/>
        <v>116</v>
      </c>
      <c r="R975">
        <f t="shared" si="61"/>
        <v>30.94</v>
      </c>
      <c r="S975" s="15">
        <f t="shared" si="62"/>
        <v>42168.316481481481</v>
      </c>
      <c r="T975" s="15">
        <f t="shared" si="63"/>
        <v>42198.316481481481</v>
      </c>
    </row>
    <row r="976" spans="1:20" ht="60" hidden="1" x14ac:dyDescent="0.2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11" t="s">
        <v>8314</v>
      </c>
      <c r="P976" t="s">
        <v>8315</v>
      </c>
      <c r="Q976">
        <f t="shared" si="60"/>
        <v>116</v>
      </c>
      <c r="R976">
        <f t="shared" si="61"/>
        <v>73.58</v>
      </c>
      <c r="S976" s="15">
        <f t="shared" si="62"/>
        <v>42173.803217592591</v>
      </c>
      <c r="T976" s="15">
        <f t="shared" si="63"/>
        <v>42203.290972222225</v>
      </c>
    </row>
    <row r="977" spans="1:20" ht="45" hidden="1" x14ac:dyDescent="0.2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11" t="s">
        <v>8317</v>
      </c>
      <c r="P977" t="s">
        <v>8318</v>
      </c>
      <c r="Q977">
        <f t="shared" si="60"/>
        <v>115</v>
      </c>
      <c r="R977">
        <f t="shared" si="61"/>
        <v>85.96</v>
      </c>
      <c r="S977" s="15">
        <f t="shared" si="62"/>
        <v>41357.209166666667</v>
      </c>
      <c r="T977" s="15">
        <f t="shared" si="63"/>
        <v>41387.209166666667</v>
      </c>
    </row>
    <row r="978" spans="1:20" ht="45" hidden="1" x14ac:dyDescent="0.2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11" t="s">
        <v>8317</v>
      </c>
      <c r="P978" t="s">
        <v>8318</v>
      </c>
      <c r="Q978">
        <f t="shared" si="60"/>
        <v>115</v>
      </c>
      <c r="R978">
        <f t="shared" si="61"/>
        <v>123.29</v>
      </c>
      <c r="S978" s="15">
        <f t="shared" si="62"/>
        <v>41402.752222222225</v>
      </c>
      <c r="T978" s="15">
        <f t="shared" si="63"/>
        <v>41427.752222222225</v>
      </c>
    </row>
    <row r="979" spans="1:20" ht="60" hidden="1" x14ac:dyDescent="0.2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11" t="s">
        <v>8317</v>
      </c>
      <c r="P979" t="s">
        <v>8318</v>
      </c>
      <c r="Q979">
        <f t="shared" si="60"/>
        <v>115</v>
      </c>
      <c r="R979">
        <f t="shared" si="61"/>
        <v>50.59</v>
      </c>
      <c r="S979" s="15">
        <f t="shared" si="62"/>
        <v>40324.662511574075</v>
      </c>
      <c r="T979" s="15">
        <f t="shared" si="63"/>
        <v>40391.125</v>
      </c>
    </row>
    <row r="980" spans="1:20" ht="45" hidden="1" x14ac:dyDescent="0.2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1" t="s">
        <v>8317</v>
      </c>
      <c r="P980" t="s">
        <v>8329</v>
      </c>
      <c r="Q980">
        <f t="shared" si="60"/>
        <v>115</v>
      </c>
      <c r="R980">
        <f t="shared" si="61"/>
        <v>129.82</v>
      </c>
      <c r="S980" s="15">
        <f t="shared" si="62"/>
        <v>42586.066076388888</v>
      </c>
      <c r="T980" s="15">
        <f t="shared" si="63"/>
        <v>42624.165972222225</v>
      </c>
    </row>
    <row r="981" spans="1:20" ht="45" hidden="1" x14ac:dyDescent="0.2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11" t="s">
        <v>8314</v>
      </c>
      <c r="P981" t="s">
        <v>8315</v>
      </c>
      <c r="Q981">
        <f t="shared" si="60"/>
        <v>115</v>
      </c>
      <c r="R981">
        <f t="shared" si="61"/>
        <v>110.97</v>
      </c>
      <c r="S981" s="15">
        <f t="shared" si="62"/>
        <v>42430.040798611109</v>
      </c>
      <c r="T981" s="15">
        <f t="shared" si="63"/>
        <v>42449.999131944445</v>
      </c>
    </row>
    <row r="982" spans="1:20" ht="45" hidden="1" x14ac:dyDescent="0.2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11" t="s">
        <v>8311</v>
      </c>
      <c r="P982" t="s">
        <v>8312</v>
      </c>
      <c r="Q982">
        <f t="shared" si="60"/>
        <v>115</v>
      </c>
      <c r="R982">
        <f t="shared" si="61"/>
        <v>46.22</v>
      </c>
      <c r="S982" s="15">
        <f t="shared" si="62"/>
        <v>41882.590127314819</v>
      </c>
      <c r="T982" s="15">
        <f t="shared" si="63"/>
        <v>41912.590127314819</v>
      </c>
    </row>
    <row r="983" spans="1:20" ht="45" hidden="1" x14ac:dyDescent="0.2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11" t="s">
        <v>8311</v>
      </c>
      <c r="P983" t="s">
        <v>8312</v>
      </c>
      <c r="Q983">
        <f t="shared" si="60"/>
        <v>115</v>
      </c>
      <c r="R983">
        <f t="shared" si="61"/>
        <v>39.31</v>
      </c>
      <c r="S983" s="15">
        <f t="shared" si="62"/>
        <v>41341.870868055557</v>
      </c>
      <c r="T983" s="15">
        <f t="shared" si="63"/>
        <v>41373.270833333336</v>
      </c>
    </row>
    <row r="984" spans="1:20" ht="30" hidden="1" x14ac:dyDescent="0.2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11" t="s">
        <v>8311</v>
      </c>
      <c r="P984" t="s">
        <v>8324</v>
      </c>
      <c r="Q984">
        <f t="shared" si="60"/>
        <v>115</v>
      </c>
      <c r="R984">
        <f t="shared" si="61"/>
        <v>31.05</v>
      </c>
      <c r="S984" s="15">
        <f t="shared" si="62"/>
        <v>42111.646724537044</v>
      </c>
      <c r="T984" s="15">
        <f t="shared" si="63"/>
        <v>42141.646724537044</v>
      </c>
    </row>
    <row r="985" spans="1:20" ht="60" hidden="1" x14ac:dyDescent="0.2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11" t="s">
        <v>8322</v>
      </c>
      <c r="P985" t="s">
        <v>8323</v>
      </c>
      <c r="Q985">
        <f t="shared" si="60"/>
        <v>115</v>
      </c>
      <c r="R985">
        <f t="shared" si="61"/>
        <v>32.340000000000003</v>
      </c>
      <c r="S985" s="15">
        <f t="shared" si="62"/>
        <v>42772.776076388895</v>
      </c>
      <c r="T985" s="15">
        <f t="shared" si="63"/>
        <v>42805.561805555553</v>
      </c>
    </row>
    <row r="986" spans="1:20" ht="45" hidden="1" x14ac:dyDescent="0.2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11" t="s">
        <v>8311</v>
      </c>
      <c r="P986" t="s">
        <v>8312</v>
      </c>
      <c r="Q986">
        <f t="shared" si="60"/>
        <v>115</v>
      </c>
      <c r="R986">
        <f t="shared" si="61"/>
        <v>67.88</v>
      </c>
      <c r="S986" s="15">
        <f t="shared" si="62"/>
        <v>40933.856967592597</v>
      </c>
      <c r="T986" s="15">
        <f t="shared" si="63"/>
        <v>40993.815300925926</v>
      </c>
    </row>
    <row r="987" spans="1:20" ht="30" hidden="1" x14ac:dyDescent="0.2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11" t="s">
        <v>8320</v>
      </c>
      <c r="P987" t="s">
        <v>8321</v>
      </c>
      <c r="Q987">
        <f t="shared" si="60"/>
        <v>115</v>
      </c>
      <c r="R987">
        <f t="shared" si="61"/>
        <v>76.72</v>
      </c>
      <c r="S987" s="15">
        <f t="shared" si="62"/>
        <v>40933.80190972222</v>
      </c>
      <c r="T987" s="15">
        <f t="shared" si="63"/>
        <v>40993.760243055556</v>
      </c>
    </row>
    <row r="988" spans="1:20" ht="45" hidden="1" x14ac:dyDescent="0.2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11" t="s">
        <v>8311</v>
      </c>
      <c r="P988" t="s">
        <v>8319</v>
      </c>
      <c r="Q988">
        <f t="shared" si="60"/>
        <v>115</v>
      </c>
      <c r="R988">
        <f t="shared" si="61"/>
        <v>82.38</v>
      </c>
      <c r="S988" s="15">
        <f t="shared" si="62"/>
        <v>40973.72623842593</v>
      </c>
      <c r="T988" s="15">
        <f t="shared" si="63"/>
        <v>41020.165972222225</v>
      </c>
    </row>
    <row r="989" spans="1:20" ht="60" hidden="1" x14ac:dyDescent="0.2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11" t="s">
        <v>8322</v>
      </c>
      <c r="P989" t="s">
        <v>8323</v>
      </c>
      <c r="Q989">
        <f t="shared" si="60"/>
        <v>115</v>
      </c>
      <c r="R989">
        <f t="shared" si="61"/>
        <v>42.48</v>
      </c>
      <c r="S989" s="15">
        <f t="shared" si="62"/>
        <v>42505.955925925926</v>
      </c>
      <c r="T989" s="15">
        <f t="shared" si="63"/>
        <v>42565.955925925926</v>
      </c>
    </row>
    <row r="990" spans="1:20" ht="30" hidden="1" x14ac:dyDescent="0.2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11" t="s">
        <v>8311</v>
      </c>
      <c r="P990" t="s">
        <v>8328</v>
      </c>
      <c r="Q990">
        <f t="shared" si="60"/>
        <v>115</v>
      </c>
      <c r="R990">
        <f t="shared" si="61"/>
        <v>57.25</v>
      </c>
      <c r="S990" s="15">
        <f t="shared" si="62"/>
        <v>40920.904895833337</v>
      </c>
      <c r="T990" s="15">
        <f t="shared" si="63"/>
        <v>40951.904895833337</v>
      </c>
    </row>
    <row r="991" spans="1:20" ht="45" hidden="1" x14ac:dyDescent="0.2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11" t="s">
        <v>8307</v>
      </c>
      <c r="P991" t="s">
        <v>8308</v>
      </c>
      <c r="Q991">
        <f t="shared" si="60"/>
        <v>115</v>
      </c>
      <c r="R991">
        <f t="shared" si="61"/>
        <v>282.66000000000003</v>
      </c>
      <c r="S991" s="15">
        <f t="shared" si="62"/>
        <v>42290.460023148145</v>
      </c>
      <c r="T991" s="15">
        <f t="shared" si="63"/>
        <v>42327.207638888889</v>
      </c>
    </row>
    <row r="992" spans="1:20" ht="60" hidden="1" x14ac:dyDescent="0.2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11" t="s">
        <v>8307</v>
      </c>
      <c r="P992" t="s">
        <v>8308</v>
      </c>
      <c r="Q992">
        <f t="shared" si="60"/>
        <v>115</v>
      </c>
      <c r="R992">
        <f t="shared" si="61"/>
        <v>566.39</v>
      </c>
      <c r="S992" s="15">
        <f t="shared" si="62"/>
        <v>42423.3830787037</v>
      </c>
      <c r="T992" s="15">
        <f t="shared" si="63"/>
        <v>42453.341412037036</v>
      </c>
    </row>
    <row r="993" spans="1:20" ht="60" hidden="1" x14ac:dyDescent="0.2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11" t="s">
        <v>8311</v>
      </c>
      <c r="P993" t="s">
        <v>8328</v>
      </c>
      <c r="Q993">
        <f t="shared" si="60"/>
        <v>115</v>
      </c>
      <c r="R993">
        <f t="shared" si="61"/>
        <v>72.91</v>
      </c>
      <c r="S993" s="15">
        <f t="shared" si="62"/>
        <v>41004.156886574077</v>
      </c>
      <c r="T993" s="15">
        <f t="shared" si="63"/>
        <v>41045.207638888889</v>
      </c>
    </row>
    <row r="994" spans="1:20" ht="60" hidden="1" x14ac:dyDescent="0.2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11" t="s">
        <v>8311</v>
      </c>
      <c r="P994" t="s">
        <v>8328</v>
      </c>
      <c r="Q994">
        <f t="shared" si="60"/>
        <v>115</v>
      </c>
      <c r="R994">
        <f t="shared" si="61"/>
        <v>57.52</v>
      </c>
      <c r="S994" s="15">
        <f t="shared" si="62"/>
        <v>41299.381423611114</v>
      </c>
      <c r="T994" s="15">
        <f t="shared" si="63"/>
        <v>41329.381423611114</v>
      </c>
    </row>
    <row r="995" spans="1:20" ht="60" hidden="1" x14ac:dyDescent="0.2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11" t="s">
        <v>8325</v>
      </c>
      <c r="P995" t="s">
        <v>8326</v>
      </c>
      <c r="Q995">
        <f t="shared" si="60"/>
        <v>115</v>
      </c>
      <c r="R995">
        <f t="shared" si="61"/>
        <v>62.07</v>
      </c>
      <c r="S995" s="15">
        <f t="shared" si="62"/>
        <v>42779.908449074079</v>
      </c>
      <c r="T995" s="15">
        <f t="shared" si="63"/>
        <v>42799.908449074079</v>
      </c>
    </row>
    <row r="996" spans="1:20" ht="45" hidden="1" x14ac:dyDescent="0.2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11" t="s">
        <v>8307</v>
      </c>
      <c r="P996" t="s">
        <v>8316</v>
      </c>
      <c r="Q996">
        <f t="shared" si="60"/>
        <v>115</v>
      </c>
      <c r="R996">
        <f t="shared" si="61"/>
        <v>120.31</v>
      </c>
      <c r="S996" s="15">
        <f t="shared" si="62"/>
        <v>42211.99454861111</v>
      </c>
      <c r="T996" s="15">
        <f t="shared" si="63"/>
        <v>42241.99454861111</v>
      </c>
    </row>
    <row r="997" spans="1:20" ht="45" hidden="1" x14ac:dyDescent="0.2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11" t="s">
        <v>8307</v>
      </c>
      <c r="P997" t="s">
        <v>8316</v>
      </c>
      <c r="Q997">
        <f t="shared" si="60"/>
        <v>115</v>
      </c>
      <c r="R997">
        <f t="shared" si="61"/>
        <v>80.19</v>
      </c>
      <c r="S997" s="15">
        <f t="shared" si="62"/>
        <v>42218.169293981482</v>
      </c>
      <c r="T997" s="15">
        <f t="shared" si="63"/>
        <v>42246.169293981482</v>
      </c>
    </row>
    <row r="998" spans="1:20" ht="60" hidden="1" x14ac:dyDescent="0.2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11" t="s">
        <v>8314</v>
      </c>
      <c r="P998" t="s">
        <v>8315</v>
      </c>
      <c r="Q998">
        <f t="shared" si="60"/>
        <v>115</v>
      </c>
      <c r="R998">
        <f t="shared" si="61"/>
        <v>18.77</v>
      </c>
      <c r="S998" s="15">
        <f t="shared" si="62"/>
        <v>42103.535254629634</v>
      </c>
      <c r="T998" s="15">
        <f t="shared" si="63"/>
        <v>42117.535254629634</v>
      </c>
    </row>
    <row r="999" spans="1:20" ht="60" hidden="1" x14ac:dyDescent="0.2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11" t="s">
        <v>8314</v>
      </c>
      <c r="P999" t="s">
        <v>8315</v>
      </c>
      <c r="Q999">
        <f t="shared" si="60"/>
        <v>115</v>
      </c>
      <c r="R999">
        <f t="shared" si="61"/>
        <v>50</v>
      </c>
      <c r="S999" s="15">
        <f t="shared" si="62"/>
        <v>41881.453587962962</v>
      </c>
      <c r="T999" s="15">
        <f t="shared" si="63"/>
        <v>41911.453587962962</v>
      </c>
    </row>
    <row r="1000" spans="1:20" ht="60" hidden="1" x14ac:dyDescent="0.2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11" t="s">
        <v>8314</v>
      </c>
      <c r="P1000" t="s">
        <v>8315</v>
      </c>
      <c r="Q1000">
        <f t="shared" si="60"/>
        <v>115</v>
      </c>
      <c r="R1000">
        <f t="shared" si="61"/>
        <v>30.19</v>
      </c>
      <c r="S1000" s="15">
        <f t="shared" si="62"/>
        <v>41938.709421296298</v>
      </c>
      <c r="T1000" s="15">
        <f t="shared" si="63"/>
        <v>41966.916666666672</v>
      </c>
    </row>
    <row r="1001" spans="1:20" ht="45" hidden="1" x14ac:dyDescent="0.2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11" t="s">
        <v>8314</v>
      </c>
      <c r="P1001" t="s">
        <v>8315</v>
      </c>
      <c r="Q1001">
        <f t="shared" si="60"/>
        <v>115</v>
      </c>
      <c r="R1001">
        <f t="shared" si="61"/>
        <v>79.31</v>
      </c>
      <c r="S1001" s="15">
        <f t="shared" si="62"/>
        <v>40923.729953703703</v>
      </c>
      <c r="T1001" s="15">
        <f t="shared" si="63"/>
        <v>40953.729953703703</v>
      </c>
    </row>
    <row r="1002" spans="1:20" ht="60" hidden="1" x14ac:dyDescent="0.2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11" t="s">
        <v>8314</v>
      </c>
      <c r="P1002" t="s">
        <v>8315</v>
      </c>
      <c r="Q1002">
        <f t="shared" si="60"/>
        <v>115</v>
      </c>
      <c r="R1002">
        <f t="shared" si="61"/>
        <v>39.67</v>
      </c>
      <c r="S1002" s="15">
        <f t="shared" si="62"/>
        <v>41477.930914351848</v>
      </c>
      <c r="T1002" s="15">
        <f t="shared" si="63"/>
        <v>41504.625</v>
      </c>
    </row>
    <row r="1003" spans="1:20" ht="60" hidden="1" x14ac:dyDescent="0.2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11" t="s">
        <v>8314</v>
      </c>
      <c r="P1003" t="s">
        <v>8315</v>
      </c>
      <c r="Q1003">
        <f t="shared" si="60"/>
        <v>115</v>
      </c>
      <c r="R1003">
        <f t="shared" si="61"/>
        <v>58.69</v>
      </c>
      <c r="S1003" s="15">
        <f t="shared" si="62"/>
        <v>41893.324884259258</v>
      </c>
      <c r="T1003" s="15">
        <f t="shared" si="63"/>
        <v>41926.290972222225</v>
      </c>
    </row>
    <row r="1004" spans="1:20" ht="45" hidden="1" x14ac:dyDescent="0.2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11" t="s">
        <v>8314</v>
      </c>
      <c r="P1004" t="s">
        <v>8315</v>
      </c>
      <c r="Q1004">
        <f t="shared" si="60"/>
        <v>115</v>
      </c>
      <c r="R1004">
        <f t="shared" si="61"/>
        <v>184.68</v>
      </c>
      <c r="S1004" s="15">
        <f t="shared" si="62"/>
        <v>42494.563449074078</v>
      </c>
      <c r="T1004" s="15">
        <f t="shared" si="63"/>
        <v>42524.563449074078</v>
      </c>
    </row>
    <row r="1005" spans="1:20" ht="45" hidden="1" x14ac:dyDescent="0.2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11" t="s">
        <v>8314</v>
      </c>
      <c r="P1005" t="s">
        <v>8315</v>
      </c>
      <c r="Q1005">
        <f t="shared" si="60"/>
        <v>115</v>
      </c>
      <c r="R1005">
        <f t="shared" si="61"/>
        <v>53.23</v>
      </c>
      <c r="S1005" s="15">
        <f t="shared" si="62"/>
        <v>42128.736608796295</v>
      </c>
      <c r="T1005" s="15">
        <f t="shared" si="63"/>
        <v>42141.125</v>
      </c>
    </row>
    <row r="1006" spans="1:20" ht="60" hidden="1" x14ac:dyDescent="0.2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11" t="s">
        <v>8314</v>
      </c>
      <c r="P1006" t="s">
        <v>8315</v>
      </c>
      <c r="Q1006">
        <f t="shared" si="60"/>
        <v>115</v>
      </c>
      <c r="R1006">
        <f t="shared" si="61"/>
        <v>51</v>
      </c>
      <c r="S1006" s="15">
        <f t="shared" si="62"/>
        <v>42294.808124999996</v>
      </c>
      <c r="T1006" s="15">
        <f t="shared" si="63"/>
        <v>42305.829166666663</v>
      </c>
    </row>
    <row r="1007" spans="1:20" ht="60" hidden="1" x14ac:dyDescent="0.2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11" t="s">
        <v>8314</v>
      </c>
      <c r="P1007" t="s">
        <v>8335</v>
      </c>
      <c r="Q1007">
        <f t="shared" si="60"/>
        <v>115</v>
      </c>
      <c r="R1007">
        <f t="shared" si="61"/>
        <v>115</v>
      </c>
      <c r="S1007" s="15">
        <f t="shared" si="62"/>
        <v>42531.980694444443</v>
      </c>
      <c r="T1007" s="15">
        <f t="shared" si="63"/>
        <v>42561.980694444443</v>
      </c>
    </row>
    <row r="1008" spans="1:20" ht="45" hidden="1" x14ac:dyDescent="0.2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11" t="s">
        <v>8317</v>
      </c>
      <c r="P1008" t="s">
        <v>8318</v>
      </c>
      <c r="Q1008">
        <f t="shared" si="60"/>
        <v>114</v>
      </c>
      <c r="R1008">
        <f t="shared" si="61"/>
        <v>35.47</v>
      </c>
      <c r="S1008" s="15">
        <f t="shared" si="62"/>
        <v>41612.912187499998</v>
      </c>
      <c r="T1008" s="15">
        <f t="shared" si="63"/>
        <v>41636.207638888889</v>
      </c>
    </row>
    <row r="1009" spans="1:20" ht="60" hidden="1" x14ac:dyDescent="0.2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11" t="s">
        <v>8317</v>
      </c>
      <c r="P1009" t="s">
        <v>8318</v>
      </c>
      <c r="Q1009">
        <f t="shared" si="60"/>
        <v>114</v>
      </c>
      <c r="R1009">
        <f t="shared" si="61"/>
        <v>69.790000000000006</v>
      </c>
      <c r="S1009" s="15">
        <f t="shared" si="62"/>
        <v>40595.497164351851</v>
      </c>
      <c r="T1009" s="15">
        <f t="shared" si="63"/>
        <v>40641.455497685187</v>
      </c>
    </row>
    <row r="1010" spans="1:20" ht="60" hidden="1" x14ac:dyDescent="0.2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11" t="s">
        <v>8317</v>
      </c>
      <c r="P1010" t="s">
        <v>8329</v>
      </c>
      <c r="Q1010">
        <f t="shared" si="60"/>
        <v>114</v>
      </c>
      <c r="R1010">
        <f t="shared" si="61"/>
        <v>47.4</v>
      </c>
      <c r="S1010" s="15">
        <f t="shared" si="62"/>
        <v>40213.323599537034</v>
      </c>
      <c r="T1010" s="15">
        <f t="shared" si="63"/>
        <v>40253.29583333333</v>
      </c>
    </row>
    <row r="1011" spans="1:20" ht="30" hidden="1" x14ac:dyDescent="0.2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11" t="s">
        <v>8317</v>
      </c>
      <c r="P1011" t="s">
        <v>8329</v>
      </c>
      <c r="Q1011">
        <f t="shared" si="60"/>
        <v>114</v>
      </c>
      <c r="R1011">
        <f t="shared" si="61"/>
        <v>101.83</v>
      </c>
      <c r="S1011" s="15">
        <f t="shared" si="62"/>
        <v>40675.71</v>
      </c>
      <c r="T1011" s="15">
        <f t="shared" si="63"/>
        <v>40695.207638888889</v>
      </c>
    </row>
    <row r="1012" spans="1:20" ht="45" hidden="1" x14ac:dyDescent="0.2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1" t="s">
        <v>8317</v>
      </c>
      <c r="P1012" t="s">
        <v>8329</v>
      </c>
      <c r="Q1012">
        <f t="shared" si="60"/>
        <v>114</v>
      </c>
      <c r="R1012">
        <f t="shared" si="61"/>
        <v>108.01</v>
      </c>
      <c r="S1012" s="15">
        <f t="shared" si="62"/>
        <v>41950.923576388886</v>
      </c>
      <c r="T1012" s="15">
        <f t="shared" si="63"/>
        <v>41984.207638888889</v>
      </c>
    </row>
    <row r="1013" spans="1:20" ht="60" hidden="1" x14ac:dyDescent="0.2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11" t="s">
        <v>8317</v>
      </c>
      <c r="P1013" t="s">
        <v>8329</v>
      </c>
      <c r="Q1013">
        <f t="shared" si="60"/>
        <v>114</v>
      </c>
      <c r="R1013">
        <f t="shared" si="61"/>
        <v>161.26</v>
      </c>
      <c r="S1013" s="15">
        <f t="shared" si="62"/>
        <v>41261.767812500002</v>
      </c>
      <c r="T1013" s="15">
        <f t="shared" si="63"/>
        <v>41306.767812500002</v>
      </c>
    </row>
    <row r="1014" spans="1:20" ht="45" hidden="1" x14ac:dyDescent="0.2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1" t="s">
        <v>8317</v>
      </c>
      <c r="P1014" t="s">
        <v>8329</v>
      </c>
      <c r="Q1014">
        <f t="shared" si="60"/>
        <v>114</v>
      </c>
      <c r="R1014">
        <f t="shared" si="61"/>
        <v>103.22</v>
      </c>
      <c r="S1014" s="15">
        <f t="shared" si="62"/>
        <v>42292.250787037032</v>
      </c>
      <c r="T1014" s="15">
        <f t="shared" si="63"/>
        <v>42322.292361111111</v>
      </c>
    </row>
    <row r="1015" spans="1:20" ht="45" hidden="1" x14ac:dyDescent="0.2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11" t="s">
        <v>8314</v>
      </c>
      <c r="P1015" t="s">
        <v>8315</v>
      </c>
      <c r="Q1015">
        <f t="shared" si="60"/>
        <v>114</v>
      </c>
      <c r="R1015">
        <f t="shared" si="61"/>
        <v>74.349999999999994</v>
      </c>
      <c r="S1015" s="15">
        <f t="shared" si="62"/>
        <v>42192.591944444444</v>
      </c>
      <c r="T1015" s="15">
        <f t="shared" si="63"/>
        <v>42223.708333333328</v>
      </c>
    </row>
    <row r="1016" spans="1:20" ht="45" hidden="1" x14ac:dyDescent="0.2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11" t="s">
        <v>8320</v>
      </c>
      <c r="P1016" t="s">
        <v>8330</v>
      </c>
      <c r="Q1016">
        <f t="shared" si="60"/>
        <v>114</v>
      </c>
      <c r="R1016">
        <f t="shared" si="61"/>
        <v>234.81</v>
      </c>
      <c r="S1016" s="15">
        <f t="shared" si="62"/>
        <v>41946.029467592591</v>
      </c>
      <c r="T1016" s="15">
        <f t="shared" si="63"/>
        <v>41977.027083333334</v>
      </c>
    </row>
    <row r="1017" spans="1:20" ht="60" hidden="1" x14ac:dyDescent="0.2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11" t="s">
        <v>8311</v>
      </c>
      <c r="P1017" t="s">
        <v>8312</v>
      </c>
      <c r="Q1017">
        <f t="shared" si="60"/>
        <v>114</v>
      </c>
      <c r="R1017">
        <f t="shared" si="61"/>
        <v>80.59</v>
      </c>
      <c r="S1017" s="15">
        <f t="shared" si="62"/>
        <v>41549.627615740741</v>
      </c>
      <c r="T1017" s="15">
        <f t="shared" si="63"/>
        <v>41579.627615740741</v>
      </c>
    </row>
    <row r="1018" spans="1:20" ht="45" hidden="1" x14ac:dyDescent="0.2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11" t="s">
        <v>8311</v>
      </c>
      <c r="P1018" t="s">
        <v>8312</v>
      </c>
      <c r="Q1018">
        <f t="shared" si="60"/>
        <v>114</v>
      </c>
      <c r="R1018">
        <f t="shared" si="61"/>
        <v>50.69</v>
      </c>
      <c r="S1018" s="15">
        <f t="shared" si="62"/>
        <v>41666.842824074076</v>
      </c>
      <c r="T1018" s="15">
        <f t="shared" si="63"/>
        <v>41696.842824074076</v>
      </c>
    </row>
    <row r="1019" spans="1:20" ht="45" hidden="1" x14ac:dyDescent="0.2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11" t="s">
        <v>8311</v>
      </c>
      <c r="P1019" t="s">
        <v>8312</v>
      </c>
      <c r="Q1019">
        <f t="shared" si="60"/>
        <v>114</v>
      </c>
      <c r="R1019">
        <f t="shared" si="61"/>
        <v>63.48</v>
      </c>
      <c r="S1019" s="15">
        <f t="shared" si="62"/>
        <v>42292.002893518518</v>
      </c>
      <c r="T1019" s="15">
        <f t="shared" si="63"/>
        <v>42322.044560185182</v>
      </c>
    </row>
    <row r="1020" spans="1:20" ht="45" hidden="1" x14ac:dyDescent="0.2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11" t="s">
        <v>8311</v>
      </c>
      <c r="P1020" t="s">
        <v>8312</v>
      </c>
      <c r="Q1020">
        <f t="shared" si="60"/>
        <v>114</v>
      </c>
      <c r="R1020">
        <f t="shared" si="61"/>
        <v>27.32</v>
      </c>
      <c r="S1020" s="15">
        <f t="shared" si="62"/>
        <v>42401.154930555553</v>
      </c>
      <c r="T1020" s="15">
        <f t="shared" si="63"/>
        <v>42432.154930555553</v>
      </c>
    </row>
    <row r="1021" spans="1:20" ht="45" hidden="1" x14ac:dyDescent="0.2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11" t="s">
        <v>8311</v>
      </c>
      <c r="P1021" t="s">
        <v>8312</v>
      </c>
      <c r="Q1021">
        <f t="shared" si="60"/>
        <v>114</v>
      </c>
      <c r="R1021">
        <f t="shared" si="61"/>
        <v>72.06</v>
      </c>
      <c r="S1021" s="15">
        <f t="shared" si="62"/>
        <v>42640.917939814812</v>
      </c>
      <c r="T1021" s="15">
        <f t="shared" si="63"/>
        <v>42670.888194444444</v>
      </c>
    </row>
    <row r="1022" spans="1:20" ht="45" hidden="1" x14ac:dyDescent="0.2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11" t="s">
        <v>8311</v>
      </c>
      <c r="P1022" t="s">
        <v>8312</v>
      </c>
      <c r="Q1022">
        <f t="shared" si="60"/>
        <v>114</v>
      </c>
      <c r="R1022">
        <f t="shared" si="61"/>
        <v>67.13</v>
      </c>
      <c r="S1022" s="15">
        <f t="shared" si="62"/>
        <v>40845.050879629627</v>
      </c>
      <c r="T1022" s="15">
        <f t="shared" si="63"/>
        <v>40890.092546296299</v>
      </c>
    </row>
    <row r="1023" spans="1:20" ht="60" hidden="1" x14ac:dyDescent="0.2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11" t="s">
        <v>8322</v>
      </c>
      <c r="P1023" t="s">
        <v>8323</v>
      </c>
      <c r="Q1023">
        <f t="shared" si="60"/>
        <v>114</v>
      </c>
      <c r="R1023">
        <f t="shared" si="61"/>
        <v>89.67</v>
      </c>
      <c r="S1023" s="15">
        <f t="shared" si="62"/>
        <v>42690.259699074071</v>
      </c>
      <c r="T1023" s="15">
        <f t="shared" si="63"/>
        <v>42726.083333333328</v>
      </c>
    </row>
    <row r="1024" spans="1:20" ht="75" hidden="1" x14ac:dyDescent="0.2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11" t="s">
        <v>8311</v>
      </c>
      <c r="P1024" t="s">
        <v>8328</v>
      </c>
      <c r="Q1024">
        <f t="shared" si="60"/>
        <v>114</v>
      </c>
      <c r="R1024">
        <f t="shared" si="61"/>
        <v>104</v>
      </c>
      <c r="S1024" s="15">
        <f t="shared" si="62"/>
        <v>41626.761053240742</v>
      </c>
      <c r="T1024" s="15">
        <f t="shared" si="63"/>
        <v>41654.814583333333</v>
      </c>
    </row>
    <row r="1025" spans="1:20" ht="60" hidden="1" x14ac:dyDescent="0.2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11" t="s">
        <v>8307</v>
      </c>
      <c r="P1025" t="s">
        <v>8308</v>
      </c>
      <c r="Q1025">
        <f t="shared" si="60"/>
        <v>114</v>
      </c>
      <c r="R1025">
        <f t="shared" si="61"/>
        <v>64.02</v>
      </c>
      <c r="S1025" s="15">
        <f t="shared" si="62"/>
        <v>41731.520949074074</v>
      </c>
      <c r="T1025" s="15">
        <f t="shared" si="63"/>
        <v>41761.520949074074</v>
      </c>
    </row>
    <row r="1026" spans="1:20" ht="30" hidden="1" x14ac:dyDescent="0.2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11" t="s">
        <v>8309</v>
      </c>
      <c r="P1026" t="s">
        <v>8310</v>
      </c>
      <c r="Q1026">
        <f t="shared" ref="Q1026:Q1089" si="64">ROUND(E1026/D1026*100,0)</f>
        <v>114</v>
      </c>
      <c r="R1026">
        <f t="shared" ref="R1026:R1089" si="65">IFERROR(ROUND(E1026/L1026,2),0)</f>
        <v>68.11</v>
      </c>
      <c r="S1026" s="15">
        <f t="shared" si="62"/>
        <v>42675.487291666665</v>
      </c>
      <c r="T1026" s="15">
        <f t="shared" si="63"/>
        <v>42706.291666666672</v>
      </c>
    </row>
    <row r="1027" spans="1:20" ht="60" hidden="1" x14ac:dyDescent="0.2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11" t="s">
        <v>8311</v>
      </c>
      <c r="P1027" t="s">
        <v>8324</v>
      </c>
      <c r="Q1027">
        <f t="shared" si="64"/>
        <v>114</v>
      </c>
      <c r="R1027">
        <f t="shared" si="65"/>
        <v>55.8</v>
      </c>
      <c r="S1027" s="15">
        <f t="shared" ref="S1027:S1090" si="66">(((J1027/60)/60)/24)+DATE(1970,1,1)</f>
        <v>41548.747418981482</v>
      </c>
      <c r="T1027" s="15">
        <f t="shared" ref="T1027:T1090" si="67">(((I1027/60)/60)/24)+DATE(1970,1,1)</f>
        <v>41582.041666666664</v>
      </c>
    </row>
    <row r="1028" spans="1:20" ht="60" hidden="1" x14ac:dyDescent="0.2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11" t="s">
        <v>8311</v>
      </c>
      <c r="P1028" t="s">
        <v>8328</v>
      </c>
      <c r="Q1028">
        <f t="shared" si="64"/>
        <v>114</v>
      </c>
      <c r="R1028">
        <f t="shared" si="65"/>
        <v>29.02</v>
      </c>
      <c r="S1028" s="15">
        <f t="shared" si="66"/>
        <v>40557.429733796293</v>
      </c>
      <c r="T1028" s="15">
        <f t="shared" si="67"/>
        <v>40582.429733796293</v>
      </c>
    </row>
    <row r="1029" spans="1:20" ht="45" hidden="1" x14ac:dyDescent="0.2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11" t="s">
        <v>8311</v>
      </c>
      <c r="P1029" t="s">
        <v>8328</v>
      </c>
      <c r="Q1029">
        <f t="shared" si="64"/>
        <v>114</v>
      </c>
      <c r="R1029">
        <f t="shared" si="65"/>
        <v>65.84</v>
      </c>
      <c r="S1029" s="15">
        <f t="shared" si="66"/>
        <v>40970.750034722223</v>
      </c>
      <c r="T1029" s="15">
        <f t="shared" si="67"/>
        <v>41030.708368055559</v>
      </c>
    </row>
    <row r="1030" spans="1:20" ht="60" hidden="1" x14ac:dyDescent="0.2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11" t="s">
        <v>8307</v>
      </c>
      <c r="P1030" t="s">
        <v>8316</v>
      </c>
      <c r="Q1030">
        <f t="shared" si="64"/>
        <v>114</v>
      </c>
      <c r="R1030">
        <f t="shared" si="65"/>
        <v>36.770000000000003</v>
      </c>
      <c r="S1030" s="15">
        <f t="shared" si="66"/>
        <v>42692.256550925929</v>
      </c>
      <c r="T1030" s="15">
        <f t="shared" si="67"/>
        <v>42706.256550925929</v>
      </c>
    </row>
    <row r="1031" spans="1:20" ht="60" hidden="1" x14ac:dyDescent="0.2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11" t="s">
        <v>8314</v>
      </c>
      <c r="P1031" t="s">
        <v>8315</v>
      </c>
      <c r="Q1031">
        <f t="shared" si="64"/>
        <v>114</v>
      </c>
      <c r="R1031">
        <f t="shared" si="65"/>
        <v>88.77</v>
      </c>
      <c r="S1031" s="15">
        <f t="shared" si="66"/>
        <v>42233.738564814819</v>
      </c>
      <c r="T1031" s="15">
        <f t="shared" si="67"/>
        <v>42263.738564814819</v>
      </c>
    </row>
    <row r="1032" spans="1:20" ht="45" hidden="1" x14ac:dyDescent="0.2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11" t="s">
        <v>8314</v>
      </c>
      <c r="P1032" t="s">
        <v>8315</v>
      </c>
      <c r="Q1032">
        <f t="shared" si="64"/>
        <v>114</v>
      </c>
      <c r="R1032">
        <f t="shared" si="65"/>
        <v>80.23</v>
      </c>
      <c r="S1032" s="15">
        <f t="shared" si="66"/>
        <v>42042.197824074072</v>
      </c>
      <c r="T1032" s="15">
        <f t="shared" si="67"/>
        <v>42072.156157407408</v>
      </c>
    </row>
    <row r="1033" spans="1:20" ht="60" hidden="1" x14ac:dyDescent="0.2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11" t="s">
        <v>8314</v>
      </c>
      <c r="P1033" t="s">
        <v>8315</v>
      </c>
      <c r="Q1033">
        <f t="shared" si="64"/>
        <v>114</v>
      </c>
      <c r="R1033">
        <f t="shared" si="65"/>
        <v>113.57</v>
      </c>
      <c r="S1033" s="15">
        <f t="shared" si="66"/>
        <v>42026.88118055556</v>
      </c>
      <c r="T1033" s="15">
        <f t="shared" si="67"/>
        <v>42086.093055555553</v>
      </c>
    </row>
    <row r="1034" spans="1:20" ht="30" hidden="1" x14ac:dyDescent="0.2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11" t="s">
        <v>8314</v>
      </c>
      <c r="P1034" t="s">
        <v>8315</v>
      </c>
      <c r="Q1034">
        <f t="shared" si="64"/>
        <v>114</v>
      </c>
      <c r="R1034">
        <f t="shared" si="65"/>
        <v>82.61</v>
      </c>
      <c r="S1034" s="15">
        <f t="shared" si="66"/>
        <v>41447.839722222219</v>
      </c>
      <c r="T1034" s="15">
        <f t="shared" si="67"/>
        <v>41477.839722222219</v>
      </c>
    </row>
    <row r="1035" spans="1:20" ht="45" hidden="1" x14ac:dyDescent="0.2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11" t="s">
        <v>8314</v>
      </c>
      <c r="P1035" t="s">
        <v>8315</v>
      </c>
      <c r="Q1035">
        <f t="shared" si="64"/>
        <v>114</v>
      </c>
      <c r="R1035">
        <f t="shared" si="65"/>
        <v>77.34</v>
      </c>
      <c r="S1035" s="15">
        <f t="shared" si="66"/>
        <v>41375.702210648145</v>
      </c>
      <c r="T1035" s="15">
        <f t="shared" si="67"/>
        <v>41400.702210648145</v>
      </c>
    </row>
    <row r="1036" spans="1:20" ht="60" hidden="1" x14ac:dyDescent="0.2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11" t="s">
        <v>8314</v>
      </c>
      <c r="P1036" t="s">
        <v>8315</v>
      </c>
      <c r="Q1036">
        <f t="shared" si="64"/>
        <v>114</v>
      </c>
      <c r="R1036">
        <f t="shared" si="65"/>
        <v>105.21</v>
      </c>
      <c r="S1036" s="15">
        <f t="shared" si="66"/>
        <v>42431.102534722217</v>
      </c>
      <c r="T1036" s="15">
        <f t="shared" si="67"/>
        <v>42461.06086805556</v>
      </c>
    </row>
    <row r="1037" spans="1:20" ht="60" hidden="1" x14ac:dyDescent="0.2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11" t="s">
        <v>8314</v>
      </c>
      <c r="P1037" t="s">
        <v>8315</v>
      </c>
      <c r="Q1037">
        <f t="shared" si="64"/>
        <v>114</v>
      </c>
      <c r="R1037">
        <f t="shared" si="65"/>
        <v>40.71</v>
      </c>
      <c r="S1037" s="15">
        <f t="shared" si="66"/>
        <v>42232.702546296292</v>
      </c>
      <c r="T1037" s="15">
        <f t="shared" si="67"/>
        <v>42264.165972222225</v>
      </c>
    </row>
    <row r="1038" spans="1:20" ht="60" hidden="1" x14ac:dyDescent="0.2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11" t="s">
        <v>8314</v>
      </c>
      <c r="P1038" t="s">
        <v>8315</v>
      </c>
      <c r="Q1038">
        <f t="shared" si="64"/>
        <v>114</v>
      </c>
      <c r="R1038">
        <f t="shared" si="65"/>
        <v>64.91</v>
      </c>
      <c r="S1038" s="15">
        <f t="shared" si="66"/>
        <v>42506.760405092587</v>
      </c>
      <c r="T1038" s="15">
        <f t="shared" si="67"/>
        <v>42536.760405092587</v>
      </c>
    </row>
    <row r="1039" spans="1:20" ht="45" hidden="1" x14ac:dyDescent="0.2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11" t="s">
        <v>8314</v>
      </c>
      <c r="P1039" t="s">
        <v>8315</v>
      </c>
      <c r="Q1039">
        <f t="shared" si="64"/>
        <v>114</v>
      </c>
      <c r="R1039">
        <f t="shared" si="65"/>
        <v>56.83</v>
      </c>
      <c r="S1039" s="15">
        <f t="shared" si="66"/>
        <v>42581.397546296299</v>
      </c>
      <c r="T1039" s="15">
        <f t="shared" si="67"/>
        <v>42638.958333333328</v>
      </c>
    </row>
    <row r="1040" spans="1:20" ht="45" hidden="1" x14ac:dyDescent="0.2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11" t="s">
        <v>8314</v>
      </c>
      <c r="P1040" t="s">
        <v>8315</v>
      </c>
      <c r="Q1040">
        <f t="shared" si="64"/>
        <v>114</v>
      </c>
      <c r="R1040">
        <f t="shared" si="65"/>
        <v>119.18</v>
      </c>
      <c r="S1040" s="15">
        <f t="shared" si="66"/>
        <v>42480.078715277778</v>
      </c>
      <c r="T1040" s="15">
        <f t="shared" si="67"/>
        <v>42504.165972222225</v>
      </c>
    </row>
    <row r="1041" spans="1:20" ht="45" hidden="1" x14ac:dyDescent="0.2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11" t="s">
        <v>8314</v>
      </c>
      <c r="P1041" t="s">
        <v>8315</v>
      </c>
      <c r="Q1041">
        <f t="shared" si="64"/>
        <v>114</v>
      </c>
      <c r="R1041">
        <f t="shared" si="65"/>
        <v>87.96</v>
      </c>
      <c r="S1041" s="15">
        <f t="shared" si="66"/>
        <v>41976.331979166673</v>
      </c>
      <c r="T1041" s="15">
        <f t="shared" si="67"/>
        <v>42004.291666666672</v>
      </c>
    </row>
    <row r="1042" spans="1:20" ht="45" hidden="1" x14ac:dyDescent="0.2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11" t="s">
        <v>8314</v>
      </c>
      <c r="P1042" t="s">
        <v>8315</v>
      </c>
      <c r="Q1042">
        <f t="shared" si="64"/>
        <v>114</v>
      </c>
      <c r="R1042">
        <f t="shared" si="65"/>
        <v>37.96</v>
      </c>
      <c r="S1042" s="15">
        <f t="shared" si="66"/>
        <v>42026.176180555558</v>
      </c>
      <c r="T1042" s="15">
        <f t="shared" si="67"/>
        <v>42064.207638888889</v>
      </c>
    </row>
    <row r="1043" spans="1:20" ht="45" hidden="1" x14ac:dyDescent="0.2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11" t="s">
        <v>8314</v>
      </c>
      <c r="P1043" t="s">
        <v>8315</v>
      </c>
      <c r="Q1043">
        <f t="shared" si="64"/>
        <v>114</v>
      </c>
      <c r="R1043">
        <f t="shared" si="65"/>
        <v>39.869999999999997</v>
      </c>
      <c r="S1043" s="15">
        <f t="shared" si="66"/>
        <v>41914.295104166667</v>
      </c>
      <c r="T1043" s="15">
        <f t="shared" si="67"/>
        <v>41948.536111111112</v>
      </c>
    </row>
    <row r="1044" spans="1:20" ht="30" hidden="1" x14ac:dyDescent="0.2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11" t="s">
        <v>8314</v>
      </c>
      <c r="P1044" t="s">
        <v>8315</v>
      </c>
      <c r="Q1044">
        <f t="shared" si="64"/>
        <v>114</v>
      </c>
      <c r="R1044">
        <f t="shared" si="65"/>
        <v>27.14</v>
      </c>
      <c r="S1044" s="15">
        <f t="shared" si="66"/>
        <v>41779.724224537036</v>
      </c>
      <c r="T1044" s="15">
        <f t="shared" si="67"/>
        <v>41805.666666666664</v>
      </c>
    </row>
    <row r="1045" spans="1:20" ht="60" hidden="1" x14ac:dyDescent="0.2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11" t="s">
        <v>8317</v>
      </c>
      <c r="P1045" t="s">
        <v>8318</v>
      </c>
      <c r="Q1045">
        <f t="shared" si="64"/>
        <v>113</v>
      </c>
      <c r="R1045">
        <f t="shared" si="65"/>
        <v>19.47</v>
      </c>
      <c r="S1045" s="15">
        <f t="shared" si="66"/>
        <v>42360.487210648149</v>
      </c>
      <c r="T1045" s="15">
        <f t="shared" si="67"/>
        <v>42390.487210648149</v>
      </c>
    </row>
    <row r="1046" spans="1:20" ht="45" hidden="1" x14ac:dyDescent="0.2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11" t="s">
        <v>8317</v>
      </c>
      <c r="P1046" t="s">
        <v>8318</v>
      </c>
      <c r="Q1046">
        <f t="shared" si="64"/>
        <v>113</v>
      </c>
      <c r="R1046">
        <f t="shared" si="65"/>
        <v>144.91</v>
      </c>
      <c r="S1046" s="15">
        <f t="shared" si="66"/>
        <v>40723.053657407407</v>
      </c>
      <c r="T1046" s="15">
        <f t="shared" si="67"/>
        <v>40753.053657407407</v>
      </c>
    </row>
    <row r="1047" spans="1:20" ht="60" hidden="1" x14ac:dyDescent="0.2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11" t="s">
        <v>8317</v>
      </c>
      <c r="P1047" t="s">
        <v>8329</v>
      </c>
      <c r="Q1047">
        <f t="shared" si="64"/>
        <v>113</v>
      </c>
      <c r="R1047">
        <f t="shared" si="65"/>
        <v>109.04</v>
      </c>
      <c r="S1047" s="15">
        <f t="shared" si="66"/>
        <v>41949.697962962964</v>
      </c>
      <c r="T1047" s="15">
        <f t="shared" si="67"/>
        <v>41994.697962962964</v>
      </c>
    </row>
    <row r="1048" spans="1:20" ht="45" hidden="1" x14ac:dyDescent="0.2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11" t="s">
        <v>8317</v>
      </c>
      <c r="P1048" t="s">
        <v>8329</v>
      </c>
      <c r="Q1048">
        <f t="shared" si="64"/>
        <v>113</v>
      </c>
      <c r="R1048">
        <f t="shared" si="65"/>
        <v>73.02</v>
      </c>
      <c r="S1048" s="15">
        <f t="shared" si="66"/>
        <v>40862.492939814816</v>
      </c>
      <c r="T1048" s="15">
        <f t="shared" si="67"/>
        <v>40897.492939814816</v>
      </c>
    </row>
    <row r="1049" spans="1:20" ht="60" hidden="1" x14ac:dyDescent="0.2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11" t="s">
        <v>8317</v>
      </c>
      <c r="P1049" t="s">
        <v>8329</v>
      </c>
      <c r="Q1049">
        <f t="shared" si="64"/>
        <v>113</v>
      </c>
      <c r="R1049">
        <f t="shared" si="65"/>
        <v>48.05</v>
      </c>
      <c r="S1049" s="15">
        <f t="shared" si="66"/>
        <v>40332.923842592594</v>
      </c>
      <c r="T1049" s="15">
        <f t="shared" si="67"/>
        <v>40412.736111111109</v>
      </c>
    </row>
    <row r="1050" spans="1:20" ht="60" hidden="1" x14ac:dyDescent="0.2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11" t="s">
        <v>8317</v>
      </c>
      <c r="P1050" t="s">
        <v>8329</v>
      </c>
      <c r="Q1050">
        <f t="shared" si="64"/>
        <v>113</v>
      </c>
      <c r="R1050">
        <f t="shared" si="65"/>
        <v>110.47</v>
      </c>
      <c r="S1050" s="15">
        <f t="shared" si="66"/>
        <v>40123.83829861111</v>
      </c>
      <c r="T1050" s="15">
        <f t="shared" si="67"/>
        <v>40211.332638888889</v>
      </c>
    </row>
    <row r="1051" spans="1:20" ht="45" hidden="1" x14ac:dyDescent="0.2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11" t="s">
        <v>8317</v>
      </c>
      <c r="P1051" t="s">
        <v>8329</v>
      </c>
      <c r="Q1051">
        <f t="shared" si="64"/>
        <v>113</v>
      </c>
      <c r="R1051">
        <f t="shared" si="65"/>
        <v>147.16999999999999</v>
      </c>
      <c r="S1051" s="15">
        <f t="shared" si="66"/>
        <v>42775.314884259264</v>
      </c>
      <c r="T1051" s="15">
        <f t="shared" si="67"/>
        <v>42808.956250000003</v>
      </c>
    </row>
    <row r="1052" spans="1:20" ht="60" hidden="1" x14ac:dyDescent="0.2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11" t="s">
        <v>8317</v>
      </c>
      <c r="P1052" t="s">
        <v>8329</v>
      </c>
      <c r="Q1052">
        <f t="shared" si="64"/>
        <v>113</v>
      </c>
      <c r="R1052">
        <f t="shared" si="65"/>
        <v>203.63</v>
      </c>
      <c r="S1052" s="15">
        <f t="shared" si="66"/>
        <v>42263.680289351847</v>
      </c>
      <c r="T1052" s="15">
        <f t="shared" si="67"/>
        <v>42305.333333333328</v>
      </c>
    </row>
    <row r="1053" spans="1:20" ht="30" hidden="1" x14ac:dyDescent="0.2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11" t="s">
        <v>8311</v>
      </c>
      <c r="P1053" t="s">
        <v>8312</v>
      </c>
      <c r="Q1053">
        <f t="shared" si="64"/>
        <v>113</v>
      </c>
      <c r="R1053">
        <f t="shared" si="65"/>
        <v>66.47</v>
      </c>
      <c r="S1053" s="15">
        <f t="shared" si="66"/>
        <v>41321.339583333334</v>
      </c>
      <c r="T1053" s="15">
        <f t="shared" si="67"/>
        <v>41328.339583333334</v>
      </c>
    </row>
    <row r="1054" spans="1:20" ht="60" hidden="1" x14ac:dyDescent="0.2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11" t="s">
        <v>8311</v>
      </c>
      <c r="P1054" t="s">
        <v>8319</v>
      </c>
      <c r="Q1054">
        <f t="shared" si="64"/>
        <v>113</v>
      </c>
      <c r="R1054">
        <f t="shared" si="65"/>
        <v>12.53</v>
      </c>
      <c r="S1054" s="15">
        <f t="shared" si="66"/>
        <v>41596.913437499999</v>
      </c>
      <c r="T1054" s="15">
        <f t="shared" si="67"/>
        <v>41625.5</v>
      </c>
    </row>
    <row r="1055" spans="1:20" ht="45" hidden="1" x14ac:dyDescent="0.2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11" t="s">
        <v>8311</v>
      </c>
      <c r="P1055" t="s">
        <v>8319</v>
      </c>
      <c r="Q1055">
        <f t="shared" si="64"/>
        <v>113</v>
      </c>
      <c r="R1055">
        <f t="shared" si="65"/>
        <v>39.18</v>
      </c>
      <c r="S1055" s="15">
        <f t="shared" si="66"/>
        <v>41034.656597222223</v>
      </c>
      <c r="T1055" s="15">
        <f t="shared" si="67"/>
        <v>41064.656597222223</v>
      </c>
    </row>
    <row r="1056" spans="1:20" ht="45" hidden="1" x14ac:dyDescent="0.2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11" t="s">
        <v>8307</v>
      </c>
      <c r="P1056" t="s">
        <v>8308</v>
      </c>
      <c r="Q1056">
        <f t="shared" si="64"/>
        <v>113</v>
      </c>
      <c r="R1056">
        <f t="shared" si="65"/>
        <v>50.22</v>
      </c>
      <c r="S1056" s="15">
        <f t="shared" si="66"/>
        <v>40765.876886574071</v>
      </c>
      <c r="T1056" s="15">
        <f t="shared" si="67"/>
        <v>40795.876886574071</v>
      </c>
    </row>
    <row r="1057" spans="1:20" ht="60" hidden="1" x14ac:dyDescent="0.2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11" t="s">
        <v>8311</v>
      </c>
      <c r="P1057" t="s">
        <v>8328</v>
      </c>
      <c r="Q1057">
        <f t="shared" si="64"/>
        <v>113</v>
      </c>
      <c r="R1057">
        <f t="shared" si="65"/>
        <v>34</v>
      </c>
      <c r="S1057" s="15">
        <f t="shared" si="66"/>
        <v>41034.72216435185</v>
      </c>
      <c r="T1057" s="15">
        <f t="shared" si="67"/>
        <v>41064.72216435185</v>
      </c>
    </row>
    <row r="1058" spans="1:20" ht="60" hidden="1" x14ac:dyDescent="0.2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11" t="s">
        <v>8311</v>
      </c>
      <c r="P1058" t="s">
        <v>8328</v>
      </c>
      <c r="Q1058">
        <f t="shared" si="64"/>
        <v>113</v>
      </c>
      <c r="R1058">
        <f t="shared" si="65"/>
        <v>51.48</v>
      </c>
      <c r="S1058" s="15">
        <f t="shared" si="66"/>
        <v>40892.149467592593</v>
      </c>
      <c r="T1058" s="15">
        <f t="shared" si="67"/>
        <v>40952.149467592593</v>
      </c>
    </row>
    <row r="1059" spans="1:20" ht="60" hidden="1" x14ac:dyDescent="0.2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11" t="s">
        <v>8309</v>
      </c>
      <c r="P1059" t="s">
        <v>8310</v>
      </c>
      <c r="Q1059">
        <f t="shared" si="64"/>
        <v>113</v>
      </c>
      <c r="R1059">
        <f t="shared" si="65"/>
        <v>107.32</v>
      </c>
      <c r="S1059" s="15">
        <f t="shared" si="66"/>
        <v>42296.631331018521</v>
      </c>
      <c r="T1059" s="15">
        <f t="shared" si="67"/>
        <v>42326.672997685186</v>
      </c>
    </row>
    <row r="1060" spans="1:20" ht="60" hidden="1" x14ac:dyDescent="0.2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11" t="s">
        <v>8311</v>
      </c>
      <c r="P1060" t="s">
        <v>8328</v>
      </c>
      <c r="Q1060">
        <f t="shared" si="64"/>
        <v>113</v>
      </c>
      <c r="R1060">
        <f t="shared" si="65"/>
        <v>47.54</v>
      </c>
      <c r="S1060" s="15">
        <f t="shared" si="66"/>
        <v>40999.645925925928</v>
      </c>
      <c r="T1060" s="15">
        <f t="shared" si="67"/>
        <v>41029.645925925928</v>
      </c>
    </row>
    <row r="1061" spans="1:20" ht="45" hidden="1" x14ac:dyDescent="0.2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11" t="s">
        <v>8311</v>
      </c>
      <c r="P1061" t="s">
        <v>8328</v>
      </c>
      <c r="Q1061">
        <f t="shared" si="64"/>
        <v>113</v>
      </c>
      <c r="R1061">
        <f t="shared" si="65"/>
        <v>80.55</v>
      </c>
      <c r="S1061" s="15">
        <f t="shared" si="66"/>
        <v>40730.878912037035</v>
      </c>
      <c r="T1061" s="15">
        <f t="shared" si="67"/>
        <v>40760.878912037035</v>
      </c>
    </row>
    <row r="1062" spans="1:20" ht="45" hidden="1" x14ac:dyDescent="0.2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11" t="s">
        <v>8311</v>
      </c>
      <c r="P1062" t="s">
        <v>8328</v>
      </c>
      <c r="Q1062">
        <f t="shared" si="64"/>
        <v>113</v>
      </c>
      <c r="R1062">
        <f t="shared" si="65"/>
        <v>23.45</v>
      </c>
      <c r="S1062" s="15">
        <f t="shared" si="66"/>
        <v>41053.772858796299</v>
      </c>
      <c r="T1062" s="15">
        <f t="shared" si="67"/>
        <v>41083.772858796299</v>
      </c>
    </row>
    <row r="1063" spans="1:20" ht="45" hidden="1" x14ac:dyDescent="0.2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11" t="s">
        <v>8311</v>
      </c>
      <c r="P1063" t="s">
        <v>8333</v>
      </c>
      <c r="Q1063">
        <f t="shared" si="64"/>
        <v>113</v>
      </c>
      <c r="R1063">
        <f t="shared" si="65"/>
        <v>136.91</v>
      </c>
      <c r="S1063" s="15">
        <f t="shared" si="66"/>
        <v>41953.091134259259</v>
      </c>
      <c r="T1063" s="15">
        <f t="shared" si="67"/>
        <v>41981.207638888889</v>
      </c>
    </row>
    <row r="1064" spans="1:20" ht="45" hidden="1" x14ac:dyDescent="0.2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11" t="s">
        <v>8311</v>
      </c>
      <c r="P1064" t="s">
        <v>8333</v>
      </c>
      <c r="Q1064">
        <f t="shared" si="64"/>
        <v>113</v>
      </c>
      <c r="R1064">
        <f t="shared" si="65"/>
        <v>109.96</v>
      </c>
      <c r="S1064" s="15">
        <f t="shared" si="66"/>
        <v>41298.509965277779</v>
      </c>
      <c r="T1064" s="15">
        <f t="shared" si="67"/>
        <v>41329.207638888889</v>
      </c>
    </row>
    <row r="1065" spans="1:20" ht="45" hidden="1" x14ac:dyDescent="0.2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11" t="s">
        <v>8314</v>
      </c>
      <c r="P1065" t="s">
        <v>8315</v>
      </c>
      <c r="Q1065">
        <f t="shared" si="64"/>
        <v>113</v>
      </c>
      <c r="R1065">
        <f t="shared" si="65"/>
        <v>68.25</v>
      </c>
      <c r="S1065" s="15">
        <f t="shared" si="66"/>
        <v>42054.74418981481</v>
      </c>
      <c r="T1065" s="15">
        <f t="shared" si="67"/>
        <v>42100.166666666672</v>
      </c>
    </row>
    <row r="1066" spans="1:20" ht="60" hidden="1" x14ac:dyDescent="0.2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11" t="s">
        <v>8314</v>
      </c>
      <c r="P1066" t="s">
        <v>8327</v>
      </c>
      <c r="Q1066">
        <f t="shared" si="64"/>
        <v>113</v>
      </c>
      <c r="R1066">
        <f t="shared" si="65"/>
        <v>162.91</v>
      </c>
      <c r="S1066" s="15">
        <f t="shared" si="66"/>
        <v>41928.881064814814</v>
      </c>
      <c r="T1066" s="15">
        <f t="shared" si="67"/>
        <v>41958.922731481478</v>
      </c>
    </row>
    <row r="1067" spans="1:20" ht="60" hidden="1" x14ac:dyDescent="0.2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11" t="s">
        <v>8314</v>
      </c>
      <c r="P1067" t="s">
        <v>8327</v>
      </c>
      <c r="Q1067">
        <f t="shared" si="64"/>
        <v>113</v>
      </c>
      <c r="R1067">
        <f t="shared" si="65"/>
        <v>50.76</v>
      </c>
      <c r="S1067" s="15">
        <f t="shared" si="66"/>
        <v>41920.123611111114</v>
      </c>
      <c r="T1067" s="15">
        <f t="shared" si="67"/>
        <v>41948.208333333336</v>
      </c>
    </row>
    <row r="1068" spans="1:20" ht="75" hidden="1" x14ac:dyDescent="0.2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11" t="s">
        <v>8314</v>
      </c>
      <c r="P1068" t="s">
        <v>8327</v>
      </c>
      <c r="Q1068">
        <f t="shared" si="64"/>
        <v>113</v>
      </c>
      <c r="R1068">
        <f t="shared" si="65"/>
        <v>89.31</v>
      </c>
      <c r="S1068" s="15">
        <f t="shared" si="66"/>
        <v>42644.535358796296</v>
      </c>
      <c r="T1068" s="15">
        <f t="shared" si="67"/>
        <v>42675.165972222225</v>
      </c>
    </row>
    <row r="1069" spans="1:20" ht="60" hidden="1" x14ac:dyDescent="0.2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11" t="s">
        <v>8314</v>
      </c>
      <c r="P1069" t="s">
        <v>8315</v>
      </c>
      <c r="Q1069">
        <f t="shared" si="64"/>
        <v>113</v>
      </c>
      <c r="R1069">
        <f t="shared" si="65"/>
        <v>64.27</v>
      </c>
      <c r="S1069" s="15">
        <f t="shared" si="66"/>
        <v>40970.875671296293</v>
      </c>
      <c r="T1069" s="15">
        <f t="shared" si="67"/>
        <v>41000.834004629629</v>
      </c>
    </row>
    <row r="1070" spans="1:20" ht="60" hidden="1" x14ac:dyDescent="0.2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11" t="s">
        <v>8314</v>
      </c>
      <c r="P1070" t="s">
        <v>8315</v>
      </c>
      <c r="Q1070">
        <f t="shared" si="64"/>
        <v>113</v>
      </c>
      <c r="R1070">
        <f t="shared" si="65"/>
        <v>30</v>
      </c>
      <c r="S1070" s="15">
        <f t="shared" si="66"/>
        <v>42064.785613425927</v>
      </c>
      <c r="T1070" s="15">
        <f t="shared" si="67"/>
        <v>42099.743946759263</v>
      </c>
    </row>
    <row r="1071" spans="1:20" ht="60" hidden="1" x14ac:dyDescent="0.2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11" t="s">
        <v>8314</v>
      </c>
      <c r="P1071" t="s">
        <v>8315</v>
      </c>
      <c r="Q1071">
        <f t="shared" si="64"/>
        <v>113</v>
      </c>
      <c r="R1071">
        <f t="shared" si="65"/>
        <v>83.43</v>
      </c>
      <c r="S1071" s="15">
        <f t="shared" si="66"/>
        <v>41866.025347222225</v>
      </c>
      <c r="T1071" s="15">
        <f t="shared" si="67"/>
        <v>41883.665972222225</v>
      </c>
    </row>
    <row r="1072" spans="1:20" ht="60" hidden="1" x14ac:dyDescent="0.2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11" t="s">
        <v>8314</v>
      </c>
      <c r="P1072" t="s">
        <v>8315</v>
      </c>
      <c r="Q1072">
        <f t="shared" si="64"/>
        <v>113</v>
      </c>
      <c r="R1072">
        <f t="shared" si="65"/>
        <v>50.4</v>
      </c>
      <c r="S1072" s="15">
        <f t="shared" si="66"/>
        <v>42458.641724537039</v>
      </c>
      <c r="T1072" s="15">
        <f t="shared" si="67"/>
        <v>42488.641724537039</v>
      </c>
    </row>
    <row r="1073" spans="1:21" ht="45" hidden="1" x14ac:dyDescent="0.2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11" t="s">
        <v>8314</v>
      </c>
      <c r="P1073" t="s">
        <v>8315</v>
      </c>
      <c r="Q1073">
        <f t="shared" si="64"/>
        <v>113</v>
      </c>
      <c r="R1073">
        <f t="shared" si="65"/>
        <v>20</v>
      </c>
      <c r="S1073" s="15">
        <f t="shared" si="66"/>
        <v>41918.880833333329</v>
      </c>
      <c r="T1073" s="15">
        <f t="shared" si="67"/>
        <v>41946</v>
      </c>
    </row>
    <row r="1074" spans="1:21" ht="45" hidden="1" x14ac:dyDescent="0.2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11" t="s">
        <v>8314</v>
      </c>
      <c r="P1074" t="s">
        <v>8315</v>
      </c>
      <c r="Q1074">
        <f t="shared" si="64"/>
        <v>113</v>
      </c>
      <c r="R1074">
        <f t="shared" si="65"/>
        <v>39.6</v>
      </c>
      <c r="S1074" s="15">
        <f t="shared" si="66"/>
        <v>42053.916921296302</v>
      </c>
      <c r="T1074" s="15">
        <f t="shared" si="67"/>
        <v>42079.875</v>
      </c>
    </row>
    <row r="1075" spans="1:21" ht="60" hidden="1" x14ac:dyDescent="0.2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11" t="s">
        <v>8314</v>
      </c>
      <c r="P1075" t="s">
        <v>8315</v>
      </c>
      <c r="Q1075">
        <f t="shared" si="64"/>
        <v>113</v>
      </c>
      <c r="R1075">
        <f t="shared" si="65"/>
        <v>78.260000000000005</v>
      </c>
      <c r="S1075" s="15">
        <f t="shared" si="66"/>
        <v>41753.635775462964</v>
      </c>
      <c r="T1075" s="15">
        <f t="shared" si="67"/>
        <v>41783.875</v>
      </c>
    </row>
    <row r="1076" spans="1:21" ht="45" hidden="1" x14ac:dyDescent="0.2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11" t="s">
        <v>8314</v>
      </c>
      <c r="P1076" t="s">
        <v>8315</v>
      </c>
      <c r="Q1076">
        <f t="shared" si="64"/>
        <v>113</v>
      </c>
      <c r="R1076">
        <f t="shared" si="65"/>
        <v>107</v>
      </c>
      <c r="S1076" s="15">
        <f t="shared" si="66"/>
        <v>42016.050451388888</v>
      </c>
      <c r="T1076" s="15">
        <f t="shared" si="67"/>
        <v>42046.708333333328</v>
      </c>
    </row>
    <row r="1077" spans="1:21" ht="60" hidden="1" x14ac:dyDescent="0.2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11" t="s">
        <v>8314</v>
      </c>
      <c r="P1077" t="s">
        <v>8315</v>
      </c>
      <c r="Q1077">
        <f t="shared" si="64"/>
        <v>113</v>
      </c>
      <c r="R1077">
        <f t="shared" si="65"/>
        <v>49.06</v>
      </c>
      <c r="S1077" s="15">
        <f t="shared" si="66"/>
        <v>42483.015694444446</v>
      </c>
      <c r="T1077" s="15">
        <f t="shared" si="67"/>
        <v>42489.290972222225</v>
      </c>
    </row>
    <row r="1078" spans="1:21" ht="60" hidden="1" x14ac:dyDescent="0.2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11" t="s">
        <v>8314</v>
      </c>
      <c r="P1078" t="s">
        <v>8315</v>
      </c>
      <c r="Q1078">
        <f t="shared" si="64"/>
        <v>113</v>
      </c>
      <c r="R1078">
        <f t="shared" si="65"/>
        <v>66.47</v>
      </c>
      <c r="S1078" s="15">
        <f t="shared" si="66"/>
        <v>42661.132245370376</v>
      </c>
      <c r="T1078" s="15">
        <f t="shared" si="67"/>
        <v>42693.916666666672</v>
      </c>
    </row>
    <row r="1079" spans="1:21" ht="45" hidden="1" x14ac:dyDescent="0.2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11" t="s">
        <v>8314</v>
      </c>
      <c r="P1079" t="s">
        <v>8315</v>
      </c>
      <c r="Q1079">
        <f t="shared" si="64"/>
        <v>113</v>
      </c>
      <c r="R1079">
        <f t="shared" si="65"/>
        <v>99.5</v>
      </c>
      <c r="S1079" s="15">
        <f t="shared" si="66"/>
        <v>42627.454097222217</v>
      </c>
      <c r="T1079" s="15">
        <f t="shared" si="67"/>
        <v>42648.454097222217</v>
      </c>
    </row>
    <row r="1080" spans="1:21" ht="60" hidden="1" x14ac:dyDescent="0.2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11" t="s">
        <v>8314</v>
      </c>
      <c r="P1080" t="s">
        <v>8335</v>
      </c>
      <c r="Q1080">
        <f t="shared" si="64"/>
        <v>113</v>
      </c>
      <c r="R1080">
        <f t="shared" si="65"/>
        <v>37.67</v>
      </c>
      <c r="S1080" s="15">
        <f t="shared" si="66"/>
        <v>42619.802488425921</v>
      </c>
      <c r="T1080" s="15">
        <f t="shared" si="67"/>
        <v>42659.875</v>
      </c>
      <c r="U1080">
        <f>YEAR(T1080)</f>
        <v>2016</v>
      </c>
    </row>
    <row r="1081" spans="1:21" ht="60" hidden="1" x14ac:dyDescent="0.2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11" t="s">
        <v>8314</v>
      </c>
      <c r="P1081" t="s">
        <v>8335</v>
      </c>
      <c r="Q1081">
        <f t="shared" si="64"/>
        <v>113</v>
      </c>
      <c r="R1081">
        <f t="shared" si="65"/>
        <v>74.22</v>
      </c>
      <c r="S1081" s="15">
        <f t="shared" si="66"/>
        <v>41820.776412037041</v>
      </c>
      <c r="T1081" s="15">
        <f t="shared" si="67"/>
        <v>41850.776412037041</v>
      </c>
    </row>
    <row r="1082" spans="1:21" ht="45" hidden="1" x14ac:dyDescent="0.2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11" t="s">
        <v>8314</v>
      </c>
      <c r="P1082" t="s">
        <v>8315</v>
      </c>
      <c r="Q1082">
        <f t="shared" si="64"/>
        <v>113</v>
      </c>
      <c r="R1082">
        <f t="shared" si="65"/>
        <v>64.290000000000006</v>
      </c>
      <c r="S1082" s="15">
        <f t="shared" si="66"/>
        <v>42553.926527777774</v>
      </c>
      <c r="T1082" s="15">
        <f t="shared" si="67"/>
        <v>42585.172916666663</v>
      </c>
    </row>
    <row r="1083" spans="1:21" ht="45" hidden="1" x14ac:dyDescent="0.2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11" t="s">
        <v>8317</v>
      </c>
      <c r="P1083" t="s">
        <v>8331</v>
      </c>
      <c r="Q1083">
        <f t="shared" si="64"/>
        <v>112</v>
      </c>
      <c r="R1083">
        <f t="shared" si="65"/>
        <v>148.97</v>
      </c>
      <c r="S1083" s="15">
        <f t="shared" si="66"/>
        <v>41929.164733796293</v>
      </c>
      <c r="T1083" s="15">
        <f t="shared" si="67"/>
        <v>41959.206400462965</v>
      </c>
    </row>
    <row r="1084" spans="1:21" ht="60" hidden="1" x14ac:dyDescent="0.2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11" t="s">
        <v>8317</v>
      </c>
      <c r="P1084" t="s">
        <v>8329</v>
      </c>
      <c r="Q1084">
        <f t="shared" si="64"/>
        <v>112</v>
      </c>
      <c r="R1084">
        <f t="shared" si="65"/>
        <v>61.3</v>
      </c>
      <c r="S1084" s="15">
        <f t="shared" si="66"/>
        <v>41348.877685185187</v>
      </c>
      <c r="T1084" s="15">
        <f t="shared" si="67"/>
        <v>41378.877685185187</v>
      </c>
    </row>
    <row r="1085" spans="1:21" ht="60" hidden="1" x14ac:dyDescent="0.2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11" t="s">
        <v>8317</v>
      </c>
      <c r="P1085" t="s">
        <v>8329</v>
      </c>
      <c r="Q1085">
        <f t="shared" si="64"/>
        <v>112</v>
      </c>
      <c r="R1085">
        <f t="shared" si="65"/>
        <v>117.77</v>
      </c>
      <c r="S1085" s="15">
        <f t="shared" si="66"/>
        <v>42292.495474537034</v>
      </c>
      <c r="T1085" s="15">
        <f t="shared" si="67"/>
        <v>42322.537141203706</v>
      </c>
    </row>
    <row r="1086" spans="1:21" ht="60" hidden="1" x14ac:dyDescent="0.2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11" t="s">
        <v>8317</v>
      </c>
      <c r="P1086" t="s">
        <v>8329</v>
      </c>
      <c r="Q1086">
        <f t="shared" si="64"/>
        <v>112</v>
      </c>
      <c r="R1086">
        <f t="shared" si="65"/>
        <v>40.4</v>
      </c>
      <c r="S1086" s="15">
        <f t="shared" si="66"/>
        <v>42370.571851851855</v>
      </c>
      <c r="T1086" s="15">
        <f t="shared" si="67"/>
        <v>42394.994444444441</v>
      </c>
    </row>
    <row r="1087" spans="1:21" ht="60" hidden="1" x14ac:dyDescent="0.2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11" t="s">
        <v>8317</v>
      </c>
      <c r="P1087" t="s">
        <v>8329</v>
      </c>
      <c r="Q1087">
        <f t="shared" si="64"/>
        <v>112</v>
      </c>
      <c r="R1087">
        <f t="shared" si="65"/>
        <v>58.54</v>
      </c>
      <c r="S1087" s="15">
        <f t="shared" si="66"/>
        <v>41980.781793981485</v>
      </c>
      <c r="T1087" s="15">
        <f t="shared" si="67"/>
        <v>42010.781793981485</v>
      </c>
    </row>
    <row r="1088" spans="1:21" ht="60" hidden="1" x14ac:dyDescent="0.2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11" t="s">
        <v>8317</v>
      </c>
      <c r="P1088" t="s">
        <v>8329</v>
      </c>
      <c r="Q1088">
        <f t="shared" si="64"/>
        <v>112</v>
      </c>
      <c r="R1088">
        <f t="shared" si="65"/>
        <v>105.18</v>
      </c>
      <c r="S1088" s="15">
        <f t="shared" si="66"/>
        <v>42417.818078703705</v>
      </c>
      <c r="T1088" s="15">
        <f t="shared" si="67"/>
        <v>42477.776412037041</v>
      </c>
    </row>
    <row r="1089" spans="1:20" ht="45" hidden="1" x14ac:dyDescent="0.2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11" t="s">
        <v>8317</v>
      </c>
      <c r="P1089" t="s">
        <v>8329</v>
      </c>
      <c r="Q1089">
        <f t="shared" si="64"/>
        <v>112</v>
      </c>
      <c r="R1089">
        <f t="shared" si="65"/>
        <v>181.13</v>
      </c>
      <c r="S1089" s="15">
        <f t="shared" si="66"/>
        <v>41745.635960648149</v>
      </c>
      <c r="T1089" s="15">
        <f t="shared" si="67"/>
        <v>41776.145833333336</v>
      </c>
    </row>
    <row r="1090" spans="1:20" ht="60" hidden="1" x14ac:dyDescent="0.2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11" t="s">
        <v>8307</v>
      </c>
      <c r="P1090" t="s">
        <v>8313</v>
      </c>
      <c r="Q1090">
        <f t="shared" ref="Q1090:Q1153" si="68">ROUND(E1090/D1090*100,0)</f>
        <v>112</v>
      </c>
      <c r="R1090">
        <f t="shared" ref="R1090:R1153" si="69">IFERROR(ROUND(E1090/L1090,2),0)</f>
        <v>35.130000000000003</v>
      </c>
      <c r="S1090" s="15">
        <f t="shared" si="66"/>
        <v>41932.036851851852</v>
      </c>
      <c r="T1090" s="15">
        <f t="shared" si="67"/>
        <v>41992.078518518523</v>
      </c>
    </row>
    <row r="1091" spans="1:20" ht="60" hidden="1" x14ac:dyDescent="0.2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11" t="s">
        <v>8320</v>
      </c>
      <c r="P1091" t="s">
        <v>8330</v>
      </c>
      <c r="Q1091">
        <f t="shared" si="68"/>
        <v>112</v>
      </c>
      <c r="R1091">
        <f t="shared" si="69"/>
        <v>53.19</v>
      </c>
      <c r="S1091" s="15">
        <f t="shared" ref="S1091:S1154" si="70">(((J1091/60)/60)/24)+DATE(1970,1,1)</f>
        <v>42639.421493055561</v>
      </c>
      <c r="T1091" s="15">
        <f t="shared" ref="T1091:T1154" si="71">(((I1091/60)/60)/24)+DATE(1970,1,1)</f>
        <v>42659.458333333328</v>
      </c>
    </row>
    <row r="1092" spans="1:20" ht="60" hidden="1" x14ac:dyDescent="0.2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11" t="s">
        <v>8311</v>
      </c>
      <c r="P1092" t="s">
        <v>8312</v>
      </c>
      <c r="Q1092">
        <f t="shared" si="68"/>
        <v>112</v>
      </c>
      <c r="R1092">
        <f t="shared" si="69"/>
        <v>85.05</v>
      </c>
      <c r="S1092" s="15">
        <f t="shared" si="70"/>
        <v>40963.613032407404</v>
      </c>
      <c r="T1092" s="15">
        <f t="shared" si="71"/>
        <v>41006.207638888889</v>
      </c>
    </row>
    <row r="1093" spans="1:20" ht="45" hidden="1" x14ac:dyDescent="0.2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11" t="s">
        <v>8311</v>
      </c>
      <c r="P1093" t="s">
        <v>8312</v>
      </c>
      <c r="Q1093">
        <f t="shared" si="68"/>
        <v>112</v>
      </c>
      <c r="R1093">
        <f t="shared" si="69"/>
        <v>43.73</v>
      </c>
      <c r="S1093" s="15">
        <f t="shared" si="70"/>
        <v>40695.795370370368</v>
      </c>
      <c r="T1093" s="15">
        <f t="shared" si="71"/>
        <v>40725.795370370368</v>
      </c>
    </row>
    <row r="1094" spans="1:20" ht="45" hidden="1" x14ac:dyDescent="0.2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11" t="s">
        <v>8311</v>
      </c>
      <c r="P1094" t="s">
        <v>8324</v>
      </c>
      <c r="Q1094">
        <f t="shared" si="68"/>
        <v>112</v>
      </c>
      <c r="R1094">
        <f t="shared" si="69"/>
        <v>79.260000000000005</v>
      </c>
      <c r="S1094" s="15">
        <f t="shared" si="70"/>
        <v>42044.711886574078</v>
      </c>
      <c r="T1094" s="15">
        <f t="shared" si="71"/>
        <v>42098.915972222225</v>
      </c>
    </row>
    <row r="1095" spans="1:20" ht="45" hidden="1" x14ac:dyDescent="0.2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11" t="s">
        <v>8311</v>
      </c>
      <c r="P1095" t="s">
        <v>8324</v>
      </c>
      <c r="Q1095">
        <f t="shared" si="68"/>
        <v>112</v>
      </c>
      <c r="R1095">
        <f t="shared" si="69"/>
        <v>23.96</v>
      </c>
      <c r="S1095" s="15">
        <f t="shared" si="70"/>
        <v>41249.448958333334</v>
      </c>
      <c r="T1095" s="15">
        <f t="shared" si="71"/>
        <v>41281.333333333336</v>
      </c>
    </row>
    <row r="1096" spans="1:20" ht="45" hidden="1" x14ac:dyDescent="0.2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11" t="s">
        <v>8322</v>
      </c>
      <c r="P1096" t="s">
        <v>8323</v>
      </c>
      <c r="Q1096">
        <f t="shared" si="68"/>
        <v>112</v>
      </c>
      <c r="R1096">
        <f t="shared" si="69"/>
        <v>116.21</v>
      </c>
      <c r="S1096" s="15">
        <f t="shared" si="70"/>
        <v>42654.177187499998</v>
      </c>
      <c r="T1096" s="15">
        <f t="shared" si="71"/>
        <v>42684.218854166669</v>
      </c>
    </row>
    <row r="1097" spans="1:20" ht="45" x14ac:dyDescent="0.2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11" t="s">
        <v>8307</v>
      </c>
      <c r="P1097" t="s">
        <v>8313</v>
      </c>
      <c r="Q1097">
        <f t="shared" si="68"/>
        <v>112</v>
      </c>
      <c r="R1097">
        <f t="shared" si="69"/>
        <v>367.97</v>
      </c>
      <c r="S1097" s="15">
        <f t="shared" si="70"/>
        <v>42257.882731481484</v>
      </c>
      <c r="T1097" s="15">
        <f t="shared" si="71"/>
        <v>42292.882731481484</v>
      </c>
    </row>
    <row r="1098" spans="1:20" ht="45" hidden="1" x14ac:dyDescent="0.2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11" t="s">
        <v>8320</v>
      </c>
      <c r="P1098" t="s">
        <v>8330</v>
      </c>
      <c r="Q1098">
        <f t="shared" si="68"/>
        <v>112</v>
      </c>
      <c r="R1098">
        <f t="shared" si="69"/>
        <v>68.37</v>
      </c>
      <c r="S1098" s="15">
        <f t="shared" si="70"/>
        <v>40689.570868055554</v>
      </c>
      <c r="T1098" s="15">
        <f t="shared" si="71"/>
        <v>40719.570868055554</v>
      </c>
    </row>
    <row r="1099" spans="1:20" ht="30" hidden="1" x14ac:dyDescent="0.2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11" t="s">
        <v>8311</v>
      </c>
      <c r="P1099" t="s">
        <v>8312</v>
      </c>
      <c r="Q1099">
        <f t="shared" si="68"/>
        <v>112</v>
      </c>
      <c r="R1099">
        <f t="shared" si="69"/>
        <v>73.91</v>
      </c>
      <c r="S1099" s="15">
        <f t="shared" si="70"/>
        <v>42130.491620370376</v>
      </c>
      <c r="T1099" s="15">
        <f t="shared" si="71"/>
        <v>42160.491620370376</v>
      </c>
    </row>
    <row r="1100" spans="1:20" ht="30" hidden="1" x14ac:dyDescent="0.2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11" t="s">
        <v>8311</v>
      </c>
      <c r="P1100" t="s">
        <v>8312</v>
      </c>
      <c r="Q1100">
        <f t="shared" si="68"/>
        <v>112</v>
      </c>
      <c r="R1100">
        <f t="shared" si="69"/>
        <v>47.76</v>
      </c>
      <c r="S1100" s="15">
        <f t="shared" si="70"/>
        <v>42719.90834490741</v>
      </c>
      <c r="T1100" s="15">
        <f t="shared" si="71"/>
        <v>42749.90834490741</v>
      </c>
    </row>
    <row r="1101" spans="1:20" ht="60" hidden="1" x14ac:dyDescent="0.2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11" t="s">
        <v>8320</v>
      </c>
      <c r="P1101" t="s">
        <v>8321</v>
      </c>
      <c r="Q1101">
        <f t="shared" si="68"/>
        <v>112</v>
      </c>
      <c r="R1101">
        <f t="shared" si="69"/>
        <v>44.32</v>
      </c>
      <c r="S1101" s="15">
        <f t="shared" si="70"/>
        <v>41500.727916666663</v>
      </c>
      <c r="T1101" s="15">
        <f t="shared" si="71"/>
        <v>41530.727916666663</v>
      </c>
    </row>
    <row r="1102" spans="1:20" ht="60" hidden="1" x14ac:dyDescent="0.2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11" t="s">
        <v>8322</v>
      </c>
      <c r="P1102" t="s">
        <v>8323</v>
      </c>
      <c r="Q1102">
        <f t="shared" si="68"/>
        <v>112</v>
      </c>
      <c r="R1102">
        <f t="shared" si="69"/>
        <v>75.98</v>
      </c>
      <c r="S1102" s="15">
        <f t="shared" si="70"/>
        <v>42296.583379629628</v>
      </c>
      <c r="T1102" s="15">
        <f t="shared" si="71"/>
        <v>42326.625046296293</v>
      </c>
    </row>
    <row r="1103" spans="1:20" ht="45" hidden="1" x14ac:dyDescent="0.2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11" t="s">
        <v>8311</v>
      </c>
      <c r="P1103" t="s">
        <v>8319</v>
      </c>
      <c r="Q1103">
        <f t="shared" si="68"/>
        <v>112</v>
      </c>
      <c r="R1103">
        <f t="shared" si="69"/>
        <v>159.52000000000001</v>
      </c>
      <c r="S1103" s="15">
        <f t="shared" si="70"/>
        <v>42416.407129629632</v>
      </c>
      <c r="T1103" s="15">
        <f t="shared" si="71"/>
        <v>42476.249305555553</v>
      </c>
    </row>
    <row r="1104" spans="1:20" ht="60" hidden="1" x14ac:dyDescent="0.2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11" t="s">
        <v>8311</v>
      </c>
      <c r="P1104" t="s">
        <v>8312</v>
      </c>
      <c r="Q1104">
        <f t="shared" si="68"/>
        <v>112</v>
      </c>
      <c r="R1104">
        <f t="shared" si="69"/>
        <v>87.1</v>
      </c>
      <c r="S1104" s="15">
        <f t="shared" si="70"/>
        <v>41813.766099537039</v>
      </c>
      <c r="T1104" s="15">
        <f t="shared" si="71"/>
        <v>41844.766099537039</v>
      </c>
    </row>
    <row r="1105" spans="1:20" ht="45" hidden="1" x14ac:dyDescent="0.2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11" t="s">
        <v>8311</v>
      </c>
      <c r="P1105" t="s">
        <v>8333</v>
      </c>
      <c r="Q1105">
        <f t="shared" si="68"/>
        <v>112</v>
      </c>
      <c r="R1105">
        <f t="shared" si="69"/>
        <v>60.15</v>
      </c>
      <c r="S1105" s="15">
        <f t="shared" si="70"/>
        <v>41524.858553240738</v>
      </c>
      <c r="T1105" s="15">
        <f t="shared" si="71"/>
        <v>41552.208333333336</v>
      </c>
    </row>
    <row r="1106" spans="1:20" ht="45" hidden="1" x14ac:dyDescent="0.2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11" t="s">
        <v>8307</v>
      </c>
      <c r="P1106" t="s">
        <v>8316</v>
      </c>
      <c r="Q1106">
        <f t="shared" si="68"/>
        <v>112</v>
      </c>
      <c r="R1106">
        <f t="shared" si="69"/>
        <v>56</v>
      </c>
      <c r="S1106" s="15">
        <f t="shared" si="70"/>
        <v>42128.628113425926</v>
      </c>
      <c r="T1106" s="15">
        <f t="shared" si="71"/>
        <v>42158.628113425926</v>
      </c>
    </row>
    <row r="1107" spans="1:20" ht="45" hidden="1" x14ac:dyDescent="0.2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11" t="s">
        <v>8314</v>
      </c>
      <c r="P1107" t="s">
        <v>8327</v>
      </c>
      <c r="Q1107">
        <f t="shared" si="68"/>
        <v>112</v>
      </c>
      <c r="R1107">
        <f t="shared" si="69"/>
        <v>149.44</v>
      </c>
      <c r="S1107" s="15">
        <f t="shared" si="70"/>
        <v>41899.294942129629</v>
      </c>
      <c r="T1107" s="15">
        <f t="shared" si="71"/>
        <v>41928.290972222225</v>
      </c>
    </row>
    <row r="1108" spans="1:20" ht="45" hidden="1" x14ac:dyDescent="0.2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11" t="s">
        <v>8314</v>
      </c>
      <c r="P1108" t="s">
        <v>8315</v>
      </c>
      <c r="Q1108">
        <f t="shared" si="68"/>
        <v>112</v>
      </c>
      <c r="R1108">
        <f t="shared" si="69"/>
        <v>44.25</v>
      </c>
      <c r="S1108" s="15">
        <f t="shared" si="70"/>
        <v>42185.267245370371</v>
      </c>
      <c r="T1108" s="15">
        <f t="shared" si="71"/>
        <v>42221.458333333328</v>
      </c>
    </row>
    <row r="1109" spans="1:20" ht="45" hidden="1" x14ac:dyDescent="0.2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11" t="s">
        <v>8314</v>
      </c>
      <c r="P1109" t="s">
        <v>8315</v>
      </c>
      <c r="Q1109">
        <f t="shared" si="68"/>
        <v>112</v>
      </c>
      <c r="R1109">
        <f t="shared" si="69"/>
        <v>31.62</v>
      </c>
      <c r="S1109" s="15">
        <f t="shared" si="70"/>
        <v>41789.080370370371</v>
      </c>
      <c r="T1109" s="15">
        <f t="shared" si="71"/>
        <v>41822.166666666664</v>
      </c>
    </row>
    <row r="1110" spans="1:20" ht="60" hidden="1" x14ac:dyDescent="0.2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11" t="s">
        <v>8314</v>
      </c>
      <c r="P1110" t="s">
        <v>8315</v>
      </c>
      <c r="Q1110">
        <f t="shared" si="68"/>
        <v>112</v>
      </c>
      <c r="R1110">
        <f t="shared" si="69"/>
        <v>39.81</v>
      </c>
      <c r="S1110" s="15">
        <f t="shared" si="70"/>
        <v>42156.510393518518</v>
      </c>
      <c r="T1110" s="15">
        <f t="shared" si="71"/>
        <v>42186.510393518518</v>
      </c>
    </row>
    <row r="1111" spans="1:20" ht="45" hidden="1" x14ac:dyDescent="0.2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11" t="s">
        <v>8314</v>
      </c>
      <c r="P1111" t="s">
        <v>8315</v>
      </c>
      <c r="Q1111">
        <f t="shared" si="68"/>
        <v>112</v>
      </c>
      <c r="R1111">
        <f t="shared" si="69"/>
        <v>41.24</v>
      </c>
      <c r="S1111" s="15">
        <f t="shared" si="70"/>
        <v>42284.516064814816</v>
      </c>
      <c r="T1111" s="15">
        <f t="shared" si="71"/>
        <v>42307.875</v>
      </c>
    </row>
    <row r="1112" spans="1:20" hidden="1" x14ac:dyDescent="0.2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11" t="s">
        <v>8314</v>
      </c>
      <c r="P1112" t="s">
        <v>8315</v>
      </c>
      <c r="Q1112">
        <f t="shared" si="68"/>
        <v>112</v>
      </c>
      <c r="R1112">
        <f t="shared" si="69"/>
        <v>69.19</v>
      </c>
      <c r="S1112" s="15">
        <f t="shared" si="70"/>
        <v>42762.942430555559</v>
      </c>
      <c r="T1112" s="15">
        <f t="shared" si="71"/>
        <v>42794.208333333328</v>
      </c>
    </row>
    <row r="1113" spans="1:20" ht="60" hidden="1" x14ac:dyDescent="0.2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11" t="s">
        <v>8314</v>
      </c>
      <c r="P1113" t="s">
        <v>8315</v>
      </c>
      <c r="Q1113">
        <f t="shared" si="68"/>
        <v>112</v>
      </c>
      <c r="R1113">
        <f t="shared" si="69"/>
        <v>65.17</v>
      </c>
      <c r="S1113" s="15">
        <f t="shared" si="70"/>
        <v>42524.782638888893</v>
      </c>
      <c r="T1113" s="15">
        <f t="shared" si="71"/>
        <v>42544.782638888893</v>
      </c>
    </row>
    <row r="1114" spans="1:20" ht="30" hidden="1" x14ac:dyDescent="0.2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11" t="s">
        <v>8314</v>
      </c>
      <c r="P1114" t="s">
        <v>8315</v>
      </c>
      <c r="Q1114">
        <f t="shared" si="68"/>
        <v>112</v>
      </c>
      <c r="R1114">
        <f t="shared" si="69"/>
        <v>11.67</v>
      </c>
      <c r="S1114" s="15">
        <f t="shared" si="70"/>
        <v>42378.478344907402</v>
      </c>
      <c r="T1114" s="15">
        <f t="shared" si="71"/>
        <v>42418.916666666672</v>
      </c>
    </row>
    <row r="1115" spans="1:20" ht="60" hidden="1" x14ac:dyDescent="0.2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11" t="s">
        <v>8314</v>
      </c>
      <c r="P1115" t="s">
        <v>8315</v>
      </c>
      <c r="Q1115">
        <f t="shared" si="68"/>
        <v>112</v>
      </c>
      <c r="R1115">
        <f t="shared" si="69"/>
        <v>58.95</v>
      </c>
      <c r="S1115" s="15">
        <f t="shared" si="70"/>
        <v>42572.61681712963</v>
      </c>
      <c r="T1115" s="15">
        <f t="shared" si="71"/>
        <v>42589.125</v>
      </c>
    </row>
    <row r="1116" spans="1:20" ht="60" hidden="1" x14ac:dyDescent="0.2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11" t="s">
        <v>8314</v>
      </c>
      <c r="P1116" t="s">
        <v>8315</v>
      </c>
      <c r="Q1116">
        <f t="shared" si="68"/>
        <v>112</v>
      </c>
      <c r="R1116">
        <f t="shared" si="69"/>
        <v>62.17</v>
      </c>
      <c r="S1116" s="15">
        <f t="shared" si="70"/>
        <v>42374.651504629626</v>
      </c>
      <c r="T1116" s="15">
        <f t="shared" si="71"/>
        <v>42384.651504629626</v>
      </c>
    </row>
    <row r="1117" spans="1:20" ht="60" hidden="1" x14ac:dyDescent="0.2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11" t="s">
        <v>8317</v>
      </c>
      <c r="P1117" t="s">
        <v>8318</v>
      </c>
      <c r="Q1117">
        <f t="shared" si="68"/>
        <v>111</v>
      </c>
      <c r="R1117">
        <f t="shared" si="69"/>
        <v>62.33</v>
      </c>
      <c r="S1117" s="15">
        <f t="shared" si="70"/>
        <v>40786.187789351854</v>
      </c>
      <c r="T1117" s="15">
        <f t="shared" si="71"/>
        <v>40818.290972222225</v>
      </c>
    </row>
    <row r="1118" spans="1:20" ht="60" hidden="1" x14ac:dyDescent="0.2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11" t="s">
        <v>8317</v>
      </c>
      <c r="P1118" t="s">
        <v>8318</v>
      </c>
      <c r="Q1118">
        <f t="shared" si="68"/>
        <v>111</v>
      </c>
      <c r="R1118">
        <f t="shared" si="69"/>
        <v>73.73</v>
      </c>
      <c r="S1118" s="15">
        <f t="shared" si="70"/>
        <v>41065.858067129629</v>
      </c>
      <c r="T1118" s="15">
        <f t="shared" si="71"/>
        <v>41093.875</v>
      </c>
    </row>
    <row r="1119" spans="1:20" ht="60" hidden="1" x14ac:dyDescent="0.2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11" t="s">
        <v>8317</v>
      </c>
      <c r="P1119" t="s">
        <v>8329</v>
      </c>
      <c r="Q1119">
        <f t="shared" si="68"/>
        <v>111</v>
      </c>
      <c r="R1119">
        <f t="shared" si="69"/>
        <v>95.78</v>
      </c>
      <c r="S1119" s="15">
        <f t="shared" si="70"/>
        <v>40267.245717592588</v>
      </c>
      <c r="T1119" s="15">
        <f t="shared" si="71"/>
        <v>40308.844444444447</v>
      </c>
    </row>
    <row r="1120" spans="1:20" ht="60" hidden="1" x14ac:dyDescent="0.2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11" t="s">
        <v>8317</v>
      </c>
      <c r="P1120" t="s">
        <v>8329</v>
      </c>
      <c r="Q1120">
        <f t="shared" si="68"/>
        <v>111</v>
      </c>
      <c r="R1120">
        <f t="shared" si="69"/>
        <v>50.18</v>
      </c>
      <c r="S1120" s="15">
        <f t="shared" si="70"/>
        <v>40809.15252314815</v>
      </c>
      <c r="T1120" s="15">
        <f t="shared" si="71"/>
        <v>40854.194189814814</v>
      </c>
    </row>
    <row r="1121" spans="1:20" hidden="1" x14ac:dyDescent="0.2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11" t="s">
        <v>8317</v>
      </c>
      <c r="P1121" t="s">
        <v>8329</v>
      </c>
      <c r="Q1121">
        <f t="shared" si="68"/>
        <v>111</v>
      </c>
      <c r="R1121">
        <f t="shared" si="69"/>
        <v>42.52</v>
      </c>
      <c r="S1121" s="15">
        <f t="shared" si="70"/>
        <v>41282.944456018515</v>
      </c>
      <c r="T1121" s="15">
        <f t="shared" si="71"/>
        <v>41312.944456018515</v>
      </c>
    </row>
    <row r="1122" spans="1:20" ht="60" hidden="1" x14ac:dyDescent="0.2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11" t="s">
        <v>8317</v>
      </c>
      <c r="P1122" t="s">
        <v>8329</v>
      </c>
      <c r="Q1122">
        <f t="shared" si="68"/>
        <v>111</v>
      </c>
      <c r="R1122">
        <f t="shared" si="69"/>
        <v>109.82</v>
      </c>
      <c r="S1122" s="15">
        <f t="shared" si="70"/>
        <v>41936.001226851848</v>
      </c>
      <c r="T1122" s="15">
        <f t="shared" si="71"/>
        <v>41966.042893518519</v>
      </c>
    </row>
    <row r="1123" spans="1:20" ht="60" hidden="1" x14ac:dyDescent="0.2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11" t="s">
        <v>8320</v>
      </c>
      <c r="P1123" t="s">
        <v>8330</v>
      </c>
      <c r="Q1123">
        <f t="shared" si="68"/>
        <v>111</v>
      </c>
      <c r="R1123">
        <f t="shared" si="69"/>
        <v>67.39</v>
      </c>
      <c r="S1123" s="15">
        <f t="shared" si="70"/>
        <v>41689.917962962965</v>
      </c>
      <c r="T1123" s="15">
        <f t="shared" si="71"/>
        <v>41719.876296296294</v>
      </c>
    </row>
    <row r="1124" spans="1:20" ht="30" hidden="1" x14ac:dyDescent="0.2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11" t="s">
        <v>8320</v>
      </c>
      <c r="P1124" t="s">
        <v>8330</v>
      </c>
      <c r="Q1124">
        <f t="shared" si="68"/>
        <v>111</v>
      </c>
      <c r="R1124">
        <f t="shared" si="69"/>
        <v>34.21</v>
      </c>
      <c r="S1124" s="15">
        <f t="shared" si="70"/>
        <v>41157.042928240742</v>
      </c>
      <c r="T1124" s="15">
        <f t="shared" si="71"/>
        <v>41175.165972222225</v>
      </c>
    </row>
    <row r="1125" spans="1:20" ht="60" hidden="1" x14ac:dyDescent="0.2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11" t="s">
        <v>8322</v>
      </c>
      <c r="P1125" t="s">
        <v>8323</v>
      </c>
      <c r="Q1125">
        <f t="shared" si="68"/>
        <v>111</v>
      </c>
      <c r="R1125">
        <f t="shared" si="69"/>
        <v>23.8</v>
      </c>
      <c r="S1125" s="15">
        <f t="shared" si="70"/>
        <v>42680.47555555556</v>
      </c>
      <c r="T1125" s="15">
        <f t="shared" si="71"/>
        <v>42708</v>
      </c>
    </row>
    <row r="1126" spans="1:20" ht="60" hidden="1" x14ac:dyDescent="0.2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11" t="s">
        <v>8311</v>
      </c>
      <c r="P1126" t="s">
        <v>8312</v>
      </c>
      <c r="Q1126">
        <f t="shared" si="68"/>
        <v>111</v>
      </c>
      <c r="R1126">
        <f t="shared" si="69"/>
        <v>73.36</v>
      </c>
      <c r="S1126" s="15">
        <f t="shared" si="70"/>
        <v>41682.099189814813</v>
      </c>
      <c r="T1126" s="15">
        <f t="shared" si="71"/>
        <v>41722.057523148149</v>
      </c>
    </row>
    <row r="1127" spans="1:20" ht="45" hidden="1" x14ac:dyDescent="0.2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11" t="s">
        <v>8311</v>
      </c>
      <c r="P1127" t="s">
        <v>8312</v>
      </c>
      <c r="Q1127">
        <f t="shared" si="68"/>
        <v>111</v>
      </c>
      <c r="R1127">
        <f t="shared" si="69"/>
        <v>127.98</v>
      </c>
      <c r="S1127" s="15">
        <f t="shared" si="70"/>
        <v>40513.757569444446</v>
      </c>
      <c r="T1127" s="15">
        <f t="shared" si="71"/>
        <v>40603.757569444446</v>
      </c>
    </row>
    <row r="1128" spans="1:20" ht="60" hidden="1" x14ac:dyDescent="0.2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11" t="s">
        <v>8311</v>
      </c>
      <c r="P1128" t="s">
        <v>8312</v>
      </c>
      <c r="Q1128">
        <f t="shared" si="68"/>
        <v>111</v>
      </c>
      <c r="R1128">
        <f t="shared" si="69"/>
        <v>104.73</v>
      </c>
      <c r="S1128" s="15">
        <f t="shared" si="70"/>
        <v>41463.743472222224</v>
      </c>
      <c r="T1128" s="15">
        <f t="shared" si="71"/>
        <v>41483.743472222224</v>
      </c>
    </row>
    <row r="1129" spans="1:20" ht="45" hidden="1" x14ac:dyDescent="0.2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11" t="s">
        <v>8311</v>
      </c>
      <c r="P1129" t="s">
        <v>8312</v>
      </c>
      <c r="Q1129">
        <f t="shared" si="68"/>
        <v>111</v>
      </c>
      <c r="R1129">
        <f t="shared" si="69"/>
        <v>63.62</v>
      </c>
      <c r="S1129" s="15">
        <f t="shared" si="70"/>
        <v>42146.190902777773</v>
      </c>
      <c r="T1129" s="15">
        <f t="shared" si="71"/>
        <v>42170.190902777773</v>
      </c>
    </row>
    <row r="1130" spans="1:20" ht="60" hidden="1" x14ac:dyDescent="0.2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11" t="s">
        <v>8320</v>
      </c>
      <c r="P1130" t="s">
        <v>8321</v>
      </c>
      <c r="Q1130">
        <f t="shared" si="68"/>
        <v>111</v>
      </c>
      <c r="R1130">
        <f t="shared" si="69"/>
        <v>90.5</v>
      </c>
      <c r="S1130" s="15">
        <f t="shared" si="70"/>
        <v>40840.615787037037</v>
      </c>
      <c r="T1130" s="15">
        <f t="shared" si="71"/>
        <v>40900.125</v>
      </c>
    </row>
    <row r="1131" spans="1:20" ht="45" hidden="1" x14ac:dyDescent="0.2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11" t="s">
        <v>8322</v>
      </c>
      <c r="P1131" t="s">
        <v>8323</v>
      </c>
      <c r="Q1131">
        <f t="shared" si="68"/>
        <v>111</v>
      </c>
      <c r="R1131">
        <f t="shared" si="69"/>
        <v>38.86</v>
      </c>
      <c r="S1131" s="15">
        <f t="shared" si="70"/>
        <v>41814.785925925928</v>
      </c>
      <c r="T1131" s="15">
        <f t="shared" si="71"/>
        <v>41844.785925925928</v>
      </c>
    </row>
    <row r="1132" spans="1:20" ht="45" hidden="1" x14ac:dyDescent="0.2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11" t="s">
        <v>8322</v>
      </c>
      <c r="P1132" t="s">
        <v>8323</v>
      </c>
      <c r="Q1132">
        <f t="shared" si="68"/>
        <v>111</v>
      </c>
      <c r="R1132">
        <f t="shared" si="69"/>
        <v>97.11</v>
      </c>
      <c r="S1132" s="15">
        <f t="shared" si="70"/>
        <v>41786.614363425928</v>
      </c>
      <c r="T1132" s="15">
        <f t="shared" si="71"/>
        <v>41817.614363425928</v>
      </c>
    </row>
    <row r="1133" spans="1:20" ht="45" hidden="1" x14ac:dyDescent="0.2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11" t="s">
        <v>8311</v>
      </c>
      <c r="P1133" t="s">
        <v>8319</v>
      </c>
      <c r="Q1133">
        <f t="shared" si="68"/>
        <v>111</v>
      </c>
      <c r="R1133">
        <f t="shared" si="69"/>
        <v>554</v>
      </c>
      <c r="S1133" s="15">
        <f t="shared" si="70"/>
        <v>41521.617361111108</v>
      </c>
      <c r="T1133" s="15">
        <f t="shared" si="71"/>
        <v>41535.617361111108</v>
      </c>
    </row>
    <row r="1134" spans="1:20" ht="45" hidden="1" x14ac:dyDescent="0.2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11" t="s">
        <v>8322</v>
      </c>
      <c r="P1134" t="s">
        <v>8323</v>
      </c>
      <c r="Q1134">
        <f t="shared" si="68"/>
        <v>111</v>
      </c>
      <c r="R1134">
        <f t="shared" si="69"/>
        <v>25.58</v>
      </c>
      <c r="S1134" s="15">
        <f t="shared" si="70"/>
        <v>42120.628136574072</v>
      </c>
      <c r="T1134" s="15">
        <f t="shared" si="71"/>
        <v>42165.628136574072</v>
      </c>
    </row>
    <row r="1135" spans="1:20" ht="60" hidden="1" x14ac:dyDescent="0.2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11" t="s">
        <v>8322</v>
      </c>
      <c r="P1135" t="s">
        <v>8323</v>
      </c>
      <c r="Q1135">
        <f t="shared" si="68"/>
        <v>111</v>
      </c>
      <c r="R1135">
        <f t="shared" si="69"/>
        <v>104.39</v>
      </c>
      <c r="S1135" s="15">
        <f t="shared" si="70"/>
        <v>42067.876770833333</v>
      </c>
      <c r="T1135" s="15">
        <f t="shared" si="71"/>
        <v>42097.835104166668</v>
      </c>
    </row>
    <row r="1136" spans="1:20" ht="60" hidden="1" x14ac:dyDescent="0.2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11" t="s">
        <v>8311</v>
      </c>
      <c r="P1136" t="s">
        <v>8328</v>
      </c>
      <c r="Q1136">
        <f t="shared" si="68"/>
        <v>111</v>
      </c>
      <c r="R1136">
        <f t="shared" si="69"/>
        <v>416.88</v>
      </c>
      <c r="S1136" s="15">
        <f t="shared" si="70"/>
        <v>42323.800138888888</v>
      </c>
      <c r="T1136" s="15">
        <f t="shared" si="71"/>
        <v>42341.895833333328</v>
      </c>
    </row>
    <row r="1137" spans="1:20" ht="60" hidden="1" x14ac:dyDescent="0.2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11" t="s">
        <v>8311</v>
      </c>
      <c r="P1137" t="s">
        <v>8328</v>
      </c>
      <c r="Q1137">
        <f t="shared" si="68"/>
        <v>111</v>
      </c>
      <c r="R1137">
        <f t="shared" si="69"/>
        <v>115.31</v>
      </c>
      <c r="S1137" s="15">
        <f t="shared" si="70"/>
        <v>41313.985046296293</v>
      </c>
      <c r="T1137" s="15">
        <f t="shared" si="71"/>
        <v>41343.943379629629</v>
      </c>
    </row>
    <row r="1138" spans="1:20" ht="60" hidden="1" x14ac:dyDescent="0.2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11" t="s">
        <v>8307</v>
      </c>
      <c r="P1138" t="s">
        <v>8308</v>
      </c>
      <c r="Q1138">
        <f t="shared" si="68"/>
        <v>111</v>
      </c>
      <c r="R1138">
        <f t="shared" si="69"/>
        <v>226.21</v>
      </c>
      <c r="S1138" s="15">
        <f t="shared" si="70"/>
        <v>42467.581388888888</v>
      </c>
      <c r="T1138" s="15">
        <f t="shared" si="71"/>
        <v>42497.581388888888</v>
      </c>
    </row>
    <row r="1139" spans="1:20" ht="60" hidden="1" x14ac:dyDescent="0.2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11" t="s">
        <v>8311</v>
      </c>
      <c r="P1139" t="s">
        <v>8328</v>
      </c>
      <c r="Q1139">
        <f t="shared" si="68"/>
        <v>111</v>
      </c>
      <c r="R1139">
        <f t="shared" si="69"/>
        <v>43.71</v>
      </c>
      <c r="S1139" s="15">
        <f t="shared" si="70"/>
        <v>40811.120324074072</v>
      </c>
      <c r="T1139" s="15">
        <f t="shared" si="71"/>
        <v>40871.161990740737</v>
      </c>
    </row>
    <row r="1140" spans="1:20" ht="60" hidden="1" x14ac:dyDescent="0.2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11" t="s">
        <v>8311</v>
      </c>
      <c r="P1140" t="s">
        <v>8324</v>
      </c>
      <c r="Q1140">
        <f t="shared" si="68"/>
        <v>111</v>
      </c>
      <c r="R1140">
        <f t="shared" si="69"/>
        <v>61.9</v>
      </c>
      <c r="S1140" s="15">
        <f t="shared" si="70"/>
        <v>40956.066087962965</v>
      </c>
      <c r="T1140" s="15">
        <f t="shared" si="71"/>
        <v>41013.73333333333</v>
      </c>
    </row>
    <row r="1141" spans="1:20" ht="45" hidden="1" x14ac:dyDescent="0.2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11" t="s">
        <v>8325</v>
      </c>
      <c r="P1141" t="s">
        <v>8326</v>
      </c>
      <c r="Q1141">
        <f t="shared" si="68"/>
        <v>111</v>
      </c>
      <c r="R1141">
        <f t="shared" si="69"/>
        <v>74.180000000000007</v>
      </c>
      <c r="S1141" s="15">
        <f t="shared" si="70"/>
        <v>41786.640543981484</v>
      </c>
      <c r="T1141" s="15">
        <f t="shared" si="71"/>
        <v>41816.640543981484</v>
      </c>
    </row>
    <row r="1142" spans="1:20" ht="60" hidden="1" x14ac:dyDescent="0.2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11" t="s">
        <v>8311</v>
      </c>
      <c r="P1142" t="s">
        <v>8328</v>
      </c>
      <c r="Q1142">
        <f t="shared" si="68"/>
        <v>111</v>
      </c>
      <c r="R1142">
        <f t="shared" si="69"/>
        <v>28.88</v>
      </c>
      <c r="S1142" s="15">
        <f t="shared" si="70"/>
        <v>41089.186296296299</v>
      </c>
      <c r="T1142" s="15">
        <f t="shared" si="71"/>
        <v>41109.186296296299</v>
      </c>
    </row>
    <row r="1143" spans="1:20" ht="45" hidden="1" x14ac:dyDescent="0.2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11" t="s">
        <v>8311</v>
      </c>
      <c r="P1143" t="s">
        <v>8328</v>
      </c>
      <c r="Q1143">
        <f t="shared" si="68"/>
        <v>111</v>
      </c>
      <c r="R1143">
        <f t="shared" si="69"/>
        <v>51.67</v>
      </c>
      <c r="S1143" s="15">
        <f t="shared" si="70"/>
        <v>42248.90042824074</v>
      </c>
      <c r="T1143" s="15">
        <f t="shared" si="71"/>
        <v>42277.811805555553</v>
      </c>
    </row>
    <row r="1144" spans="1:20" ht="60" hidden="1" x14ac:dyDescent="0.2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11" t="s">
        <v>8311</v>
      </c>
      <c r="P1144" t="s">
        <v>8333</v>
      </c>
      <c r="Q1144">
        <f t="shared" si="68"/>
        <v>111</v>
      </c>
      <c r="R1144">
        <f t="shared" si="69"/>
        <v>61.03</v>
      </c>
      <c r="S1144" s="15">
        <f t="shared" si="70"/>
        <v>41304.751284722224</v>
      </c>
      <c r="T1144" s="15">
        <f t="shared" si="71"/>
        <v>41334.750787037039</v>
      </c>
    </row>
    <row r="1145" spans="1:20" ht="60" hidden="1" x14ac:dyDescent="0.2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11" t="s">
        <v>8311</v>
      </c>
      <c r="P1145" t="s">
        <v>8333</v>
      </c>
      <c r="Q1145">
        <f t="shared" si="68"/>
        <v>111</v>
      </c>
      <c r="R1145">
        <f t="shared" si="69"/>
        <v>35.6</v>
      </c>
      <c r="S1145" s="15">
        <f t="shared" si="70"/>
        <v>40829.873657407406</v>
      </c>
      <c r="T1145" s="15">
        <f t="shared" si="71"/>
        <v>40862.817361111112</v>
      </c>
    </row>
    <row r="1146" spans="1:20" ht="60" hidden="1" x14ac:dyDescent="0.2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11" t="s">
        <v>8307</v>
      </c>
      <c r="P1146" t="s">
        <v>8334</v>
      </c>
      <c r="Q1146">
        <f t="shared" si="68"/>
        <v>111</v>
      </c>
      <c r="R1146">
        <f t="shared" si="69"/>
        <v>92.22</v>
      </c>
      <c r="S1146" s="15">
        <f t="shared" si="70"/>
        <v>42380.926111111112</v>
      </c>
      <c r="T1146" s="15">
        <f t="shared" si="71"/>
        <v>42410.926111111112</v>
      </c>
    </row>
    <row r="1147" spans="1:20" ht="60" hidden="1" x14ac:dyDescent="0.2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11" t="s">
        <v>8314</v>
      </c>
      <c r="P1147" t="s">
        <v>8315</v>
      </c>
      <c r="Q1147">
        <f t="shared" si="68"/>
        <v>111</v>
      </c>
      <c r="R1147">
        <f t="shared" si="69"/>
        <v>151.46</v>
      </c>
      <c r="S1147" s="15">
        <f t="shared" si="70"/>
        <v>42176.419039351851</v>
      </c>
      <c r="T1147" s="15">
        <f t="shared" si="71"/>
        <v>42206.419039351851</v>
      </c>
    </row>
    <row r="1148" spans="1:20" ht="45" hidden="1" x14ac:dyDescent="0.2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11" t="s">
        <v>8314</v>
      </c>
      <c r="P1148" t="s">
        <v>8315</v>
      </c>
      <c r="Q1148">
        <f t="shared" si="68"/>
        <v>111</v>
      </c>
      <c r="R1148">
        <f t="shared" si="69"/>
        <v>63.85</v>
      </c>
      <c r="S1148" s="15">
        <f t="shared" si="70"/>
        <v>42171.824884259258</v>
      </c>
      <c r="T1148" s="15">
        <f t="shared" si="71"/>
        <v>42201.824884259258</v>
      </c>
    </row>
    <row r="1149" spans="1:20" ht="60" hidden="1" x14ac:dyDescent="0.2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11" t="s">
        <v>8314</v>
      </c>
      <c r="P1149" t="s">
        <v>8315</v>
      </c>
      <c r="Q1149">
        <f t="shared" si="68"/>
        <v>111</v>
      </c>
      <c r="R1149">
        <f t="shared" si="69"/>
        <v>125.81</v>
      </c>
      <c r="S1149" s="15">
        <f t="shared" si="70"/>
        <v>41853.240208333329</v>
      </c>
      <c r="T1149" s="15">
        <f t="shared" si="71"/>
        <v>41876.207638888889</v>
      </c>
    </row>
    <row r="1150" spans="1:20" ht="45" hidden="1" x14ac:dyDescent="0.2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11" t="s">
        <v>8314</v>
      </c>
      <c r="P1150" t="s">
        <v>8315</v>
      </c>
      <c r="Q1150">
        <f t="shared" si="68"/>
        <v>111</v>
      </c>
      <c r="R1150">
        <f t="shared" si="69"/>
        <v>200.69</v>
      </c>
      <c r="S1150" s="15">
        <f t="shared" si="70"/>
        <v>41775.753761574073</v>
      </c>
      <c r="T1150" s="15">
        <f t="shared" si="71"/>
        <v>41805.753761574073</v>
      </c>
    </row>
    <row r="1151" spans="1:20" ht="45" hidden="1" x14ac:dyDescent="0.2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11" t="s">
        <v>8314</v>
      </c>
      <c r="P1151" t="s">
        <v>8315</v>
      </c>
      <c r="Q1151">
        <f t="shared" si="68"/>
        <v>111</v>
      </c>
      <c r="R1151">
        <f t="shared" si="69"/>
        <v>57.63</v>
      </c>
      <c r="S1151" s="15">
        <f t="shared" si="70"/>
        <v>42230.472222222219</v>
      </c>
      <c r="T1151" s="15">
        <f t="shared" si="71"/>
        <v>42259.165972222225</v>
      </c>
    </row>
    <row r="1152" spans="1:20" ht="60" hidden="1" x14ac:dyDescent="0.2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11" t="s">
        <v>8314</v>
      </c>
      <c r="P1152" t="s">
        <v>8315</v>
      </c>
      <c r="Q1152">
        <f t="shared" si="68"/>
        <v>111</v>
      </c>
      <c r="R1152">
        <f t="shared" si="69"/>
        <v>83.05</v>
      </c>
      <c r="S1152" s="15">
        <f t="shared" si="70"/>
        <v>42146.731087962966</v>
      </c>
      <c r="T1152" s="15">
        <f t="shared" si="71"/>
        <v>42176.731087962966</v>
      </c>
    </row>
    <row r="1153" spans="1:20" ht="60" hidden="1" x14ac:dyDescent="0.2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11" t="s">
        <v>8314</v>
      </c>
      <c r="P1153" t="s">
        <v>8315</v>
      </c>
      <c r="Q1153">
        <f t="shared" si="68"/>
        <v>111</v>
      </c>
      <c r="R1153">
        <f t="shared" si="69"/>
        <v>68.349999999999994</v>
      </c>
      <c r="S1153" s="15">
        <f t="shared" si="70"/>
        <v>41941.75203703704</v>
      </c>
      <c r="T1153" s="15">
        <f t="shared" si="71"/>
        <v>41964.708333333328</v>
      </c>
    </row>
    <row r="1154" spans="1:20" ht="45" hidden="1" x14ac:dyDescent="0.2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11" t="s">
        <v>8314</v>
      </c>
      <c r="P1154" t="s">
        <v>8315</v>
      </c>
      <c r="Q1154">
        <f t="shared" ref="Q1154:Q1217" si="72">ROUND(E1154/D1154*100,0)</f>
        <v>111</v>
      </c>
      <c r="R1154">
        <f t="shared" ref="R1154:R1217" si="73">IFERROR(ROUND(E1154/L1154,2),0)</f>
        <v>58.42</v>
      </c>
      <c r="S1154" s="15">
        <f t="shared" si="70"/>
        <v>41869.740671296298</v>
      </c>
      <c r="T1154" s="15">
        <f t="shared" si="71"/>
        <v>41899.740671296298</v>
      </c>
    </row>
    <row r="1155" spans="1:20" ht="45" hidden="1" x14ac:dyDescent="0.2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11" t="s">
        <v>8314</v>
      </c>
      <c r="P1155" t="s">
        <v>8315</v>
      </c>
      <c r="Q1155">
        <f t="shared" si="72"/>
        <v>111</v>
      </c>
      <c r="R1155">
        <f t="shared" si="73"/>
        <v>77.19</v>
      </c>
      <c r="S1155" s="15">
        <f t="shared" ref="S1155:S1218" si="74">(((J1155/60)/60)/24)+DATE(1970,1,1)</f>
        <v>41974.898599537039</v>
      </c>
      <c r="T1155" s="15">
        <f t="shared" ref="T1155:T1218" si="75">(((I1155/60)/60)/24)+DATE(1970,1,1)</f>
        <v>42009.851388888885</v>
      </c>
    </row>
    <row r="1156" spans="1:20" ht="60" hidden="1" x14ac:dyDescent="0.2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11" t="s">
        <v>8314</v>
      </c>
      <c r="P1156" t="s">
        <v>8315</v>
      </c>
      <c r="Q1156">
        <f t="shared" si="72"/>
        <v>111</v>
      </c>
      <c r="R1156">
        <f t="shared" si="73"/>
        <v>110.75</v>
      </c>
      <c r="S1156" s="15">
        <f t="shared" si="74"/>
        <v>42499.629849537043</v>
      </c>
      <c r="T1156" s="15">
        <f t="shared" si="75"/>
        <v>42522.904166666667</v>
      </c>
    </row>
    <row r="1157" spans="1:20" ht="60" hidden="1" x14ac:dyDescent="0.2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11" t="s">
        <v>8314</v>
      </c>
      <c r="P1157" t="s">
        <v>8315</v>
      </c>
      <c r="Q1157">
        <f t="shared" si="72"/>
        <v>111</v>
      </c>
      <c r="R1157">
        <f t="shared" si="73"/>
        <v>92.5</v>
      </c>
      <c r="S1157" s="15">
        <f t="shared" si="74"/>
        <v>42447.896666666667</v>
      </c>
      <c r="T1157" s="15">
        <f t="shared" si="75"/>
        <v>42470.166666666672</v>
      </c>
    </row>
    <row r="1158" spans="1:20" ht="45" hidden="1" x14ac:dyDescent="0.2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11" t="s">
        <v>8314</v>
      </c>
      <c r="P1158" t="s">
        <v>8315</v>
      </c>
      <c r="Q1158">
        <f t="shared" si="72"/>
        <v>111</v>
      </c>
      <c r="R1158">
        <f t="shared" si="73"/>
        <v>58.79</v>
      </c>
      <c r="S1158" s="15">
        <f t="shared" si="74"/>
        <v>42633.116851851853</v>
      </c>
      <c r="T1158" s="15">
        <f t="shared" si="75"/>
        <v>42663.116851851853</v>
      </c>
    </row>
    <row r="1159" spans="1:20" ht="45" hidden="1" x14ac:dyDescent="0.2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11" t="s">
        <v>8314</v>
      </c>
      <c r="P1159" t="s">
        <v>8315</v>
      </c>
      <c r="Q1159">
        <f t="shared" si="72"/>
        <v>111</v>
      </c>
      <c r="R1159">
        <f t="shared" si="73"/>
        <v>40.630000000000003</v>
      </c>
      <c r="S1159" s="15">
        <f t="shared" si="74"/>
        <v>42401.806562500002</v>
      </c>
      <c r="T1159" s="15">
        <f t="shared" si="75"/>
        <v>42431.806562500002</v>
      </c>
    </row>
    <row r="1160" spans="1:20" ht="60" hidden="1" x14ac:dyDescent="0.2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11" t="s">
        <v>8314</v>
      </c>
      <c r="P1160" t="s">
        <v>8315</v>
      </c>
      <c r="Q1160">
        <f t="shared" si="72"/>
        <v>111</v>
      </c>
      <c r="R1160">
        <f t="shared" si="73"/>
        <v>47.66</v>
      </c>
      <c r="S1160" s="15">
        <f t="shared" si="74"/>
        <v>42381.671840277777</v>
      </c>
      <c r="T1160" s="15">
        <f t="shared" si="75"/>
        <v>42411.957638888889</v>
      </c>
    </row>
    <row r="1161" spans="1:20" ht="45" hidden="1" x14ac:dyDescent="0.2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11" t="s">
        <v>8314</v>
      </c>
      <c r="P1161" t="s">
        <v>8335</v>
      </c>
      <c r="Q1161">
        <f t="shared" si="72"/>
        <v>111</v>
      </c>
      <c r="R1161">
        <f t="shared" si="73"/>
        <v>93.77</v>
      </c>
      <c r="S1161" s="15">
        <f t="shared" si="74"/>
        <v>42487.037905092591</v>
      </c>
      <c r="T1161" s="15">
        <f t="shared" si="75"/>
        <v>42517.037905092591</v>
      </c>
    </row>
    <row r="1162" spans="1:20" ht="45" hidden="1" x14ac:dyDescent="0.2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11" t="s">
        <v>8317</v>
      </c>
      <c r="P1162" t="s">
        <v>8331</v>
      </c>
      <c r="Q1162">
        <f t="shared" si="72"/>
        <v>110</v>
      </c>
      <c r="R1162">
        <f t="shared" si="73"/>
        <v>93.4</v>
      </c>
      <c r="S1162" s="15">
        <f t="shared" si="74"/>
        <v>42563.932951388888</v>
      </c>
      <c r="T1162" s="15">
        <f t="shared" si="75"/>
        <v>42580.232638888891</v>
      </c>
    </row>
    <row r="1163" spans="1:20" ht="45" hidden="1" x14ac:dyDescent="0.2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11" t="s">
        <v>8317</v>
      </c>
      <c r="P1163" t="s">
        <v>8331</v>
      </c>
      <c r="Q1163">
        <f t="shared" si="72"/>
        <v>110</v>
      </c>
      <c r="R1163">
        <f t="shared" si="73"/>
        <v>41.68</v>
      </c>
      <c r="S1163" s="15">
        <f t="shared" si="74"/>
        <v>41375.057222222218</v>
      </c>
      <c r="T1163" s="15">
        <f t="shared" si="75"/>
        <v>41405.057222222218</v>
      </c>
    </row>
    <row r="1164" spans="1:20" ht="30" hidden="1" x14ac:dyDescent="0.2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11" t="s">
        <v>8317</v>
      </c>
      <c r="P1164" t="s">
        <v>8331</v>
      </c>
      <c r="Q1164">
        <f t="shared" si="72"/>
        <v>110</v>
      </c>
      <c r="R1164">
        <f t="shared" si="73"/>
        <v>28.11</v>
      </c>
      <c r="S1164" s="15">
        <f t="shared" si="74"/>
        <v>41719.549131944441</v>
      </c>
      <c r="T1164" s="15">
        <f t="shared" si="75"/>
        <v>41733.916666666664</v>
      </c>
    </row>
    <row r="1165" spans="1:20" ht="60" hidden="1" x14ac:dyDescent="0.2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11" t="s">
        <v>8317</v>
      </c>
      <c r="P1165" t="s">
        <v>8329</v>
      </c>
      <c r="Q1165">
        <f t="shared" si="72"/>
        <v>110</v>
      </c>
      <c r="R1165">
        <f t="shared" si="73"/>
        <v>75.44</v>
      </c>
      <c r="S1165" s="15">
        <f t="shared" si="74"/>
        <v>42117.891423611116</v>
      </c>
      <c r="T1165" s="15">
        <f t="shared" si="75"/>
        <v>42147.891423611116</v>
      </c>
    </row>
    <row r="1166" spans="1:20" ht="60" hidden="1" x14ac:dyDescent="0.2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11" t="s">
        <v>8317</v>
      </c>
      <c r="P1166" t="s">
        <v>8329</v>
      </c>
      <c r="Q1166">
        <f t="shared" si="72"/>
        <v>110</v>
      </c>
      <c r="R1166">
        <f t="shared" si="73"/>
        <v>70</v>
      </c>
      <c r="S1166" s="15">
        <f t="shared" si="74"/>
        <v>42559.755671296298</v>
      </c>
      <c r="T1166" s="15">
        <f t="shared" si="75"/>
        <v>42616.041666666672</v>
      </c>
    </row>
    <row r="1167" spans="1:20" ht="60" hidden="1" x14ac:dyDescent="0.2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11" t="s">
        <v>8317</v>
      </c>
      <c r="P1167" t="s">
        <v>8329</v>
      </c>
      <c r="Q1167">
        <f t="shared" si="72"/>
        <v>110</v>
      </c>
      <c r="R1167">
        <f t="shared" si="73"/>
        <v>68.239999999999995</v>
      </c>
      <c r="S1167" s="15">
        <f t="shared" si="74"/>
        <v>41780.859629629631</v>
      </c>
      <c r="T1167" s="15">
        <f t="shared" si="75"/>
        <v>41811.165972222225</v>
      </c>
    </row>
    <row r="1168" spans="1:20" ht="60" hidden="1" x14ac:dyDescent="0.2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11" t="s">
        <v>8317</v>
      </c>
      <c r="P1168" t="s">
        <v>8329</v>
      </c>
      <c r="Q1168">
        <f t="shared" si="72"/>
        <v>110</v>
      </c>
      <c r="R1168">
        <f t="shared" si="73"/>
        <v>42.87</v>
      </c>
      <c r="S1168" s="15">
        <f t="shared" si="74"/>
        <v>40893.551724537036</v>
      </c>
      <c r="T1168" s="15">
        <f t="shared" si="75"/>
        <v>40923.551724537036</v>
      </c>
    </row>
    <row r="1169" spans="1:20" ht="45" hidden="1" x14ac:dyDescent="0.2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11" t="s">
        <v>8317</v>
      </c>
      <c r="P1169" t="s">
        <v>8329</v>
      </c>
      <c r="Q1169">
        <f t="shared" si="72"/>
        <v>110</v>
      </c>
      <c r="R1169">
        <f t="shared" si="73"/>
        <v>157.33000000000001</v>
      </c>
      <c r="S1169" s="15">
        <f t="shared" si="74"/>
        <v>41526.708935185183</v>
      </c>
      <c r="T1169" s="15">
        <f t="shared" si="75"/>
        <v>41557.708935185183</v>
      </c>
    </row>
    <row r="1170" spans="1:20" ht="45" hidden="1" x14ac:dyDescent="0.2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11" t="s">
        <v>8311</v>
      </c>
      <c r="P1170" t="s">
        <v>8324</v>
      </c>
      <c r="Q1170">
        <f t="shared" si="72"/>
        <v>110</v>
      </c>
      <c r="R1170">
        <f t="shared" si="73"/>
        <v>71.849999999999994</v>
      </c>
      <c r="S1170" s="15">
        <f t="shared" si="74"/>
        <v>42049.833761574075</v>
      </c>
      <c r="T1170" s="15">
        <f t="shared" si="75"/>
        <v>42079.792094907403</v>
      </c>
    </row>
    <row r="1171" spans="1:20" ht="60" hidden="1" x14ac:dyDescent="0.2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11" t="s">
        <v>8314</v>
      </c>
      <c r="P1171" t="s">
        <v>8315</v>
      </c>
      <c r="Q1171">
        <f t="shared" si="72"/>
        <v>110</v>
      </c>
      <c r="R1171">
        <f t="shared" si="73"/>
        <v>35.96</v>
      </c>
      <c r="S1171" s="15">
        <f t="shared" si="74"/>
        <v>42256.764212962968</v>
      </c>
      <c r="T1171" s="15">
        <f t="shared" si="75"/>
        <v>42283.957638888889</v>
      </c>
    </row>
    <row r="1172" spans="1:20" ht="60" hidden="1" x14ac:dyDescent="0.2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11" t="s">
        <v>8314</v>
      </c>
      <c r="P1172" t="s">
        <v>8315</v>
      </c>
      <c r="Q1172">
        <f t="shared" si="72"/>
        <v>110</v>
      </c>
      <c r="R1172">
        <f t="shared" si="73"/>
        <v>92.04</v>
      </c>
      <c r="S1172" s="15">
        <f t="shared" si="74"/>
        <v>42461.747199074074</v>
      </c>
      <c r="T1172" s="15">
        <f t="shared" si="75"/>
        <v>42491.747199074074</v>
      </c>
    </row>
    <row r="1173" spans="1:20" ht="45" hidden="1" x14ac:dyDescent="0.2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11" t="s">
        <v>8311</v>
      </c>
      <c r="P1173" t="s">
        <v>8312</v>
      </c>
      <c r="Q1173">
        <f t="shared" si="72"/>
        <v>110</v>
      </c>
      <c r="R1173">
        <f t="shared" si="73"/>
        <v>65.91</v>
      </c>
      <c r="S1173" s="15">
        <f t="shared" si="74"/>
        <v>42433.688900462963</v>
      </c>
      <c r="T1173" s="15">
        <f t="shared" si="75"/>
        <v>42489.507638888885</v>
      </c>
    </row>
    <row r="1174" spans="1:20" ht="45" hidden="1" x14ac:dyDescent="0.2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11" t="s">
        <v>8311</v>
      </c>
      <c r="P1174" t="s">
        <v>8312</v>
      </c>
      <c r="Q1174">
        <f t="shared" si="72"/>
        <v>110</v>
      </c>
      <c r="R1174">
        <f t="shared" si="73"/>
        <v>42.38</v>
      </c>
      <c r="S1174" s="15">
        <f t="shared" si="74"/>
        <v>42193.650671296295</v>
      </c>
      <c r="T1174" s="15">
        <f t="shared" si="75"/>
        <v>42238.207638888889</v>
      </c>
    </row>
    <row r="1175" spans="1:20" ht="45" hidden="1" x14ac:dyDescent="0.2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11" t="s">
        <v>8311</v>
      </c>
      <c r="P1175" t="s">
        <v>8312</v>
      </c>
      <c r="Q1175">
        <f t="shared" si="72"/>
        <v>110</v>
      </c>
      <c r="R1175">
        <f t="shared" si="73"/>
        <v>74.25</v>
      </c>
      <c r="S1175" s="15">
        <f t="shared" si="74"/>
        <v>42526.874236111107</v>
      </c>
      <c r="T1175" s="15">
        <f t="shared" si="75"/>
        <v>42556.874236111107</v>
      </c>
    </row>
    <row r="1176" spans="1:20" ht="45" hidden="1" x14ac:dyDescent="0.2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11" t="s">
        <v>8322</v>
      </c>
      <c r="P1176" t="s">
        <v>8323</v>
      </c>
      <c r="Q1176">
        <f t="shared" si="72"/>
        <v>110</v>
      </c>
      <c r="R1176">
        <f t="shared" si="73"/>
        <v>55.22</v>
      </c>
      <c r="S1176" s="15">
        <f t="shared" si="74"/>
        <v>42780.600532407407</v>
      </c>
      <c r="T1176" s="15">
        <f t="shared" si="75"/>
        <v>42808.558865740735</v>
      </c>
    </row>
    <row r="1177" spans="1:20" ht="45" hidden="1" x14ac:dyDescent="0.2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11" t="s">
        <v>8311</v>
      </c>
      <c r="P1177" t="s">
        <v>8312</v>
      </c>
      <c r="Q1177">
        <f t="shared" si="72"/>
        <v>110</v>
      </c>
      <c r="R1177">
        <f t="shared" si="73"/>
        <v>50</v>
      </c>
      <c r="S1177" s="15">
        <f t="shared" si="74"/>
        <v>41246.874814814815</v>
      </c>
      <c r="T1177" s="15">
        <f t="shared" si="75"/>
        <v>41276.874814814815</v>
      </c>
    </row>
    <row r="1178" spans="1:20" ht="60" hidden="1" x14ac:dyDescent="0.2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11" t="s">
        <v>8311</v>
      </c>
      <c r="P1178" t="s">
        <v>8319</v>
      </c>
      <c r="Q1178">
        <f t="shared" si="72"/>
        <v>110</v>
      </c>
      <c r="R1178">
        <f t="shared" si="73"/>
        <v>85.55</v>
      </c>
      <c r="S1178" s="15">
        <f t="shared" si="74"/>
        <v>41175.05972222222</v>
      </c>
      <c r="T1178" s="15">
        <f t="shared" si="75"/>
        <v>41235.101388888892</v>
      </c>
    </row>
    <row r="1179" spans="1:20" ht="60" hidden="1" x14ac:dyDescent="0.2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11" t="s">
        <v>8311</v>
      </c>
      <c r="P1179" t="s">
        <v>8319</v>
      </c>
      <c r="Q1179">
        <f t="shared" si="72"/>
        <v>110</v>
      </c>
      <c r="R1179">
        <f t="shared" si="73"/>
        <v>26.55</v>
      </c>
      <c r="S1179" s="15">
        <f t="shared" si="74"/>
        <v>41833.450266203705</v>
      </c>
      <c r="T1179" s="15">
        <f t="shared" si="75"/>
        <v>41865.757638888892</v>
      </c>
    </row>
    <row r="1180" spans="1:20" ht="45" hidden="1" x14ac:dyDescent="0.2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11" t="s">
        <v>8311</v>
      </c>
      <c r="P1180" t="s">
        <v>8328</v>
      </c>
      <c r="Q1180">
        <f t="shared" si="72"/>
        <v>110</v>
      </c>
      <c r="R1180">
        <f t="shared" si="73"/>
        <v>31.83</v>
      </c>
      <c r="S1180" s="15">
        <f t="shared" si="74"/>
        <v>41535.90148148148</v>
      </c>
      <c r="T1180" s="15">
        <f t="shared" si="75"/>
        <v>41558</v>
      </c>
    </row>
    <row r="1181" spans="1:20" ht="45" hidden="1" x14ac:dyDescent="0.2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11" t="s">
        <v>8309</v>
      </c>
      <c r="P1181" t="s">
        <v>8310</v>
      </c>
      <c r="Q1181">
        <f t="shared" si="72"/>
        <v>110</v>
      </c>
      <c r="R1181">
        <f t="shared" si="73"/>
        <v>55.96</v>
      </c>
      <c r="S1181" s="15">
        <f t="shared" si="74"/>
        <v>42583.615081018521</v>
      </c>
      <c r="T1181" s="15">
        <f t="shared" si="75"/>
        <v>42620.083333333328</v>
      </c>
    </row>
    <row r="1182" spans="1:20" ht="60" hidden="1" x14ac:dyDescent="0.2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11" t="s">
        <v>8311</v>
      </c>
      <c r="P1182" t="s">
        <v>8324</v>
      </c>
      <c r="Q1182">
        <f t="shared" si="72"/>
        <v>110</v>
      </c>
      <c r="R1182">
        <f t="shared" si="73"/>
        <v>43.82</v>
      </c>
      <c r="S1182" s="15">
        <f t="shared" si="74"/>
        <v>42241.85974537037</v>
      </c>
      <c r="T1182" s="15">
        <f t="shared" si="75"/>
        <v>42271.85974537037</v>
      </c>
    </row>
    <row r="1183" spans="1:20" ht="60" hidden="1" x14ac:dyDescent="0.2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11" t="s">
        <v>8325</v>
      </c>
      <c r="P1183" t="s">
        <v>8326</v>
      </c>
      <c r="Q1183">
        <f t="shared" si="72"/>
        <v>110</v>
      </c>
      <c r="R1183">
        <f t="shared" si="73"/>
        <v>68.86</v>
      </c>
      <c r="S1183" s="15">
        <f t="shared" si="74"/>
        <v>42495.871736111112</v>
      </c>
      <c r="T1183" s="15">
        <f t="shared" si="75"/>
        <v>42530.791666666672</v>
      </c>
    </row>
    <row r="1184" spans="1:20" ht="45" hidden="1" x14ac:dyDescent="0.2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11" t="s">
        <v>8311</v>
      </c>
      <c r="P1184" t="s">
        <v>8333</v>
      </c>
      <c r="Q1184">
        <f t="shared" si="72"/>
        <v>110</v>
      </c>
      <c r="R1184">
        <f t="shared" si="73"/>
        <v>100</v>
      </c>
      <c r="S1184" s="15">
        <f t="shared" si="74"/>
        <v>40696.648784722223</v>
      </c>
      <c r="T1184" s="15">
        <f t="shared" si="75"/>
        <v>40756.648784722223</v>
      </c>
    </row>
    <row r="1185" spans="1:20" ht="75" hidden="1" x14ac:dyDescent="0.2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11" t="s">
        <v>8307</v>
      </c>
      <c r="P1185" t="s">
        <v>8316</v>
      </c>
      <c r="Q1185">
        <f t="shared" si="72"/>
        <v>110</v>
      </c>
      <c r="R1185">
        <f t="shared" si="73"/>
        <v>31.44</v>
      </c>
      <c r="S1185" s="15">
        <f t="shared" si="74"/>
        <v>41726.712754629632</v>
      </c>
      <c r="T1185" s="15">
        <f t="shared" si="75"/>
        <v>41758.712754629632</v>
      </c>
    </row>
    <row r="1186" spans="1:20" ht="45" hidden="1" x14ac:dyDescent="0.2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11" t="s">
        <v>8307</v>
      </c>
      <c r="P1186" t="s">
        <v>8316</v>
      </c>
      <c r="Q1186">
        <f t="shared" si="72"/>
        <v>110</v>
      </c>
      <c r="R1186">
        <f t="shared" si="73"/>
        <v>44.1</v>
      </c>
      <c r="S1186" s="15">
        <f t="shared" si="74"/>
        <v>41953.966053240743</v>
      </c>
      <c r="T1186" s="15">
        <f t="shared" si="75"/>
        <v>41973.966053240743</v>
      </c>
    </row>
    <row r="1187" spans="1:20" ht="60" hidden="1" x14ac:dyDescent="0.2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11" t="s">
        <v>8314</v>
      </c>
      <c r="P1187" t="s">
        <v>8315</v>
      </c>
      <c r="Q1187">
        <f t="shared" si="72"/>
        <v>110</v>
      </c>
      <c r="R1187">
        <f t="shared" si="73"/>
        <v>24.44</v>
      </c>
      <c r="S1187" s="15">
        <f t="shared" si="74"/>
        <v>42213.505474537036</v>
      </c>
      <c r="T1187" s="15">
        <f t="shared" si="75"/>
        <v>42238.505474537036</v>
      </c>
    </row>
    <row r="1188" spans="1:20" ht="60" hidden="1" x14ac:dyDescent="0.2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11" t="s">
        <v>8314</v>
      </c>
      <c r="P1188" t="s">
        <v>8315</v>
      </c>
      <c r="Q1188">
        <f t="shared" si="72"/>
        <v>110</v>
      </c>
      <c r="R1188">
        <f t="shared" si="73"/>
        <v>50.75</v>
      </c>
      <c r="S1188" s="15">
        <f t="shared" si="74"/>
        <v>42061.212488425925</v>
      </c>
      <c r="T1188" s="15">
        <f t="shared" si="75"/>
        <v>42089.166666666672</v>
      </c>
    </row>
    <row r="1189" spans="1:20" ht="60" hidden="1" x14ac:dyDescent="0.2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11" t="s">
        <v>8314</v>
      </c>
      <c r="P1189" t="s">
        <v>8327</v>
      </c>
      <c r="Q1189">
        <f t="shared" si="72"/>
        <v>110</v>
      </c>
      <c r="R1189">
        <f t="shared" si="73"/>
        <v>104.15</v>
      </c>
      <c r="S1189" s="15">
        <f t="shared" si="74"/>
        <v>42627.307303240741</v>
      </c>
      <c r="T1189" s="15">
        <f t="shared" si="75"/>
        <v>42656</v>
      </c>
    </row>
    <row r="1190" spans="1:20" ht="60" hidden="1" x14ac:dyDescent="0.2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11" t="s">
        <v>8314</v>
      </c>
      <c r="P1190" t="s">
        <v>8327</v>
      </c>
      <c r="Q1190">
        <f t="shared" si="72"/>
        <v>110</v>
      </c>
      <c r="R1190">
        <f t="shared" si="73"/>
        <v>94.55</v>
      </c>
      <c r="S1190" s="15">
        <f t="shared" si="74"/>
        <v>41932.708877314813</v>
      </c>
      <c r="T1190" s="15">
        <f t="shared" si="75"/>
        <v>41961.190972222219</v>
      </c>
    </row>
    <row r="1191" spans="1:20" ht="30" hidden="1" x14ac:dyDescent="0.2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11" t="s">
        <v>8314</v>
      </c>
      <c r="P1191" t="s">
        <v>8327</v>
      </c>
      <c r="Q1191">
        <f t="shared" si="72"/>
        <v>110</v>
      </c>
      <c r="R1191">
        <f t="shared" si="73"/>
        <v>96.53</v>
      </c>
      <c r="S1191" s="15">
        <f t="shared" si="74"/>
        <v>42359.868611111116</v>
      </c>
      <c r="T1191" s="15">
        <f t="shared" si="75"/>
        <v>42389.868611111116</v>
      </c>
    </row>
    <row r="1192" spans="1:20" ht="45" hidden="1" x14ac:dyDescent="0.2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11" t="s">
        <v>8314</v>
      </c>
      <c r="P1192" t="s">
        <v>8327</v>
      </c>
      <c r="Q1192">
        <f t="shared" si="72"/>
        <v>110</v>
      </c>
      <c r="R1192">
        <f t="shared" si="73"/>
        <v>128.91</v>
      </c>
      <c r="S1192" s="15">
        <f t="shared" si="74"/>
        <v>42083.070590277777</v>
      </c>
      <c r="T1192" s="15">
        <f t="shared" si="75"/>
        <v>42110.118055555555</v>
      </c>
    </row>
    <row r="1193" spans="1:20" ht="60" hidden="1" x14ac:dyDescent="0.2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11" t="s">
        <v>8314</v>
      </c>
      <c r="P1193" t="s">
        <v>8315</v>
      </c>
      <c r="Q1193">
        <f t="shared" si="72"/>
        <v>110</v>
      </c>
      <c r="R1193">
        <f t="shared" si="73"/>
        <v>91.3</v>
      </c>
      <c r="S1193" s="15">
        <f t="shared" si="74"/>
        <v>40531.886886574073</v>
      </c>
      <c r="T1193" s="15">
        <f t="shared" si="75"/>
        <v>40591.886886574073</v>
      </c>
    </row>
    <row r="1194" spans="1:20" ht="30" hidden="1" x14ac:dyDescent="0.2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11" t="s">
        <v>8314</v>
      </c>
      <c r="P1194" t="s">
        <v>8315</v>
      </c>
      <c r="Q1194">
        <f t="shared" si="72"/>
        <v>110</v>
      </c>
      <c r="R1194">
        <f t="shared" si="73"/>
        <v>45.88</v>
      </c>
      <c r="S1194" s="15">
        <f t="shared" si="74"/>
        <v>42206.835370370376</v>
      </c>
      <c r="T1194" s="15">
        <f t="shared" si="75"/>
        <v>42236.835370370376</v>
      </c>
    </row>
    <row r="1195" spans="1:20" ht="60" hidden="1" x14ac:dyDescent="0.2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11" t="s">
        <v>8314</v>
      </c>
      <c r="P1195" t="s">
        <v>8315</v>
      </c>
      <c r="Q1195">
        <f t="shared" si="72"/>
        <v>110</v>
      </c>
      <c r="R1195">
        <f t="shared" si="73"/>
        <v>77.22</v>
      </c>
      <c r="S1195" s="15">
        <f t="shared" si="74"/>
        <v>41898.168125000004</v>
      </c>
      <c r="T1195" s="15">
        <f t="shared" si="75"/>
        <v>41913.165972222225</v>
      </c>
    </row>
    <row r="1196" spans="1:20" ht="45" hidden="1" x14ac:dyDescent="0.2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11" t="s">
        <v>8314</v>
      </c>
      <c r="P1196" t="s">
        <v>8315</v>
      </c>
      <c r="Q1196">
        <f t="shared" si="72"/>
        <v>110</v>
      </c>
      <c r="R1196">
        <f t="shared" si="73"/>
        <v>61.02</v>
      </c>
      <c r="S1196" s="15">
        <f t="shared" si="74"/>
        <v>42264.29178240741</v>
      </c>
      <c r="T1196" s="15">
        <f t="shared" si="75"/>
        <v>42294.29178240741</v>
      </c>
    </row>
    <row r="1197" spans="1:20" ht="45" hidden="1" x14ac:dyDescent="0.2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11" t="s">
        <v>8314</v>
      </c>
      <c r="P1197" t="s">
        <v>8315</v>
      </c>
      <c r="Q1197">
        <f t="shared" si="72"/>
        <v>110</v>
      </c>
      <c r="R1197">
        <f t="shared" si="73"/>
        <v>49.44</v>
      </c>
      <c r="S1197" s="15">
        <f t="shared" si="74"/>
        <v>42466.303715277783</v>
      </c>
      <c r="T1197" s="15">
        <f t="shared" si="75"/>
        <v>42496.303715277783</v>
      </c>
    </row>
    <row r="1198" spans="1:20" ht="45" hidden="1" x14ac:dyDescent="0.2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11" t="s">
        <v>8314</v>
      </c>
      <c r="P1198" t="s">
        <v>8315</v>
      </c>
      <c r="Q1198">
        <f t="shared" si="72"/>
        <v>110</v>
      </c>
      <c r="R1198">
        <f t="shared" si="73"/>
        <v>81.03</v>
      </c>
      <c r="S1198" s="15">
        <f t="shared" si="74"/>
        <v>41901.282025462962</v>
      </c>
      <c r="T1198" s="15">
        <f t="shared" si="75"/>
        <v>41922.875</v>
      </c>
    </row>
    <row r="1199" spans="1:20" ht="60" hidden="1" x14ac:dyDescent="0.2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11" t="s">
        <v>8314</v>
      </c>
      <c r="P1199" t="s">
        <v>8315</v>
      </c>
      <c r="Q1199">
        <f t="shared" si="72"/>
        <v>110</v>
      </c>
      <c r="R1199">
        <f t="shared" si="73"/>
        <v>91.67</v>
      </c>
      <c r="S1199" s="15">
        <f t="shared" si="74"/>
        <v>42054.024421296301</v>
      </c>
      <c r="T1199" s="15">
        <f t="shared" si="75"/>
        <v>42061.024421296301</v>
      </c>
    </row>
    <row r="1200" spans="1:20" ht="45" hidden="1" x14ac:dyDescent="0.2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11" t="s">
        <v>8314</v>
      </c>
      <c r="P1200" t="s">
        <v>8315</v>
      </c>
      <c r="Q1200">
        <f t="shared" si="72"/>
        <v>110</v>
      </c>
      <c r="R1200">
        <f t="shared" si="73"/>
        <v>99.79</v>
      </c>
      <c r="S1200" s="15">
        <f t="shared" si="74"/>
        <v>42290.61855324074</v>
      </c>
      <c r="T1200" s="15">
        <f t="shared" si="75"/>
        <v>42320.104861111111</v>
      </c>
    </row>
    <row r="1201" spans="1:20" ht="45" hidden="1" x14ac:dyDescent="0.2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11" t="s">
        <v>8314</v>
      </c>
      <c r="P1201" t="s">
        <v>8315</v>
      </c>
      <c r="Q1201">
        <f t="shared" si="72"/>
        <v>110</v>
      </c>
      <c r="R1201">
        <f t="shared" si="73"/>
        <v>52.21</v>
      </c>
      <c r="S1201" s="15">
        <f t="shared" si="74"/>
        <v>42380.581180555557</v>
      </c>
      <c r="T1201" s="15">
        <f t="shared" si="75"/>
        <v>42405.916666666672</v>
      </c>
    </row>
    <row r="1202" spans="1:20" ht="45" hidden="1" x14ac:dyDescent="0.2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11" t="s">
        <v>8314</v>
      </c>
      <c r="P1202" t="s">
        <v>8315</v>
      </c>
      <c r="Q1202">
        <f t="shared" si="72"/>
        <v>110</v>
      </c>
      <c r="R1202">
        <f t="shared" si="73"/>
        <v>51.22</v>
      </c>
      <c r="S1202" s="15">
        <f t="shared" si="74"/>
        <v>41960.119085648148</v>
      </c>
      <c r="T1202" s="15">
        <f t="shared" si="75"/>
        <v>41990.119085648148</v>
      </c>
    </row>
    <row r="1203" spans="1:20" ht="45" hidden="1" x14ac:dyDescent="0.2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11" t="s">
        <v>8314</v>
      </c>
      <c r="P1203" t="s">
        <v>8315</v>
      </c>
      <c r="Q1203">
        <f t="shared" si="72"/>
        <v>110</v>
      </c>
      <c r="R1203">
        <f t="shared" si="73"/>
        <v>55</v>
      </c>
      <c r="S1203" s="15">
        <f t="shared" si="74"/>
        <v>42020.846666666665</v>
      </c>
      <c r="T1203" s="15">
        <f t="shared" si="75"/>
        <v>42037.207638888889</v>
      </c>
    </row>
    <row r="1204" spans="1:20" ht="60" hidden="1" x14ac:dyDescent="0.2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11" t="s">
        <v>8314</v>
      </c>
      <c r="P1204" t="s">
        <v>8315</v>
      </c>
      <c r="Q1204">
        <f t="shared" si="72"/>
        <v>110</v>
      </c>
      <c r="R1204">
        <f t="shared" si="73"/>
        <v>50.02</v>
      </c>
      <c r="S1204" s="15">
        <f t="shared" si="74"/>
        <v>41893.783553240741</v>
      </c>
      <c r="T1204" s="15">
        <f t="shared" si="75"/>
        <v>41914.597916666666</v>
      </c>
    </row>
    <row r="1205" spans="1:20" ht="45" hidden="1" x14ac:dyDescent="0.2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11" t="s">
        <v>8314</v>
      </c>
      <c r="P1205" t="s">
        <v>8315</v>
      </c>
      <c r="Q1205">
        <f t="shared" si="72"/>
        <v>110</v>
      </c>
      <c r="R1205">
        <f t="shared" si="73"/>
        <v>40.78</v>
      </c>
      <c r="S1205" s="15">
        <f t="shared" si="74"/>
        <v>41866.79886574074</v>
      </c>
      <c r="T1205" s="15">
        <f t="shared" si="75"/>
        <v>41885.207638888889</v>
      </c>
    </row>
    <row r="1206" spans="1:20" ht="60" hidden="1" x14ac:dyDescent="0.2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11" t="s">
        <v>8314</v>
      </c>
      <c r="P1206" t="s">
        <v>8315</v>
      </c>
      <c r="Q1206">
        <f t="shared" si="72"/>
        <v>110</v>
      </c>
      <c r="R1206">
        <f t="shared" si="73"/>
        <v>47.03</v>
      </c>
      <c r="S1206" s="15">
        <f t="shared" si="74"/>
        <v>42619.935694444444</v>
      </c>
      <c r="T1206" s="15">
        <f t="shared" si="75"/>
        <v>42643.875</v>
      </c>
    </row>
    <row r="1207" spans="1:20" ht="60" hidden="1" x14ac:dyDescent="0.2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11" t="s">
        <v>8314</v>
      </c>
      <c r="P1207" t="s">
        <v>8315</v>
      </c>
      <c r="Q1207">
        <f t="shared" si="72"/>
        <v>110</v>
      </c>
      <c r="R1207">
        <f t="shared" si="73"/>
        <v>20.079999999999998</v>
      </c>
      <c r="S1207" s="15">
        <f t="shared" si="74"/>
        <v>42142.514016203699</v>
      </c>
      <c r="T1207" s="15">
        <f t="shared" si="75"/>
        <v>42155.958333333328</v>
      </c>
    </row>
    <row r="1208" spans="1:20" ht="60" hidden="1" x14ac:dyDescent="0.2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11" t="s">
        <v>8314</v>
      </c>
      <c r="P1208" t="s">
        <v>8315</v>
      </c>
      <c r="Q1208">
        <f t="shared" si="72"/>
        <v>110</v>
      </c>
      <c r="R1208">
        <f t="shared" si="73"/>
        <v>73.400000000000006</v>
      </c>
      <c r="S1208" s="15">
        <f t="shared" si="74"/>
        <v>41786.761354166665</v>
      </c>
      <c r="T1208" s="15">
        <f t="shared" si="75"/>
        <v>41821.207638888889</v>
      </c>
    </row>
    <row r="1209" spans="1:20" ht="30" hidden="1" x14ac:dyDescent="0.2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11" t="s">
        <v>8314</v>
      </c>
      <c r="P1209" t="s">
        <v>8335</v>
      </c>
      <c r="Q1209">
        <f t="shared" si="72"/>
        <v>110</v>
      </c>
      <c r="R1209">
        <f t="shared" si="73"/>
        <v>50.11</v>
      </c>
      <c r="S1209" s="15">
        <f t="shared" si="74"/>
        <v>42182.108252314814</v>
      </c>
      <c r="T1209" s="15">
        <f t="shared" si="75"/>
        <v>42242.108252314814</v>
      </c>
    </row>
    <row r="1210" spans="1:20" ht="45" hidden="1" x14ac:dyDescent="0.2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11" t="s">
        <v>8314</v>
      </c>
      <c r="P1210" t="s">
        <v>8335</v>
      </c>
      <c r="Q1210">
        <f t="shared" si="72"/>
        <v>110</v>
      </c>
      <c r="R1210">
        <f t="shared" si="73"/>
        <v>166.97</v>
      </c>
      <c r="S1210" s="15">
        <f t="shared" si="74"/>
        <v>42682.616967592592</v>
      </c>
      <c r="T1210" s="15">
        <f t="shared" si="75"/>
        <v>42703.25</v>
      </c>
    </row>
    <row r="1211" spans="1:20" ht="60" hidden="1" x14ac:dyDescent="0.2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11" t="s">
        <v>8314</v>
      </c>
      <c r="P1211" t="s">
        <v>8335</v>
      </c>
      <c r="Q1211">
        <f t="shared" si="72"/>
        <v>110</v>
      </c>
      <c r="R1211">
        <f t="shared" si="73"/>
        <v>94.9</v>
      </c>
      <c r="S1211" s="15">
        <f t="shared" si="74"/>
        <v>41865.882928240739</v>
      </c>
      <c r="T1211" s="15">
        <f t="shared" si="75"/>
        <v>41890.882928240739</v>
      </c>
    </row>
    <row r="1212" spans="1:20" ht="60" hidden="1" x14ac:dyDescent="0.2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11" t="s">
        <v>8314</v>
      </c>
      <c r="P1212" t="s">
        <v>8315</v>
      </c>
      <c r="Q1212">
        <f t="shared" si="72"/>
        <v>110</v>
      </c>
      <c r="R1212">
        <f t="shared" si="73"/>
        <v>199.18</v>
      </c>
      <c r="S1212" s="15">
        <f t="shared" si="74"/>
        <v>42109.751250000001</v>
      </c>
      <c r="T1212" s="15">
        <f t="shared" si="75"/>
        <v>42156.165972222225</v>
      </c>
    </row>
    <row r="1213" spans="1:20" ht="60" hidden="1" x14ac:dyDescent="0.2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11" t="s">
        <v>8314</v>
      </c>
      <c r="P1213" t="s">
        <v>8315</v>
      </c>
      <c r="Q1213">
        <f t="shared" si="72"/>
        <v>110</v>
      </c>
      <c r="R1213">
        <f t="shared" si="73"/>
        <v>72.38</v>
      </c>
      <c r="S1213" s="15">
        <f t="shared" si="74"/>
        <v>42329.838159722218</v>
      </c>
      <c r="T1213" s="15">
        <f t="shared" si="75"/>
        <v>42388.957638888889</v>
      </c>
    </row>
    <row r="1214" spans="1:20" ht="45" hidden="1" x14ac:dyDescent="0.2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1" t="s">
        <v>8317</v>
      </c>
      <c r="P1214" t="s">
        <v>8331</v>
      </c>
      <c r="Q1214">
        <f t="shared" si="72"/>
        <v>109</v>
      </c>
      <c r="R1214">
        <f t="shared" si="73"/>
        <v>199.9</v>
      </c>
      <c r="S1214" s="15">
        <f t="shared" si="74"/>
        <v>41878.627187500002</v>
      </c>
      <c r="T1214" s="15">
        <f t="shared" si="75"/>
        <v>41908.627187500002</v>
      </c>
    </row>
    <row r="1215" spans="1:20" ht="30" hidden="1" x14ac:dyDescent="0.2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1" t="s">
        <v>8317</v>
      </c>
      <c r="P1215" t="s">
        <v>8331</v>
      </c>
      <c r="Q1215">
        <f t="shared" si="72"/>
        <v>109</v>
      </c>
      <c r="R1215">
        <f t="shared" si="73"/>
        <v>66.349999999999994</v>
      </c>
      <c r="S1215" s="15">
        <f t="shared" si="74"/>
        <v>42229.820173611108</v>
      </c>
      <c r="T1215" s="15">
        <f t="shared" si="75"/>
        <v>42262.818750000006</v>
      </c>
    </row>
    <row r="1216" spans="1:20" ht="60" hidden="1" x14ac:dyDescent="0.2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11" t="s">
        <v>8317</v>
      </c>
      <c r="P1216" t="s">
        <v>8329</v>
      </c>
      <c r="Q1216">
        <f t="shared" si="72"/>
        <v>109</v>
      </c>
      <c r="R1216">
        <f t="shared" si="73"/>
        <v>121.28</v>
      </c>
      <c r="S1216" s="15">
        <f t="shared" si="74"/>
        <v>41313.816249999996</v>
      </c>
      <c r="T1216" s="15">
        <f t="shared" si="75"/>
        <v>41358.774583333332</v>
      </c>
    </row>
    <row r="1217" spans="1:20" ht="30" hidden="1" x14ac:dyDescent="0.2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11" t="s">
        <v>8317</v>
      </c>
      <c r="P1217" t="s">
        <v>8329</v>
      </c>
      <c r="Q1217">
        <f t="shared" si="72"/>
        <v>109</v>
      </c>
      <c r="R1217">
        <f t="shared" si="73"/>
        <v>56.34</v>
      </c>
      <c r="S1217" s="15">
        <f t="shared" si="74"/>
        <v>41709.463518518518</v>
      </c>
      <c r="T1217" s="15">
        <f t="shared" si="75"/>
        <v>41768.875</v>
      </c>
    </row>
    <row r="1218" spans="1:20" ht="60" hidden="1" x14ac:dyDescent="0.2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11" t="s">
        <v>8317</v>
      </c>
      <c r="P1218" t="s">
        <v>8329</v>
      </c>
      <c r="Q1218">
        <f t="shared" ref="Q1218:Q1281" si="76">ROUND(E1218/D1218*100,0)</f>
        <v>109</v>
      </c>
      <c r="R1218">
        <f t="shared" ref="R1218:R1281" si="77">IFERROR(ROUND(E1218/L1218,2),0)</f>
        <v>103.52</v>
      </c>
      <c r="S1218" s="15">
        <f t="shared" si="74"/>
        <v>42297.791886574079</v>
      </c>
      <c r="T1218" s="15">
        <f t="shared" si="75"/>
        <v>42327.833553240736</v>
      </c>
    </row>
    <row r="1219" spans="1:20" ht="60" hidden="1" x14ac:dyDescent="0.2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11" t="s">
        <v>8314</v>
      </c>
      <c r="P1219" t="s">
        <v>8315</v>
      </c>
      <c r="Q1219">
        <f t="shared" si="76"/>
        <v>109</v>
      </c>
      <c r="R1219">
        <f t="shared" si="77"/>
        <v>29.26</v>
      </c>
      <c r="S1219" s="15">
        <f t="shared" ref="S1219:S1282" si="78">(((J1219/60)/60)/24)+DATE(1970,1,1)</f>
        <v>42492.717233796298</v>
      </c>
      <c r="T1219" s="15">
        <f t="shared" ref="T1219:T1282" si="79">(((I1219/60)/60)/24)+DATE(1970,1,1)</f>
        <v>42522.717233796298</v>
      </c>
    </row>
    <row r="1220" spans="1:20" ht="45" hidden="1" x14ac:dyDescent="0.2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11" t="s">
        <v>8320</v>
      </c>
      <c r="P1220" t="s">
        <v>8330</v>
      </c>
      <c r="Q1220">
        <f t="shared" si="76"/>
        <v>109</v>
      </c>
      <c r="R1220">
        <f t="shared" si="77"/>
        <v>54.69</v>
      </c>
      <c r="S1220" s="15">
        <f t="shared" si="78"/>
        <v>42184.816539351858</v>
      </c>
      <c r="T1220" s="15">
        <f t="shared" si="79"/>
        <v>42215.165972222225</v>
      </c>
    </row>
    <row r="1221" spans="1:20" ht="45" hidden="1" x14ac:dyDescent="0.2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11" t="s">
        <v>8311</v>
      </c>
      <c r="P1221" t="s">
        <v>8312</v>
      </c>
      <c r="Q1221">
        <f t="shared" si="76"/>
        <v>109</v>
      </c>
      <c r="R1221">
        <f t="shared" si="77"/>
        <v>132.86000000000001</v>
      </c>
      <c r="S1221" s="15">
        <f t="shared" si="78"/>
        <v>41277.186111111114</v>
      </c>
      <c r="T1221" s="15">
        <f t="shared" si="79"/>
        <v>41295.332638888889</v>
      </c>
    </row>
    <row r="1222" spans="1:20" ht="30" hidden="1" x14ac:dyDescent="0.2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11" t="s">
        <v>8311</v>
      </c>
      <c r="P1222" t="s">
        <v>8312</v>
      </c>
      <c r="Q1222">
        <f t="shared" si="76"/>
        <v>109</v>
      </c>
      <c r="R1222">
        <f t="shared" si="77"/>
        <v>31.07</v>
      </c>
      <c r="S1222" s="15">
        <f t="shared" si="78"/>
        <v>41619.998310185183</v>
      </c>
      <c r="T1222" s="15">
        <f t="shared" si="79"/>
        <v>41629.197222222225</v>
      </c>
    </row>
    <row r="1223" spans="1:20" ht="60" hidden="1" x14ac:dyDescent="0.2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11" t="s">
        <v>8322</v>
      </c>
      <c r="P1223" t="s">
        <v>8323</v>
      </c>
      <c r="Q1223">
        <f t="shared" si="76"/>
        <v>109</v>
      </c>
      <c r="R1223">
        <f t="shared" si="77"/>
        <v>89.24</v>
      </c>
      <c r="S1223" s="15">
        <f t="shared" si="78"/>
        <v>42419.603703703702</v>
      </c>
      <c r="T1223" s="15">
        <f t="shared" si="79"/>
        <v>42449.562037037031</v>
      </c>
    </row>
    <row r="1224" spans="1:20" ht="60" hidden="1" x14ac:dyDescent="0.2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11" t="s">
        <v>8311</v>
      </c>
      <c r="P1224" t="s">
        <v>8312</v>
      </c>
      <c r="Q1224">
        <f t="shared" si="76"/>
        <v>109</v>
      </c>
      <c r="R1224">
        <f t="shared" si="77"/>
        <v>99.16</v>
      </c>
      <c r="S1224" s="15">
        <f t="shared" si="78"/>
        <v>42445.823055555549</v>
      </c>
      <c r="T1224" s="15">
        <f t="shared" si="79"/>
        <v>42476</v>
      </c>
    </row>
    <row r="1225" spans="1:20" ht="30" hidden="1" x14ac:dyDescent="0.2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11" t="s">
        <v>8314</v>
      </c>
      <c r="P1225" t="s">
        <v>8315</v>
      </c>
      <c r="Q1225">
        <f t="shared" si="76"/>
        <v>109</v>
      </c>
      <c r="R1225">
        <f t="shared" si="77"/>
        <v>44.19</v>
      </c>
      <c r="S1225" s="15">
        <f t="shared" si="78"/>
        <v>42086.614942129629</v>
      </c>
      <c r="T1225" s="15">
        <f t="shared" si="79"/>
        <v>42117.290972222225</v>
      </c>
    </row>
    <row r="1226" spans="1:20" ht="45" hidden="1" x14ac:dyDescent="0.2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11" t="s">
        <v>8320</v>
      </c>
      <c r="P1226" t="s">
        <v>8330</v>
      </c>
      <c r="Q1226">
        <f t="shared" si="76"/>
        <v>109</v>
      </c>
      <c r="R1226">
        <f t="shared" si="77"/>
        <v>43.64</v>
      </c>
      <c r="S1226" s="15">
        <f t="shared" si="78"/>
        <v>41464.934386574074</v>
      </c>
      <c r="T1226" s="15">
        <f t="shared" si="79"/>
        <v>41524.934386574074</v>
      </c>
    </row>
    <row r="1227" spans="1:20" ht="45" hidden="1" x14ac:dyDescent="0.2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11" t="s">
        <v>8311</v>
      </c>
      <c r="P1227" t="s">
        <v>8312</v>
      </c>
      <c r="Q1227">
        <f t="shared" si="76"/>
        <v>109</v>
      </c>
      <c r="R1227">
        <f t="shared" si="77"/>
        <v>160.79</v>
      </c>
      <c r="S1227" s="15">
        <f t="shared" si="78"/>
        <v>42087.803310185183</v>
      </c>
      <c r="T1227" s="15">
        <f t="shared" si="79"/>
        <v>42121.716666666667</v>
      </c>
    </row>
    <row r="1228" spans="1:20" ht="60" hidden="1" x14ac:dyDescent="0.2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11" t="s">
        <v>8311</v>
      </c>
      <c r="P1228" t="s">
        <v>8312</v>
      </c>
      <c r="Q1228">
        <f t="shared" si="76"/>
        <v>109</v>
      </c>
      <c r="R1228">
        <f t="shared" si="77"/>
        <v>24.15</v>
      </c>
      <c r="S1228" s="15">
        <f t="shared" si="78"/>
        <v>42065.053368055553</v>
      </c>
      <c r="T1228" s="15">
        <f t="shared" si="79"/>
        <v>42125.011701388896</v>
      </c>
    </row>
    <row r="1229" spans="1:20" ht="30" hidden="1" x14ac:dyDescent="0.2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11" t="s">
        <v>8320</v>
      </c>
      <c r="P1229" t="s">
        <v>8321</v>
      </c>
      <c r="Q1229">
        <f t="shared" si="76"/>
        <v>109</v>
      </c>
      <c r="R1229">
        <f t="shared" si="77"/>
        <v>28.94</v>
      </c>
      <c r="S1229" s="15">
        <f t="shared" si="78"/>
        <v>41344.662858796299</v>
      </c>
      <c r="T1229" s="15">
        <f t="shared" si="79"/>
        <v>41374.662858796299</v>
      </c>
    </row>
    <row r="1230" spans="1:20" ht="45" hidden="1" x14ac:dyDescent="0.2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11" t="s">
        <v>8322</v>
      </c>
      <c r="P1230" t="s">
        <v>8323</v>
      </c>
      <c r="Q1230">
        <f t="shared" si="76"/>
        <v>109</v>
      </c>
      <c r="R1230">
        <f t="shared" si="77"/>
        <v>159.24</v>
      </c>
      <c r="S1230" s="15">
        <f t="shared" si="78"/>
        <v>42619.466342592597</v>
      </c>
      <c r="T1230" s="15">
        <f t="shared" si="79"/>
        <v>42649.583333333328</v>
      </c>
    </row>
    <row r="1231" spans="1:20" ht="30" hidden="1" x14ac:dyDescent="0.2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11" t="s">
        <v>8311</v>
      </c>
      <c r="P1231" t="s">
        <v>8336</v>
      </c>
      <c r="Q1231">
        <f t="shared" si="76"/>
        <v>109</v>
      </c>
      <c r="R1231">
        <f t="shared" si="77"/>
        <v>86.44</v>
      </c>
      <c r="S1231" s="15">
        <f t="shared" si="78"/>
        <v>42783.815289351856</v>
      </c>
      <c r="T1231" s="15">
        <f t="shared" si="79"/>
        <v>42811.773622685185</v>
      </c>
    </row>
    <row r="1232" spans="1:20" ht="60" hidden="1" x14ac:dyDescent="0.2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11" t="s">
        <v>8322</v>
      </c>
      <c r="P1232" t="s">
        <v>8323</v>
      </c>
      <c r="Q1232">
        <f t="shared" si="76"/>
        <v>109</v>
      </c>
      <c r="R1232">
        <f t="shared" si="77"/>
        <v>63.97</v>
      </c>
      <c r="S1232" s="15">
        <f t="shared" si="78"/>
        <v>42710.876967592587</v>
      </c>
      <c r="T1232" s="15">
        <f t="shared" si="79"/>
        <v>42742.875</v>
      </c>
    </row>
    <row r="1233" spans="1:20" ht="60" hidden="1" x14ac:dyDescent="0.2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11" t="s">
        <v>8311</v>
      </c>
      <c r="P1233" t="s">
        <v>8312</v>
      </c>
      <c r="Q1233">
        <f t="shared" si="76"/>
        <v>109</v>
      </c>
      <c r="R1233">
        <f t="shared" si="77"/>
        <v>75.38</v>
      </c>
      <c r="S1233" s="15">
        <f t="shared" si="78"/>
        <v>41382.096180555556</v>
      </c>
      <c r="T1233" s="15">
        <f t="shared" si="79"/>
        <v>41401.207638888889</v>
      </c>
    </row>
    <row r="1234" spans="1:20" ht="60" hidden="1" x14ac:dyDescent="0.2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11" t="s">
        <v>8311</v>
      </c>
      <c r="P1234" t="s">
        <v>8312</v>
      </c>
      <c r="Q1234">
        <f t="shared" si="76"/>
        <v>109</v>
      </c>
      <c r="R1234">
        <f t="shared" si="77"/>
        <v>40.549999999999997</v>
      </c>
      <c r="S1234" s="15">
        <f t="shared" si="78"/>
        <v>40833.200474537036</v>
      </c>
      <c r="T1234" s="15">
        <f t="shared" si="79"/>
        <v>40893.242141203707</v>
      </c>
    </row>
    <row r="1235" spans="1:20" ht="60" hidden="1" x14ac:dyDescent="0.2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11" t="s">
        <v>8311</v>
      </c>
      <c r="P1235" t="s">
        <v>8328</v>
      </c>
      <c r="Q1235">
        <f t="shared" si="76"/>
        <v>109</v>
      </c>
      <c r="R1235">
        <f t="shared" si="77"/>
        <v>50.63</v>
      </c>
      <c r="S1235" s="15">
        <f t="shared" si="78"/>
        <v>41160.871886574074</v>
      </c>
      <c r="T1235" s="15">
        <f t="shared" si="79"/>
        <v>41188.415972222225</v>
      </c>
    </row>
    <row r="1236" spans="1:20" ht="60" hidden="1" x14ac:dyDescent="0.2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11" t="s">
        <v>8311</v>
      </c>
      <c r="P1236" t="s">
        <v>8328</v>
      </c>
      <c r="Q1236">
        <f t="shared" si="76"/>
        <v>109</v>
      </c>
      <c r="R1236">
        <f t="shared" si="77"/>
        <v>68.48</v>
      </c>
      <c r="S1236" s="15">
        <f t="shared" si="78"/>
        <v>40850.111064814817</v>
      </c>
      <c r="T1236" s="15">
        <f t="shared" si="79"/>
        <v>40890.152731481481</v>
      </c>
    </row>
    <row r="1237" spans="1:20" ht="60" hidden="1" x14ac:dyDescent="0.2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11" t="s">
        <v>8311</v>
      </c>
      <c r="P1237" t="s">
        <v>8328</v>
      </c>
      <c r="Q1237">
        <f t="shared" si="76"/>
        <v>109</v>
      </c>
      <c r="R1237">
        <f t="shared" si="77"/>
        <v>61.04</v>
      </c>
      <c r="S1237" s="15">
        <f t="shared" si="78"/>
        <v>41696.817129629628</v>
      </c>
      <c r="T1237" s="15">
        <f t="shared" si="79"/>
        <v>41731.775462962964</v>
      </c>
    </row>
    <row r="1238" spans="1:20" ht="60" hidden="1" x14ac:dyDescent="0.2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11" t="s">
        <v>8325</v>
      </c>
      <c r="P1238" t="s">
        <v>8326</v>
      </c>
      <c r="Q1238">
        <f t="shared" si="76"/>
        <v>109</v>
      </c>
      <c r="R1238">
        <f t="shared" si="77"/>
        <v>53.41</v>
      </c>
      <c r="S1238" s="15">
        <f t="shared" si="78"/>
        <v>42485.754525462966</v>
      </c>
      <c r="T1238" s="15">
        <f t="shared" si="79"/>
        <v>42515.754525462966</v>
      </c>
    </row>
    <row r="1239" spans="1:20" ht="60" hidden="1" x14ac:dyDescent="0.2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11" t="s">
        <v>8311</v>
      </c>
      <c r="P1239" t="s">
        <v>8333</v>
      </c>
      <c r="Q1239">
        <f t="shared" si="76"/>
        <v>109</v>
      </c>
      <c r="R1239">
        <f t="shared" si="77"/>
        <v>103.68</v>
      </c>
      <c r="S1239" s="15">
        <f t="shared" si="78"/>
        <v>42269.967835648145</v>
      </c>
      <c r="T1239" s="15">
        <f t="shared" si="79"/>
        <v>42290.967835648145</v>
      </c>
    </row>
    <row r="1240" spans="1:20" ht="45" hidden="1" x14ac:dyDescent="0.2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11" t="s">
        <v>8311</v>
      </c>
      <c r="P1240" t="s">
        <v>8333</v>
      </c>
      <c r="Q1240">
        <f t="shared" si="76"/>
        <v>109</v>
      </c>
      <c r="R1240">
        <f t="shared" si="77"/>
        <v>75.61</v>
      </c>
      <c r="S1240" s="15">
        <f t="shared" si="78"/>
        <v>42093.860023148154</v>
      </c>
      <c r="T1240" s="15">
        <f t="shared" si="79"/>
        <v>42125.582638888889</v>
      </c>
    </row>
    <row r="1241" spans="1:20" ht="60" hidden="1" x14ac:dyDescent="0.2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11" t="s">
        <v>8314</v>
      </c>
      <c r="P1241" t="s">
        <v>8327</v>
      </c>
      <c r="Q1241">
        <f t="shared" si="76"/>
        <v>109</v>
      </c>
      <c r="R1241">
        <f t="shared" si="77"/>
        <v>94.64</v>
      </c>
      <c r="S1241" s="15">
        <f t="shared" si="78"/>
        <v>42418.031180555554</v>
      </c>
      <c r="T1241" s="15">
        <f t="shared" si="79"/>
        <v>42477.989513888882</v>
      </c>
    </row>
    <row r="1242" spans="1:20" ht="60" hidden="1" x14ac:dyDescent="0.2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11" t="s">
        <v>8314</v>
      </c>
      <c r="P1242" t="s">
        <v>8315</v>
      </c>
      <c r="Q1242">
        <f t="shared" si="76"/>
        <v>109</v>
      </c>
      <c r="R1242">
        <f t="shared" si="77"/>
        <v>41.92</v>
      </c>
      <c r="S1242" s="15">
        <f t="shared" si="78"/>
        <v>42162.729548611111</v>
      </c>
      <c r="T1242" s="15">
        <f t="shared" si="79"/>
        <v>42192.729548611111</v>
      </c>
    </row>
    <row r="1243" spans="1:20" ht="45" hidden="1" x14ac:dyDescent="0.2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11" t="s">
        <v>8314</v>
      </c>
      <c r="P1243" t="s">
        <v>8315</v>
      </c>
      <c r="Q1243">
        <f t="shared" si="76"/>
        <v>109</v>
      </c>
      <c r="R1243">
        <f t="shared" si="77"/>
        <v>136.46</v>
      </c>
      <c r="S1243" s="15">
        <f t="shared" si="78"/>
        <v>42219.915856481486</v>
      </c>
      <c r="T1243" s="15">
        <f t="shared" si="79"/>
        <v>42240.083333333328</v>
      </c>
    </row>
    <row r="1244" spans="1:20" ht="30" hidden="1" x14ac:dyDescent="0.2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11" t="s">
        <v>8314</v>
      </c>
      <c r="P1244" t="s">
        <v>8327</v>
      </c>
      <c r="Q1244">
        <f t="shared" si="76"/>
        <v>109</v>
      </c>
      <c r="R1244">
        <f t="shared" si="77"/>
        <v>73.03</v>
      </c>
      <c r="S1244" s="15">
        <f t="shared" si="78"/>
        <v>41239.83625</v>
      </c>
      <c r="T1244" s="15">
        <f t="shared" si="79"/>
        <v>41269.83625</v>
      </c>
    </row>
    <row r="1245" spans="1:20" ht="45" hidden="1" x14ac:dyDescent="0.2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11" t="s">
        <v>8314</v>
      </c>
      <c r="P1245" t="s">
        <v>8327</v>
      </c>
      <c r="Q1245">
        <f t="shared" si="76"/>
        <v>109</v>
      </c>
      <c r="R1245">
        <f t="shared" si="77"/>
        <v>88.59</v>
      </c>
      <c r="S1245" s="15">
        <f t="shared" si="78"/>
        <v>41368.560289351852</v>
      </c>
      <c r="T1245" s="15">
        <f t="shared" si="79"/>
        <v>41398.560289351852</v>
      </c>
    </row>
    <row r="1246" spans="1:20" ht="45" hidden="1" x14ac:dyDescent="0.2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11" t="s">
        <v>8314</v>
      </c>
      <c r="P1246" t="s">
        <v>8327</v>
      </c>
      <c r="Q1246">
        <f t="shared" si="76"/>
        <v>109</v>
      </c>
      <c r="R1246">
        <f t="shared" si="77"/>
        <v>92.13</v>
      </c>
      <c r="S1246" s="15">
        <f t="shared" si="78"/>
        <v>41610.794421296298</v>
      </c>
      <c r="T1246" s="15">
        <f t="shared" si="79"/>
        <v>41637.332638888889</v>
      </c>
    </row>
    <row r="1247" spans="1:20" ht="45" hidden="1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 t="s">
        <v>8314</v>
      </c>
      <c r="P1247" t="s">
        <v>8327</v>
      </c>
      <c r="Q1247">
        <f t="shared" si="76"/>
        <v>109</v>
      </c>
      <c r="R1247">
        <f t="shared" si="77"/>
        <v>84.11</v>
      </c>
      <c r="S1247" s="15">
        <f t="shared" si="78"/>
        <v>42387.7268287037</v>
      </c>
      <c r="T1247" s="15">
        <f t="shared" si="79"/>
        <v>42402.7268287037</v>
      </c>
    </row>
    <row r="1248" spans="1:20" ht="60" hidden="1" x14ac:dyDescent="0.2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11" t="s">
        <v>8314</v>
      </c>
      <c r="P1248" t="s">
        <v>8315</v>
      </c>
      <c r="Q1248">
        <f t="shared" si="76"/>
        <v>109</v>
      </c>
      <c r="R1248">
        <f t="shared" si="77"/>
        <v>139.24</v>
      </c>
      <c r="S1248" s="15">
        <f t="shared" si="78"/>
        <v>42780.825706018513</v>
      </c>
      <c r="T1248" s="15">
        <f t="shared" si="79"/>
        <v>42810.784039351856</v>
      </c>
    </row>
    <row r="1249" spans="1:20" ht="60" hidden="1" x14ac:dyDescent="0.2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11" t="s">
        <v>8314</v>
      </c>
      <c r="P1249" t="s">
        <v>8315</v>
      </c>
      <c r="Q1249">
        <f t="shared" si="76"/>
        <v>109</v>
      </c>
      <c r="R1249">
        <f t="shared" si="77"/>
        <v>65.099999999999994</v>
      </c>
      <c r="S1249" s="15">
        <f t="shared" si="78"/>
        <v>42466.608310185184</v>
      </c>
      <c r="T1249" s="15">
        <f t="shared" si="79"/>
        <v>42496.608310185184</v>
      </c>
    </row>
    <row r="1250" spans="1:20" ht="60" hidden="1" x14ac:dyDescent="0.2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11" t="s">
        <v>8314</v>
      </c>
      <c r="P1250" t="s">
        <v>8315</v>
      </c>
      <c r="Q1250">
        <f t="shared" si="76"/>
        <v>109</v>
      </c>
      <c r="R1250">
        <f t="shared" si="77"/>
        <v>36.33</v>
      </c>
      <c r="S1250" s="15">
        <f t="shared" si="78"/>
        <v>41779.310034722221</v>
      </c>
      <c r="T1250" s="15">
        <f t="shared" si="79"/>
        <v>41805.666666666664</v>
      </c>
    </row>
    <row r="1251" spans="1:20" ht="45" hidden="1" x14ac:dyDescent="0.2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11" t="s">
        <v>8314</v>
      </c>
      <c r="P1251" t="s">
        <v>8315</v>
      </c>
      <c r="Q1251">
        <f t="shared" si="76"/>
        <v>109</v>
      </c>
      <c r="R1251">
        <f t="shared" si="77"/>
        <v>40.07</v>
      </c>
      <c r="S1251" s="15">
        <f t="shared" si="78"/>
        <v>41491.79478009259</v>
      </c>
      <c r="T1251" s="15">
        <f t="shared" si="79"/>
        <v>41509.79478009259</v>
      </c>
    </row>
    <row r="1252" spans="1:20" ht="45" hidden="1" x14ac:dyDescent="0.2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11" t="s">
        <v>8314</v>
      </c>
      <c r="P1252" t="s">
        <v>8315</v>
      </c>
      <c r="Q1252">
        <f t="shared" si="76"/>
        <v>109</v>
      </c>
      <c r="R1252">
        <f t="shared" si="77"/>
        <v>74.819999999999993</v>
      </c>
      <c r="S1252" s="15">
        <f t="shared" si="78"/>
        <v>42303.672662037032</v>
      </c>
      <c r="T1252" s="15">
        <f t="shared" si="79"/>
        <v>42338.714328703703</v>
      </c>
    </row>
    <row r="1253" spans="1:20" ht="60" hidden="1" x14ac:dyDescent="0.2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11" t="s">
        <v>8314</v>
      </c>
      <c r="P1253" t="s">
        <v>8315</v>
      </c>
      <c r="Q1253">
        <f t="shared" si="76"/>
        <v>109</v>
      </c>
      <c r="R1253">
        <f t="shared" si="77"/>
        <v>54.3</v>
      </c>
      <c r="S1253" s="15">
        <f t="shared" si="78"/>
        <v>41931.682939814818</v>
      </c>
      <c r="T1253" s="15">
        <f t="shared" si="79"/>
        <v>41961.724606481483</v>
      </c>
    </row>
    <row r="1254" spans="1:20" ht="60" hidden="1" x14ac:dyDescent="0.2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11" t="s">
        <v>8314</v>
      </c>
      <c r="P1254" t="s">
        <v>8315</v>
      </c>
      <c r="Q1254">
        <f t="shared" si="76"/>
        <v>109</v>
      </c>
      <c r="R1254">
        <f t="shared" si="77"/>
        <v>81.38</v>
      </c>
      <c r="S1254" s="15">
        <f t="shared" si="78"/>
        <v>42500.041550925926</v>
      </c>
      <c r="T1254" s="15">
        <f t="shared" si="79"/>
        <v>42527.291666666672</v>
      </c>
    </row>
    <row r="1255" spans="1:20" ht="60" hidden="1" x14ac:dyDescent="0.2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11" t="s">
        <v>8314</v>
      </c>
      <c r="P1255" t="s">
        <v>8315</v>
      </c>
      <c r="Q1255">
        <f t="shared" si="76"/>
        <v>109</v>
      </c>
      <c r="R1255">
        <f t="shared" si="77"/>
        <v>71.150000000000006</v>
      </c>
      <c r="S1255" s="15">
        <f t="shared" si="78"/>
        <v>42323.562222222223</v>
      </c>
      <c r="T1255" s="15">
        <f t="shared" si="79"/>
        <v>42352</v>
      </c>
    </row>
    <row r="1256" spans="1:20" ht="60" hidden="1" x14ac:dyDescent="0.2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11" t="s">
        <v>8314</v>
      </c>
      <c r="P1256" t="s">
        <v>8315</v>
      </c>
      <c r="Q1256">
        <f t="shared" si="76"/>
        <v>109</v>
      </c>
      <c r="R1256">
        <f t="shared" si="77"/>
        <v>30.15</v>
      </c>
      <c r="S1256" s="15">
        <f t="shared" si="78"/>
        <v>41820.945613425924</v>
      </c>
      <c r="T1256" s="15">
        <f t="shared" si="79"/>
        <v>41850.945613425924</v>
      </c>
    </row>
    <row r="1257" spans="1:20" ht="60" hidden="1" x14ac:dyDescent="0.2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11" t="s">
        <v>8314</v>
      </c>
      <c r="P1257" t="s">
        <v>8315</v>
      </c>
      <c r="Q1257">
        <f t="shared" si="76"/>
        <v>109</v>
      </c>
      <c r="R1257">
        <f t="shared" si="77"/>
        <v>34.409999999999997</v>
      </c>
      <c r="S1257" s="15">
        <f t="shared" si="78"/>
        <v>42511.741944444439</v>
      </c>
      <c r="T1257" s="15">
        <f t="shared" si="79"/>
        <v>42523.916666666672</v>
      </c>
    </row>
    <row r="1258" spans="1:20" ht="60" hidden="1" x14ac:dyDescent="0.2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11" t="s">
        <v>8314</v>
      </c>
      <c r="P1258" t="s">
        <v>8315</v>
      </c>
      <c r="Q1258">
        <f t="shared" si="76"/>
        <v>109</v>
      </c>
      <c r="R1258">
        <f t="shared" si="77"/>
        <v>26.54</v>
      </c>
      <c r="S1258" s="15">
        <f t="shared" si="78"/>
        <v>42135.810694444444</v>
      </c>
      <c r="T1258" s="15">
        <f t="shared" si="79"/>
        <v>42165.810694444444</v>
      </c>
    </row>
    <row r="1259" spans="1:20" ht="60" hidden="1" x14ac:dyDescent="0.2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11" t="s">
        <v>8314</v>
      </c>
      <c r="P1259" t="s">
        <v>8315</v>
      </c>
      <c r="Q1259">
        <f t="shared" si="76"/>
        <v>109</v>
      </c>
      <c r="R1259">
        <f t="shared" si="77"/>
        <v>135.63</v>
      </c>
      <c r="S1259" s="15">
        <f t="shared" si="78"/>
        <v>42418.425983796296</v>
      </c>
      <c r="T1259" s="15">
        <f t="shared" si="79"/>
        <v>42478.384317129632</v>
      </c>
    </row>
    <row r="1260" spans="1:20" ht="30" hidden="1" x14ac:dyDescent="0.2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11" t="s">
        <v>8314</v>
      </c>
      <c r="P1260" t="s">
        <v>8315</v>
      </c>
      <c r="Q1260">
        <f t="shared" si="76"/>
        <v>109</v>
      </c>
      <c r="R1260">
        <f t="shared" si="77"/>
        <v>151.97999999999999</v>
      </c>
      <c r="S1260" s="15">
        <f t="shared" si="78"/>
        <v>42576.697569444441</v>
      </c>
      <c r="T1260" s="15">
        <f t="shared" si="79"/>
        <v>42636.697569444441</v>
      </c>
    </row>
    <row r="1261" spans="1:20" ht="60" hidden="1" x14ac:dyDescent="0.2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11" t="s">
        <v>8314</v>
      </c>
      <c r="P1261" t="s">
        <v>8315</v>
      </c>
      <c r="Q1261">
        <f t="shared" si="76"/>
        <v>109</v>
      </c>
      <c r="R1261">
        <f t="shared" si="77"/>
        <v>46.05</v>
      </c>
      <c r="S1261" s="15">
        <f t="shared" si="78"/>
        <v>42523.248715277776</v>
      </c>
      <c r="T1261" s="15">
        <f t="shared" si="79"/>
        <v>42537.248715277776</v>
      </c>
    </row>
    <row r="1262" spans="1:20" ht="60" hidden="1" x14ac:dyDescent="0.2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11" t="s">
        <v>8314</v>
      </c>
      <c r="P1262" t="s">
        <v>8315</v>
      </c>
      <c r="Q1262">
        <f t="shared" si="76"/>
        <v>109</v>
      </c>
      <c r="R1262">
        <f t="shared" si="77"/>
        <v>83.97</v>
      </c>
      <c r="S1262" s="15">
        <f t="shared" si="78"/>
        <v>41829.787083333329</v>
      </c>
      <c r="T1262" s="15">
        <f t="shared" si="79"/>
        <v>41859.787083333329</v>
      </c>
    </row>
    <row r="1263" spans="1:20" ht="60" hidden="1" x14ac:dyDescent="0.2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11" t="s">
        <v>8314</v>
      </c>
      <c r="P1263" t="s">
        <v>8315</v>
      </c>
      <c r="Q1263">
        <f t="shared" si="76"/>
        <v>109</v>
      </c>
      <c r="R1263">
        <f t="shared" si="77"/>
        <v>155.94999999999999</v>
      </c>
      <c r="S1263" s="15">
        <f t="shared" si="78"/>
        <v>42524.53800925926</v>
      </c>
      <c r="T1263" s="15">
        <f t="shared" si="79"/>
        <v>42561.957638888889</v>
      </c>
    </row>
    <row r="1264" spans="1:20" ht="45" hidden="1" x14ac:dyDescent="0.2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11" t="s">
        <v>8314</v>
      </c>
      <c r="P1264" t="s">
        <v>8335</v>
      </c>
      <c r="Q1264">
        <f t="shared" si="76"/>
        <v>109</v>
      </c>
      <c r="R1264">
        <f t="shared" si="77"/>
        <v>75.959999999999994</v>
      </c>
      <c r="S1264" s="15">
        <f t="shared" si="78"/>
        <v>41954.850868055553</v>
      </c>
      <c r="T1264" s="15">
        <f t="shared" si="79"/>
        <v>41974.850868055553</v>
      </c>
    </row>
    <row r="1265" spans="1:20" ht="60" hidden="1" x14ac:dyDescent="0.2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11" t="s">
        <v>8314</v>
      </c>
      <c r="P1265" t="s">
        <v>8315</v>
      </c>
      <c r="Q1265">
        <f t="shared" si="76"/>
        <v>109</v>
      </c>
      <c r="R1265">
        <f t="shared" si="77"/>
        <v>57.39</v>
      </c>
      <c r="S1265" s="15">
        <f t="shared" si="78"/>
        <v>42143.445219907408</v>
      </c>
      <c r="T1265" s="15">
        <f t="shared" si="79"/>
        <v>42173.445219907408</v>
      </c>
    </row>
    <row r="1266" spans="1:20" ht="60" hidden="1" x14ac:dyDescent="0.2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11" t="s">
        <v>8317</v>
      </c>
      <c r="P1266" t="s">
        <v>8331</v>
      </c>
      <c r="Q1266">
        <f t="shared" si="76"/>
        <v>108</v>
      </c>
      <c r="R1266">
        <f t="shared" si="77"/>
        <v>76.87</v>
      </c>
      <c r="S1266" s="15">
        <f t="shared" si="78"/>
        <v>41932.819525462961</v>
      </c>
      <c r="T1266" s="15">
        <f t="shared" si="79"/>
        <v>41992.861192129625</v>
      </c>
    </row>
    <row r="1267" spans="1:20" ht="60" hidden="1" x14ac:dyDescent="0.2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11" t="s">
        <v>8317</v>
      </c>
      <c r="P1267" t="s">
        <v>8331</v>
      </c>
      <c r="Q1267">
        <f t="shared" si="76"/>
        <v>108</v>
      </c>
      <c r="R1267">
        <f t="shared" si="77"/>
        <v>56.82</v>
      </c>
      <c r="S1267" s="15">
        <f t="shared" si="78"/>
        <v>42033.516898148147</v>
      </c>
      <c r="T1267" s="15">
        <f t="shared" si="79"/>
        <v>42064.5</v>
      </c>
    </row>
    <row r="1268" spans="1:20" ht="45" hidden="1" x14ac:dyDescent="0.2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11" t="s">
        <v>8317</v>
      </c>
      <c r="P1268" t="s">
        <v>8318</v>
      </c>
      <c r="Q1268">
        <f t="shared" si="76"/>
        <v>108</v>
      </c>
      <c r="R1268">
        <f t="shared" si="77"/>
        <v>132.05000000000001</v>
      </c>
      <c r="S1268" s="15">
        <f t="shared" si="78"/>
        <v>41835.821226851855</v>
      </c>
      <c r="T1268" s="15">
        <f t="shared" si="79"/>
        <v>41862.249305555553</v>
      </c>
    </row>
    <row r="1269" spans="1:20" ht="60" hidden="1" x14ac:dyDescent="0.2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11" t="s">
        <v>8317</v>
      </c>
      <c r="P1269" t="s">
        <v>8318</v>
      </c>
      <c r="Q1269">
        <f t="shared" si="76"/>
        <v>108</v>
      </c>
      <c r="R1269">
        <f t="shared" si="77"/>
        <v>58.17</v>
      </c>
      <c r="S1269" s="15">
        <f t="shared" si="78"/>
        <v>41208.010196759256</v>
      </c>
      <c r="T1269" s="15">
        <f t="shared" si="79"/>
        <v>41228</v>
      </c>
    </row>
    <row r="1270" spans="1:20" ht="60" hidden="1" x14ac:dyDescent="0.2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11" t="s">
        <v>8317</v>
      </c>
      <c r="P1270" t="s">
        <v>8329</v>
      </c>
      <c r="Q1270">
        <f t="shared" si="76"/>
        <v>108</v>
      </c>
      <c r="R1270">
        <f t="shared" si="77"/>
        <v>117.85</v>
      </c>
      <c r="S1270" s="15">
        <f t="shared" si="78"/>
        <v>41354.708460648151</v>
      </c>
      <c r="T1270" s="15">
        <f t="shared" si="79"/>
        <v>41399.708460648151</v>
      </c>
    </row>
    <row r="1271" spans="1:20" ht="60" hidden="1" x14ac:dyDescent="0.2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11" t="s">
        <v>8317</v>
      </c>
      <c r="P1271" t="s">
        <v>8329</v>
      </c>
      <c r="Q1271">
        <f t="shared" si="76"/>
        <v>108</v>
      </c>
      <c r="R1271">
        <f t="shared" si="77"/>
        <v>45.67</v>
      </c>
      <c r="S1271" s="15">
        <f t="shared" si="78"/>
        <v>40697.498449074075</v>
      </c>
      <c r="T1271" s="15">
        <f t="shared" si="79"/>
        <v>40727.498449074075</v>
      </c>
    </row>
    <row r="1272" spans="1:20" ht="45" hidden="1" x14ac:dyDescent="0.2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11" t="s">
        <v>8317</v>
      </c>
      <c r="P1272" t="s">
        <v>8329</v>
      </c>
      <c r="Q1272">
        <f t="shared" si="76"/>
        <v>108</v>
      </c>
      <c r="R1272">
        <f t="shared" si="77"/>
        <v>65.3</v>
      </c>
      <c r="S1272" s="15">
        <f t="shared" si="78"/>
        <v>41193.032013888893</v>
      </c>
      <c r="T1272" s="15">
        <f t="shared" si="79"/>
        <v>41223.073680555557</v>
      </c>
    </row>
    <row r="1273" spans="1:20" ht="45" hidden="1" x14ac:dyDescent="0.2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11" t="s">
        <v>8317</v>
      </c>
      <c r="P1273" t="s">
        <v>8329</v>
      </c>
      <c r="Q1273">
        <f t="shared" si="76"/>
        <v>108</v>
      </c>
      <c r="R1273">
        <f t="shared" si="77"/>
        <v>145.04</v>
      </c>
      <c r="S1273" s="15">
        <f t="shared" si="78"/>
        <v>42473.57</v>
      </c>
      <c r="T1273" s="15">
        <f t="shared" si="79"/>
        <v>42503.57</v>
      </c>
    </row>
    <row r="1274" spans="1:20" ht="45" hidden="1" x14ac:dyDescent="0.2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11" t="s">
        <v>8317</v>
      </c>
      <c r="P1274" t="s">
        <v>8329</v>
      </c>
      <c r="Q1274">
        <f t="shared" si="76"/>
        <v>108</v>
      </c>
      <c r="R1274">
        <f t="shared" si="77"/>
        <v>72.87</v>
      </c>
      <c r="S1274" s="15">
        <f t="shared" si="78"/>
        <v>42093.760046296295</v>
      </c>
      <c r="T1274" s="15">
        <f t="shared" si="79"/>
        <v>42123.760046296295</v>
      </c>
    </row>
    <row r="1275" spans="1:20" ht="45" hidden="1" x14ac:dyDescent="0.2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11" t="s">
        <v>8317</v>
      </c>
      <c r="P1275" t="s">
        <v>8329</v>
      </c>
      <c r="Q1275">
        <f t="shared" si="76"/>
        <v>108</v>
      </c>
      <c r="R1275">
        <f t="shared" si="77"/>
        <v>58.72</v>
      </c>
      <c r="S1275" s="15">
        <f t="shared" si="78"/>
        <v>40990.909259259257</v>
      </c>
      <c r="T1275" s="15">
        <f t="shared" si="79"/>
        <v>41026.897222222222</v>
      </c>
    </row>
    <row r="1276" spans="1:20" ht="45" hidden="1" x14ac:dyDescent="0.2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11" t="s">
        <v>8317</v>
      </c>
      <c r="P1276" t="s">
        <v>8329</v>
      </c>
      <c r="Q1276">
        <f t="shared" si="76"/>
        <v>108</v>
      </c>
      <c r="R1276">
        <f t="shared" si="77"/>
        <v>55.2</v>
      </c>
      <c r="S1276" s="15">
        <f t="shared" si="78"/>
        <v>41674.08494212963</v>
      </c>
      <c r="T1276" s="15">
        <f t="shared" si="79"/>
        <v>41704.08494212963</v>
      </c>
    </row>
    <row r="1277" spans="1:20" ht="60" hidden="1" x14ac:dyDescent="0.2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11" t="s">
        <v>8317</v>
      </c>
      <c r="P1277" t="s">
        <v>8329</v>
      </c>
      <c r="Q1277">
        <f t="shared" si="76"/>
        <v>108</v>
      </c>
      <c r="R1277">
        <f t="shared" si="77"/>
        <v>86.16</v>
      </c>
      <c r="S1277" s="15">
        <f t="shared" si="78"/>
        <v>40638.162465277775</v>
      </c>
      <c r="T1277" s="15">
        <f t="shared" si="79"/>
        <v>40672.249305555553</v>
      </c>
    </row>
    <row r="1278" spans="1:20" ht="60" hidden="1" x14ac:dyDescent="0.2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11" t="s">
        <v>8314</v>
      </c>
      <c r="P1278" t="s">
        <v>8315</v>
      </c>
      <c r="Q1278">
        <f t="shared" si="76"/>
        <v>108</v>
      </c>
      <c r="R1278">
        <f t="shared" si="77"/>
        <v>126.55</v>
      </c>
      <c r="S1278" s="15">
        <f t="shared" si="78"/>
        <v>42157.591064814813</v>
      </c>
      <c r="T1278" s="15">
        <f t="shared" si="79"/>
        <v>42179.083333333328</v>
      </c>
    </row>
    <row r="1279" spans="1:20" ht="60" hidden="1" x14ac:dyDescent="0.2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11" t="s">
        <v>8311</v>
      </c>
      <c r="P1279" t="s">
        <v>8312</v>
      </c>
      <c r="Q1279">
        <f t="shared" si="76"/>
        <v>108</v>
      </c>
      <c r="R1279">
        <f t="shared" si="77"/>
        <v>45.44</v>
      </c>
      <c r="S1279" s="15">
        <f t="shared" si="78"/>
        <v>40996.994074074071</v>
      </c>
      <c r="T1279" s="15">
        <f t="shared" si="79"/>
        <v>41028.166666666664</v>
      </c>
    </row>
    <row r="1280" spans="1:20" ht="45" hidden="1" x14ac:dyDescent="0.2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11" t="s">
        <v>8311</v>
      </c>
      <c r="P1280" t="s">
        <v>8312</v>
      </c>
      <c r="Q1280">
        <f t="shared" si="76"/>
        <v>108</v>
      </c>
      <c r="R1280">
        <f t="shared" si="77"/>
        <v>60.66</v>
      </c>
      <c r="S1280" s="15">
        <f t="shared" si="78"/>
        <v>41325.525752314818</v>
      </c>
      <c r="T1280" s="15">
        <f t="shared" si="79"/>
        <v>41355.484085648146</v>
      </c>
    </row>
    <row r="1281" spans="1:20" hidden="1" x14ac:dyDescent="0.2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11" t="s">
        <v>8311</v>
      </c>
      <c r="P1281" t="s">
        <v>8324</v>
      </c>
      <c r="Q1281">
        <f t="shared" si="76"/>
        <v>108</v>
      </c>
      <c r="R1281">
        <f t="shared" si="77"/>
        <v>61.03</v>
      </c>
      <c r="S1281" s="15">
        <f t="shared" si="78"/>
        <v>42514.666956018518</v>
      </c>
      <c r="T1281" s="15">
        <f t="shared" si="79"/>
        <v>42544.666956018518</v>
      </c>
    </row>
    <row r="1282" spans="1:20" ht="60" hidden="1" x14ac:dyDescent="0.2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11" t="s">
        <v>8311</v>
      </c>
      <c r="P1282" t="s">
        <v>8324</v>
      </c>
      <c r="Q1282">
        <f t="shared" ref="Q1282:Q1345" si="80">ROUND(E1282/D1282*100,0)</f>
        <v>108</v>
      </c>
      <c r="R1282">
        <f t="shared" ref="R1282:R1345" si="81">IFERROR(ROUND(E1282/L1282,2),0)</f>
        <v>65.16</v>
      </c>
      <c r="S1282" s="15">
        <f t="shared" si="78"/>
        <v>42016.641435185185</v>
      </c>
      <c r="T1282" s="15">
        <f t="shared" si="79"/>
        <v>42046.641435185185</v>
      </c>
    </row>
    <row r="1283" spans="1:20" ht="60" hidden="1" x14ac:dyDescent="0.2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11" t="s">
        <v>8322</v>
      </c>
      <c r="P1283" t="s">
        <v>8323</v>
      </c>
      <c r="Q1283">
        <f t="shared" si="80"/>
        <v>108</v>
      </c>
      <c r="R1283">
        <f t="shared" si="81"/>
        <v>112.79</v>
      </c>
      <c r="S1283" s="15">
        <f t="shared" ref="S1283:S1346" si="82">(((J1283/60)/60)/24)+DATE(1970,1,1)</f>
        <v>42529.979108796295</v>
      </c>
      <c r="T1283" s="15">
        <f t="shared" ref="T1283:T1346" si="83">(((I1283/60)/60)/24)+DATE(1970,1,1)</f>
        <v>42550.979108796295</v>
      </c>
    </row>
    <row r="1284" spans="1:20" ht="45" hidden="1" x14ac:dyDescent="0.2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11" t="s">
        <v>8314</v>
      </c>
      <c r="P1284" t="s">
        <v>8315</v>
      </c>
      <c r="Q1284">
        <f t="shared" si="80"/>
        <v>108</v>
      </c>
      <c r="R1284">
        <f t="shared" si="81"/>
        <v>81.25</v>
      </c>
      <c r="S1284" s="15">
        <f t="shared" si="82"/>
        <v>42039.384571759263</v>
      </c>
      <c r="T1284" s="15">
        <f t="shared" si="83"/>
        <v>42052.583333333328</v>
      </c>
    </row>
    <row r="1285" spans="1:20" ht="60" hidden="1" x14ac:dyDescent="0.2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11" t="s">
        <v>8320</v>
      </c>
      <c r="P1285" t="s">
        <v>8321</v>
      </c>
      <c r="Q1285">
        <f t="shared" si="80"/>
        <v>108</v>
      </c>
      <c r="R1285">
        <f t="shared" si="81"/>
        <v>69.599999999999994</v>
      </c>
      <c r="S1285" s="15">
        <f t="shared" si="82"/>
        <v>42340.172060185185</v>
      </c>
      <c r="T1285" s="15">
        <f t="shared" si="83"/>
        <v>42381.208333333328</v>
      </c>
    </row>
    <row r="1286" spans="1:20" ht="45" hidden="1" x14ac:dyDescent="0.2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11" t="s">
        <v>8320</v>
      </c>
      <c r="P1286" t="s">
        <v>8321</v>
      </c>
      <c r="Q1286">
        <f t="shared" si="80"/>
        <v>108</v>
      </c>
      <c r="R1286">
        <f t="shared" si="81"/>
        <v>149.46</v>
      </c>
      <c r="S1286" s="15">
        <f t="shared" si="82"/>
        <v>41290.598483796297</v>
      </c>
      <c r="T1286" s="15">
        <f t="shared" si="83"/>
        <v>41320.598483796297</v>
      </c>
    </row>
    <row r="1287" spans="1:20" ht="60" hidden="1" x14ac:dyDescent="0.2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11" t="s">
        <v>8322</v>
      </c>
      <c r="P1287" t="s">
        <v>8323</v>
      </c>
      <c r="Q1287">
        <f t="shared" si="80"/>
        <v>108</v>
      </c>
      <c r="R1287">
        <f t="shared" si="81"/>
        <v>56.98</v>
      </c>
      <c r="S1287" s="15">
        <f t="shared" si="82"/>
        <v>42606.347233796296</v>
      </c>
      <c r="T1287" s="15">
        <f t="shared" si="83"/>
        <v>42666.347233796296</v>
      </c>
    </row>
    <row r="1288" spans="1:20" ht="45" hidden="1" x14ac:dyDescent="0.2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11" t="s">
        <v>8311</v>
      </c>
      <c r="P1288" t="s">
        <v>8312</v>
      </c>
      <c r="Q1288">
        <f t="shared" si="80"/>
        <v>108</v>
      </c>
      <c r="R1288">
        <f t="shared" si="81"/>
        <v>48.33</v>
      </c>
      <c r="S1288" s="15">
        <f t="shared" si="82"/>
        <v>40638.092974537038</v>
      </c>
      <c r="T1288" s="15">
        <f t="shared" si="83"/>
        <v>40668.092974537038</v>
      </c>
    </row>
    <row r="1289" spans="1:20" ht="45" hidden="1" x14ac:dyDescent="0.2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11" t="s">
        <v>8311</v>
      </c>
      <c r="P1289" t="s">
        <v>8319</v>
      </c>
      <c r="Q1289">
        <f t="shared" si="80"/>
        <v>108</v>
      </c>
      <c r="R1289">
        <f t="shared" si="81"/>
        <v>33.75</v>
      </c>
      <c r="S1289" s="15">
        <f t="shared" si="82"/>
        <v>42006.02207175926</v>
      </c>
      <c r="T1289" s="15">
        <f t="shared" si="83"/>
        <v>42036.02207175926</v>
      </c>
    </row>
    <row r="1290" spans="1:20" ht="45" hidden="1" x14ac:dyDescent="0.2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11" t="s">
        <v>8322</v>
      </c>
      <c r="P1290" t="s">
        <v>8323</v>
      </c>
      <c r="Q1290">
        <f t="shared" si="80"/>
        <v>108</v>
      </c>
      <c r="R1290">
        <f t="shared" si="81"/>
        <v>462.86</v>
      </c>
      <c r="S1290" s="15">
        <f t="shared" si="82"/>
        <v>42420.74962962963</v>
      </c>
      <c r="T1290" s="15">
        <f t="shared" si="83"/>
        <v>42450.707962962959</v>
      </c>
    </row>
    <row r="1291" spans="1:20" ht="60" hidden="1" x14ac:dyDescent="0.2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11" t="s">
        <v>8311</v>
      </c>
      <c r="P1291" t="s">
        <v>8328</v>
      </c>
      <c r="Q1291">
        <f t="shared" si="80"/>
        <v>108</v>
      </c>
      <c r="R1291">
        <f t="shared" si="81"/>
        <v>54.2</v>
      </c>
      <c r="S1291" s="15">
        <f t="shared" si="82"/>
        <v>41773.932534722226</v>
      </c>
      <c r="T1291" s="15">
        <f t="shared" si="83"/>
        <v>41811.207638888889</v>
      </c>
    </row>
    <row r="1292" spans="1:20" ht="60" hidden="1" x14ac:dyDescent="0.2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11" t="s">
        <v>8307</v>
      </c>
      <c r="P1292" t="s">
        <v>8308</v>
      </c>
      <c r="Q1292">
        <f t="shared" si="80"/>
        <v>108</v>
      </c>
      <c r="R1292">
        <f t="shared" si="81"/>
        <v>90.18</v>
      </c>
      <c r="S1292" s="15">
        <f t="shared" si="82"/>
        <v>42138.684189814812</v>
      </c>
      <c r="T1292" s="15">
        <f t="shared" si="83"/>
        <v>42168.684189814812</v>
      </c>
    </row>
    <row r="1293" spans="1:20" ht="60" hidden="1" x14ac:dyDescent="0.2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11" t="s">
        <v>8307</v>
      </c>
      <c r="P1293" t="s">
        <v>8308</v>
      </c>
      <c r="Q1293">
        <f t="shared" si="80"/>
        <v>108</v>
      </c>
      <c r="R1293">
        <f t="shared" si="81"/>
        <v>154.16999999999999</v>
      </c>
      <c r="S1293" s="15">
        <f t="shared" si="82"/>
        <v>42705.764513888891</v>
      </c>
      <c r="T1293" s="15">
        <f t="shared" si="83"/>
        <v>42735.764513888891</v>
      </c>
    </row>
    <row r="1294" spans="1:20" ht="45" hidden="1" x14ac:dyDescent="0.2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11" t="s">
        <v>8311</v>
      </c>
      <c r="P1294" t="s">
        <v>8328</v>
      </c>
      <c r="Q1294">
        <f t="shared" si="80"/>
        <v>108</v>
      </c>
      <c r="R1294">
        <f t="shared" si="81"/>
        <v>70.650000000000006</v>
      </c>
      <c r="S1294" s="15">
        <f t="shared" si="82"/>
        <v>41731.833124999997</v>
      </c>
      <c r="T1294" s="15">
        <f t="shared" si="83"/>
        <v>41763.290972222225</v>
      </c>
    </row>
    <row r="1295" spans="1:20" ht="45" hidden="1" x14ac:dyDescent="0.2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11" t="s">
        <v>8311</v>
      </c>
      <c r="P1295" t="s">
        <v>8328</v>
      </c>
      <c r="Q1295">
        <f t="shared" si="80"/>
        <v>108</v>
      </c>
      <c r="R1295">
        <f t="shared" si="81"/>
        <v>37.15</v>
      </c>
      <c r="S1295" s="15">
        <f t="shared" si="82"/>
        <v>41934.71056712963</v>
      </c>
      <c r="T1295" s="15">
        <f t="shared" si="83"/>
        <v>41955.752233796295</v>
      </c>
    </row>
    <row r="1296" spans="1:20" ht="45" hidden="1" x14ac:dyDescent="0.2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11" t="s">
        <v>8309</v>
      </c>
      <c r="P1296" t="s">
        <v>8310</v>
      </c>
      <c r="Q1296">
        <f t="shared" si="80"/>
        <v>108</v>
      </c>
      <c r="R1296">
        <f t="shared" si="81"/>
        <v>37.200000000000003</v>
      </c>
      <c r="S1296" s="15">
        <f t="shared" si="82"/>
        <v>42452.666770833333</v>
      </c>
      <c r="T1296" s="15">
        <f t="shared" si="83"/>
        <v>42483</v>
      </c>
    </row>
    <row r="1297" spans="1:20" ht="60" hidden="1" x14ac:dyDescent="0.2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11" t="s">
        <v>8309</v>
      </c>
      <c r="P1297" t="s">
        <v>8310</v>
      </c>
      <c r="Q1297">
        <f t="shared" si="80"/>
        <v>108</v>
      </c>
      <c r="R1297">
        <f t="shared" si="81"/>
        <v>60.82</v>
      </c>
      <c r="S1297" s="15">
        <f t="shared" si="82"/>
        <v>42381.79886574074</v>
      </c>
      <c r="T1297" s="15">
        <f t="shared" si="83"/>
        <v>42412.207638888889</v>
      </c>
    </row>
    <row r="1298" spans="1:20" ht="30" hidden="1" x14ac:dyDescent="0.2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11" t="s">
        <v>8311</v>
      </c>
      <c r="P1298" t="s">
        <v>8312</v>
      </c>
      <c r="Q1298">
        <f t="shared" si="80"/>
        <v>108</v>
      </c>
      <c r="R1298">
        <f t="shared" si="81"/>
        <v>34.07</v>
      </c>
      <c r="S1298" s="15">
        <f t="shared" si="82"/>
        <v>41151.708321759259</v>
      </c>
      <c r="T1298" s="15">
        <f t="shared" si="83"/>
        <v>41177.165972222225</v>
      </c>
    </row>
    <row r="1299" spans="1:20" ht="45" hidden="1" x14ac:dyDescent="0.2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11" t="s">
        <v>8311</v>
      </c>
      <c r="P1299" t="s">
        <v>8328</v>
      </c>
      <c r="Q1299">
        <f t="shared" si="80"/>
        <v>108</v>
      </c>
      <c r="R1299">
        <f t="shared" si="81"/>
        <v>40.96</v>
      </c>
      <c r="S1299" s="15">
        <f t="shared" si="82"/>
        <v>41716.632847222223</v>
      </c>
      <c r="T1299" s="15">
        <f t="shared" si="83"/>
        <v>41747.958333333336</v>
      </c>
    </row>
    <row r="1300" spans="1:20" ht="45" hidden="1" x14ac:dyDescent="0.2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11" t="s">
        <v>8311</v>
      </c>
      <c r="P1300" t="s">
        <v>8328</v>
      </c>
      <c r="Q1300">
        <f t="shared" si="80"/>
        <v>108</v>
      </c>
      <c r="R1300">
        <f t="shared" si="81"/>
        <v>41.96</v>
      </c>
      <c r="S1300" s="15">
        <f t="shared" si="82"/>
        <v>41593.082002314812</v>
      </c>
      <c r="T1300" s="15">
        <f t="shared" si="83"/>
        <v>41623.082002314812</v>
      </c>
    </row>
    <row r="1301" spans="1:20" ht="30" hidden="1" x14ac:dyDescent="0.2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11" t="s">
        <v>8325</v>
      </c>
      <c r="P1301" t="s">
        <v>8326</v>
      </c>
      <c r="Q1301">
        <f t="shared" si="80"/>
        <v>108</v>
      </c>
      <c r="R1301">
        <f t="shared" si="81"/>
        <v>74.23</v>
      </c>
      <c r="S1301" s="15">
        <f t="shared" si="82"/>
        <v>42187.125625000001</v>
      </c>
      <c r="T1301" s="15">
        <f t="shared" si="83"/>
        <v>42208.207638888889</v>
      </c>
    </row>
    <row r="1302" spans="1:20" ht="60" hidden="1" x14ac:dyDescent="0.2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11" t="s">
        <v>8325</v>
      </c>
      <c r="P1302" t="s">
        <v>8326</v>
      </c>
      <c r="Q1302">
        <f t="shared" si="80"/>
        <v>108</v>
      </c>
      <c r="R1302">
        <f t="shared" si="81"/>
        <v>47.78</v>
      </c>
      <c r="S1302" s="15">
        <f t="shared" si="82"/>
        <v>42607.316122685181</v>
      </c>
      <c r="T1302" s="15">
        <f t="shared" si="83"/>
        <v>42613.233333333337</v>
      </c>
    </row>
    <row r="1303" spans="1:20" ht="45" hidden="1" x14ac:dyDescent="0.2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11" t="s">
        <v>8325</v>
      </c>
      <c r="P1303" t="s">
        <v>8326</v>
      </c>
      <c r="Q1303">
        <f t="shared" si="80"/>
        <v>108</v>
      </c>
      <c r="R1303">
        <f t="shared" si="81"/>
        <v>90</v>
      </c>
      <c r="S1303" s="15">
        <f t="shared" si="82"/>
        <v>41943.142534722225</v>
      </c>
      <c r="T1303" s="15">
        <f t="shared" si="83"/>
        <v>41973.184201388889</v>
      </c>
    </row>
    <row r="1304" spans="1:20" ht="60" hidden="1" x14ac:dyDescent="0.2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11" t="s">
        <v>8307</v>
      </c>
      <c r="P1304" t="s">
        <v>8308</v>
      </c>
      <c r="Q1304">
        <f t="shared" si="80"/>
        <v>108</v>
      </c>
      <c r="R1304">
        <f t="shared" si="81"/>
        <v>451.84</v>
      </c>
      <c r="S1304" s="15">
        <f t="shared" si="82"/>
        <v>42044.272847222222</v>
      </c>
      <c r="T1304" s="15">
        <f t="shared" si="83"/>
        <v>42104.231180555551</v>
      </c>
    </row>
    <row r="1305" spans="1:20" ht="45" hidden="1" x14ac:dyDescent="0.2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11" t="s">
        <v>8314</v>
      </c>
      <c r="P1305" t="s">
        <v>8315</v>
      </c>
      <c r="Q1305">
        <f t="shared" si="80"/>
        <v>108</v>
      </c>
      <c r="R1305">
        <f t="shared" si="81"/>
        <v>89.67</v>
      </c>
      <c r="S1305" s="15">
        <f t="shared" si="82"/>
        <v>42183.231006944443</v>
      </c>
      <c r="T1305" s="15">
        <f t="shared" si="83"/>
        <v>42228.231006944443</v>
      </c>
    </row>
    <row r="1306" spans="1:20" ht="45" hidden="1" x14ac:dyDescent="0.2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11" t="s">
        <v>8314</v>
      </c>
      <c r="P1306" t="s">
        <v>8315</v>
      </c>
      <c r="Q1306">
        <f t="shared" si="80"/>
        <v>108</v>
      </c>
      <c r="R1306">
        <f t="shared" si="81"/>
        <v>47.46</v>
      </c>
      <c r="S1306" s="15">
        <f t="shared" si="82"/>
        <v>41759.13962962963</v>
      </c>
      <c r="T1306" s="15">
        <f t="shared" si="83"/>
        <v>41791.165972222225</v>
      </c>
    </row>
    <row r="1307" spans="1:20" ht="45" hidden="1" x14ac:dyDescent="0.2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11" t="s">
        <v>8314</v>
      </c>
      <c r="P1307" t="s">
        <v>8315</v>
      </c>
      <c r="Q1307">
        <f t="shared" si="80"/>
        <v>108</v>
      </c>
      <c r="R1307">
        <f t="shared" si="81"/>
        <v>25.25</v>
      </c>
      <c r="S1307" s="15">
        <f t="shared" si="82"/>
        <v>42103.399479166663</v>
      </c>
      <c r="T1307" s="15">
        <f t="shared" si="83"/>
        <v>42133.399479166663</v>
      </c>
    </row>
    <row r="1308" spans="1:20" ht="60" hidden="1" x14ac:dyDescent="0.2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11" t="s">
        <v>8314</v>
      </c>
      <c r="P1308" t="s">
        <v>8315</v>
      </c>
      <c r="Q1308">
        <f t="shared" si="80"/>
        <v>108</v>
      </c>
      <c r="R1308">
        <f t="shared" si="81"/>
        <v>113.42</v>
      </c>
      <c r="S1308" s="15">
        <f t="shared" si="82"/>
        <v>42171.034861111111</v>
      </c>
      <c r="T1308" s="15">
        <f t="shared" si="83"/>
        <v>42195.291666666672</v>
      </c>
    </row>
    <row r="1309" spans="1:20" hidden="1" x14ac:dyDescent="0.2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11" t="s">
        <v>8314</v>
      </c>
      <c r="P1309" t="s">
        <v>8315</v>
      </c>
      <c r="Q1309">
        <f t="shared" si="80"/>
        <v>108</v>
      </c>
      <c r="R1309">
        <f t="shared" si="81"/>
        <v>83.51</v>
      </c>
      <c r="S1309" s="15">
        <f t="shared" si="82"/>
        <v>42268.127696759257</v>
      </c>
      <c r="T1309" s="15">
        <f t="shared" si="83"/>
        <v>42288.083333333328</v>
      </c>
    </row>
    <row r="1310" spans="1:20" ht="60" hidden="1" x14ac:dyDescent="0.2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11" t="s">
        <v>8314</v>
      </c>
      <c r="P1310" t="s">
        <v>8315</v>
      </c>
      <c r="Q1310">
        <f t="shared" si="80"/>
        <v>108</v>
      </c>
      <c r="R1310">
        <f t="shared" si="81"/>
        <v>44.09</v>
      </c>
      <c r="S1310" s="15">
        <f t="shared" si="82"/>
        <v>42746.261782407411</v>
      </c>
      <c r="T1310" s="15">
        <f t="shared" si="83"/>
        <v>42784.207638888889</v>
      </c>
    </row>
    <row r="1311" spans="1:20" ht="45" hidden="1" x14ac:dyDescent="0.2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11" t="s">
        <v>8314</v>
      </c>
      <c r="P1311" t="s">
        <v>8335</v>
      </c>
      <c r="Q1311">
        <f t="shared" si="80"/>
        <v>108</v>
      </c>
      <c r="R1311">
        <f t="shared" si="81"/>
        <v>72.97</v>
      </c>
      <c r="S1311" s="15">
        <f t="shared" si="82"/>
        <v>41775.636157407411</v>
      </c>
      <c r="T1311" s="15">
        <f t="shared" si="83"/>
        <v>41805.636157407411</v>
      </c>
    </row>
    <row r="1312" spans="1:20" ht="45" hidden="1" x14ac:dyDescent="0.2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11" t="s">
        <v>8314</v>
      </c>
      <c r="P1312" t="s">
        <v>8327</v>
      </c>
      <c r="Q1312">
        <f t="shared" si="80"/>
        <v>108</v>
      </c>
      <c r="R1312">
        <f t="shared" si="81"/>
        <v>88.87</v>
      </c>
      <c r="S1312" s="15">
        <f t="shared" si="82"/>
        <v>41957.756840277783</v>
      </c>
      <c r="T1312" s="15">
        <f t="shared" si="83"/>
        <v>41987.756840277783</v>
      </c>
    </row>
    <row r="1313" spans="1:20" ht="45" hidden="1" x14ac:dyDescent="0.2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11" t="s">
        <v>8314</v>
      </c>
      <c r="P1313" t="s">
        <v>8327</v>
      </c>
      <c r="Q1313">
        <f t="shared" si="80"/>
        <v>108</v>
      </c>
      <c r="R1313">
        <f t="shared" si="81"/>
        <v>76.790000000000006</v>
      </c>
      <c r="S1313" s="15">
        <f t="shared" si="82"/>
        <v>42177.791909722218</v>
      </c>
      <c r="T1313" s="15">
        <f t="shared" si="83"/>
        <v>42181.958333333328</v>
      </c>
    </row>
    <row r="1314" spans="1:20" ht="60" hidden="1" x14ac:dyDescent="0.2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11" t="s">
        <v>8314</v>
      </c>
      <c r="P1314" t="s">
        <v>8315</v>
      </c>
      <c r="Q1314">
        <f t="shared" si="80"/>
        <v>108</v>
      </c>
      <c r="R1314">
        <f t="shared" si="81"/>
        <v>33.75</v>
      </c>
      <c r="S1314" s="15">
        <f t="shared" si="82"/>
        <v>42788.565208333333</v>
      </c>
      <c r="T1314" s="15">
        <f t="shared" si="83"/>
        <v>42818.523541666669</v>
      </c>
    </row>
    <row r="1315" spans="1:20" ht="45" hidden="1" x14ac:dyDescent="0.2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11" t="s">
        <v>8314</v>
      </c>
      <c r="P1315" t="s">
        <v>8315</v>
      </c>
      <c r="Q1315">
        <f t="shared" si="80"/>
        <v>108</v>
      </c>
      <c r="R1315">
        <f t="shared" si="81"/>
        <v>106.8</v>
      </c>
      <c r="S1315" s="15">
        <f t="shared" si="82"/>
        <v>41933.291643518518</v>
      </c>
      <c r="T1315" s="15">
        <f t="shared" si="83"/>
        <v>41963.333310185189</v>
      </c>
    </row>
    <row r="1316" spans="1:20" ht="60" hidden="1" x14ac:dyDescent="0.2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11" t="s">
        <v>8314</v>
      </c>
      <c r="P1316" t="s">
        <v>8315</v>
      </c>
      <c r="Q1316">
        <f t="shared" si="80"/>
        <v>108</v>
      </c>
      <c r="R1316">
        <f t="shared" si="81"/>
        <v>33.75</v>
      </c>
      <c r="S1316" s="15">
        <f t="shared" si="82"/>
        <v>41990.585486111115</v>
      </c>
      <c r="T1316" s="15">
        <f t="shared" si="83"/>
        <v>42035.585486111115</v>
      </c>
    </row>
    <row r="1317" spans="1:20" ht="60" hidden="1" x14ac:dyDescent="0.2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11" t="s">
        <v>8314</v>
      </c>
      <c r="P1317" t="s">
        <v>8315</v>
      </c>
      <c r="Q1317">
        <f t="shared" si="80"/>
        <v>108</v>
      </c>
      <c r="R1317">
        <f t="shared" si="81"/>
        <v>76.8</v>
      </c>
      <c r="S1317" s="15">
        <f t="shared" si="82"/>
        <v>42495.992800925931</v>
      </c>
      <c r="T1317" s="15">
        <f t="shared" si="83"/>
        <v>42552.958333333328</v>
      </c>
    </row>
    <row r="1318" spans="1:20" ht="60" hidden="1" x14ac:dyDescent="0.2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11" t="s">
        <v>8314</v>
      </c>
      <c r="P1318" t="s">
        <v>8315</v>
      </c>
      <c r="Q1318">
        <f t="shared" si="80"/>
        <v>108</v>
      </c>
      <c r="R1318">
        <f t="shared" si="81"/>
        <v>28.19</v>
      </c>
      <c r="S1318" s="15">
        <f t="shared" si="82"/>
        <v>41858.355393518519</v>
      </c>
      <c r="T1318" s="15">
        <f t="shared" si="83"/>
        <v>41882.547222222223</v>
      </c>
    </row>
    <row r="1319" spans="1:20" ht="45" hidden="1" x14ac:dyDescent="0.2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11" t="s">
        <v>8314</v>
      </c>
      <c r="P1319" t="s">
        <v>8315</v>
      </c>
      <c r="Q1319">
        <f t="shared" si="80"/>
        <v>108</v>
      </c>
      <c r="R1319">
        <f t="shared" si="81"/>
        <v>46.61</v>
      </c>
      <c r="S1319" s="15">
        <f t="shared" si="82"/>
        <v>41884.056747685187</v>
      </c>
      <c r="T1319" s="15">
        <f t="shared" si="83"/>
        <v>41903.083333333336</v>
      </c>
    </row>
    <row r="1320" spans="1:20" ht="60" hidden="1" x14ac:dyDescent="0.2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11" t="s">
        <v>8314</v>
      </c>
      <c r="P1320" t="s">
        <v>8315</v>
      </c>
      <c r="Q1320">
        <f t="shared" si="80"/>
        <v>108</v>
      </c>
      <c r="R1320">
        <f t="shared" si="81"/>
        <v>43.28</v>
      </c>
      <c r="S1320" s="15">
        <f t="shared" si="82"/>
        <v>42016.832465277781</v>
      </c>
      <c r="T1320" s="15">
        <f t="shared" si="83"/>
        <v>42040.513888888891</v>
      </c>
    </row>
    <row r="1321" spans="1:20" ht="30" hidden="1" x14ac:dyDescent="0.2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11" t="s">
        <v>8314</v>
      </c>
      <c r="P1321" t="s">
        <v>8315</v>
      </c>
      <c r="Q1321">
        <f t="shared" si="80"/>
        <v>108</v>
      </c>
      <c r="R1321">
        <f t="shared" si="81"/>
        <v>77</v>
      </c>
      <c r="S1321" s="15">
        <f t="shared" si="82"/>
        <v>42402.889027777783</v>
      </c>
      <c r="T1321" s="15">
        <f t="shared" si="83"/>
        <v>42447.847361111111</v>
      </c>
    </row>
    <row r="1322" spans="1:20" ht="45" hidden="1" x14ac:dyDescent="0.2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11" t="s">
        <v>8314</v>
      </c>
      <c r="P1322" t="s">
        <v>8315</v>
      </c>
      <c r="Q1322">
        <f t="shared" si="80"/>
        <v>108</v>
      </c>
      <c r="R1322">
        <f t="shared" si="81"/>
        <v>70.760000000000005</v>
      </c>
      <c r="S1322" s="15">
        <f t="shared" si="82"/>
        <v>42545.478333333333</v>
      </c>
      <c r="T1322" s="15">
        <f t="shared" si="83"/>
        <v>42575.478333333333</v>
      </c>
    </row>
    <row r="1323" spans="1:20" ht="60" hidden="1" x14ac:dyDescent="0.2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11" t="s">
        <v>8314</v>
      </c>
      <c r="P1323" t="s">
        <v>8315</v>
      </c>
      <c r="Q1323">
        <f t="shared" si="80"/>
        <v>108</v>
      </c>
      <c r="R1323">
        <f t="shared" si="81"/>
        <v>46.89</v>
      </c>
      <c r="S1323" s="15">
        <f t="shared" si="82"/>
        <v>42115.889652777783</v>
      </c>
      <c r="T1323" s="15">
        <f t="shared" si="83"/>
        <v>42151.114583333328</v>
      </c>
    </row>
    <row r="1324" spans="1:20" ht="45" hidden="1" x14ac:dyDescent="0.2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11" t="s">
        <v>8314</v>
      </c>
      <c r="P1324" t="s">
        <v>8315</v>
      </c>
      <c r="Q1324">
        <f t="shared" si="80"/>
        <v>108</v>
      </c>
      <c r="R1324">
        <f t="shared" si="81"/>
        <v>79</v>
      </c>
      <c r="S1324" s="15">
        <f t="shared" si="82"/>
        <v>41856.715069444443</v>
      </c>
      <c r="T1324" s="15">
        <f t="shared" si="83"/>
        <v>41877.715069444443</v>
      </c>
    </row>
    <row r="1325" spans="1:20" ht="60" hidden="1" x14ac:dyDescent="0.2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11" t="s">
        <v>8314</v>
      </c>
      <c r="P1325" t="s">
        <v>8315</v>
      </c>
      <c r="Q1325">
        <f t="shared" si="80"/>
        <v>108</v>
      </c>
      <c r="R1325">
        <f t="shared" si="81"/>
        <v>72</v>
      </c>
      <c r="S1325" s="15">
        <f t="shared" si="82"/>
        <v>42479.465833333335</v>
      </c>
      <c r="T1325" s="15">
        <f t="shared" si="83"/>
        <v>42500.465833333335</v>
      </c>
    </row>
    <row r="1326" spans="1:20" ht="45" hidden="1" x14ac:dyDescent="0.2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11" t="s">
        <v>8314</v>
      </c>
      <c r="P1326" t="s">
        <v>8315</v>
      </c>
      <c r="Q1326">
        <f t="shared" si="80"/>
        <v>108</v>
      </c>
      <c r="R1326">
        <f t="shared" si="81"/>
        <v>30.93</v>
      </c>
      <c r="S1326" s="15">
        <f t="shared" si="82"/>
        <v>41785.707708333335</v>
      </c>
      <c r="T1326" s="15">
        <f t="shared" si="83"/>
        <v>41815.707708333335</v>
      </c>
    </row>
    <row r="1327" spans="1:20" ht="60" hidden="1" x14ac:dyDescent="0.2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11" t="s">
        <v>8314</v>
      </c>
      <c r="P1327" t="s">
        <v>8335</v>
      </c>
      <c r="Q1327">
        <f t="shared" si="80"/>
        <v>108</v>
      </c>
      <c r="R1327">
        <f t="shared" si="81"/>
        <v>74.239999999999995</v>
      </c>
      <c r="S1327" s="15">
        <f t="shared" si="82"/>
        <v>41772.727893518517</v>
      </c>
      <c r="T1327" s="15">
        <f t="shared" si="83"/>
        <v>41802.727893518517</v>
      </c>
    </row>
    <row r="1328" spans="1:20" ht="30" hidden="1" x14ac:dyDescent="0.2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11" t="s">
        <v>8314</v>
      </c>
      <c r="P1328" t="s">
        <v>8335</v>
      </c>
      <c r="Q1328">
        <f t="shared" si="80"/>
        <v>108</v>
      </c>
      <c r="R1328">
        <f t="shared" si="81"/>
        <v>94.91</v>
      </c>
      <c r="S1328" s="15">
        <f t="shared" si="82"/>
        <v>42656.005173611105</v>
      </c>
      <c r="T1328" s="15">
        <f t="shared" si="83"/>
        <v>42689.088888888888</v>
      </c>
    </row>
    <row r="1329" spans="1:20" ht="60" hidden="1" x14ac:dyDescent="0.2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11" t="s">
        <v>8314</v>
      </c>
      <c r="P1329" t="s">
        <v>8315</v>
      </c>
      <c r="Q1329">
        <f t="shared" si="80"/>
        <v>108</v>
      </c>
      <c r="R1329">
        <f t="shared" si="81"/>
        <v>38.57</v>
      </c>
      <c r="S1329" s="15">
        <f t="shared" si="82"/>
        <v>42571.626192129625</v>
      </c>
      <c r="T1329" s="15">
        <f t="shared" si="83"/>
        <v>42583.570138888885</v>
      </c>
    </row>
    <row r="1330" spans="1:20" ht="45" hidden="1" x14ac:dyDescent="0.2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11" t="s">
        <v>8317</v>
      </c>
      <c r="P1330" t="s">
        <v>8331</v>
      </c>
      <c r="Q1330">
        <f t="shared" si="80"/>
        <v>107</v>
      </c>
      <c r="R1330">
        <f t="shared" si="81"/>
        <v>21.76</v>
      </c>
      <c r="S1330" s="15">
        <f t="shared" si="82"/>
        <v>42256.391875000001</v>
      </c>
      <c r="T1330" s="15">
        <f t="shared" si="83"/>
        <v>42274.843055555553</v>
      </c>
    </row>
    <row r="1331" spans="1:20" ht="45" hidden="1" x14ac:dyDescent="0.2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11" t="s">
        <v>8317</v>
      </c>
      <c r="P1331" t="s">
        <v>8331</v>
      </c>
      <c r="Q1331">
        <f t="shared" si="80"/>
        <v>107</v>
      </c>
      <c r="R1331">
        <f t="shared" si="81"/>
        <v>49.32</v>
      </c>
      <c r="S1331" s="15">
        <f t="shared" si="82"/>
        <v>42149.548888888887</v>
      </c>
      <c r="T1331" s="15">
        <f t="shared" si="83"/>
        <v>42163.666666666672</v>
      </c>
    </row>
    <row r="1332" spans="1:20" ht="45" hidden="1" x14ac:dyDescent="0.2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11" t="s">
        <v>8317</v>
      </c>
      <c r="P1332" t="s">
        <v>8318</v>
      </c>
      <c r="Q1332">
        <f t="shared" si="80"/>
        <v>107</v>
      </c>
      <c r="R1332">
        <f t="shared" si="81"/>
        <v>273.83</v>
      </c>
      <c r="S1332" s="15">
        <f t="shared" si="82"/>
        <v>41583.083981481483</v>
      </c>
      <c r="T1332" s="15">
        <f t="shared" si="83"/>
        <v>41618.083981481483</v>
      </c>
    </row>
    <row r="1333" spans="1:20" ht="45" hidden="1" x14ac:dyDescent="0.2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11" t="s">
        <v>8317</v>
      </c>
      <c r="P1333" t="s">
        <v>8318</v>
      </c>
      <c r="Q1333">
        <f t="shared" si="80"/>
        <v>107</v>
      </c>
      <c r="R1333">
        <f t="shared" si="81"/>
        <v>39.380000000000003</v>
      </c>
      <c r="S1333" s="15">
        <f t="shared" si="82"/>
        <v>42485.724768518514</v>
      </c>
      <c r="T1333" s="15">
        <f t="shared" si="83"/>
        <v>42504</v>
      </c>
    </row>
    <row r="1334" spans="1:20" ht="30" hidden="1" x14ac:dyDescent="0.2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11" t="s">
        <v>8317</v>
      </c>
      <c r="P1334" t="s">
        <v>8329</v>
      </c>
      <c r="Q1334">
        <f t="shared" si="80"/>
        <v>107</v>
      </c>
      <c r="R1334">
        <f t="shared" si="81"/>
        <v>45.42</v>
      </c>
      <c r="S1334" s="15">
        <f t="shared" si="82"/>
        <v>40588.526412037041</v>
      </c>
      <c r="T1334" s="15">
        <f t="shared" si="83"/>
        <v>40618.48474537037</v>
      </c>
    </row>
    <row r="1335" spans="1:20" ht="60" hidden="1" x14ac:dyDescent="0.2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11" t="s">
        <v>8317</v>
      </c>
      <c r="P1335" t="s">
        <v>8329</v>
      </c>
      <c r="Q1335">
        <f t="shared" si="80"/>
        <v>107</v>
      </c>
      <c r="R1335">
        <f t="shared" si="81"/>
        <v>66.7</v>
      </c>
      <c r="S1335" s="15">
        <f t="shared" si="82"/>
        <v>42479.626875000002</v>
      </c>
      <c r="T1335" s="15">
        <f t="shared" si="83"/>
        <v>42509.626875000002</v>
      </c>
    </row>
    <row r="1336" spans="1:20" ht="45" hidden="1" x14ac:dyDescent="0.2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11" t="s">
        <v>8317</v>
      </c>
      <c r="P1336" t="s">
        <v>8329</v>
      </c>
      <c r="Q1336">
        <f t="shared" si="80"/>
        <v>107</v>
      </c>
      <c r="R1336">
        <f t="shared" si="81"/>
        <v>97.64</v>
      </c>
      <c r="S1336" s="15">
        <f t="shared" si="82"/>
        <v>41017.885462962964</v>
      </c>
      <c r="T1336" s="15">
        <f t="shared" si="83"/>
        <v>41067.621527777781</v>
      </c>
    </row>
    <row r="1337" spans="1:20" ht="45" hidden="1" x14ac:dyDescent="0.2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11" t="s">
        <v>8317</v>
      </c>
      <c r="P1337" t="s">
        <v>8329</v>
      </c>
      <c r="Q1337">
        <f t="shared" si="80"/>
        <v>107</v>
      </c>
      <c r="R1337">
        <f t="shared" si="81"/>
        <v>28.58</v>
      </c>
      <c r="S1337" s="15">
        <f t="shared" si="82"/>
        <v>40526.36917824074</v>
      </c>
      <c r="T1337" s="15">
        <f t="shared" si="83"/>
        <v>40576.332638888889</v>
      </c>
    </row>
    <row r="1338" spans="1:20" ht="60" hidden="1" x14ac:dyDescent="0.2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11" t="s">
        <v>8317</v>
      </c>
      <c r="P1338" t="s">
        <v>8329</v>
      </c>
      <c r="Q1338">
        <f t="shared" si="80"/>
        <v>107</v>
      </c>
      <c r="R1338">
        <f t="shared" si="81"/>
        <v>134.91</v>
      </c>
      <c r="S1338" s="15">
        <f t="shared" si="82"/>
        <v>42331.551307870366</v>
      </c>
      <c r="T1338" s="15">
        <f t="shared" si="83"/>
        <v>42360.958333333328</v>
      </c>
    </row>
    <row r="1339" spans="1:20" ht="45" hidden="1" x14ac:dyDescent="0.2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11" t="s">
        <v>8317</v>
      </c>
      <c r="P1339" t="s">
        <v>8329</v>
      </c>
      <c r="Q1339">
        <f t="shared" si="80"/>
        <v>107</v>
      </c>
      <c r="R1339">
        <f t="shared" si="81"/>
        <v>97.36</v>
      </c>
      <c r="S1339" s="15">
        <f t="shared" si="82"/>
        <v>42507.581412037034</v>
      </c>
      <c r="T1339" s="15">
        <f t="shared" si="83"/>
        <v>42538.581412037034</v>
      </c>
    </row>
    <row r="1340" spans="1:20" ht="60" hidden="1" x14ac:dyDescent="0.2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11" t="s">
        <v>8317</v>
      </c>
      <c r="P1340" t="s">
        <v>8329</v>
      </c>
      <c r="Q1340">
        <f t="shared" si="80"/>
        <v>107</v>
      </c>
      <c r="R1340">
        <f t="shared" si="81"/>
        <v>67.91</v>
      </c>
      <c r="S1340" s="15">
        <f t="shared" si="82"/>
        <v>41894.879606481481</v>
      </c>
      <c r="T1340" s="15">
        <f t="shared" si="83"/>
        <v>41913.165972222225</v>
      </c>
    </row>
    <row r="1341" spans="1:20" ht="45" hidden="1" x14ac:dyDescent="0.2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11" t="s">
        <v>8317</v>
      </c>
      <c r="P1341" t="s">
        <v>8329</v>
      </c>
      <c r="Q1341">
        <f t="shared" si="80"/>
        <v>107</v>
      </c>
      <c r="R1341">
        <f t="shared" si="81"/>
        <v>71.900000000000006</v>
      </c>
      <c r="S1341" s="15">
        <f t="shared" si="82"/>
        <v>42760.498935185184</v>
      </c>
      <c r="T1341" s="15">
        <f t="shared" si="83"/>
        <v>42790.498935185184</v>
      </c>
    </row>
    <row r="1342" spans="1:20" ht="45" hidden="1" x14ac:dyDescent="0.2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11" t="s">
        <v>8317</v>
      </c>
      <c r="P1342" t="s">
        <v>8329</v>
      </c>
      <c r="Q1342">
        <f t="shared" si="80"/>
        <v>107</v>
      </c>
      <c r="R1342">
        <f t="shared" si="81"/>
        <v>89.89</v>
      </c>
      <c r="S1342" s="15">
        <f t="shared" si="82"/>
        <v>41078.91201388889</v>
      </c>
      <c r="T1342" s="15">
        <f t="shared" si="83"/>
        <v>41108.91201388889</v>
      </c>
    </row>
    <row r="1343" spans="1:20" ht="45" hidden="1" x14ac:dyDescent="0.2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11" t="s">
        <v>8317</v>
      </c>
      <c r="P1343" t="s">
        <v>8329</v>
      </c>
      <c r="Q1343">
        <f t="shared" si="80"/>
        <v>107</v>
      </c>
      <c r="R1343">
        <f t="shared" si="81"/>
        <v>81.63</v>
      </c>
      <c r="S1343" s="15">
        <f t="shared" si="82"/>
        <v>41082.564884259256</v>
      </c>
      <c r="T1343" s="15">
        <f t="shared" si="83"/>
        <v>41097.564884259256</v>
      </c>
    </row>
    <row r="1344" spans="1:20" ht="60" hidden="1" x14ac:dyDescent="0.2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11" t="s">
        <v>8317</v>
      </c>
      <c r="P1344" t="s">
        <v>8329</v>
      </c>
      <c r="Q1344">
        <f t="shared" si="80"/>
        <v>107</v>
      </c>
      <c r="R1344">
        <f t="shared" si="81"/>
        <v>224.85</v>
      </c>
      <c r="S1344" s="15">
        <f t="shared" si="82"/>
        <v>42687.875775462962</v>
      </c>
      <c r="T1344" s="15">
        <f t="shared" si="83"/>
        <v>42718.5</v>
      </c>
    </row>
    <row r="1345" spans="1:20" ht="60" hidden="1" x14ac:dyDescent="0.2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11" t="s">
        <v>8307</v>
      </c>
      <c r="P1345" t="s">
        <v>8313</v>
      </c>
      <c r="Q1345">
        <f t="shared" si="80"/>
        <v>107</v>
      </c>
      <c r="R1345">
        <f t="shared" si="81"/>
        <v>125.94</v>
      </c>
      <c r="S1345" s="15">
        <f t="shared" si="82"/>
        <v>42416.767928240741</v>
      </c>
      <c r="T1345" s="15">
        <f t="shared" si="83"/>
        <v>42446.726261574076</v>
      </c>
    </row>
    <row r="1346" spans="1:20" ht="30" hidden="1" x14ac:dyDescent="0.2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11" t="s">
        <v>8320</v>
      </c>
      <c r="P1346" t="s">
        <v>8330</v>
      </c>
      <c r="Q1346">
        <f t="shared" ref="Q1346:Q1409" si="84">ROUND(E1346/D1346*100,0)</f>
        <v>107</v>
      </c>
      <c r="R1346">
        <f t="shared" ref="R1346:R1409" si="85">IFERROR(ROUND(E1346/L1346,2),0)</f>
        <v>39.049999999999997</v>
      </c>
      <c r="S1346" s="15">
        <f t="shared" si="82"/>
        <v>41943.604097222218</v>
      </c>
      <c r="T1346" s="15">
        <f t="shared" si="83"/>
        <v>41974.207638888889</v>
      </c>
    </row>
    <row r="1347" spans="1:20" ht="60" hidden="1" x14ac:dyDescent="0.2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11" t="s">
        <v>8320</v>
      </c>
      <c r="P1347" t="s">
        <v>8330</v>
      </c>
      <c r="Q1347">
        <f t="shared" si="84"/>
        <v>107</v>
      </c>
      <c r="R1347">
        <f t="shared" si="85"/>
        <v>169.58</v>
      </c>
      <c r="S1347" s="15">
        <f t="shared" ref="S1347:S1410" si="86">(((J1347/60)/60)/24)+DATE(1970,1,1)</f>
        <v>42162.146782407406</v>
      </c>
      <c r="T1347" s="15">
        <f t="shared" ref="T1347:T1410" si="87">(((I1347/60)/60)/24)+DATE(1970,1,1)</f>
        <v>42176.146782407406</v>
      </c>
    </row>
    <row r="1348" spans="1:20" ht="30" hidden="1" x14ac:dyDescent="0.2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11" t="s">
        <v>8311</v>
      </c>
      <c r="P1348" t="s">
        <v>8312</v>
      </c>
      <c r="Q1348">
        <f t="shared" si="84"/>
        <v>107</v>
      </c>
      <c r="R1348">
        <f t="shared" si="85"/>
        <v>99.53</v>
      </c>
      <c r="S1348" s="15">
        <f t="shared" si="86"/>
        <v>41914.917858796296</v>
      </c>
      <c r="T1348" s="15">
        <f t="shared" si="87"/>
        <v>41944.917858796296</v>
      </c>
    </row>
    <row r="1349" spans="1:20" ht="60" hidden="1" x14ac:dyDescent="0.2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11" t="s">
        <v>8311</v>
      </c>
      <c r="P1349" t="s">
        <v>8312</v>
      </c>
      <c r="Q1349">
        <f t="shared" si="84"/>
        <v>107</v>
      </c>
      <c r="R1349">
        <f t="shared" si="85"/>
        <v>36.61</v>
      </c>
      <c r="S1349" s="15">
        <f t="shared" si="86"/>
        <v>41073.050717592596</v>
      </c>
      <c r="T1349" s="15">
        <f t="shared" si="87"/>
        <v>41085.683333333334</v>
      </c>
    </row>
    <row r="1350" spans="1:20" ht="60" hidden="1" x14ac:dyDescent="0.2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11" t="s">
        <v>8311</v>
      </c>
      <c r="P1350" t="s">
        <v>8324</v>
      </c>
      <c r="Q1350">
        <f t="shared" si="84"/>
        <v>107</v>
      </c>
      <c r="R1350">
        <f t="shared" si="85"/>
        <v>108.48</v>
      </c>
      <c r="S1350" s="15">
        <f t="shared" si="86"/>
        <v>42324.764004629629</v>
      </c>
      <c r="T1350" s="15">
        <f t="shared" si="87"/>
        <v>42354.764004629629</v>
      </c>
    </row>
    <row r="1351" spans="1:20" ht="60" hidden="1" x14ac:dyDescent="0.2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11" t="s">
        <v>8322</v>
      </c>
      <c r="P1351" t="s">
        <v>8323</v>
      </c>
      <c r="Q1351">
        <f t="shared" si="84"/>
        <v>107</v>
      </c>
      <c r="R1351">
        <f t="shared" si="85"/>
        <v>65.08</v>
      </c>
      <c r="S1351" s="15">
        <f t="shared" si="86"/>
        <v>42123.86336805555</v>
      </c>
      <c r="T1351" s="15">
        <f t="shared" si="87"/>
        <v>42156.945833333331</v>
      </c>
    </row>
    <row r="1352" spans="1:20" ht="60" hidden="1" x14ac:dyDescent="0.2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11" t="s">
        <v>8311</v>
      </c>
      <c r="P1352" t="s">
        <v>8312</v>
      </c>
      <c r="Q1352">
        <f t="shared" si="84"/>
        <v>107</v>
      </c>
      <c r="R1352">
        <f t="shared" si="85"/>
        <v>107.07</v>
      </c>
      <c r="S1352" s="15">
        <f t="shared" si="86"/>
        <v>42101.758587962962</v>
      </c>
      <c r="T1352" s="15">
        <f t="shared" si="87"/>
        <v>42131.758587962962</v>
      </c>
    </row>
    <row r="1353" spans="1:20" ht="60" hidden="1" x14ac:dyDescent="0.2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11" t="s">
        <v>8311</v>
      </c>
      <c r="P1353" t="s">
        <v>8312</v>
      </c>
      <c r="Q1353">
        <f t="shared" si="84"/>
        <v>107</v>
      </c>
      <c r="R1353">
        <f t="shared" si="85"/>
        <v>73.36</v>
      </c>
      <c r="S1353" s="15">
        <f t="shared" si="86"/>
        <v>42703.214409722219</v>
      </c>
      <c r="T1353" s="15">
        <f t="shared" si="87"/>
        <v>42733.214409722219</v>
      </c>
    </row>
    <row r="1354" spans="1:20" ht="60" hidden="1" x14ac:dyDescent="0.2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11" t="s">
        <v>8311</v>
      </c>
      <c r="P1354" t="s">
        <v>8312</v>
      </c>
      <c r="Q1354">
        <f t="shared" si="84"/>
        <v>107</v>
      </c>
      <c r="R1354">
        <f t="shared" si="85"/>
        <v>88.19</v>
      </c>
      <c r="S1354" s="15">
        <f t="shared" si="86"/>
        <v>42018.99863425926</v>
      </c>
      <c r="T1354" s="15">
        <f t="shared" si="87"/>
        <v>42048.99863425926</v>
      </c>
    </row>
    <row r="1355" spans="1:20" ht="45" hidden="1" x14ac:dyDescent="0.2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11" t="s">
        <v>8322</v>
      </c>
      <c r="P1355" t="s">
        <v>8323</v>
      </c>
      <c r="Q1355">
        <f t="shared" si="84"/>
        <v>107</v>
      </c>
      <c r="R1355">
        <f t="shared" si="85"/>
        <v>170.45</v>
      </c>
      <c r="S1355" s="15">
        <f t="shared" si="86"/>
        <v>42493.167719907404</v>
      </c>
      <c r="T1355" s="15">
        <f t="shared" si="87"/>
        <v>42528.167719907404</v>
      </c>
    </row>
    <row r="1356" spans="1:20" ht="30" hidden="1" x14ac:dyDescent="0.2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11" t="s">
        <v>8322</v>
      </c>
      <c r="P1356" t="s">
        <v>8323</v>
      </c>
      <c r="Q1356">
        <f t="shared" si="84"/>
        <v>107</v>
      </c>
      <c r="R1356">
        <f t="shared" si="85"/>
        <v>108.78</v>
      </c>
      <c r="S1356" s="15">
        <f t="shared" si="86"/>
        <v>42068.829039351855</v>
      </c>
      <c r="T1356" s="15">
        <f t="shared" si="87"/>
        <v>42088.787372685183</v>
      </c>
    </row>
    <row r="1357" spans="1:20" ht="45" hidden="1" x14ac:dyDescent="0.2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11" t="s">
        <v>8311</v>
      </c>
      <c r="P1357" t="s">
        <v>8312</v>
      </c>
      <c r="Q1357">
        <f t="shared" si="84"/>
        <v>107</v>
      </c>
      <c r="R1357">
        <f t="shared" si="85"/>
        <v>134.21</v>
      </c>
      <c r="S1357" s="15">
        <f t="shared" si="86"/>
        <v>40691.788055555553</v>
      </c>
      <c r="T1357" s="15">
        <f t="shared" si="87"/>
        <v>40755.290972222225</v>
      </c>
    </row>
    <row r="1358" spans="1:20" ht="60" hidden="1" x14ac:dyDescent="0.2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11" t="s">
        <v>8311</v>
      </c>
      <c r="P1358" t="s">
        <v>8328</v>
      </c>
      <c r="Q1358">
        <f t="shared" si="84"/>
        <v>107</v>
      </c>
      <c r="R1358">
        <f t="shared" si="85"/>
        <v>48.45</v>
      </c>
      <c r="S1358" s="15">
        <f t="shared" si="86"/>
        <v>41299.793356481481</v>
      </c>
      <c r="T1358" s="15">
        <f t="shared" si="87"/>
        <v>41344.751689814817</v>
      </c>
    </row>
    <row r="1359" spans="1:20" ht="60" hidden="1" x14ac:dyDescent="0.2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11" t="s">
        <v>8311</v>
      </c>
      <c r="P1359" t="s">
        <v>8328</v>
      </c>
      <c r="Q1359">
        <f t="shared" si="84"/>
        <v>107</v>
      </c>
      <c r="R1359">
        <f t="shared" si="85"/>
        <v>70.209999999999994</v>
      </c>
      <c r="S1359" s="15">
        <f t="shared" si="86"/>
        <v>40911.809872685182</v>
      </c>
      <c r="T1359" s="15">
        <f t="shared" si="87"/>
        <v>40932.809872685182</v>
      </c>
    </row>
    <row r="1360" spans="1:20" ht="60" hidden="1" x14ac:dyDescent="0.2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11" t="s">
        <v>8311</v>
      </c>
      <c r="P1360" t="s">
        <v>8328</v>
      </c>
      <c r="Q1360">
        <f t="shared" si="84"/>
        <v>107</v>
      </c>
      <c r="R1360">
        <f t="shared" si="85"/>
        <v>53.52</v>
      </c>
      <c r="S1360" s="15">
        <f t="shared" si="86"/>
        <v>41270.21497685185</v>
      </c>
      <c r="T1360" s="15">
        <f t="shared" si="87"/>
        <v>41300.21497685185</v>
      </c>
    </row>
    <row r="1361" spans="1:20" ht="60" hidden="1" x14ac:dyDescent="0.2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11" t="s">
        <v>8311</v>
      </c>
      <c r="P1361" t="s">
        <v>8328</v>
      </c>
      <c r="Q1361">
        <f t="shared" si="84"/>
        <v>107</v>
      </c>
      <c r="R1361">
        <f t="shared" si="85"/>
        <v>89.9</v>
      </c>
      <c r="S1361" s="15">
        <f t="shared" si="86"/>
        <v>41135.175694444442</v>
      </c>
      <c r="T1361" s="15">
        <f t="shared" si="87"/>
        <v>41162.163194444445</v>
      </c>
    </row>
    <row r="1362" spans="1:20" ht="45" hidden="1" x14ac:dyDescent="0.2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11" t="s">
        <v>8311</v>
      </c>
      <c r="P1362" t="s">
        <v>8328</v>
      </c>
      <c r="Q1362">
        <f t="shared" si="84"/>
        <v>107</v>
      </c>
      <c r="R1362">
        <f t="shared" si="85"/>
        <v>106.53</v>
      </c>
      <c r="S1362" s="15">
        <f t="shared" si="86"/>
        <v>42160.708530092597</v>
      </c>
      <c r="T1362" s="15">
        <f t="shared" si="87"/>
        <v>42190.708530092597</v>
      </c>
    </row>
    <row r="1363" spans="1:20" ht="60" hidden="1" x14ac:dyDescent="0.2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11" t="s">
        <v>8311</v>
      </c>
      <c r="P1363" t="s">
        <v>8328</v>
      </c>
      <c r="Q1363">
        <f t="shared" si="84"/>
        <v>107</v>
      </c>
      <c r="R1363">
        <f t="shared" si="85"/>
        <v>54.62</v>
      </c>
      <c r="S1363" s="15">
        <f t="shared" si="86"/>
        <v>40703.197048611109</v>
      </c>
      <c r="T1363" s="15">
        <f t="shared" si="87"/>
        <v>40770.041666666664</v>
      </c>
    </row>
    <row r="1364" spans="1:20" ht="45" hidden="1" x14ac:dyDescent="0.2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11" t="s">
        <v>8311</v>
      </c>
      <c r="P1364" t="s">
        <v>8312</v>
      </c>
      <c r="Q1364">
        <f t="shared" si="84"/>
        <v>107</v>
      </c>
      <c r="R1364">
        <f t="shared" si="85"/>
        <v>68.709999999999994</v>
      </c>
      <c r="S1364" s="15">
        <f t="shared" si="86"/>
        <v>42279.669768518521</v>
      </c>
      <c r="T1364" s="15">
        <f t="shared" si="87"/>
        <v>42321.711435185185</v>
      </c>
    </row>
    <row r="1365" spans="1:20" ht="60" hidden="1" x14ac:dyDescent="0.2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11" t="s">
        <v>8309</v>
      </c>
      <c r="P1365" t="s">
        <v>8310</v>
      </c>
      <c r="Q1365">
        <f t="shared" si="84"/>
        <v>107</v>
      </c>
      <c r="R1365">
        <f t="shared" si="85"/>
        <v>58.63</v>
      </c>
      <c r="S1365" s="15">
        <f t="shared" si="86"/>
        <v>42688.875902777778</v>
      </c>
      <c r="T1365" s="15">
        <f t="shared" si="87"/>
        <v>42718.875902777778</v>
      </c>
    </row>
    <row r="1366" spans="1:20" ht="60" hidden="1" x14ac:dyDescent="0.2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11" t="s">
        <v>8311</v>
      </c>
      <c r="P1366" t="s">
        <v>8312</v>
      </c>
      <c r="Q1366">
        <f t="shared" si="84"/>
        <v>107</v>
      </c>
      <c r="R1366">
        <f t="shared" si="85"/>
        <v>64.44</v>
      </c>
      <c r="S1366" s="15">
        <f t="shared" si="86"/>
        <v>41571.998379629629</v>
      </c>
      <c r="T1366" s="15">
        <f t="shared" si="87"/>
        <v>41614.973611111112</v>
      </c>
    </row>
    <row r="1367" spans="1:20" ht="60" hidden="1" x14ac:dyDescent="0.2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11" t="s">
        <v>8311</v>
      </c>
      <c r="P1367" t="s">
        <v>8312</v>
      </c>
      <c r="Q1367">
        <f t="shared" si="84"/>
        <v>107</v>
      </c>
      <c r="R1367">
        <f t="shared" si="85"/>
        <v>46.63</v>
      </c>
      <c r="S1367" s="15">
        <f t="shared" si="86"/>
        <v>40987.697638888887</v>
      </c>
      <c r="T1367" s="15">
        <f t="shared" si="87"/>
        <v>41017.697638888887</v>
      </c>
    </row>
    <row r="1368" spans="1:20" ht="45" hidden="1" x14ac:dyDescent="0.2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11" t="s">
        <v>8311</v>
      </c>
      <c r="P1368" t="s">
        <v>8328</v>
      </c>
      <c r="Q1368">
        <f t="shared" si="84"/>
        <v>107</v>
      </c>
      <c r="R1368">
        <f t="shared" si="85"/>
        <v>51.19</v>
      </c>
      <c r="S1368" s="15">
        <f t="shared" si="86"/>
        <v>40948.16815972222</v>
      </c>
      <c r="T1368" s="15">
        <f t="shared" si="87"/>
        <v>40978.16815972222</v>
      </c>
    </row>
    <row r="1369" spans="1:20" ht="45" hidden="1" x14ac:dyDescent="0.2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11" t="s">
        <v>8311</v>
      </c>
      <c r="P1369" t="s">
        <v>8328</v>
      </c>
      <c r="Q1369">
        <f t="shared" si="84"/>
        <v>107</v>
      </c>
      <c r="R1369">
        <f t="shared" si="85"/>
        <v>27.94</v>
      </c>
      <c r="S1369" s="15">
        <f t="shared" si="86"/>
        <v>41004.802465277775</v>
      </c>
      <c r="T1369" s="15">
        <f t="shared" si="87"/>
        <v>41034.802407407406</v>
      </c>
    </row>
    <row r="1370" spans="1:20" ht="45" hidden="1" x14ac:dyDescent="0.2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11" t="s">
        <v>8311</v>
      </c>
      <c r="P1370" t="s">
        <v>8328</v>
      </c>
      <c r="Q1370">
        <f t="shared" si="84"/>
        <v>107</v>
      </c>
      <c r="R1370">
        <f t="shared" si="85"/>
        <v>59.82</v>
      </c>
      <c r="S1370" s="15">
        <f t="shared" si="86"/>
        <v>41307.987696759257</v>
      </c>
      <c r="T1370" s="15">
        <f t="shared" si="87"/>
        <v>41342.987696759257</v>
      </c>
    </row>
    <row r="1371" spans="1:20" ht="45" hidden="1" x14ac:dyDescent="0.2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11" t="s">
        <v>8311</v>
      </c>
      <c r="P1371" t="s">
        <v>8328</v>
      </c>
      <c r="Q1371">
        <f t="shared" si="84"/>
        <v>107</v>
      </c>
      <c r="R1371">
        <f t="shared" si="85"/>
        <v>36.97</v>
      </c>
      <c r="S1371" s="15">
        <f t="shared" si="86"/>
        <v>41174.154178240737</v>
      </c>
      <c r="T1371" s="15">
        <f t="shared" si="87"/>
        <v>41210.208333333336</v>
      </c>
    </row>
    <row r="1372" spans="1:20" ht="60" hidden="1" x14ac:dyDescent="0.2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11" t="s">
        <v>8311</v>
      </c>
      <c r="P1372" t="s">
        <v>8328</v>
      </c>
      <c r="Q1372">
        <f t="shared" si="84"/>
        <v>107</v>
      </c>
      <c r="R1372">
        <f t="shared" si="85"/>
        <v>49.25</v>
      </c>
      <c r="S1372" s="15">
        <f t="shared" si="86"/>
        <v>40833.633194444446</v>
      </c>
      <c r="T1372" s="15">
        <f t="shared" si="87"/>
        <v>40863.674861111111</v>
      </c>
    </row>
    <row r="1373" spans="1:20" ht="60" hidden="1" x14ac:dyDescent="0.2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11" t="s">
        <v>8311</v>
      </c>
      <c r="P1373" t="s">
        <v>8333</v>
      </c>
      <c r="Q1373">
        <f t="shared" si="84"/>
        <v>107</v>
      </c>
      <c r="R1373">
        <f t="shared" si="85"/>
        <v>52.96</v>
      </c>
      <c r="S1373" s="15">
        <f t="shared" si="86"/>
        <v>42217.834525462968</v>
      </c>
      <c r="T1373" s="15">
        <f t="shared" si="87"/>
        <v>42236.458333333328</v>
      </c>
    </row>
    <row r="1374" spans="1:20" ht="60" hidden="1" x14ac:dyDescent="0.2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11" t="s">
        <v>8311</v>
      </c>
      <c r="P1374" t="s">
        <v>8333</v>
      </c>
      <c r="Q1374">
        <f t="shared" si="84"/>
        <v>107</v>
      </c>
      <c r="R1374">
        <f t="shared" si="85"/>
        <v>59.46</v>
      </c>
      <c r="S1374" s="15">
        <f t="shared" si="86"/>
        <v>41483.449282407404</v>
      </c>
      <c r="T1374" s="15">
        <f t="shared" si="87"/>
        <v>41543.449282407404</v>
      </c>
    </row>
    <row r="1375" spans="1:20" ht="60" hidden="1" x14ac:dyDescent="0.2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11" t="s">
        <v>8311</v>
      </c>
      <c r="P1375" t="s">
        <v>8333</v>
      </c>
      <c r="Q1375">
        <f t="shared" si="84"/>
        <v>107</v>
      </c>
      <c r="R1375">
        <f t="shared" si="85"/>
        <v>177.5</v>
      </c>
      <c r="S1375" s="15">
        <f t="shared" si="86"/>
        <v>42769.809965277775</v>
      </c>
      <c r="T1375" s="15">
        <f t="shared" si="87"/>
        <v>42799.809965277775</v>
      </c>
    </row>
    <row r="1376" spans="1:20" ht="60" hidden="1" x14ac:dyDescent="0.2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11" t="s">
        <v>8311</v>
      </c>
      <c r="P1376" t="s">
        <v>8333</v>
      </c>
      <c r="Q1376">
        <f t="shared" si="84"/>
        <v>107</v>
      </c>
      <c r="R1376">
        <f t="shared" si="85"/>
        <v>61.34</v>
      </c>
      <c r="S1376" s="15">
        <f t="shared" si="86"/>
        <v>41026.655011574076</v>
      </c>
      <c r="T1376" s="15">
        <f t="shared" si="87"/>
        <v>41057.655011574076</v>
      </c>
    </row>
    <row r="1377" spans="1:20" ht="60" hidden="1" x14ac:dyDescent="0.2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11" t="s">
        <v>8307</v>
      </c>
      <c r="P1377" t="s">
        <v>8316</v>
      </c>
      <c r="Q1377">
        <f t="shared" si="84"/>
        <v>107</v>
      </c>
      <c r="R1377">
        <f t="shared" si="85"/>
        <v>60.97</v>
      </c>
      <c r="S1377" s="15">
        <f t="shared" si="86"/>
        <v>42508.541550925926</v>
      </c>
      <c r="T1377" s="15">
        <f t="shared" si="87"/>
        <v>42538.541550925926</v>
      </c>
    </row>
    <row r="1378" spans="1:20" ht="45" hidden="1" x14ac:dyDescent="0.2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11" t="s">
        <v>8307</v>
      </c>
      <c r="P1378" t="s">
        <v>8334</v>
      </c>
      <c r="Q1378">
        <f t="shared" si="84"/>
        <v>107</v>
      </c>
      <c r="R1378">
        <f t="shared" si="85"/>
        <v>267</v>
      </c>
      <c r="S1378" s="15">
        <f t="shared" si="86"/>
        <v>42207.746678240743</v>
      </c>
      <c r="T1378" s="15">
        <f t="shared" si="87"/>
        <v>42237.746678240743</v>
      </c>
    </row>
    <row r="1379" spans="1:20" ht="60" hidden="1" x14ac:dyDescent="0.2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11" t="s">
        <v>8314</v>
      </c>
      <c r="P1379" t="s">
        <v>8315</v>
      </c>
      <c r="Q1379">
        <f t="shared" si="84"/>
        <v>107</v>
      </c>
      <c r="R1379">
        <f t="shared" si="85"/>
        <v>35.04</v>
      </c>
      <c r="S1379" s="15">
        <f t="shared" si="86"/>
        <v>42495.434236111112</v>
      </c>
      <c r="T1379" s="15">
        <f t="shared" si="87"/>
        <v>42523.434236111112</v>
      </c>
    </row>
    <row r="1380" spans="1:20" ht="45" hidden="1" x14ac:dyDescent="0.2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11" t="s">
        <v>8314</v>
      </c>
      <c r="P1380" t="s">
        <v>8335</v>
      </c>
      <c r="Q1380">
        <f t="shared" si="84"/>
        <v>107</v>
      </c>
      <c r="R1380">
        <f t="shared" si="85"/>
        <v>81.239999999999995</v>
      </c>
      <c r="S1380" s="15">
        <f t="shared" si="86"/>
        <v>41982.773356481484</v>
      </c>
      <c r="T1380" s="15">
        <f t="shared" si="87"/>
        <v>42022.773356481484</v>
      </c>
    </row>
    <row r="1381" spans="1:20" ht="60" hidden="1" x14ac:dyDescent="0.2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11" t="s">
        <v>8314</v>
      </c>
      <c r="P1381" t="s">
        <v>8315</v>
      </c>
      <c r="Q1381">
        <f t="shared" si="84"/>
        <v>107</v>
      </c>
      <c r="R1381">
        <f t="shared" si="85"/>
        <v>109.03</v>
      </c>
      <c r="S1381" s="15">
        <f t="shared" si="86"/>
        <v>42157.470185185186</v>
      </c>
      <c r="T1381" s="15">
        <f t="shared" si="87"/>
        <v>42187.470185185186</v>
      </c>
    </row>
    <row r="1382" spans="1:20" ht="60" hidden="1" x14ac:dyDescent="0.2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11" t="s">
        <v>8314</v>
      </c>
      <c r="P1382" t="s">
        <v>8327</v>
      </c>
      <c r="Q1382">
        <f t="shared" si="84"/>
        <v>107</v>
      </c>
      <c r="R1382">
        <f t="shared" si="85"/>
        <v>45.54</v>
      </c>
      <c r="S1382" s="15">
        <f t="shared" si="86"/>
        <v>42233.747349537036</v>
      </c>
      <c r="T1382" s="15">
        <f t="shared" si="87"/>
        <v>42263.747349537036</v>
      </c>
    </row>
    <row r="1383" spans="1:20" ht="60" hidden="1" x14ac:dyDescent="0.2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11" t="s">
        <v>8314</v>
      </c>
      <c r="P1383" t="s">
        <v>8327</v>
      </c>
      <c r="Q1383">
        <f t="shared" si="84"/>
        <v>107</v>
      </c>
      <c r="R1383">
        <f t="shared" si="85"/>
        <v>74.069999999999993</v>
      </c>
      <c r="S1383" s="15">
        <f t="shared" si="86"/>
        <v>42139.014525462961</v>
      </c>
      <c r="T1383" s="15">
        <f t="shared" si="87"/>
        <v>42169.014525462961</v>
      </c>
    </row>
    <row r="1384" spans="1:20" ht="60" hidden="1" x14ac:dyDescent="0.2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11" t="s">
        <v>8314</v>
      </c>
      <c r="P1384" t="s">
        <v>8315</v>
      </c>
      <c r="Q1384">
        <f t="shared" si="84"/>
        <v>107</v>
      </c>
      <c r="R1384">
        <f t="shared" si="85"/>
        <v>37.590000000000003</v>
      </c>
      <c r="S1384" s="15">
        <f t="shared" si="86"/>
        <v>41766.80572916667</v>
      </c>
      <c r="T1384" s="15">
        <f t="shared" si="87"/>
        <v>41799.80572916667</v>
      </c>
    </row>
    <row r="1385" spans="1:20" ht="45" hidden="1" x14ac:dyDescent="0.2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11" t="s">
        <v>8314</v>
      </c>
      <c r="P1385" t="s">
        <v>8315</v>
      </c>
      <c r="Q1385">
        <f t="shared" si="84"/>
        <v>107</v>
      </c>
      <c r="R1385">
        <f t="shared" si="85"/>
        <v>100.22</v>
      </c>
      <c r="S1385" s="15">
        <f t="shared" si="86"/>
        <v>41791.993414351848</v>
      </c>
      <c r="T1385" s="15">
        <f t="shared" si="87"/>
        <v>41821.993414351848</v>
      </c>
    </row>
    <row r="1386" spans="1:20" ht="60" hidden="1" x14ac:dyDescent="0.2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11" t="s">
        <v>8314</v>
      </c>
      <c r="P1386" t="s">
        <v>8315</v>
      </c>
      <c r="Q1386">
        <f t="shared" si="84"/>
        <v>107</v>
      </c>
      <c r="R1386">
        <f t="shared" si="85"/>
        <v>204.57</v>
      </c>
      <c r="S1386" s="15">
        <f t="shared" si="86"/>
        <v>42611.801412037035</v>
      </c>
      <c r="T1386" s="15">
        <f t="shared" si="87"/>
        <v>42627.791666666672</v>
      </c>
    </row>
    <row r="1387" spans="1:20" ht="60" hidden="1" x14ac:dyDescent="0.2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11" t="s">
        <v>8314</v>
      </c>
      <c r="P1387" t="s">
        <v>8315</v>
      </c>
      <c r="Q1387">
        <f t="shared" si="84"/>
        <v>107</v>
      </c>
      <c r="R1387">
        <f t="shared" si="85"/>
        <v>53.34</v>
      </c>
      <c r="S1387" s="15">
        <f t="shared" si="86"/>
        <v>42475.057164351849</v>
      </c>
      <c r="T1387" s="15">
        <f t="shared" si="87"/>
        <v>42505.057164351849</v>
      </c>
    </row>
    <row r="1388" spans="1:20" ht="60" hidden="1" x14ac:dyDescent="0.2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11" t="s">
        <v>8314</v>
      </c>
      <c r="P1388" t="s">
        <v>8315</v>
      </c>
      <c r="Q1388">
        <f t="shared" si="84"/>
        <v>107</v>
      </c>
      <c r="R1388">
        <f t="shared" si="85"/>
        <v>35.799999999999997</v>
      </c>
      <c r="S1388" s="15">
        <f t="shared" si="86"/>
        <v>41914.100289351853</v>
      </c>
      <c r="T1388" s="15">
        <f t="shared" si="87"/>
        <v>41928.165972222225</v>
      </c>
    </row>
    <row r="1389" spans="1:20" ht="45" hidden="1" x14ac:dyDescent="0.2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11" t="s">
        <v>8314</v>
      </c>
      <c r="P1389" t="s">
        <v>8315</v>
      </c>
      <c r="Q1389">
        <f t="shared" si="84"/>
        <v>107</v>
      </c>
      <c r="R1389">
        <f t="shared" si="85"/>
        <v>71.73</v>
      </c>
      <c r="S1389" s="15">
        <f t="shared" si="86"/>
        <v>42275.731666666667</v>
      </c>
      <c r="T1389" s="15">
        <f t="shared" si="87"/>
        <v>42305.731666666667</v>
      </c>
    </row>
    <row r="1390" spans="1:20" ht="60" hidden="1" x14ac:dyDescent="0.2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11" t="s">
        <v>8314</v>
      </c>
      <c r="P1390" t="s">
        <v>8315</v>
      </c>
      <c r="Q1390">
        <f t="shared" si="84"/>
        <v>107</v>
      </c>
      <c r="R1390">
        <f t="shared" si="85"/>
        <v>31.97</v>
      </c>
      <c r="S1390" s="15">
        <f t="shared" si="86"/>
        <v>41796.422326388885</v>
      </c>
      <c r="T1390" s="15">
        <f t="shared" si="87"/>
        <v>41826.422326388885</v>
      </c>
    </row>
    <row r="1391" spans="1:20" ht="60" hidden="1" x14ac:dyDescent="0.2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11" t="s">
        <v>8314</v>
      </c>
      <c r="P1391" t="s">
        <v>8315</v>
      </c>
      <c r="Q1391">
        <f t="shared" si="84"/>
        <v>107</v>
      </c>
      <c r="R1391">
        <f t="shared" si="85"/>
        <v>63.7</v>
      </c>
      <c r="S1391" s="15">
        <f t="shared" si="86"/>
        <v>42448.821585648147</v>
      </c>
      <c r="T1391" s="15">
        <f t="shared" si="87"/>
        <v>42466.895833333328</v>
      </c>
    </row>
    <row r="1392" spans="1:20" ht="60" hidden="1" x14ac:dyDescent="0.2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11" t="s">
        <v>8314</v>
      </c>
      <c r="P1392" t="s">
        <v>8315</v>
      </c>
      <c r="Q1392">
        <f t="shared" si="84"/>
        <v>107</v>
      </c>
      <c r="R1392">
        <f t="shared" si="85"/>
        <v>74.209999999999994</v>
      </c>
      <c r="S1392" s="15">
        <f t="shared" si="86"/>
        <v>41915.762835648151</v>
      </c>
      <c r="T1392" s="15">
        <f t="shared" si="87"/>
        <v>41944.720833333333</v>
      </c>
    </row>
    <row r="1393" spans="1:20" ht="60" hidden="1" x14ac:dyDescent="0.2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11" t="s">
        <v>8314</v>
      </c>
      <c r="P1393" t="s">
        <v>8315</v>
      </c>
      <c r="Q1393">
        <f t="shared" si="84"/>
        <v>107</v>
      </c>
      <c r="R1393">
        <f t="shared" si="85"/>
        <v>37.08</v>
      </c>
      <c r="S1393" s="15">
        <f t="shared" si="86"/>
        <v>42318.593703703707</v>
      </c>
      <c r="T1393" s="15">
        <f t="shared" si="87"/>
        <v>42348.593703703707</v>
      </c>
    </row>
    <row r="1394" spans="1:20" ht="60" hidden="1" x14ac:dyDescent="0.2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11" t="s">
        <v>8314</v>
      </c>
      <c r="P1394" t="s">
        <v>8315</v>
      </c>
      <c r="Q1394">
        <f t="shared" si="84"/>
        <v>107</v>
      </c>
      <c r="R1394">
        <f t="shared" si="85"/>
        <v>62.67</v>
      </c>
      <c r="S1394" s="15">
        <f t="shared" si="86"/>
        <v>42490.133877314816</v>
      </c>
      <c r="T1394" s="15">
        <f t="shared" si="87"/>
        <v>42527.083333333328</v>
      </c>
    </row>
    <row r="1395" spans="1:20" ht="60" hidden="1" x14ac:dyDescent="0.2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11" t="s">
        <v>8314</v>
      </c>
      <c r="P1395" t="s">
        <v>8335</v>
      </c>
      <c r="Q1395">
        <f t="shared" si="84"/>
        <v>107</v>
      </c>
      <c r="R1395">
        <f t="shared" si="85"/>
        <v>90.82</v>
      </c>
      <c r="S1395" s="15">
        <f t="shared" si="86"/>
        <v>41814.367800925924</v>
      </c>
      <c r="T1395" s="15">
        <f t="shared" si="87"/>
        <v>41852.041666666664</v>
      </c>
    </row>
    <row r="1396" spans="1:20" ht="60" hidden="1" x14ac:dyDescent="0.2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11" t="s">
        <v>8314</v>
      </c>
      <c r="P1396" t="s">
        <v>8315</v>
      </c>
      <c r="Q1396">
        <f t="shared" si="84"/>
        <v>107</v>
      </c>
      <c r="R1396">
        <f t="shared" si="85"/>
        <v>107.25</v>
      </c>
      <c r="S1396" s="15">
        <f t="shared" si="86"/>
        <v>42284.69694444444</v>
      </c>
      <c r="T1396" s="15">
        <f t="shared" si="87"/>
        <v>42301.165972222225</v>
      </c>
    </row>
    <row r="1397" spans="1:20" ht="60" hidden="1" x14ac:dyDescent="0.2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11" t="s">
        <v>8317</v>
      </c>
      <c r="P1397" t="s">
        <v>8331</v>
      </c>
      <c r="Q1397">
        <f t="shared" si="84"/>
        <v>106</v>
      </c>
      <c r="R1397">
        <f t="shared" si="85"/>
        <v>146.88</v>
      </c>
      <c r="S1397" s="15">
        <f t="shared" si="86"/>
        <v>41794.072337962964</v>
      </c>
      <c r="T1397" s="15">
        <f t="shared" si="87"/>
        <v>41804.072337962964</v>
      </c>
    </row>
    <row r="1398" spans="1:20" ht="45" hidden="1" x14ac:dyDescent="0.2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11" t="s">
        <v>8317</v>
      </c>
      <c r="P1398" t="s">
        <v>8331</v>
      </c>
      <c r="Q1398">
        <f t="shared" si="84"/>
        <v>106</v>
      </c>
      <c r="R1398">
        <f t="shared" si="85"/>
        <v>93.26</v>
      </c>
      <c r="S1398" s="15">
        <f t="shared" si="86"/>
        <v>41869.542314814818</v>
      </c>
      <c r="T1398" s="15">
        <f t="shared" si="87"/>
        <v>41899.542314814818</v>
      </c>
    </row>
    <row r="1399" spans="1:20" ht="75" hidden="1" x14ac:dyDescent="0.2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11" t="s">
        <v>8317</v>
      </c>
      <c r="P1399" t="s">
        <v>8318</v>
      </c>
      <c r="Q1399">
        <f t="shared" si="84"/>
        <v>106</v>
      </c>
      <c r="R1399">
        <f t="shared" si="85"/>
        <v>375.76</v>
      </c>
      <c r="S1399" s="15">
        <f t="shared" si="86"/>
        <v>42291.556076388893</v>
      </c>
      <c r="T1399" s="15">
        <f t="shared" si="87"/>
        <v>42365.59774305555</v>
      </c>
    </row>
    <row r="1400" spans="1:20" ht="45" hidden="1" x14ac:dyDescent="0.2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11" t="s">
        <v>8317</v>
      </c>
      <c r="P1400" t="s">
        <v>8318</v>
      </c>
      <c r="Q1400">
        <f t="shared" si="84"/>
        <v>106</v>
      </c>
      <c r="R1400">
        <f t="shared" si="85"/>
        <v>53.13</v>
      </c>
      <c r="S1400" s="15">
        <f t="shared" si="86"/>
        <v>40706.135208333333</v>
      </c>
      <c r="T1400" s="15">
        <f t="shared" si="87"/>
        <v>40736.135208333333</v>
      </c>
    </row>
    <row r="1401" spans="1:20" ht="45" hidden="1" x14ac:dyDescent="0.2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11" t="s">
        <v>8317</v>
      </c>
      <c r="P1401" t="s">
        <v>8318</v>
      </c>
      <c r="Q1401">
        <f t="shared" si="84"/>
        <v>106</v>
      </c>
      <c r="R1401">
        <f t="shared" si="85"/>
        <v>56.67</v>
      </c>
      <c r="S1401" s="15">
        <f t="shared" si="86"/>
        <v>41214.79483796296</v>
      </c>
      <c r="T1401" s="15">
        <f t="shared" si="87"/>
        <v>41250.979166666664</v>
      </c>
    </row>
    <row r="1402" spans="1:20" ht="45" hidden="1" x14ac:dyDescent="0.2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11" t="s">
        <v>8317</v>
      </c>
      <c r="P1402" t="s">
        <v>8318</v>
      </c>
      <c r="Q1402">
        <f t="shared" si="84"/>
        <v>106</v>
      </c>
      <c r="R1402">
        <f t="shared" si="85"/>
        <v>40.78</v>
      </c>
      <c r="S1402" s="15">
        <f t="shared" si="86"/>
        <v>41631.902766203704</v>
      </c>
      <c r="T1402" s="15">
        <f t="shared" si="87"/>
        <v>41661.902766203704</v>
      </c>
    </row>
    <row r="1403" spans="1:20" ht="60" hidden="1" x14ac:dyDescent="0.2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11" t="s">
        <v>8317</v>
      </c>
      <c r="P1403" t="s">
        <v>8329</v>
      </c>
      <c r="Q1403">
        <f t="shared" si="84"/>
        <v>106</v>
      </c>
      <c r="R1403">
        <f t="shared" si="85"/>
        <v>72.48</v>
      </c>
      <c r="S1403" s="15">
        <f t="shared" si="86"/>
        <v>41401.565868055557</v>
      </c>
      <c r="T1403" s="15">
        <f t="shared" si="87"/>
        <v>41431.565868055557</v>
      </c>
    </row>
    <row r="1404" spans="1:20" ht="45" hidden="1" x14ac:dyDescent="0.2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11" t="s">
        <v>8317</v>
      </c>
      <c r="P1404" t="s">
        <v>8329</v>
      </c>
      <c r="Q1404">
        <f t="shared" si="84"/>
        <v>106</v>
      </c>
      <c r="R1404">
        <f t="shared" si="85"/>
        <v>120.91</v>
      </c>
      <c r="S1404" s="15">
        <f t="shared" si="86"/>
        <v>40330.755543981482</v>
      </c>
      <c r="T1404" s="15">
        <f t="shared" si="87"/>
        <v>40376.415972222225</v>
      </c>
    </row>
    <row r="1405" spans="1:20" ht="60" hidden="1" x14ac:dyDescent="0.2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11" t="s">
        <v>8317</v>
      </c>
      <c r="P1405" t="s">
        <v>8329</v>
      </c>
      <c r="Q1405">
        <f t="shared" si="84"/>
        <v>106</v>
      </c>
      <c r="R1405">
        <f t="shared" si="85"/>
        <v>62.71</v>
      </c>
      <c r="S1405" s="15">
        <f t="shared" si="86"/>
        <v>40567.694560185184</v>
      </c>
      <c r="T1405" s="15">
        <f t="shared" si="87"/>
        <v>40612.694560185184</v>
      </c>
    </row>
    <row r="1406" spans="1:20" ht="45" hidden="1" x14ac:dyDescent="0.2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11" t="s">
        <v>8317</v>
      </c>
      <c r="P1406" t="s">
        <v>8329</v>
      </c>
      <c r="Q1406">
        <f t="shared" si="84"/>
        <v>106</v>
      </c>
      <c r="R1406">
        <f t="shared" si="85"/>
        <v>63.17</v>
      </c>
      <c r="S1406" s="15">
        <f t="shared" si="86"/>
        <v>42291.46674768519</v>
      </c>
      <c r="T1406" s="15">
        <f t="shared" si="87"/>
        <v>42315.166666666672</v>
      </c>
    </row>
    <row r="1407" spans="1:20" ht="60" hidden="1" x14ac:dyDescent="0.2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11" t="s">
        <v>8317</v>
      </c>
      <c r="P1407" t="s">
        <v>8329</v>
      </c>
      <c r="Q1407">
        <f t="shared" si="84"/>
        <v>106</v>
      </c>
      <c r="R1407">
        <f t="shared" si="85"/>
        <v>54.08</v>
      </c>
      <c r="S1407" s="15">
        <f t="shared" si="86"/>
        <v>42576.452731481477</v>
      </c>
      <c r="T1407" s="15">
        <f t="shared" si="87"/>
        <v>42607.452731481477</v>
      </c>
    </row>
    <row r="1408" spans="1:20" ht="60" hidden="1" x14ac:dyDescent="0.2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11" t="s">
        <v>8317</v>
      </c>
      <c r="P1408" t="s">
        <v>8329</v>
      </c>
      <c r="Q1408">
        <f t="shared" si="84"/>
        <v>106</v>
      </c>
      <c r="R1408">
        <f t="shared" si="85"/>
        <v>111.8</v>
      </c>
      <c r="S1408" s="15">
        <f t="shared" si="86"/>
        <v>41934.584502314814</v>
      </c>
      <c r="T1408" s="15">
        <f t="shared" si="87"/>
        <v>41964.626168981486</v>
      </c>
    </row>
    <row r="1409" spans="1:20" ht="45" hidden="1" x14ac:dyDescent="0.2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11" t="s">
        <v>8307</v>
      </c>
      <c r="P1409" t="s">
        <v>8313</v>
      </c>
      <c r="Q1409">
        <f t="shared" si="84"/>
        <v>106</v>
      </c>
      <c r="R1409">
        <f t="shared" si="85"/>
        <v>174.03</v>
      </c>
      <c r="S1409" s="15">
        <f t="shared" si="86"/>
        <v>42100.642071759255</v>
      </c>
      <c r="T1409" s="15">
        <f t="shared" si="87"/>
        <v>42155.642071759255</v>
      </c>
    </row>
    <row r="1410" spans="1:20" ht="45" hidden="1" x14ac:dyDescent="0.2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11" t="s">
        <v>8320</v>
      </c>
      <c r="P1410" t="s">
        <v>8330</v>
      </c>
      <c r="Q1410">
        <f t="shared" ref="Q1410:Q1473" si="88">ROUND(E1410/D1410*100,0)</f>
        <v>106</v>
      </c>
      <c r="R1410">
        <f t="shared" ref="R1410:R1473" si="89">IFERROR(ROUND(E1410/L1410,2),0)</f>
        <v>60.9</v>
      </c>
      <c r="S1410" s="15">
        <f t="shared" si="86"/>
        <v>40731.837465277778</v>
      </c>
      <c r="T1410" s="15">
        <f t="shared" si="87"/>
        <v>40776.837465277778</v>
      </c>
    </row>
    <row r="1411" spans="1:20" ht="60" hidden="1" x14ac:dyDescent="0.2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11" t="s">
        <v>8320</v>
      </c>
      <c r="P1411" t="s">
        <v>8330</v>
      </c>
      <c r="Q1411">
        <f t="shared" si="88"/>
        <v>106</v>
      </c>
      <c r="R1411">
        <f t="shared" si="89"/>
        <v>95.96</v>
      </c>
      <c r="S1411" s="15">
        <f t="shared" ref="S1411:S1474" si="90">(((J1411/60)/60)/24)+DATE(1970,1,1)</f>
        <v>42733.94131944445</v>
      </c>
      <c r="T1411" s="15">
        <f t="shared" ref="T1411:T1474" si="91">(((I1411/60)/60)/24)+DATE(1970,1,1)</f>
        <v>42763.94131944445</v>
      </c>
    </row>
    <row r="1412" spans="1:20" ht="60" hidden="1" x14ac:dyDescent="0.2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11" t="s">
        <v>8322</v>
      </c>
      <c r="P1412" t="s">
        <v>8323</v>
      </c>
      <c r="Q1412">
        <f t="shared" si="88"/>
        <v>106</v>
      </c>
      <c r="R1412">
        <f t="shared" si="89"/>
        <v>138.26</v>
      </c>
      <c r="S1412" s="15">
        <f t="shared" si="90"/>
        <v>42761.846122685187</v>
      </c>
      <c r="T1412" s="15">
        <f t="shared" si="91"/>
        <v>42791.846122685187</v>
      </c>
    </row>
    <row r="1413" spans="1:20" ht="60" hidden="1" x14ac:dyDescent="0.2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11" t="s">
        <v>8311</v>
      </c>
      <c r="P1413" t="s">
        <v>8312</v>
      </c>
      <c r="Q1413">
        <f t="shared" si="88"/>
        <v>106</v>
      </c>
      <c r="R1413">
        <f t="shared" si="89"/>
        <v>189.29</v>
      </c>
      <c r="S1413" s="15">
        <f t="shared" si="90"/>
        <v>40274.745127314818</v>
      </c>
      <c r="T1413" s="15">
        <f t="shared" si="91"/>
        <v>40344.166666666664</v>
      </c>
    </row>
    <row r="1414" spans="1:20" ht="60" hidden="1" x14ac:dyDescent="0.2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1" t="s">
        <v>8311</v>
      </c>
      <c r="P1414" t="s">
        <v>8312</v>
      </c>
      <c r="Q1414">
        <f t="shared" si="88"/>
        <v>106</v>
      </c>
      <c r="R1414">
        <f t="shared" si="89"/>
        <v>38.54</v>
      </c>
      <c r="S1414" s="15">
        <f t="shared" si="90"/>
        <v>41121.561886574076</v>
      </c>
      <c r="T1414" s="15">
        <f t="shared" si="91"/>
        <v>41156.561886574076</v>
      </c>
    </row>
    <row r="1415" spans="1:20" ht="45" hidden="1" x14ac:dyDescent="0.2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11" t="s">
        <v>8322</v>
      </c>
      <c r="P1415" t="s">
        <v>8323</v>
      </c>
      <c r="Q1415">
        <f t="shared" si="88"/>
        <v>106</v>
      </c>
      <c r="R1415">
        <f t="shared" si="89"/>
        <v>151.24</v>
      </c>
      <c r="S1415" s="15">
        <f t="shared" si="90"/>
        <v>42234.597685185188</v>
      </c>
      <c r="T1415" s="15">
        <f t="shared" si="91"/>
        <v>42274.597685185188</v>
      </c>
    </row>
    <row r="1416" spans="1:20" ht="60" hidden="1" x14ac:dyDescent="0.2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11" t="s">
        <v>8311</v>
      </c>
      <c r="P1416" t="s">
        <v>8328</v>
      </c>
      <c r="Q1416">
        <f t="shared" si="88"/>
        <v>106</v>
      </c>
      <c r="R1416">
        <f t="shared" si="89"/>
        <v>87.96</v>
      </c>
      <c r="S1416" s="15">
        <f t="shared" si="90"/>
        <v>40335.798078703701</v>
      </c>
      <c r="T1416" s="15">
        <f t="shared" si="91"/>
        <v>40381.25</v>
      </c>
    </row>
    <row r="1417" spans="1:20" ht="45" hidden="1" x14ac:dyDescent="0.2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11" t="s">
        <v>8307</v>
      </c>
      <c r="P1417" t="s">
        <v>8308</v>
      </c>
      <c r="Q1417">
        <f t="shared" si="88"/>
        <v>106</v>
      </c>
      <c r="R1417">
        <f t="shared" si="89"/>
        <v>56.2</v>
      </c>
      <c r="S1417" s="15">
        <f t="shared" si="90"/>
        <v>41800.423043981478</v>
      </c>
      <c r="T1417" s="15">
        <f t="shared" si="91"/>
        <v>41830.423043981478</v>
      </c>
    </row>
    <row r="1418" spans="1:20" ht="45" hidden="1" x14ac:dyDescent="0.2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11" t="s">
        <v>8311</v>
      </c>
      <c r="P1418" t="s">
        <v>8312</v>
      </c>
      <c r="Q1418">
        <f t="shared" si="88"/>
        <v>106</v>
      </c>
      <c r="R1418">
        <f t="shared" si="89"/>
        <v>90.28</v>
      </c>
      <c r="S1418" s="15">
        <f t="shared" si="90"/>
        <v>42141.95711805555</v>
      </c>
      <c r="T1418" s="15">
        <f t="shared" si="91"/>
        <v>42177.208333333328</v>
      </c>
    </row>
    <row r="1419" spans="1:20" ht="60" hidden="1" x14ac:dyDescent="0.2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11" t="s">
        <v>8311</v>
      </c>
      <c r="P1419" t="s">
        <v>8324</v>
      </c>
      <c r="Q1419">
        <f t="shared" si="88"/>
        <v>106</v>
      </c>
      <c r="R1419">
        <f t="shared" si="89"/>
        <v>22.64</v>
      </c>
      <c r="S1419" s="15">
        <f t="shared" si="90"/>
        <v>42194.751678240747</v>
      </c>
      <c r="T1419" s="15">
        <f t="shared" si="91"/>
        <v>42208.751678240747</v>
      </c>
    </row>
    <row r="1420" spans="1:20" ht="60" hidden="1" x14ac:dyDescent="0.2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11" t="s">
        <v>8309</v>
      </c>
      <c r="P1420" t="s">
        <v>8310</v>
      </c>
      <c r="Q1420">
        <f t="shared" si="88"/>
        <v>106</v>
      </c>
      <c r="R1420">
        <f t="shared" si="89"/>
        <v>206.31</v>
      </c>
      <c r="S1420" s="15">
        <f t="shared" si="90"/>
        <v>42152.640833333338</v>
      </c>
      <c r="T1420" s="15">
        <f t="shared" si="91"/>
        <v>42182.640833333338</v>
      </c>
    </row>
    <row r="1421" spans="1:20" ht="60" hidden="1" x14ac:dyDescent="0.2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11" t="s">
        <v>8309</v>
      </c>
      <c r="P1421" t="s">
        <v>8310</v>
      </c>
      <c r="Q1421">
        <f t="shared" si="88"/>
        <v>106</v>
      </c>
      <c r="R1421">
        <f t="shared" si="89"/>
        <v>64.75</v>
      </c>
      <c r="S1421" s="15">
        <f t="shared" si="90"/>
        <v>41614.651493055557</v>
      </c>
      <c r="T1421" s="15">
        <f t="shared" si="91"/>
        <v>41644.651493055557</v>
      </c>
    </row>
    <row r="1422" spans="1:20" ht="30" hidden="1" x14ac:dyDescent="0.2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11" t="s">
        <v>8311</v>
      </c>
      <c r="P1422" t="s">
        <v>8312</v>
      </c>
      <c r="Q1422">
        <f t="shared" si="88"/>
        <v>106</v>
      </c>
      <c r="R1422">
        <f t="shared" si="89"/>
        <v>108.02</v>
      </c>
      <c r="S1422" s="15">
        <f t="shared" si="90"/>
        <v>40585.796817129631</v>
      </c>
      <c r="T1422" s="15">
        <f t="shared" si="91"/>
        <v>40614.166666666664</v>
      </c>
    </row>
    <row r="1423" spans="1:20" ht="45" hidden="1" x14ac:dyDescent="0.2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11" t="s">
        <v>8325</v>
      </c>
      <c r="P1423" t="s">
        <v>8326</v>
      </c>
      <c r="Q1423">
        <f t="shared" si="88"/>
        <v>106</v>
      </c>
      <c r="R1423">
        <f t="shared" si="89"/>
        <v>211.84</v>
      </c>
      <c r="S1423" s="15">
        <f t="shared" si="90"/>
        <v>41807.624374999999</v>
      </c>
      <c r="T1423" s="15">
        <f t="shared" si="91"/>
        <v>41837.624374999999</v>
      </c>
    </row>
    <row r="1424" spans="1:20" ht="60" hidden="1" x14ac:dyDescent="0.2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11" t="s">
        <v>8325</v>
      </c>
      <c r="P1424" t="s">
        <v>8326</v>
      </c>
      <c r="Q1424">
        <f t="shared" si="88"/>
        <v>106</v>
      </c>
      <c r="R1424">
        <f t="shared" si="89"/>
        <v>75.5</v>
      </c>
      <c r="S1424" s="15">
        <f t="shared" si="90"/>
        <v>42011.628136574072</v>
      </c>
      <c r="T1424" s="15">
        <f t="shared" si="91"/>
        <v>42041.628136574072</v>
      </c>
    </row>
    <row r="1425" spans="1:20" ht="45" hidden="1" x14ac:dyDescent="0.2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11" t="s">
        <v>8325</v>
      </c>
      <c r="P1425" t="s">
        <v>8326</v>
      </c>
      <c r="Q1425">
        <f t="shared" si="88"/>
        <v>106</v>
      </c>
      <c r="R1425">
        <f t="shared" si="89"/>
        <v>104.99</v>
      </c>
      <c r="S1425" s="15">
        <f t="shared" si="90"/>
        <v>42643.642800925925</v>
      </c>
      <c r="T1425" s="15">
        <f t="shared" si="91"/>
        <v>42673.642800925925</v>
      </c>
    </row>
    <row r="1426" spans="1:20" ht="45" hidden="1" x14ac:dyDescent="0.2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11" t="s">
        <v>8311</v>
      </c>
      <c r="P1426" t="s">
        <v>8328</v>
      </c>
      <c r="Q1426">
        <f t="shared" si="88"/>
        <v>106</v>
      </c>
      <c r="R1426">
        <f t="shared" si="89"/>
        <v>52.8</v>
      </c>
      <c r="S1426" s="15">
        <f t="shared" si="90"/>
        <v>42017.967442129629</v>
      </c>
      <c r="T1426" s="15">
        <f t="shared" si="91"/>
        <v>42031.967442129629</v>
      </c>
    </row>
    <row r="1427" spans="1:20" ht="60" hidden="1" x14ac:dyDescent="0.2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11" t="s">
        <v>8311</v>
      </c>
      <c r="P1427" t="s">
        <v>8333</v>
      </c>
      <c r="Q1427">
        <f t="shared" si="88"/>
        <v>106</v>
      </c>
      <c r="R1427">
        <f t="shared" si="89"/>
        <v>23.12</v>
      </c>
      <c r="S1427" s="15">
        <f t="shared" si="90"/>
        <v>41222.991400462961</v>
      </c>
      <c r="T1427" s="15">
        <f t="shared" si="91"/>
        <v>41267.991400462961</v>
      </c>
    </row>
    <row r="1428" spans="1:20" ht="45" hidden="1" x14ac:dyDescent="0.2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11" t="s">
        <v>8307</v>
      </c>
      <c r="P1428" t="s">
        <v>8316</v>
      </c>
      <c r="Q1428">
        <f t="shared" si="88"/>
        <v>106</v>
      </c>
      <c r="R1428">
        <f t="shared" si="89"/>
        <v>39.44</v>
      </c>
      <c r="S1428" s="15">
        <f t="shared" si="90"/>
        <v>42612.656493055561</v>
      </c>
      <c r="T1428" s="15">
        <f t="shared" si="91"/>
        <v>42642.656493055561</v>
      </c>
    </row>
    <row r="1429" spans="1:20" ht="75" hidden="1" x14ac:dyDescent="0.2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11" t="s">
        <v>8307</v>
      </c>
      <c r="P1429" t="s">
        <v>8316</v>
      </c>
      <c r="Q1429">
        <f t="shared" si="88"/>
        <v>106</v>
      </c>
      <c r="R1429">
        <f t="shared" si="89"/>
        <v>45.94</v>
      </c>
      <c r="S1429" s="15">
        <f t="shared" si="90"/>
        <v>42103.160578703704</v>
      </c>
      <c r="T1429" s="15">
        <f t="shared" si="91"/>
        <v>42163.160578703704</v>
      </c>
    </row>
    <row r="1430" spans="1:20" hidden="1" x14ac:dyDescent="0.2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11" t="s">
        <v>8307</v>
      </c>
      <c r="P1430" t="s">
        <v>8308</v>
      </c>
      <c r="Q1430">
        <f t="shared" si="88"/>
        <v>106</v>
      </c>
      <c r="R1430">
        <f t="shared" si="89"/>
        <v>261.75</v>
      </c>
      <c r="S1430" s="15">
        <f t="shared" si="90"/>
        <v>42452.579988425925</v>
      </c>
      <c r="T1430" s="15">
        <f t="shared" si="91"/>
        <v>42482.579988425925</v>
      </c>
    </row>
    <row r="1431" spans="1:20" ht="45" hidden="1" x14ac:dyDescent="0.2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11" t="s">
        <v>8314</v>
      </c>
      <c r="P1431" t="s">
        <v>8315</v>
      </c>
      <c r="Q1431">
        <f t="shared" si="88"/>
        <v>106</v>
      </c>
      <c r="R1431">
        <f t="shared" si="89"/>
        <v>103.95</v>
      </c>
      <c r="S1431" s="15">
        <f t="shared" si="90"/>
        <v>42250.598217592589</v>
      </c>
      <c r="T1431" s="15">
        <f t="shared" si="91"/>
        <v>42270.598217592589</v>
      </c>
    </row>
    <row r="1432" spans="1:20" ht="60" hidden="1" x14ac:dyDescent="0.2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11" t="s">
        <v>8314</v>
      </c>
      <c r="P1432" t="s">
        <v>8335</v>
      </c>
      <c r="Q1432">
        <f t="shared" si="88"/>
        <v>106</v>
      </c>
      <c r="R1432">
        <f t="shared" si="89"/>
        <v>88.33</v>
      </c>
      <c r="S1432" s="15">
        <f t="shared" si="90"/>
        <v>41872.291238425925</v>
      </c>
      <c r="T1432" s="15">
        <f t="shared" si="91"/>
        <v>41897.255555555559</v>
      </c>
    </row>
    <row r="1433" spans="1:20" ht="30" hidden="1" x14ac:dyDescent="0.2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11" t="s">
        <v>8314</v>
      </c>
      <c r="P1433" t="s">
        <v>8315</v>
      </c>
      <c r="Q1433">
        <f t="shared" si="88"/>
        <v>106</v>
      </c>
      <c r="R1433">
        <f t="shared" si="89"/>
        <v>78.94</v>
      </c>
      <c r="S1433" s="15">
        <f t="shared" si="90"/>
        <v>42585.523842592593</v>
      </c>
      <c r="T1433" s="15">
        <f t="shared" si="91"/>
        <v>42599.165972222225</v>
      </c>
    </row>
    <row r="1434" spans="1:20" ht="45" hidden="1" x14ac:dyDescent="0.2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11" t="s">
        <v>8314</v>
      </c>
      <c r="P1434" t="s">
        <v>8315</v>
      </c>
      <c r="Q1434">
        <f t="shared" si="88"/>
        <v>106</v>
      </c>
      <c r="R1434">
        <f t="shared" si="89"/>
        <v>69.89</v>
      </c>
      <c r="S1434" s="15">
        <f t="shared" si="90"/>
        <v>41808.669571759259</v>
      </c>
      <c r="T1434" s="15">
        <f t="shared" si="91"/>
        <v>41838.669571759259</v>
      </c>
    </row>
    <row r="1435" spans="1:20" ht="45" hidden="1" x14ac:dyDescent="0.2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11" t="s">
        <v>8314</v>
      </c>
      <c r="P1435" t="s">
        <v>8327</v>
      </c>
      <c r="Q1435">
        <f t="shared" si="88"/>
        <v>106</v>
      </c>
      <c r="R1435">
        <f t="shared" si="89"/>
        <v>45.21</v>
      </c>
      <c r="S1435" s="15">
        <f t="shared" si="90"/>
        <v>42431.500069444446</v>
      </c>
      <c r="T1435" s="15">
        <f t="shared" si="91"/>
        <v>42491.458402777775</v>
      </c>
    </row>
    <row r="1436" spans="1:20" ht="60" hidden="1" x14ac:dyDescent="0.2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11" t="s">
        <v>8314</v>
      </c>
      <c r="P1436" t="s">
        <v>8327</v>
      </c>
      <c r="Q1436">
        <f t="shared" si="88"/>
        <v>106</v>
      </c>
      <c r="R1436">
        <f t="shared" si="89"/>
        <v>146.44999999999999</v>
      </c>
      <c r="S1436" s="15">
        <f t="shared" si="90"/>
        <v>41841.850034722222</v>
      </c>
      <c r="T1436" s="15">
        <f t="shared" si="91"/>
        <v>41871.850034722222</v>
      </c>
    </row>
    <row r="1437" spans="1:20" ht="30" hidden="1" x14ac:dyDescent="0.2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11" t="s">
        <v>8314</v>
      </c>
      <c r="P1437" t="s">
        <v>8327</v>
      </c>
      <c r="Q1437">
        <f t="shared" si="88"/>
        <v>106</v>
      </c>
      <c r="R1437">
        <f t="shared" si="89"/>
        <v>70.67</v>
      </c>
      <c r="S1437" s="15">
        <f t="shared" si="90"/>
        <v>42465.16851851852</v>
      </c>
      <c r="T1437" s="15">
        <f t="shared" si="91"/>
        <v>42495.16851851852</v>
      </c>
    </row>
    <row r="1438" spans="1:20" ht="45" hidden="1" x14ac:dyDescent="0.2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11" t="s">
        <v>8314</v>
      </c>
      <c r="P1438" t="s">
        <v>8315</v>
      </c>
      <c r="Q1438">
        <f t="shared" si="88"/>
        <v>106</v>
      </c>
      <c r="R1438">
        <f t="shared" si="89"/>
        <v>34.79</v>
      </c>
      <c r="S1438" s="15">
        <f t="shared" si="90"/>
        <v>41550.867673611108</v>
      </c>
      <c r="T1438" s="15">
        <f t="shared" si="91"/>
        <v>41580.867673611108</v>
      </c>
    </row>
    <row r="1439" spans="1:20" ht="60" hidden="1" x14ac:dyDescent="0.2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11" t="s">
        <v>8314</v>
      </c>
      <c r="P1439" t="s">
        <v>8315</v>
      </c>
      <c r="Q1439">
        <f t="shared" si="88"/>
        <v>106</v>
      </c>
      <c r="R1439">
        <f t="shared" si="89"/>
        <v>59.7</v>
      </c>
      <c r="S1439" s="15">
        <f t="shared" si="90"/>
        <v>42278.089039351849</v>
      </c>
      <c r="T1439" s="15">
        <f t="shared" si="91"/>
        <v>42302.999305555553</v>
      </c>
    </row>
    <row r="1440" spans="1:20" ht="60" hidden="1" x14ac:dyDescent="0.2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11" t="s">
        <v>8314</v>
      </c>
      <c r="P1440" t="s">
        <v>8315</v>
      </c>
      <c r="Q1440">
        <f t="shared" si="88"/>
        <v>106</v>
      </c>
      <c r="R1440">
        <f t="shared" si="89"/>
        <v>46.43</v>
      </c>
      <c r="S1440" s="15">
        <f t="shared" si="90"/>
        <v>42167.434166666666</v>
      </c>
      <c r="T1440" s="15">
        <f t="shared" si="91"/>
        <v>42197.434166666666</v>
      </c>
    </row>
    <row r="1441" spans="1:20" ht="60" hidden="1" x14ac:dyDescent="0.2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11" t="s">
        <v>8314</v>
      </c>
      <c r="P1441" t="s">
        <v>8315</v>
      </c>
      <c r="Q1441">
        <f t="shared" si="88"/>
        <v>106</v>
      </c>
      <c r="R1441">
        <f t="shared" si="89"/>
        <v>51.85</v>
      </c>
      <c r="S1441" s="15">
        <f t="shared" si="90"/>
        <v>42758.559629629628</v>
      </c>
      <c r="T1441" s="15">
        <f t="shared" si="91"/>
        <v>42788.559629629628</v>
      </c>
    </row>
    <row r="1442" spans="1:20" ht="60" hidden="1" x14ac:dyDescent="0.2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11" t="s">
        <v>8314</v>
      </c>
      <c r="P1442" t="s">
        <v>8315</v>
      </c>
      <c r="Q1442">
        <f t="shared" si="88"/>
        <v>106</v>
      </c>
      <c r="R1442">
        <f t="shared" si="89"/>
        <v>251.74</v>
      </c>
      <c r="S1442" s="15">
        <f t="shared" si="90"/>
        <v>42614.760937500003</v>
      </c>
      <c r="T1442" s="15">
        <f t="shared" si="91"/>
        <v>42644.165972222225</v>
      </c>
    </row>
    <row r="1443" spans="1:20" ht="45" hidden="1" x14ac:dyDescent="0.2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11" t="s">
        <v>8314</v>
      </c>
      <c r="P1443" t="s">
        <v>8315</v>
      </c>
      <c r="Q1443">
        <f t="shared" si="88"/>
        <v>106</v>
      </c>
      <c r="R1443">
        <f t="shared" si="89"/>
        <v>61.94</v>
      </c>
      <c r="S1443" s="15">
        <f t="shared" si="90"/>
        <v>42499.039629629624</v>
      </c>
      <c r="T1443" s="15">
        <f t="shared" si="91"/>
        <v>42529.039629629624</v>
      </c>
    </row>
    <row r="1444" spans="1:20" ht="45" hidden="1" x14ac:dyDescent="0.2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11" t="s">
        <v>8314</v>
      </c>
      <c r="P1444" t="s">
        <v>8315</v>
      </c>
      <c r="Q1444">
        <f t="shared" si="88"/>
        <v>106</v>
      </c>
      <c r="R1444">
        <f t="shared" si="89"/>
        <v>23.1</v>
      </c>
      <c r="S1444" s="15">
        <f t="shared" si="90"/>
        <v>42065.887361111112</v>
      </c>
      <c r="T1444" s="15">
        <f t="shared" si="91"/>
        <v>42095.845694444448</v>
      </c>
    </row>
    <row r="1445" spans="1:20" ht="45" hidden="1" x14ac:dyDescent="0.2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11" t="s">
        <v>8314</v>
      </c>
      <c r="P1445" t="s">
        <v>8315</v>
      </c>
      <c r="Q1445">
        <f t="shared" si="88"/>
        <v>106</v>
      </c>
      <c r="R1445">
        <f t="shared" si="89"/>
        <v>184.78</v>
      </c>
      <c r="S1445" s="15">
        <f t="shared" si="90"/>
        <v>42746.057106481487</v>
      </c>
      <c r="T1445" s="15">
        <f t="shared" si="91"/>
        <v>42791.057106481487</v>
      </c>
    </row>
    <row r="1446" spans="1:20" ht="60" hidden="1" x14ac:dyDescent="0.2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11" t="s">
        <v>8314</v>
      </c>
      <c r="P1446" t="s">
        <v>8315</v>
      </c>
      <c r="Q1446">
        <f t="shared" si="88"/>
        <v>106</v>
      </c>
      <c r="R1446">
        <f t="shared" si="89"/>
        <v>44.14</v>
      </c>
      <c r="S1446" s="15">
        <f t="shared" si="90"/>
        <v>42422.977418981478</v>
      </c>
      <c r="T1446" s="15">
        <f t="shared" si="91"/>
        <v>42444.875</v>
      </c>
    </row>
    <row r="1447" spans="1:20" ht="45" hidden="1" x14ac:dyDescent="0.2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11" t="s">
        <v>8314</v>
      </c>
      <c r="P1447" t="s">
        <v>8315</v>
      </c>
      <c r="Q1447">
        <f t="shared" si="88"/>
        <v>106</v>
      </c>
      <c r="R1447">
        <f t="shared" si="89"/>
        <v>36.07</v>
      </c>
      <c r="S1447" s="15">
        <f t="shared" si="90"/>
        <v>41923.921643518523</v>
      </c>
      <c r="T1447" s="15">
        <f t="shared" si="91"/>
        <v>41949.031944444447</v>
      </c>
    </row>
    <row r="1448" spans="1:20" ht="60" hidden="1" x14ac:dyDescent="0.2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11" t="s">
        <v>8314</v>
      </c>
      <c r="P1448" t="s">
        <v>8315</v>
      </c>
      <c r="Q1448">
        <f t="shared" si="88"/>
        <v>106</v>
      </c>
      <c r="R1448">
        <f t="shared" si="89"/>
        <v>62.83</v>
      </c>
      <c r="S1448" s="15">
        <f t="shared" si="90"/>
        <v>41800.380428240744</v>
      </c>
      <c r="T1448" s="15">
        <f t="shared" si="91"/>
        <v>41830.380428240744</v>
      </c>
    </row>
    <row r="1449" spans="1:20" ht="60" hidden="1" x14ac:dyDescent="0.2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11" t="s">
        <v>8314</v>
      </c>
      <c r="P1449" t="s">
        <v>8315</v>
      </c>
      <c r="Q1449">
        <f t="shared" si="88"/>
        <v>106</v>
      </c>
      <c r="R1449">
        <f t="shared" si="89"/>
        <v>143.11000000000001</v>
      </c>
      <c r="S1449" s="15">
        <f t="shared" si="90"/>
        <v>41851.541585648149</v>
      </c>
      <c r="T1449" s="15">
        <f t="shared" si="91"/>
        <v>41872.686111111114</v>
      </c>
    </row>
    <row r="1450" spans="1:20" ht="60" hidden="1" x14ac:dyDescent="0.2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11" t="s">
        <v>8314</v>
      </c>
      <c r="P1450" t="s">
        <v>8315</v>
      </c>
      <c r="Q1450">
        <f t="shared" si="88"/>
        <v>106</v>
      </c>
      <c r="R1450">
        <f t="shared" si="89"/>
        <v>60.29</v>
      </c>
      <c r="S1450" s="15">
        <f t="shared" si="90"/>
        <v>42132.036168981482</v>
      </c>
      <c r="T1450" s="15">
        <f t="shared" si="91"/>
        <v>42186.290972222225</v>
      </c>
    </row>
    <row r="1451" spans="1:20" ht="60" hidden="1" x14ac:dyDescent="0.2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11" t="s">
        <v>8314</v>
      </c>
      <c r="P1451" t="s">
        <v>8315</v>
      </c>
      <c r="Q1451">
        <f t="shared" si="88"/>
        <v>106</v>
      </c>
      <c r="R1451">
        <f t="shared" si="89"/>
        <v>25.31</v>
      </c>
      <c r="S1451" s="15">
        <f t="shared" si="90"/>
        <v>42419.91942129629</v>
      </c>
      <c r="T1451" s="15">
        <f t="shared" si="91"/>
        <v>42436.207638888889</v>
      </c>
    </row>
    <row r="1452" spans="1:20" ht="60" hidden="1" x14ac:dyDescent="0.2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11" t="s">
        <v>8314</v>
      </c>
      <c r="P1452" t="s">
        <v>8315</v>
      </c>
      <c r="Q1452">
        <f t="shared" si="88"/>
        <v>106</v>
      </c>
      <c r="R1452">
        <f t="shared" si="89"/>
        <v>96.67</v>
      </c>
      <c r="S1452" s="15">
        <f t="shared" si="90"/>
        <v>41950.859560185185</v>
      </c>
      <c r="T1452" s="15">
        <f t="shared" si="91"/>
        <v>41964.204861111109</v>
      </c>
    </row>
    <row r="1453" spans="1:20" ht="45" hidden="1" x14ac:dyDescent="0.2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11" t="s">
        <v>8314</v>
      </c>
      <c r="P1453" t="s">
        <v>8315</v>
      </c>
      <c r="Q1453">
        <f t="shared" si="88"/>
        <v>106</v>
      </c>
      <c r="R1453">
        <f t="shared" si="89"/>
        <v>75.709999999999994</v>
      </c>
      <c r="S1453" s="15">
        <f t="shared" si="90"/>
        <v>42214.6956712963</v>
      </c>
      <c r="T1453" s="15">
        <f t="shared" si="91"/>
        <v>42225.666666666672</v>
      </c>
    </row>
    <row r="1454" spans="1:20" ht="60" hidden="1" x14ac:dyDescent="0.2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11" t="s">
        <v>8314</v>
      </c>
      <c r="P1454" t="s">
        <v>8315</v>
      </c>
      <c r="Q1454">
        <f t="shared" si="88"/>
        <v>106</v>
      </c>
      <c r="R1454">
        <f t="shared" si="89"/>
        <v>56.2</v>
      </c>
      <c r="S1454" s="15">
        <f t="shared" si="90"/>
        <v>42196.028703703705</v>
      </c>
      <c r="T1454" s="15">
        <f t="shared" si="91"/>
        <v>42228</v>
      </c>
    </row>
    <row r="1455" spans="1:20" ht="60" hidden="1" x14ac:dyDescent="0.2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11" t="s">
        <v>8314</v>
      </c>
      <c r="P1455" t="s">
        <v>8315</v>
      </c>
      <c r="Q1455">
        <f t="shared" si="88"/>
        <v>106</v>
      </c>
      <c r="R1455">
        <f t="shared" si="89"/>
        <v>136.78</v>
      </c>
      <c r="S1455" s="15">
        <f t="shared" si="90"/>
        <v>41926.942685185182</v>
      </c>
      <c r="T1455" s="15">
        <f t="shared" si="91"/>
        <v>41956.984351851846</v>
      </c>
    </row>
    <row r="1456" spans="1:20" ht="60" hidden="1" x14ac:dyDescent="0.2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11" t="s">
        <v>8314</v>
      </c>
      <c r="P1456" t="s">
        <v>8315</v>
      </c>
      <c r="Q1456">
        <f t="shared" si="88"/>
        <v>106</v>
      </c>
      <c r="R1456">
        <f t="shared" si="89"/>
        <v>115.02</v>
      </c>
      <c r="S1456" s="15">
        <f t="shared" si="90"/>
        <v>42737.910138888896</v>
      </c>
      <c r="T1456" s="15">
        <f t="shared" si="91"/>
        <v>42767.957638888889</v>
      </c>
    </row>
    <row r="1457" spans="1:21" ht="45" hidden="1" x14ac:dyDescent="0.2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11" t="s">
        <v>8314</v>
      </c>
      <c r="P1457" t="s">
        <v>8315</v>
      </c>
      <c r="Q1457">
        <f t="shared" si="88"/>
        <v>106</v>
      </c>
      <c r="R1457">
        <f t="shared" si="89"/>
        <v>41.94</v>
      </c>
      <c r="S1457" s="15">
        <f t="shared" si="90"/>
        <v>41753.593275462961</v>
      </c>
      <c r="T1457" s="15">
        <f t="shared" si="91"/>
        <v>41778.875</v>
      </c>
    </row>
    <row r="1458" spans="1:21" ht="45" hidden="1" x14ac:dyDescent="0.2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11" t="s">
        <v>8314</v>
      </c>
      <c r="P1458" t="s">
        <v>8335</v>
      </c>
      <c r="Q1458">
        <f t="shared" si="88"/>
        <v>106</v>
      </c>
      <c r="R1458">
        <f t="shared" si="89"/>
        <v>47.43</v>
      </c>
      <c r="S1458" s="15">
        <f t="shared" si="90"/>
        <v>42193.813530092593</v>
      </c>
      <c r="T1458" s="15">
        <f t="shared" si="91"/>
        <v>42218.813530092593</v>
      </c>
      <c r="U1458">
        <f>YEAR(T1458)</f>
        <v>2015</v>
      </c>
    </row>
    <row r="1459" spans="1:21" ht="45" hidden="1" x14ac:dyDescent="0.2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11" t="s">
        <v>8314</v>
      </c>
      <c r="P1459" t="s">
        <v>8315</v>
      </c>
      <c r="Q1459">
        <f t="shared" si="88"/>
        <v>106</v>
      </c>
      <c r="R1459">
        <f t="shared" si="89"/>
        <v>40.92</v>
      </c>
      <c r="S1459" s="15">
        <f t="shared" si="90"/>
        <v>42184.209537037037</v>
      </c>
      <c r="T1459" s="15">
        <f t="shared" si="91"/>
        <v>42202.876388888893</v>
      </c>
    </row>
    <row r="1460" spans="1:21" ht="60" hidden="1" x14ac:dyDescent="0.2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11" t="s">
        <v>8314</v>
      </c>
      <c r="P1460" t="s">
        <v>8315</v>
      </c>
      <c r="Q1460">
        <f t="shared" si="88"/>
        <v>106</v>
      </c>
      <c r="R1460">
        <f t="shared" si="89"/>
        <v>64.63</v>
      </c>
      <c r="S1460" s="15">
        <f t="shared" si="90"/>
        <v>42170.910231481481</v>
      </c>
      <c r="T1460" s="15">
        <f t="shared" si="91"/>
        <v>42205.165972222225</v>
      </c>
    </row>
    <row r="1461" spans="1:21" ht="60" hidden="1" x14ac:dyDescent="0.2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11" t="s">
        <v>8314</v>
      </c>
      <c r="P1461" t="s">
        <v>8315</v>
      </c>
      <c r="Q1461">
        <f t="shared" si="88"/>
        <v>106</v>
      </c>
      <c r="R1461">
        <f t="shared" si="89"/>
        <v>58.9</v>
      </c>
      <c r="S1461" s="15">
        <f t="shared" si="90"/>
        <v>41927.848900462966</v>
      </c>
      <c r="T1461" s="15">
        <f t="shared" si="91"/>
        <v>41948.890567129631</v>
      </c>
    </row>
    <row r="1462" spans="1:21" ht="45" hidden="1" x14ac:dyDescent="0.2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11" t="s">
        <v>8317</v>
      </c>
      <c r="P1462" t="s">
        <v>8331</v>
      </c>
      <c r="Q1462">
        <f t="shared" si="88"/>
        <v>105</v>
      </c>
      <c r="R1462">
        <f t="shared" si="89"/>
        <v>15</v>
      </c>
      <c r="S1462" s="15">
        <f t="shared" si="90"/>
        <v>42405.702349537038</v>
      </c>
      <c r="T1462" s="15">
        <f t="shared" si="91"/>
        <v>42415.702349537038</v>
      </c>
    </row>
    <row r="1463" spans="1:21" ht="45" hidden="1" x14ac:dyDescent="0.2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11" t="s">
        <v>8317</v>
      </c>
      <c r="P1463" t="s">
        <v>8318</v>
      </c>
      <c r="Q1463">
        <f t="shared" si="88"/>
        <v>105</v>
      </c>
      <c r="R1463">
        <f t="shared" si="89"/>
        <v>104.6</v>
      </c>
      <c r="S1463" s="15">
        <f t="shared" si="90"/>
        <v>40322.53938657407</v>
      </c>
      <c r="T1463" s="15">
        <f t="shared" si="91"/>
        <v>40332.070138888892</v>
      </c>
    </row>
    <row r="1464" spans="1:21" ht="60" hidden="1" x14ac:dyDescent="0.2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11" t="s">
        <v>8317</v>
      </c>
      <c r="P1464" t="s">
        <v>8318</v>
      </c>
      <c r="Q1464">
        <f t="shared" si="88"/>
        <v>105</v>
      </c>
      <c r="R1464">
        <f t="shared" si="89"/>
        <v>122.33</v>
      </c>
      <c r="S1464" s="15">
        <f t="shared" si="90"/>
        <v>42721.198877314819</v>
      </c>
      <c r="T1464" s="15">
        <f t="shared" si="91"/>
        <v>42767.333333333328</v>
      </c>
    </row>
    <row r="1465" spans="1:21" ht="45" hidden="1" x14ac:dyDescent="0.2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11" t="s">
        <v>8317</v>
      </c>
      <c r="P1465" t="s">
        <v>8318</v>
      </c>
      <c r="Q1465">
        <f t="shared" si="88"/>
        <v>105</v>
      </c>
      <c r="R1465">
        <f t="shared" si="89"/>
        <v>27.9</v>
      </c>
      <c r="S1465" s="15">
        <f t="shared" si="90"/>
        <v>41682.805902777778</v>
      </c>
      <c r="T1465" s="15">
        <f t="shared" si="91"/>
        <v>41705.805902777778</v>
      </c>
    </row>
    <row r="1466" spans="1:21" ht="60" hidden="1" x14ac:dyDescent="0.2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11" t="s">
        <v>8317</v>
      </c>
      <c r="P1466" t="s">
        <v>8318</v>
      </c>
      <c r="Q1466">
        <f t="shared" si="88"/>
        <v>105</v>
      </c>
      <c r="R1466">
        <f t="shared" si="89"/>
        <v>91.84</v>
      </c>
      <c r="S1466" s="15">
        <f t="shared" si="90"/>
        <v>40739.069282407407</v>
      </c>
      <c r="T1466" s="15">
        <f t="shared" si="91"/>
        <v>40768.958333333336</v>
      </c>
    </row>
    <row r="1467" spans="1:21" ht="60" hidden="1" x14ac:dyDescent="0.2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11" t="s">
        <v>8317</v>
      </c>
      <c r="P1467" t="s">
        <v>8329</v>
      </c>
      <c r="Q1467">
        <f t="shared" si="88"/>
        <v>105</v>
      </c>
      <c r="R1467">
        <f t="shared" si="89"/>
        <v>109.42</v>
      </c>
      <c r="S1467" s="15">
        <f t="shared" si="90"/>
        <v>41612.10024305556</v>
      </c>
      <c r="T1467" s="15">
        <f t="shared" si="91"/>
        <v>41641.333333333336</v>
      </c>
    </row>
    <row r="1468" spans="1:21" ht="60" hidden="1" x14ac:dyDescent="0.2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11" t="s">
        <v>8317</v>
      </c>
      <c r="P1468" t="s">
        <v>8329</v>
      </c>
      <c r="Q1468">
        <f t="shared" si="88"/>
        <v>105</v>
      </c>
      <c r="R1468">
        <f t="shared" si="89"/>
        <v>55.07</v>
      </c>
      <c r="S1468" s="15">
        <f t="shared" si="90"/>
        <v>40904.738194444442</v>
      </c>
      <c r="T1468" s="15">
        <f t="shared" si="91"/>
        <v>40929.738194444442</v>
      </c>
    </row>
    <row r="1469" spans="1:21" ht="60" hidden="1" x14ac:dyDescent="0.2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11" t="s">
        <v>8317</v>
      </c>
      <c r="P1469" t="s">
        <v>8329</v>
      </c>
      <c r="Q1469">
        <f t="shared" si="88"/>
        <v>105</v>
      </c>
      <c r="R1469">
        <f t="shared" si="89"/>
        <v>67.77</v>
      </c>
      <c r="S1469" s="15">
        <f t="shared" si="90"/>
        <v>41550.456412037034</v>
      </c>
      <c r="T1469" s="15">
        <f t="shared" si="91"/>
        <v>41580.456412037034</v>
      </c>
    </row>
    <row r="1470" spans="1:21" ht="60" hidden="1" x14ac:dyDescent="0.2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11" t="s">
        <v>8317</v>
      </c>
      <c r="P1470" t="s">
        <v>8329</v>
      </c>
      <c r="Q1470">
        <f t="shared" si="88"/>
        <v>105</v>
      </c>
      <c r="R1470">
        <f t="shared" si="89"/>
        <v>80.2</v>
      </c>
      <c r="S1470" s="15">
        <f t="shared" si="90"/>
        <v>40357.227939814817</v>
      </c>
      <c r="T1470" s="15">
        <f t="shared" si="91"/>
        <v>40401.665972222225</v>
      </c>
    </row>
    <row r="1471" spans="1:21" ht="45" hidden="1" x14ac:dyDescent="0.2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11" t="s">
        <v>8317</v>
      </c>
      <c r="P1471" t="s">
        <v>8329</v>
      </c>
      <c r="Q1471">
        <f t="shared" si="88"/>
        <v>105</v>
      </c>
      <c r="R1471">
        <f t="shared" si="89"/>
        <v>84.02</v>
      </c>
      <c r="S1471" s="15">
        <f t="shared" si="90"/>
        <v>41935.070486111108</v>
      </c>
      <c r="T1471" s="15">
        <f t="shared" si="91"/>
        <v>41957.216666666667</v>
      </c>
    </row>
    <row r="1472" spans="1:21" ht="45" hidden="1" x14ac:dyDescent="0.2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11" t="s">
        <v>8317</v>
      </c>
      <c r="P1472" t="s">
        <v>8329</v>
      </c>
      <c r="Q1472">
        <f t="shared" si="88"/>
        <v>105</v>
      </c>
      <c r="R1472">
        <f t="shared" si="89"/>
        <v>104.31</v>
      </c>
      <c r="S1472" s="15">
        <f t="shared" si="90"/>
        <v>41085.698113425926</v>
      </c>
      <c r="T1472" s="15">
        <f t="shared" si="91"/>
        <v>41120.208333333336</v>
      </c>
    </row>
    <row r="1473" spans="1:20" ht="45" hidden="1" x14ac:dyDescent="0.2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11" t="s">
        <v>8317</v>
      </c>
      <c r="P1473" t="s">
        <v>8329</v>
      </c>
      <c r="Q1473">
        <f t="shared" si="88"/>
        <v>105</v>
      </c>
      <c r="R1473">
        <f t="shared" si="89"/>
        <v>75.19</v>
      </c>
      <c r="S1473" s="15">
        <f t="shared" si="90"/>
        <v>40718.310659722221</v>
      </c>
      <c r="T1473" s="15">
        <f t="shared" si="91"/>
        <v>40765.297222222223</v>
      </c>
    </row>
    <row r="1474" spans="1:20" ht="45" hidden="1" x14ac:dyDescent="0.2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11" t="s">
        <v>8317</v>
      </c>
      <c r="P1474" t="s">
        <v>8329</v>
      </c>
      <c r="Q1474">
        <f t="shared" ref="Q1474:Q1537" si="92">ROUND(E1474/D1474*100,0)</f>
        <v>105</v>
      </c>
      <c r="R1474">
        <f t="shared" ref="R1474:R1537" si="93">IFERROR(ROUND(E1474/L1474,2),0)</f>
        <v>78.66</v>
      </c>
      <c r="S1474" s="15">
        <f t="shared" si="90"/>
        <v>41079.877442129626</v>
      </c>
      <c r="T1474" s="15">
        <f t="shared" si="91"/>
        <v>41109.877442129626</v>
      </c>
    </row>
    <row r="1475" spans="1:20" ht="60" hidden="1" x14ac:dyDescent="0.2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11" t="s">
        <v>8314</v>
      </c>
      <c r="P1475" t="s">
        <v>8315</v>
      </c>
      <c r="Q1475">
        <f t="shared" si="92"/>
        <v>105</v>
      </c>
      <c r="R1475">
        <f t="shared" si="93"/>
        <v>93.43</v>
      </c>
      <c r="S1475" s="15">
        <f t="shared" ref="S1475:S1538" si="94">(((J1475/60)/60)/24)+DATE(1970,1,1)</f>
        <v>42646.092812499999</v>
      </c>
      <c r="T1475" s="15">
        <f t="shared" ref="T1475:T1538" si="95">(((I1475/60)/60)/24)+DATE(1970,1,1)</f>
        <v>42675.207638888889</v>
      </c>
    </row>
    <row r="1476" spans="1:20" ht="60" hidden="1" x14ac:dyDescent="0.2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11" t="s">
        <v>8314</v>
      </c>
      <c r="P1476" t="s">
        <v>8315</v>
      </c>
      <c r="Q1476">
        <f t="shared" si="92"/>
        <v>105</v>
      </c>
      <c r="R1476">
        <f t="shared" si="93"/>
        <v>327.08</v>
      </c>
      <c r="S1476" s="15">
        <f t="shared" si="94"/>
        <v>42270.810995370368</v>
      </c>
      <c r="T1476" s="15">
        <f t="shared" si="95"/>
        <v>42309.958333333328</v>
      </c>
    </row>
    <row r="1477" spans="1:20" ht="60" hidden="1" x14ac:dyDescent="0.2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11" t="s">
        <v>8320</v>
      </c>
      <c r="P1477" t="s">
        <v>8330</v>
      </c>
      <c r="Q1477">
        <f t="shared" si="92"/>
        <v>105</v>
      </c>
      <c r="R1477">
        <f t="shared" si="93"/>
        <v>51.63</v>
      </c>
      <c r="S1477" s="15">
        <f t="shared" si="94"/>
        <v>40694.638460648144</v>
      </c>
      <c r="T1477" s="15">
        <f t="shared" si="95"/>
        <v>40724.638460648144</v>
      </c>
    </row>
    <row r="1478" spans="1:20" ht="60" hidden="1" x14ac:dyDescent="0.2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11" t="s">
        <v>8311</v>
      </c>
      <c r="P1478" t="s">
        <v>8312</v>
      </c>
      <c r="Q1478">
        <f t="shared" si="92"/>
        <v>105</v>
      </c>
      <c r="R1478">
        <f t="shared" si="93"/>
        <v>158.96</v>
      </c>
      <c r="S1478" s="15">
        <f t="shared" si="94"/>
        <v>40736.115011574075</v>
      </c>
      <c r="T1478" s="15">
        <f t="shared" si="95"/>
        <v>40791.712500000001</v>
      </c>
    </row>
    <row r="1479" spans="1:20" ht="45" hidden="1" x14ac:dyDescent="0.2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11" t="s">
        <v>8311</v>
      </c>
      <c r="P1479" t="s">
        <v>8312</v>
      </c>
      <c r="Q1479">
        <f t="shared" si="92"/>
        <v>105</v>
      </c>
      <c r="R1479">
        <f t="shared" si="93"/>
        <v>58.33</v>
      </c>
      <c r="S1479" s="15">
        <f t="shared" si="94"/>
        <v>40690.823055555556</v>
      </c>
      <c r="T1479" s="15">
        <f t="shared" si="95"/>
        <v>40740.958333333336</v>
      </c>
    </row>
    <row r="1480" spans="1:20" ht="30" hidden="1" x14ac:dyDescent="0.2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11" t="s">
        <v>8311</v>
      </c>
      <c r="P1480" t="s">
        <v>8312</v>
      </c>
      <c r="Q1480">
        <f t="shared" si="92"/>
        <v>105</v>
      </c>
      <c r="R1480">
        <f t="shared" si="93"/>
        <v>73.77</v>
      </c>
      <c r="S1480" s="15">
        <f t="shared" si="94"/>
        <v>42759.628599537042</v>
      </c>
      <c r="T1480" s="15">
        <f t="shared" si="95"/>
        <v>42795.083333333328</v>
      </c>
    </row>
    <row r="1481" spans="1:20" ht="60" hidden="1" x14ac:dyDescent="0.2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11" t="s">
        <v>8311</v>
      </c>
      <c r="P1481" t="s">
        <v>8312</v>
      </c>
      <c r="Q1481">
        <f t="shared" si="92"/>
        <v>105</v>
      </c>
      <c r="R1481">
        <f t="shared" si="93"/>
        <v>58.33</v>
      </c>
      <c r="S1481" s="15">
        <f t="shared" si="94"/>
        <v>41123.056273148148</v>
      </c>
      <c r="T1481" s="15">
        <f t="shared" si="95"/>
        <v>41153.056273148148</v>
      </c>
    </row>
    <row r="1482" spans="1:20" ht="30" hidden="1" x14ac:dyDescent="0.2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11" t="s">
        <v>8311</v>
      </c>
      <c r="P1482" t="s">
        <v>8332</v>
      </c>
      <c r="Q1482">
        <f t="shared" si="92"/>
        <v>105</v>
      </c>
      <c r="R1482">
        <f t="shared" si="93"/>
        <v>59.26</v>
      </c>
      <c r="S1482" s="15">
        <f t="shared" si="94"/>
        <v>42656.805497685185</v>
      </c>
      <c r="T1482" s="15">
        <f t="shared" si="95"/>
        <v>42667.875</v>
      </c>
    </row>
    <row r="1483" spans="1:20" ht="45" hidden="1" x14ac:dyDescent="0.2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11" t="s">
        <v>8311</v>
      </c>
      <c r="P1483" t="s">
        <v>8332</v>
      </c>
      <c r="Q1483">
        <f t="shared" si="92"/>
        <v>105</v>
      </c>
      <c r="R1483">
        <f t="shared" si="93"/>
        <v>42.72</v>
      </c>
      <c r="S1483" s="15">
        <f t="shared" si="94"/>
        <v>42128.820231481484</v>
      </c>
      <c r="T1483" s="15">
        <f t="shared" si="95"/>
        <v>42159</v>
      </c>
    </row>
    <row r="1484" spans="1:20" ht="60" hidden="1" x14ac:dyDescent="0.2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11" t="s">
        <v>8322</v>
      </c>
      <c r="P1484" t="s">
        <v>8323</v>
      </c>
      <c r="Q1484">
        <f t="shared" si="92"/>
        <v>105</v>
      </c>
      <c r="R1484">
        <f t="shared" si="93"/>
        <v>61.56</v>
      </c>
      <c r="S1484" s="15">
        <f t="shared" si="94"/>
        <v>42741.599664351852</v>
      </c>
      <c r="T1484" s="15">
        <f t="shared" si="95"/>
        <v>42772.599664351852</v>
      </c>
    </row>
    <row r="1485" spans="1:20" ht="60" hidden="1" x14ac:dyDescent="0.2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11" t="s">
        <v>8322</v>
      </c>
      <c r="P1485" t="s">
        <v>8323</v>
      </c>
      <c r="Q1485">
        <f t="shared" si="92"/>
        <v>105</v>
      </c>
      <c r="R1485">
        <f t="shared" si="93"/>
        <v>118.74</v>
      </c>
      <c r="S1485" s="15">
        <f t="shared" si="94"/>
        <v>42130.865150462967</v>
      </c>
      <c r="T1485" s="15">
        <f t="shared" si="95"/>
        <v>42163.166666666672</v>
      </c>
    </row>
    <row r="1486" spans="1:20" ht="60" hidden="1" x14ac:dyDescent="0.2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11" t="s">
        <v>8314</v>
      </c>
      <c r="P1486" t="s">
        <v>8315</v>
      </c>
      <c r="Q1486">
        <f t="shared" si="92"/>
        <v>105</v>
      </c>
      <c r="R1486">
        <f t="shared" si="93"/>
        <v>63.42</v>
      </c>
      <c r="S1486" s="15">
        <f t="shared" si="94"/>
        <v>42458.680925925932</v>
      </c>
      <c r="T1486" s="15">
        <f t="shared" si="95"/>
        <v>42488.680925925932</v>
      </c>
    </row>
    <row r="1487" spans="1:20" ht="60" hidden="1" x14ac:dyDescent="0.2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11" t="s">
        <v>8311</v>
      </c>
      <c r="P1487" t="s">
        <v>8312</v>
      </c>
      <c r="Q1487">
        <f t="shared" si="92"/>
        <v>105</v>
      </c>
      <c r="R1487">
        <f t="shared" si="93"/>
        <v>83.97</v>
      </c>
      <c r="S1487" s="15">
        <f t="shared" si="94"/>
        <v>41710.594282407408</v>
      </c>
      <c r="T1487" s="15">
        <f t="shared" si="95"/>
        <v>41740.594282407408</v>
      </c>
    </row>
    <row r="1488" spans="1:20" ht="45" hidden="1" x14ac:dyDescent="0.2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11" t="s">
        <v>8311</v>
      </c>
      <c r="P1488" t="s">
        <v>8312</v>
      </c>
      <c r="Q1488">
        <f t="shared" si="92"/>
        <v>105</v>
      </c>
      <c r="R1488">
        <f t="shared" si="93"/>
        <v>201.94</v>
      </c>
      <c r="S1488" s="15">
        <f t="shared" si="94"/>
        <v>42704.95177083333</v>
      </c>
      <c r="T1488" s="15">
        <f t="shared" si="95"/>
        <v>42734.95177083333</v>
      </c>
    </row>
    <row r="1489" spans="1:20" ht="45" hidden="1" x14ac:dyDescent="0.2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11" t="s">
        <v>8311</v>
      </c>
      <c r="P1489" t="s">
        <v>8312</v>
      </c>
      <c r="Q1489">
        <f t="shared" si="92"/>
        <v>105</v>
      </c>
      <c r="R1489">
        <f t="shared" si="93"/>
        <v>58.37</v>
      </c>
      <c r="S1489" s="15">
        <f t="shared" si="94"/>
        <v>41301.654340277775</v>
      </c>
      <c r="T1489" s="15">
        <f t="shared" si="95"/>
        <v>41341.654340277775</v>
      </c>
    </row>
    <row r="1490" spans="1:20" ht="30" hidden="1" x14ac:dyDescent="0.2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11" t="s">
        <v>8311</v>
      </c>
      <c r="P1490" t="s">
        <v>8312</v>
      </c>
      <c r="Q1490">
        <f t="shared" si="92"/>
        <v>105</v>
      </c>
      <c r="R1490">
        <f t="shared" si="93"/>
        <v>38.89</v>
      </c>
      <c r="S1490" s="15">
        <f t="shared" si="94"/>
        <v>41288.68712962963</v>
      </c>
      <c r="T1490" s="15">
        <f t="shared" si="95"/>
        <v>41333.892361111109</v>
      </c>
    </row>
    <row r="1491" spans="1:20" ht="45" hidden="1" x14ac:dyDescent="0.2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11" t="s">
        <v>8311</v>
      </c>
      <c r="P1491" t="s">
        <v>8319</v>
      </c>
      <c r="Q1491">
        <f t="shared" si="92"/>
        <v>105</v>
      </c>
      <c r="R1491">
        <f t="shared" si="93"/>
        <v>113.83</v>
      </c>
      <c r="S1491" s="15">
        <f t="shared" si="94"/>
        <v>41039.409456018519</v>
      </c>
      <c r="T1491" s="15">
        <f t="shared" si="95"/>
        <v>41069.409456018519</v>
      </c>
    </row>
    <row r="1492" spans="1:20" ht="60" hidden="1" x14ac:dyDescent="0.2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11" t="s">
        <v>8311</v>
      </c>
      <c r="P1492" t="s">
        <v>8319</v>
      </c>
      <c r="Q1492">
        <f t="shared" si="92"/>
        <v>105</v>
      </c>
      <c r="R1492">
        <f t="shared" si="93"/>
        <v>118.7</v>
      </c>
      <c r="S1492" s="15">
        <f t="shared" si="94"/>
        <v>41023.782037037039</v>
      </c>
      <c r="T1492" s="15">
        <f t="shared" si="95"/>
        <v>41053.782037037039</v>
      </c>
    </row>
    <row r="1493" spans="1:20" ht="60" hidden="1" x14ac:dyDescent="0.2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11" t="s">
        <v>8322</v>
      </c>
      <c r="P1493" t="s">
        <v>8323</v>
      </c>
      <c r="Q1493">
        <f t="shared" si="92"/>
        <v>105</v>
      </c>
      <c r="R1493">
        <f t="shared" si="93"/>
        <v>59.41</v>
      </c>
      <c r="S1493" s="15">
        <f t="shared" si="94"/>
        <v>42292.435532407413</v>
      </c>
      <c r="T1493" s="15">
        <f t="shared" si="95"/>
        <v>42321.625</v>
      </c>
    </row>
    <row r="1494" spans="1:20" ht="60" hidden="1" x14ac:dyDescent="0.2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11" t="s">
        <v>8311</v>
      </c>
      <c r="P1494" t="s">
        <v>8312</v>
      </c>
      <c r="Q1494">
        <f t="shared" si="92"/>
        <v>105</v>
      </c>
      <c r="R1494">
        <f t="shared" si="93"/>
        <v>42.02</v>
      </c>
      <c r="S1494" s="15">
        <f t="shared" si="94"/>
        <v>41443.83452546296</v>
      </c>
      <c r="T1494" s="15">
        <f t="shared" si="95"/>
        <v>41466.83452546296</v>
      </c>
    </row>
    <row r="1495" spans="1:20" ht="45" hidden="1" x14ac:dyDescent="0.2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11" t="s">
        <v>8311</v>
      </c>
      <c r="P1495" t="s">
        <v>8328</v>
      </c>
      <c r="Q1495">
        <f t="shared" si="92"/>
        <v>105</v>
      </c>
      <c r="R1495">
        <f t="shared" si="93"/>
        <v>32.72</v>
      </c>
      <c r="S1495" s="15">
        <f t="shared" si="94"/>
        <v>40977.948009259257</v>
      </c>
      <c r="T1495" s="15">
        <f t="shared" si="95"/>
        <v>41007.906342592592</v>
      </c>
    </row>
    <row r="1496" spans="1:20" ht="60" hidden="1" x14ac:dyDescent="0.2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11" t="s">
        <v>8307</v>
      </c>
      <c r="P1496" t="s">
        <v>8308</v>
      </c>
      <c r="Q1496">
        <f t="shared" si="92"/>
        <v>105</v>
      </c>
      <c r="R1496">
        <f t="shared" si="93"/>
        <v>346.13</v>
      </c>
      <c r="S1496" s="15">
        <f t="shared" si="94"/>
        <v>42633.841608796298</v>
      </c>
      <c r="T1496" s="15">
        <f t="shared" si="95"/>
        <v>42663.841608796298</v>
      </c>
    </row>
    <row r="1497" spans="1:20" ht="30" hidden="1" x14ac:dyDescent="0.2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11" t="s">
        <v>8311</v>
      </c>
      <c r="P1497" t="s">
        <v>8328</v>
      </c>
      <c r="Q1497">
        <f t="shared" si="92"/>
        <v>105</v>
      </c>
      <c r="R1497">
        <f t="shared" si="93"/>
        <v>68.599999999999994</v>
      </c>
      <c r="S1497" s="15">
        <f t="shared" si="94"/>
        <v>41870.86546296296</v>
      </c>
      <c r="T1497" s="15">
        <f t="shared" si="95"/>
        <v>41905.86546296296</v>
      </c>
    </row>
    <row r="1498" spans="1:20" ht="60" hidden="1" x14ac:dyDescent="0.2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11" t="s">
        <v>8311</v>
      </c>
      <c r="P1498" t="s">
        <v>8328</v>
      </c>
      <c r="Q1498">
        <f t="shared" si="92"/>
        <v>105</v>
      </c>
      <c r="R1498">
        <f t="shared" si="93"/>
        <v>35.61</v>
      </c>
      <c r="S1498" s="15">
        <f t="shared" si="94"/>
        <v>40458.815625000003</v>
      </c>
      <c r="T1498" s="15">
        <f t="shared" si="95"/>
        <v>40521.207638888889</v>
      </c>
    </row>
    <row r="1499" spans="1:20" ht="45" hidden="1" x14ac:dyDescent="0.2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11" t="s">
        <v>8311</v>
      </c>
      <c r="P1499" t="s">
        <v>8312</v>
      </c>
      <c r="Q1499">
        <f t="shared" si="92"/>
        <v>105</v>
      </c>
      <c r="R1499">
        <f t="shared" si="93"/>
        <v>109.45</v>
      </c>
      <c r="S1499" s="15">
        <f t="shared" si="94"/>
        <v>41694.84065972222</v>
      </c>
      <c r="T1499" s="15">
        <f t="shared" si="95"/>
        <v>41724.798993055556</v>
      </c>
    </row>
    <row r="1500" spans="1:20" ht="30" hidden="1" x14ac:dyDescent="0.2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11" t="s">
        <v>8311</v>
      </c>
      <c r="P1500" t="s">
        <v>8328</v>
      </c>
      <c r="Q1500">
        <f t="shared" si="92"/>
        <v>105</v>
      </c>
      <c r="R1500">
        <f t="shared" si="93"/>
        <v>32.32</v>
      </c>
      <c r="S1500" s="15">
        <f t="shared" si="94"/>
        <v>40310.287673611114</v>
      </c>
      <c r="T1500" s="15">
        <f t="shared" si="95"/>
        <v>40369.916666666664</v>
      </c>
    </row>
    <row r="1501" spans="1:20" ht="45" hidden="1" x14ac:dyDescent="0.2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11" t="s">
        <v>8311</v>
      </c>
      <c r="P1501" t="s">
        <v>8328</v>
      </c>
      <c r="Q1501">
        <f t="shared" si="92"/>
        <v>105</v>
      </c>
      <c r="R1501">
        <f t="shared" si="93"/>
        <v>61.1</v>
      </c>
      <c r="S1501" s="15">
        <f t="shared" si="94"/>
        <v>41913.328356481477</v>
      </c>
      <c r="T1501" s="15">
        <f t="shared" si="95"/>
        <v>41946.370023148149</v>
      </c>
    </row>
    <row r="1502" spans="1:20" ht="75" hidden="1" x14ac:dyDescent="0.2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11" t="s">
        <v>8311</v>
      </c>
      <c r="P1502" t="s">
        <v>8333</v>
      </c>
      <c r="Q1502">
        <f t="shared" si="92"/>
        <v>105</v>
      </c>
      <c r="R1502">
        <f t="shared" si="93"/>
        <v>150</v>
      </c>
      <c r="S1502" s="15">
        <f t="shared" si="94"/>
        <v>40127.700370370374</v>
      </c>
      <c r="T1502" s="15">
        <f t="shared" si="95"/>
        <v>40179.25</v>
      </c>
    </row>
    <row r="1503" spans="1:20" ht="30" hidden="1" x14ac:dyDescent="0.2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11" t="s">
        <v>8307</v>
      </c>
      <c r="P1503" t="s">
        <v>8316</v>
      </c>
      <c r="Q1503">
        <f t="shared" si="92"/>
        <v>105</v>
      </c>
      <c r="R1503">
        <f t="shared" si="93"/>
        <v>205.3</v>
      </c>
      <c r="S1503" s="15">
        <f t="shared" si="94"/>
        <v>42279.792372685188</v>
      </c>
      <c r="T1503" s="15">
        <f t="shared" si="95"/>
        <v>42339.834039351852</v>
      </c>
    </row>
    <row r="1504" spans="1:20" ht="60" hidden="1" x14ac:dyDescent="0.2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11" t="s">
        <v>8307</v>
      </c>
      <c r="P1504" t="s">
        <v>8334</v>
      </c>
      <c r="Q1504">
        <f t="shared" si="92"/>
        <v>105</v>
      </c>
      <c r="R1504">
        <f t="shared" si="93"/>
        <v>373.56</v>
      </c>
      <c r="S1504" s="15">
        <f t="shared" si="94"/>
        <v>42222.622766203705</v>
      </c>
      <c r="T1504" s="15">
        <f t="shared" si="95"/>
        <v>42251.625</v>
      </c>
    </row>
    <row r="1505" spans="1:20" ht="45" hidden="1" x14ac:dyDescent="0.2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11" t="s">
        <v>8314</v>
      </c>
      <c r="P1505" t="s">
        <v>8315</v>
      </c>
      <c r="Q1505">
        <f t="shared" si="92"/>
        <v>105</v>
      </c>
      <c r="R1505">
        <f t="shared" si="93"/>
        <v>47</v>
      </c>
      <c r="S1505" s="15">
        <f t="shared" si="94"/>
        <v>42018.94159722222</v>
      </c>
      <c r="T1505" s="15">
        <f t="shared" si="95"/>
        <v>42047.291666666672</v>
      </c>
    </row>
    <row r="1506" spans="1:20" ht="45" hidden="1" x14ac:dyDescent="0.2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11" t="s">
        <v>8314</v>
      </c>
      <c r="P1506" t="s">
        <v>8315</v>
      </c>
      <c r="Q1506">
        <f t="shared" si="92"/>
        <v>105</v>
      </c>
      <c r="R1506">
        <f t="shared" si="93"/>
        <v>36.86</v>
      </c>
      <c r="S1506" s="15">
        <f t="shared" si="94"/>
        <v>42558.189432870371</v>
      </c>
      <c r="T1506" s="15">
        <f t="shared" si="95"/>
        <v>42587.875</v>
      </c>
    </row>
    <row r="1507" spans="1:20" ht="60" hidden="1" x14ac:dyDescent="0.2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11" t="s">
        <v>8314</v>
      </c>
      <c r="P1507" t="s">
        <v>8315</v>
      </c>
      <c r="Q1507">
        <f t="shared" si="92"/>
        <v>105</v>
      </c>
      <c r="R1507">
        <f t="shared" si="93"/>
        <v>47.88</v>
      </c>
      <c r="S1507" s="15">
        <f t="shared" si="94"/>
        <v>42016.938692129625</v>
      </c>
      <c r="T1507" s="15">
        <f t="shared" si="95"/>
        <v>42046.938692129625</v>
      </c>
    </row>
    <row r="1508" spans="1:20" ht="60" hidden="1" x14ac:dyDescent="0.2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11" t="s">
        <v>8314</v>
      </c>
      <c r="P1508" t="s">
        <v>8315</v>
      </c>
      <c r="Q1508">
        <f t="shared" si="92"/>
        <v>105</v>
      </c>
      <c r="R1508">
        <f t="shared" si="93"/>
        <v>50.38</v>
      </c>
      <c r="S1508" s="15">
        <f t="shared" si="94"/>
        <v>42139.525567129633</v>
      </c>
      <c r="T1508" s="15">
        <f t="shared" si="95"/>
        <v>42169.525567129633</v>
      </c>
    </row>
    <row r="1509" spans="1:20" ht="60" hidden="1" x14ac:dyDescent="0.2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11" t="s">
        <v>8314</v>
      </c>
      <c r="P1509" t="s">
        <v>8335</v>
      </c>
      <c r="Q1509">
        <f t="shared" si="92"/>
        <v>105</v>
      </c>
      <c r="R1509">
        <f t="shared" si="93"/>
        <v>85.74</v>
      </c>
      <c r="S1509" s="15">
        <f t="shared" si="94"/>
        <v>42025.164780092593</v>
      </c>
      <c r="T1509" s="15">
        <f t="shared" si="95"/>
        <v>42056.458333333328</v>
      </c>
    </row>
    <row r="1510" spans="1:20" ht="30" hidden="1" x14ac:dyDescent="0.2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11" t="s">
        <v>8314</v>
      </c>
      <c r="P1510" t="s">
        <v>8315</v>
      </c>
      <c r="Q1510">
        <f t="shared" si="92"/>
        <v>105</v>
      </c>
      <c r="R1510">
        <f t="shared" si="93"/>
        <v>123.94</v>
      </c>
      <c r="S1510" s="15">
        <f t="shared" si="94"/>
        <v>42694.110185185185</v>
      </c>
      <c r="T1510" s="15">
        <f t="shared" si="95"/>
        <v>42709.041666666672</v>
      </c>
    </row>
    <row r="1511" spans="1:20" ht="45" hidden="1" x14ac:dyDescent="0.2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1" t="s">
        <v>8314</v>
      </c>
      <c r="P1511" t="s">
        <v>8327</v>
      </c>
      <c r="Q1511">
        <f t="shared" si="92"/>
        <v>105</v>
      </c>
      <c r="R1511">
        <f t="shared" si="93"/>
        <v>48.98</v>
      </c>
      <c r="S1511" s="15">
        <f t="shared" si="94"/>
        <v>42622.767476851848</v>
      </c>
      <c r="T1511" s="15">
        <f t="shared" si="95"/>
        <v>42652.767476851848</v>
      </c>
    </row>
    <row r="1512" spans="1:20" ht="60" hidden="1" x14ac:dyDescent="0.2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11" t="s">
        <v>8314</v>
      </c>
      <c r="P1512" t="s">
        <v>8327</v>
      </c>
      <c r="Q1512">
        <f t="shared" si="92"/>
        <v>105</v>
      </c>
      <c r="R1512">
        <f t="shared" si="93"/>
        <v>63.23</v>
      </c>
      <c r="S1512" s="15">
        <f t="shared" si="94"/>
        <v>42724.665173611109</v>
      </c>
      <c r="T1512" s="15">
        <f t="shared" si="95"/>
        <v>42754.665173611109</v>
      </c>
    </row>
    <row r="1513" spans="1:20" ht="60" hidden="1" x14ac:dyDescent="0.2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11" t="s">
        <v>8314</v>
      </c>
      <c r="P1513" t="s">
        <v>8315</v>
      </c>
      <c r="Q1513">
        <f t="shared" si="92"/>
        <v>105</v>
      </c>
      <c r="R1513">
        <f t="shared" si="93"/>
        <v>28.41</v>
      </c>
      <c r="S1513" s="15">
        <f t="shared" si="94"/>
        <v>41897.536134259259</v>
      </c>
      <c r="T1513" s="15">
        <f t="shared" si="95"/>
        <v>41927.536134259259</v>
      </c>
    </row>
    <row r="1514" spans="1:20" ht="60" hidden="1" x14ac:dyDescent="0.2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11" t="s">
        <v>8314</v>
      </c>
      <c r="P1514" t="s">
        <v>8315</v>
      </c>
      <c r="Q1514">
        <f t="shared" si="92"/>
        <v>105</v>
      </c>
      <c r="R1514">
        <f t="shared" si="93"/>
        <v>65.58</v>
      </c>
      <c r="S1514" s="15">
        <f t="shared" si="94"/>
        <v>42145.746689814812</v>
      </c>
      <c r="T1514" s="15">
        <f t="shared" si="95"/>
        <v>42175.746689814812</v>
      </c>
    </row>
    <row r="1515" spans="1:20" ht="45" hidden="1" x14ac:dyDescent="0.2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11" t="s">
        <v>8314</v>
      </c>
      <c r="P1515" t="s">
        <v>8315</v>
      </c>
      <c r="Q1515">
        <f t="shared" si="92"/>
        <v>105</v>
      </c>
      <c r="R1515">
        <f t="shared" si="93"/>
        <v>98.2</v>
      </c>
      <c r="S1515" s="15">
        <f t="shared" si="94"/>
        <v>41982.887280092589</v>
      </c>
      <c r="T1515" s="15">
        <f t="shared" si="95"/>
        <v>42012.887280092589</v>
      </c>
    </row>
    <row r="1516" spans="1:20" ht="60" hidden="1" x14ac:dyDescent="0.2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11" t="s">
        <v>8314</v>
      </c>
      <c r="P1516" t="s">
        <v>8315</v>
      </c>
      <c r="Q1516">
        <f t="shared" si="92"/>
        <v>105</v>
      </c>
      <c r="R1516">
        <f t="shared" si="93"/>
        <v>17.829999999999998</v>
      </c>
      <c r="S1516" s="15">
        <f t="shared" si="94"/>
        <v>42379.74418981481</v>
      </c>
      <c r="T1516" s="15">
        <f t="shared" si="95"/>
        <v>42410.875</v>
      </c>
    </row>
    <row r="1517" spans="1:20" ht="45" hidden="1" x14ac:dyDescent="0.2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11" t="s">
        <v>8314</v>
      </c>
      <c r="P1517" t="s">
        <v>8315</v>
      </c>
      <c r="Q1517">
        <f t="shared" si="92"/>
        <v>105</v>
      </c>
      <c r="R1517">
        <f t="shared" si="93"/>
        <v>89.59</v>
      </c>
      <c r="S1517" s="15">
        <f t="shared" si="94"/>
        <v>42696.624444444446</v>
      </c>
      <c r="T1517" s="15">
        <f t="shared" si="95"/>
        <v>42726.624444444446</v>
      </c>
    </row>
    <row r="1518" spans="1:20" ht="60" hidden="1" x14ac:dyDescent="0.2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11" t="s">
        <v>8314</v>
      </c>
      <c r="P1518" t="s">
        <v>8315</v>
      </c>
      <c r="Q1518">
        <f t="shared" si="92"/>
        <v>105</v>
      </c>
      <c r="R1518">
        <f t="shared" si="93"/>
        <v>80.400000000000006</v>
      </c>
      <c r="S1518" s="15">
        <f t="shared" si="94"/>
        <v>42248.697754629626</v>
      </c>
      <c r="T1518" s="15">
        <f t="shared" si="95"/>
        <v>42283.697754629626</v>
      </c>
    </row>
    <row r="1519" spans="1:20" ht="60" hidden="1" x14ac:dyDescent="0.2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11" t="s">
        <v>8314</v>
      </c>
      <c r="P1519" t="s">
        <v>8315</v>
      </c>
      <c r="Q1519">
        <f t="shared" si="92"/>
        <v>105</v>
      </c>
      <c r="R1519">
        <f t="shared" si="93"/>
        <v>32.97</v>
      </c>
      <c r="S1519" s="15">
        <f t="shared" si="94"/>
        <v>42148.676851851851</v>
      </c>
      <c r="T1519" s="15">
        <f t="shared" si="95"/>
        <v>42170.676851851851</v>
      </c>
    </row>
    <row r="1520" spans="1:20" ht="45" hidden="1" x14ac:dyDescent="0.2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11" t="s">
        <v>8314</v>
      </c>
      <c r="P1520" t="s">
        <v>8315</v>
      </c>
      <c r="Q1520">
        <f t="shared" si="92"/>
        <v>105</v>
      </c>
      <c r="R1520">
        <f t="shared" si="93"/>
        <v>45.48</v>
      </c>
      <c r="S1520" s="15">
        <f t="shared" si="94"/>
        <v>41969.199756944443</v>
      </c>
      <c r="T1520" s="15">
        <f t="shared" si="95"/>
        <v>42005.208333333328</v>
      </c>
    </row>
    <row r="1521" spans="1:20" ht="60" hidden="1" x14ac:dyDescent="0.2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11" t="s">
        <v>8314</v>
      </c>
      <c r="P1521" t="s">
        <v>8315</v>
      </c>
      <c r="Q1521">
        <f t="shared" si="92"/>
        <v>105</v>
      </c>
      <c r="R1521">
        <f t="shared" si="93"/>
        <v>51.22</v>
      </c>
      <c r="S1521" s="15">
        <f t="shared" si="94"/>
        <v>41946.644745370373</v>
      </c>
      <c r="T1521" s="15">
        <f t="shared" si="95"/>
        <v>41976.644745370373</v>
      </c>
    </row>
    <row r="1522" spans="1:20" ht="60" hidden="1" x14ac:dyDescent="0.2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11" t="s">
        <v>8314</v>
      </c>
      <c r="P1522" t="s">
        <v>8315</v>
      </c>
      <c r="Q1522">
        <f t="shared" si="92"/>
        <v>105</v>
      </c>
      <c r="R1522">
        <f t="shared" si="93"/>
        <v>64.16</v>
      </c>
      <c r="S1522" s="15">
        <f t="shared" si="94"/>
        <v>41809.12300925926</v>
      </c>
      <c r="T1522" s="15">
        <f t="shared" si="95"/>
        <v>41831.677083333336</v>
      </c>
    </row>
    <row r="1523" spans="1:20" ht="45" hidden="1" x14ac:dyDescent="0.2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11" t="s">
        <v>8314</v>
      </c>
      <c r="P1523" t="s">
        <v>8315</v>
      </c>
      <c r="Q1523">
        <f t="shared" si="92"/>
        <v>105</v>
      </c>
      <c r="R1523">
        <f t="shared" si="93"/>
        <v>114.29</v>
      </c>
      <c r="S1523" s="15">
        <f t="shared" si="94"/>
        <v>42268.009224537032</v>
      </c>
      <c r="T1523" s="15">
        <f t="shared" si="95"/>
        <v>42303.009224537032</v>
      </c>
    </row>
    <row r="1524" spans="1:20" ht="60" hidden="1" x14ac:dyDescent="0.2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11" t="s">
        <v>8314</v>
      </c>
      <c r="P1524" t="s">
        <v>8315</v>
      </c>
      <c r="Q1524">
        <f t="shared" si="92"/>
        <v>105</v>
      </c>
      <c r="R1524">
        <f t="shared" si="93"/>
        <v>136</v>
      </c>
      <c r="S1524" s="15">
        <f t="shared" si="94"/>
        <v>42430.839398148149</v>
      </c>
      <c r="T1524" s="15">
        <f t="shared" si="95"/>
        <v>42445.165972222225</v>
      </c>
    </row>
    <row r="1525" spans="1:20" ht="60" hidden="1" x14ac:dyDescent="0.2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11" t="s">
        <v>8314</v>
      </c>
      <c r="P1525" t="s">
        <v>8315</v>
      </c>
      <c r="Q1525">
        <f t="shared" si="92"/>
        <v>105</v>
      </c>
      <c r="R1525">
        <f t="shared" si="93"/>
        <v>39.380000000000003</v>
      </c>
      <c r="S1525" s="15">
        <f t="shared" si="94"/>
        <v>42222.730034722219</v>
      </c>
      <c r="T1525" s="15">
        <f t="shared" si="95"/>
        <v>42247.730034722219</v>
      </c>
    </row>
    <row r="1526" spans="1:20" ht="45" hidden="1" x14ac:dyDescent="0.2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11" t="s">
        <v>8314</v>
      </c>
      <c r="P1526" t="s">
        <v>8315</v>
      </c>
      <c r="Q1526">
        <f t="shared" si="92"/>
        <v>105</v>
      </c>
      <c r="R1526">
        <f t="shared" si="93"/>
        <v>54.14</v>
      </c>
      <c r="S1526" s="15">
        <f t="shared" si="94"/>
        <v>42150.755312499998</v>
      </c>
      <c r="T1526" s="15">
        <f t="shared" si="95"/>
        <v>42180.755312499998</v>
      </c>
    </row>
    <row r="1527" spans="1:20" ht="60" hidden="1" x14ac:dyDescent="0.2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11" t="s">
        <v>8314</v>
      </c>
      <c r="P1527" t="s">
        <v>8315</v>
      </c>
      <c r="Q1527">
        <f t="shared" si="92"/>
        <v>105</v>
      </c>
      <c r="R1527">
        <f t="shared" si="93"/>
        <v>40.94</v>
      </c>
      <c r="S1527" s="15">
        <f t="shared" si="94"/>
        <v>42462.893495370372</v>
      </c>
      <c r="T1527" s="15">
        <f t="shared" si="95"/>
        <v>42492.893495370372</v>
      </c>
    </row>
    <row r="1528" spans="1:20" ht="60" hidden="1" x14ac:dyDescent="0.2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11" t="s">
        <v>8314</v>
      </c>
      <c r="P1528" t="s">
        <v>8315</v>
      </c>
      <c r="Q1528">
        <f t="shared" si="92"/>
        <v>105</v>
      </c>
      <c r="R1528">
        <f t="shared" si="93"/>
        <v>21.1</v>
      </c>
      <c r="S1528" s="15">
        <f t="shared" si="94"/>
        <v>42555.671944444446</v>
      </c>
      <c r="T1528" s="15">
        <f t="shared" si="95"/>
        <v>42583.791666666672</v>
      </c>
    </row>
    <row r="1529" spans="1:20" ht="60" hidden="1" x14ac:dyDescent="0.2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11" t="s">
        <v>8314</v>
      </c>
      <c r="P1529" t="s">
        <v>8315</v>
      </c>
      <c r="Q1529">
        <f t="shared" si="92"/>
        <v>105</v>
      </c>
      <c r="R1529">
        <f t="shared" si="93"/>
        <v>55.13</v>
      </c>
      <c r="S1529" s="15">
        <f t="shared" si="94"/>
        <v>41997.507905092592</v>
      </c>
      <c r="T1529" s="15">
        <f t="shared" si="95"/>
        <v>42027.507905092592</v>
      </c>
    </row>
    <row r="1530" spans="1:20" ht="30" hidden="1" x14ac:dyDescent="0.2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11" t="s">
        <v>8314</v>
      </c>
      <c r="P1530" t="s">
        <v>8315</v>
      </c>
      <c r="Q1530">
        <f t="shared" si="92"/>
        <v>105</v>
      </c>
      <c r="R1530">
        <f t="shared" si="93"/>
        <v>29</v>
      </c>
      <c r="S1530" s="15">
        <f t="shared" si="94"/>
        <v>42338.963912037041</v>
      </c>
      <c r="T1530" s="15">
        <f t="shared" si="95"/>
        <v>42353</v>
      </c>
    </row>
    <row r="1531" spans="1:20" ht="60" hidden="1" x14ac:dyDescent="0.2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11" t="s">
        <v>8314</v>
      </c>
      <c r="P1531" t="s">
        <v>8315</v>
      </c>
      <c r="Q1531">
        <f t="shared" si="92"/>
        <v>105</v>
      </c>
      <c r="R1531">
        <f t="shared" si="93"/>
        <v>56.07</v>
      </c>
      <c r="S1531" s="15">
        <f t="shared" si="94"/>
        <v>42037.938206018516</v>
      </c>
      <c r="T1531" s="15">
        <f t="shared" si="95"/>
        <v>42068.166666666672</v>
      </c>
    </row>
    <row r="1532" spans="1:20" ht="75" hidden="1" x14ac:dyDescent="0.2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11" t="s">
        <v>8314</v>
      </c>
      <c r="P1532" t="s">
        <v>8315</v>
      </c>
      <c r="Q1532">
        <f t="shared" si="92"/>
        <v>105</v>
      </c>
      <c r="R1532">
        <f t="shared" si="93"/>
        <v>80.72</v>
      </c>
      <c r="S1532" s="15">
        <f t="shared" si="94"/>
        <v>42545.774189814809</v>
      </c>
      <c r="T1532" s="15">
        <f t="shared" si="95"/>
        <v>42605.774189814809</v>
      </c>
    </row>
    <row r="1533" spans="1:20" ht="30" hidden="1" x14ac:dyDescent="0.2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11" t="s">
        <v>8314</v>
      </c>
      <c r="P1533" t="s">
        <v>8315</v>
      </c>
      <c r="Q1533">
        <f t="shared" si="92"/>
        <v>105</v>
      </c>
      <c r="R1533">
        <f t="shared" si="93"/>
        <v>86.23</v>
      </c>
      <c r="S1533" s="15">
        <f t="shared" si="94"/>
        <v>42165.993125000001</v>
      </c>
      <c r="T1533" s="15">
        <f t="shared" si="95"/>
        <v>42187.993125000001</v>
      </c>
    </row>
    <row r="1534" spans="1:20" ht="45" hidden="1" x14ac:dyDescent="0.2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11" t="s">
        <v>8314</v>
      </c>
      <c r="P1534" t="s">
        <v>8335</v>
      </c>
      <c r="Q1534">
        <f t="shared" si="92"/>
        <v>105</v>
      </c>
      <c r="R1534">
        <f t="shared" si="93"/>
        <v>75</v>
      </c>
      <c r="S1534" s="15">
        <f t="shared" si="94"/>
        <v>42458.127175925925</v>
      </c>
      <c r="T1534" s="15">
        <f t="shared" si="95"/>
        <v>42489.165972222225</v>
      </c>
    </row>
    <row r="1535" spans="1:20" ht="30" hidden="1" x14ac:dyDescent="0.2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11" t="s">
        <v>8314</v>
      </c>
      <c r="P1535" t="s">
        <v>8335</v>
      </c>
      <c r="Q1535">
        <f t="shared" si="92"/>
        <v>105</v>
      </c>
      <c r="R1535">
        <f t="shared" si="93"/>
        <v>70.03</v>
      </c>
      <c r="S1535" s="15">
        <f t="shared" si="94"/>
        <v>41989.819212962961</v>
      </c>
      <c r="T1535" s="15">
        <f t="shared" si="95"/>
        <v>42049.819212962961</v>
      </c>
    </row>
    <row r="1536" spans="1:20" ht="60" hidden="1" x14ac:dyDescent="0.2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11" t="s">
        <v>8314</v>
      </c>
      <c r="P1536" t="s">
        <v>8315</v>
      </c>
      <c r="Q1536">
        <f t="shared" si="92"/>
        <v>105</v>
      </c>
      <c r="R1536">
        <f t="shared" si="93"/>
        <v>79.540000000000006</v>
      </c>
      <c r="S1536" s="15">
        <f t="shared" si="94"/>
        <v>42341.180636574078</v>
      </c>
      <c r="T1536" s="15">
        <f t="shared" si="95"/>
        <v>42373.180636574078</v>
      </c>
    </row>
    <row r="1537" spans="1:20" ht="60" hidden="1" x14ac:dyDescent="0.2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11" t="s">
        <v>8314</v>
      </c>
      <c r="P1537" t="s">
        <v>8315</v>
      </c>
      <c r="Q1537">
        <f t="shared" si="92"/>
        <v>105</v>
      </c>
      <c r="R1537">
        <f t="shared" si="93"/>
        <v>107.57</v>
      </c>
      <c r="S1537" s="15">
        <f t="shared" si="94"/>
        <v>42151.069606481484</v>
      </c>
      <c r="T1537" s="15">
        <f t="shared" si="95"/>
        <v>42172.069606481484</v>
      </c>
    </row>
    <row r="1538" spans="1:20" ht="60" hidden="1" x14ac:dyDescent="0.2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11" t="s">
        <v>8314</v>
      </c>
      <c r="P1538" t="s">
        <v>8315</v>
      </c>
      <c r="Q1538">
        <f t="shared" ref="Q1538:Q1601" si="96">ROUND(E1538/D1538*100,0)</f>
        <v>105</v>
      </c>
      <c r="R1538">
        <f t="shared" ref="R1538:R1601" si="97">IFERROR(ROUND(E1538/L1538,2),0)</f>
        <v>139.56</v>
      </c>
      <c r="S1538" s="15">
        <f t="shared" si="94"/>
        <v>42375.114988425921</v>
      </c>
      <c r="T1538" s="15">
        <f t="shared" si="95"/>
        <v>42420.114988425921</v>
      </c>
    </row>
    <row r="1539" spans="1:20" ht="30" hidden="1" x14ac:dyDescent="0.2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11" t="s">
        <v>8317</v>
      </c>
      <c r="P1539" t="s">
        <v>8331</v>
      </c>
      <c r="Q1539">
        <f t="shared" si="96"/>
        <v>104</v>
      </c>
      <c r="R1539">
        <f t="shared" si="97"/>
        <v>69.27</v>
      </c>
      <c r="S1539" s="15">
        <f t="shared" ref="S1539:S1602" si="98">(((J1539/60)/60)/24)+DATE(1970,1,1)</f>
        <v>41828.515127314815</v>
      </c>
      <c r="T1539" s="15">
        <f t="shared" ref="T1539:T1602" si="99">(((I1539/60)/60)/24)+DATE(1970,1,1)</f>
        <v>41858.515127314815</v>
      </c>
    </row>
    <row r="1540" spans="1:20" ht="45" hidden="1" x14ac:dyDescent="0.2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11" t="s">
        <v>8317</v>
      </c>
      <c r="P1540" t="s">
        <v>8331</v>
      </c>
      <c r="Q1540">
        <f t="shared" si="96"/>
        <v>104</v>
      </c>
      <c r="R1540">
        <f t="shared" si="97"/>
        <v>194.44</v>
      </c>
      <c r="S1540" s="15">
        <f t="shared" si="98"/>
        <v>42323.964976851858</v>
      </c>
      <c r="T1540" s="15">
        <f t="shared" si="99"/>
        <v>42353.964976851858</v>
      </c>
    </row>
    <row r="1541" spans="1:20" ht="45" hidden="1" x14ac:dyDescent="0.2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11" t="s">
        <v>8317</v>
      </c>
      <c r="P1541" t="s">
        <v>8318</v>
      </c>
      <c r="Q1541">
        <f t="shared" si="96"/>
        <v>104</v>
      </c>
      <c r="R1541">
        <f t="shared" si="97"/>
        <v>21.67</v>
      </c>
      <c r="S1541" s="15">
        <f t="shared" si="98"/>
        <v>41716.717847222222</v>
      </c>
      <c r="T1541" s="15">
        <f t="shared" si="99"/>
        <v>41736.717847222222</v>
      </c>
    </row>
    <row r="1542" spans="1:20" ht="60" hidden="1" x14ac:dyDescent="0.2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11" t="s">
        <v>8317</v>
      </c>
      <c r="P1542" t="s">
        <v>8318</v>
      </c>
      <c r="Q1542">
        <f t="shared" si="96"/>
        <v>104</v>
      </c>
      <c r="R1542">
        <f t="shared" si="97"/>
        <v>64.2</v>
      </c>
      <c r="S1542" s="15">
        <f t="shared" si="98"/>
        <v>41718.043032407404</v>
      </c>
      <c r="T1542" s="15">
        <f t="shared" si="99"/>
        <v>41742.083333333336</v>
      </c>
    </row>
    <row r="1543" spans="1:20" ht="60" hidden="1" x14ac:dyDescent="0.2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11" t="s">
        <v>8317</v>
      </c>
      <c r="P1543" t="s">
        <v>8329</v>
      </c>
      <c r="Q1543">
        <f t="shared" si="96"/>
        <v>104</v>
      </c>
      <c r="R1543">
        <f t="shared" si="97"/>
        <v>54.02</v>
      </c>
      <c r="S1543" s="15">
        <f t="shared" si="98"/>
        <v>41107.053067129629</v>
      </c>
      <c r="T1543" s="15">
        <f t="shared" si="99"/>
        <v>41137.053067129629</v>
      </c>
    </row>
    <row r="1544" spans="1:20" ht="45" hidden="1" x14ac:dyDescent="0.2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11" t="s">
        <v>8317</v>
      </c>
      <c r="P1544" t="s">
        <v>8329</v>
      </c>
      <c r="Q1544">
        <f t="shared" si="96"/>
        <v>104</v>
      </c>
      <c r="R1544">
        <f t="shared" si="97"/>
        <v>28.92</v>
      </c>
      <c r="S1544" s="15">
        <f t="shared" si="98"/>
        <v>40821.183136574073</v>
      </c>
      <c r="T1544" s="15">
        <f t="shared" si="99"/>
        <v>40836.083333333336</v>
      </c>
    </row>
    <row r="1545" spans="1:20" ht="45" hidden="1" x14ac:dyDescent="0.2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11" t="s">
        <v>8317</v>
      </c>
      <c r="P1545" t="s">
        <v>8329</v>
      </c>
      <c r="Q1545">
        <f t="shared" si="96"/>
        <v>104</v>
      </c>
      <c r="R1545">
        <f t="shared" si="97"/>
        <v>138.80000000000001</v>
      </c>
      <c r="S1545" s="15">
        <f t="shared" si="98"/>
        <v>40868.219814814816</v>
      </c>
      <c r="T1545" s="15">
        <f t="shared" si="99"/>
        <v>40909.332638888889</v>
      </c>
    </row>
    <row r="1546" spans="1:20" ht="45" hidden="1" x14ac:dyDescent="0.2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11" t="s">
        <v>8317</v>
      </c>
      <c r="P1546" t="s">
        <v>8329</v>
      </c>
      <c r="Q1546">
        <f t="shared" si="96"/>
        <v>104</v>
      </c>
      <c r="R1546">
        <f t="shared" si="97"/>
        <v>70.92</v>
      </c>
      <c r="S1546" s="15">
        <f t="shared" si="98"/>
        <v>42689.187881944439</v>
      </c>
      <c r="T1546" s="15">
        <f t="shared" si="99"/>
        <v>42724.187881944439</v>
      </c>
    </row>
    <row r="1547" spans="1:20" ht="45" hidden="1" x14ac:dyDescent="0.2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11" t="s">
        <v>8317</v>
      </c>
      <c r="P1547" t="s">
        <v>8329</v>
      </c>
      <c r="Q1547">
        <f t="shared" si="96"/>
        <v>104</v>
      </c>
      <c r="R1547">
        <f t="shared" si="97"/>
        <v>156.05000000000001</v>
      </c>
      <c r="S1547" s="15">
        <f t="shared" si="98"/>
        <v>42278.946620370371</v>
      </c>
      <c r="T1547" s="15">
        <f t="shared" si="99"/>
        <v>42309.166666666672</v>
      </c>
    </row>
    <row r="1548" spans="1:20" ht="60" hidden="1" x14ac:dyDescent="0.2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11" t="s">
        <v>8317</v>
      </c>
      <c r="P1548" t="s">
        <v>8329</v>
      </c>
      <c r="Q1548">
        <f t="shared" si="96"/>
        <v>104</v>
      </c>
      <c r="R1548">
        <f t="shared" si="97"/>
        <v>125.45</v>
      </c>
      <c r="S1548" s="15">
        <f t="shared" si="98"/>
        <v>42438.827789351853</v>
      </c>
      <c r="T1548" s="15">
        <f t="shared" si="99"/>
        <v>42468.786122685182</v>
      </c>
    </row>
    <row r="1549" spans="1:20" ht="45" hidden="1" x14ac:dyDescent="0.2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11" t="s">
        <v>8317</v>
      </c>
      <c r="P1549" t="s">
        <v>8329</v>
      </c>
      <c r="Q1549">
        <f t="shared" si="96"/>
        <v>104</v>
      </c>
      <c r="R1549">
        <f t="shared" si="97"/>
        <v>239.94</v>
      </c>
      <c r="S1549" s="15">
        <f t="shared" si="98"/>
        <v>41668.606469907405</v>
      </c>
      <c r="T1549" s="15">
        <f t="shared" si="99"/>
        <v>41698.606469907405</v>
      </c>
    </row>
    <row r="1550" spans="1:20" ht="60" hidden="1" x14ac:dyDescent="0.2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11" t="s">
        <v>8317</v>
      </c>
      <c r="P1550" t="s">
        <v>8329</v>
      </c>
      <c r="Q1550">
        <f t="shared" si="96"/>
        <v>104</v>
      </c>
      <c r="R1550">
        <f t="shared" si="97"/>
        <v>81.849999999999994</v>
      </c>
      <c r="S1550" s="15">
        <f t="shared" si="98"/>
        <v>42043.605578703704</v>
      </c>
      <c r="T1550" s="15">
        <f t="shared" si="99"/>
        <v>42078.563912037032</v>
      </c>
    </row>
    <row r="1551" spans="1:20" ht="60" hidden="1" x14ac:dyDescent="0.2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11" t="s">
        <v>8317</v>
      </c>
      <c r="P1551" t="s">
        <v>8329</v>
      </c>
      <c r="Q1551">
        <f t="shared" si="96"/>
        <v>104</v>
      </c>
      <c r="R1551">
        <f t="shared" si="97"/>
        <v>56.46</v>
      </c>
      <c r="S1551" s="15">
        <f t="shared" si="98"/>
        <v>40379.776435185187</v>
      </c>
      <c r="T1551" s="15">
        <f t="shared" si="99"/>
        <v>40422.155555555553</v>
      </c>
    </row>
    <row r="1552" spans="1:20" ht="60" hidden="1" x14ac:dyDescent="0.2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11" t="s">
        <v>8317</v>
      </c>
      <c r="P1552" t="s">
        <v>8329</v>
      </c>
      <c r="Q1552">
        <f t="shared" si="96"/>
        <v>104</v>
      </c>
      <c r="R1552">
        <f t="shared" si="97"/>
        <v>711.04</v>
      </c>
      <c r="S1552" s="15">
        <f t="shared" si="98"/>
        <v>40732.842245370368</v>
      </c>
      <c r="T1552" s="15">
        <f t="shared" si="99"/>
        <v>40762.842245370368</v>
      </c>
    </row>
    <row r="1553" spans="1:20" ht="60" hidden="1" x14ac:dyDescent="0.2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11" t="s">
        <v>8307</v>
      </c>
      <c r="P1553" t="s">
        <v>8313</v>
      </c>
      <c r="Q1553">
        <f t="shared" si="96"/>
        <v>104</v>
      </c>
      <c r="R1553">
        <f t="shared" si="97"/>
        <v>109.34</v>
      </c>
      <c r="S1553" s="15">
        <f t="shared" si="98"/>
        <v>42179.160752314812</v>
      </c>
      <c r="T1553" s="15">
        <f t="shared" si="99"/>
        <v>42211.75</v>
      </c>
    </row>
    <row r="1554" spans="1:20" ht="60" hidden="1" x14ac:dyDescent="0.2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11" t="s">
        <v>8320</v>
      </c>
      <c r="P1554" t="s">
        <v>8330</v>
      </c>
      <c r="Q1554">
        <f t="shared" si="96"/>
        <v>104</v>
      </c>
      <c r="R1554">
        <f t="shared" si="97"/>
        <v>42.35</v>
      </c>
      <c r="S1554" s="15">
        <f t="shared" si="98"/>
        <v>41249.749085648145</v>
      </c>
      <c r="T1554" s="15">
        <f t="shared" si="99"/>
        <v>41279.749085648145</v>
      </c>
    </row>
    <row r="1555" spans="1:20" ht="45" hidden="1" x14ac:dyDescent="0.2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11" t="s">
        <v>8311</v>
      </c>
      <c r="P1555" t="s">
        <v>8312</v>
      </c>
      <c r="Q1555">
        <f t="shared" si="96"/>
        <v>104</v>
      </c>
      <c r="R1555">
        <f t="shared" si="97"/>
        <v>38.520000000000003</v>
      </c>
      <c r="S1555" s="15">
        <f t="shared" si="98"/>
        <v>40636.673900462964</v>
      </c>
      <c r="T1555" s="15">
        <f t="shared" si="99"/>
        <v>40666.673900462964</v>
      </c>
    </row>
    <row r="1556" spans="1:20" ht="60" hidden="1" x14ac:dyDescent="0.2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11" t="s">
        <v>8311</v>
      </c>
      <c r="P1556" t="s">
        <v>8312</v>
      </c>
      <c r="Q1556">
        <f t="shared" si="96"/>
        <v>104</v>
      </c>
      <c r="R1556">
        <f t="shared" si="97"/>
        <v>60.86</v>
      </c>
      <c r="S1556" s="15">
        <f t="shared" si="98"/>
        <v>41557.780624999999</v>
      </c>
      <c r="T1556" s="15">
        <f t="shared" si="99"/>
        <v>41591.249305555553</v>
      </c>
    </row>
    <row r="1557" spans="1:20" ht="30" hidden="1" x14ac:dyDescent="0.2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11" t="s">
        <v>8311</v>
      </c>
      <c r="P1557" t="s">
        <v>8312</v>
      </c>
      <c r="Q1557">
        <f t="shared" si="96"/>
        <v>104</v>
      </c>
      <c r="R1557">
        <f t="shared" si="97"/>
        <v>117.68</v>
      </c>
      <c r="S1557" s="15">
        <f t="shared" si="98"/>
        <v>40763.691423611112</v>
      </c>
      <c r="T1557" s="15">
        <f t="shared" si="99"/>
        <v>40793.691423611112</v>
      </c>
    </row>
    <row r="1558" spans="1:20" ht="45" hidden="1" x14ac:dyDescent="0.2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11" t="s">
        <v>8311</v>
      </c>
      <c r="P1558" t="s">
        <v>8312</v>
      </c>
      <c r="Q1558">
        <f t="shared" si="96"/>
        <v>104</v>
      </c>
      <c r="R1558">
        <f t="shared" si="97"/>
        <v>79.83</v>
      </c>
      <c r="S1558" s="15">
        <f t="shared" si="98"/>
        <v>41628.833680555559</v>
      </c>
      <c r="T1558" s="15">
        <f t="shared" si="99"/>
        <v>41658.833680555559</v>
      </c>
    </row>
    <row r="1559" spans="1:20" ht="45" hidden="1" x14ac:dyDescent="0.2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11" t="s">
        <v>8311</v>
      </c>
      <c r="P1559" t="s">
        <v>8312</v>
      </c>
      <c r="Q1559">
        <f t="shared" si="96"/>
        <v>104</v>
      </c>
      <c r="R1559">
        <f t="shared" si="97"/>
        <v>86.67</v>
      </c>
      <c r="S1559" s="15">
        <f t="shared" si="98"/>
        <v>41443.643541666665</v>
      </c>
      <c r="T1559" s="15">
        <f t="shared" si="99"/>
        <v>41465.702777777777</v>
      </c>
    </row>
    <row r="1560" spans="1:20" ht="60" hidden="1" x14ac:dyDescent="0.2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11" t="s">
        <v>8311</v>
      </c>
      <c r="P1560" t="s">
        <v>8312</v>
      </c>
      <c r="Q1560">
        <f t="shared" si="96"/>
        <v>104</v>
      </c>
      <c r="R1560">
        <f t="shared" si="97"/>
        <v>32.5</v>
      </c>
      <c r="S1560" s="15">
        <f t="shared" si="98"/>
        <v>42504.801388888889</v>
      </c>
      <c r="T1560" s="15">
        <f t="shared" si="99"/>
        <v>42564.801388888889</v>
      </c>
    </row>
    <row r="1561" spans="1:20" ht="45" hidden="1" x14ac:dyDescent="0.2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11" t="s">
        <v>8311</v>
      </c>
      <c r="P1561" t="s">
        <v>8332</v>
      </c>
      <c r="Q1561">
        <f t="shared" si="96"/>
        <v>104</v>
      </c>
      <c r="R1561">
        <f t="shared" si="97"/>
        <v>66.87</v>
      </c>
      <c r="S1561" s="15">
        <f t="shared" si="98"/>
        <v>41526.592395833337</v>
      </c>
      <c r="T1561" s="15">
        <f t="shared" si="99"/>
        <v>41561.165972222225</v>
      </c>
    </row>
    <row r="1562" spans="1:20" ht="60" x14ac:dyDescent="0.2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11" t="s">
        <v>8307</v>
      </c>
      <c r="P1562" t="s">
        <v>8313</v>
      </c>
      <c r="Q1562">
        <f t="shared" si="96"/>
        <v>104</v>
      </c>
      <c r="R1562">
        <f t="shared" si="97"/>
        <v>1300</v>
      </c>
      <c r="S1562" s="15">
        <f t="shared" si="98"/>
        <v>42720.720057870371</v>
      </c>
      <c r="T1562" s="15">
        <f t="shared" si="99"/>
        <v>42765.720057870371</v>
      </c>
    </row>
    <row r="1563" spans="1:20" ht="60" hidden="1" x14ac:dyDescent="0.2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11" t="s">
        <v>8322</v>
      </c>
      <c r="P1563" t="s">
        <v>8323</v>
      </c>
      <c r="Q1563">
        <f t="shared" si="96"/>
        <v>104</v>
      </c>
      <c r="R1563">
        <f t="shared" si="97"/>
        <v>130.16</v>
      </c>
      <c r="S1563" s="15">
        <f t="shared" si="98"/>
        <v>42109.894942129627</v>
      </c>
      <c r="T1563" s="15">
        <f t="shared" si="99"/>
        <v>42141.75</v>
      </c>
    </row>
    <row r="1564" spans="1:20" ht="60" hidden="1" x14ac:dyDescent="0.2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11" t="s">
        <v>8322</v>
      </c>
      <c r="P1564" t="s">
        <v>8323</v>
      </c>
      <c r="Q1564">
        <f t="shared" si="96"/>
        <v>104</v>
      </c>
      <c r="R1564">
        <f t="shared" si="97"/>
        <v>79.97</v>
      </c>
      <c r="S1564" s="15">
        <f t="shared" si="98"/>
        <v>42409.776076388895</v>
      </c>
      <c r="T1564" s="15">
        <f t="shared" si="99"/>
        <v>42469.734409722223</v>
      </c>
    </row>
    <row r="1565" spans="1:20" ht="30" hidden="1" x14ac:dyDescent="0.2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11" t="s">
        <v>8322</v>
      </c>
      <c r="P1565" t="s">
        <v>8323</v>
      </c>
      <c r="Q1565">
        <f t="shared" si="96"/>
        <v>104</v>
      </c>
      <c r="R1565">
        <f t="shared" si="97"/>
        <v>123.38</v>
      </c>
      <c r="S1565" s="15">
        <f t="shared" si="98"/>
        <v>42430.430243055554</v>
      </c>
      <c r="T1565" s="15">
        <f t="shared" si="99"/>
        <v>42460.416666666672</v>
      </c>
    </row>
    <row r="1566" spans="1:20" ht="45" hidden="1" x14ac:dyDescent="0.2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11" t="s">
        <v>8322</v>
      </c>
      <c r="P1566" t="s">
        <v>8323</v>
      </c>
      <c r="Q1566">
        <f t="shared" si="96"/>
        <v>104</v>
      </c>
      <c r="R1566">
        <f t="shared" si="97"/>
        <v>111.18</v>
      </c>
      <c r="S1566" s="15">
        <f t="shared" si="98"/>
        <v>42211.628611111111</v>
      </c>
      <c r="T1566" s="15">
        <f t="shared" si="99"/>
        <v>42241.628611111111</v>
      </c>
    </row>
    <row r="1567" spans="1:20" ht="45" hidden="1" x14ac:dyDescent="0.2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11" t="s">
        <v>8311</v>
      </c>
      <c r="P1567" t="s">
        <v>8312</v>
      </c>
      <c r="Q1567">
        <f t="shared" si="96"/>
        <v>104</v>
      </c>
      <c r="R1567">
        <f t="shared" si="97"/>
        <v>46.13</v>
      </c>
      <c r="S1567" s="15">
        <f t="shared" si="98"/>
        <v>41355.825497685182</v>
      </c>
      <c r="T1567" s="15">
        <f t="shared" si="99"/>
        <v>41386.875</v>
      </c>
    </row>
    <row r="1568" spans="1:20" ht="45" hidden="1" x14ac:dyDescent="0.2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11" t="s">
        <v>8311</v>
      </c>
      <c r="P1568" t="s">
        <v>8312</v>
      </c>
      <c r="Q1568">
        <f t="shared" si="96"/>
        <v>104</v>
      </c>
      <c r="R1568">
        <f t="shared" si="97"/>
        <v>64.47</v>
      </c>
      <c r="S1568" s="15">
        <f t="shared" si="98"/>
        <v>41067.74086805556</v>
      </c>
      <c r="T1568" s="15">
        <f t="shared" si="99"/>
        <v>41097.74086805556</v>
      </c>
    </row>
    <row r="1569" spans="1:20" ht="45" hidden="1" x14ac:dyDescent="0.2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11" t="s">
        <v>8311</v>
      </c>
      <c r="P1569" t="s">
        <v>8312</v>
      </c>
      <c r="Q1569">
        <f t="shared" si="96"/>
        <v>104</v>
      </c>
      <c r="R1569">
        <f t="shared" si="97"/>
        <v>27.15</v>
      </c>
      <c r="S1569" s="15">
        <f t="shared" si="98"/>
        <v>41766.970648148148</v>
      </c>
      <c r="T1569" s="15">
        <f t="shared" si="99"/>
        <v>41799.165972222225</v>
      </c>
    </row>
    <row r="1570" spans="1:20" ht="45" hidden="1" x14ac:dyDescent="0.2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11" t="s">
        <v>8311</v>
      </c>
      <c r="P1570" t="s">
        <v>8312</v>
      </c>
      <c r="Q1570">
        <f t="shared" si="96"/>
        <v>104</v>
      </c>
      <c r="R1570">
        <f t="shared" si="97"/>
        <v>76.67</v>
      </c>
      <c r="S1570" s="15">
        <f t="shared" si="98"/>
        <v>41852.730219907404</v>
      </c>
      <c r="T1570" s="15">
        <f t="shared" si="99"/>
        <v>41882.730219907404</v>
      </c>
    </row>
    <row r="1571" spans="1:20" ht="30" hidden="1" x14ac:dyDescent="0.2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11" t="s">
        <v>8311</v>
      </c>
      <c r="P1571" t="s">
        <v>8312</v>
      </c>
      <c r="Q1571">
        <f t="shared" si="96"/>
        <v>104</v>
      </c>
      <c r="R1571">
        <f t="shared" si="97"/>
        <v>46.07</v>
      </c>
      <c r="S1571" s="15">
        <f t="shared" si="98"/>
        <v>40007.704247685186</v>
      </c>
      <c r="T1571" s="15">
        <f t="shared" si="99"/>
        <v>40057.166666666664</v>
      </c>
    </row>
    <row r="1572" spans="1:20" ht="60" hidden="1" x14ac:dyDescent="0.2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11" t="s">
        <v>8320</v>
      </c>
      <c r="P1572" t="s">
        <v>8330</v>
      </c>
      <c r="Q1572">
        <f t="shared" si="96"/>
        <v>104</v>
      </c>
      <c r="R1572">
        <f t="shared" si="97"/>
        <v>66.7</v>
      </c>
      <c r="S1572" s="15">
        <f t="shared" si="98"/>
        <v>42334.013124999998</v>
      </c>
      <c r="T1572" s="15">
        <f t="shared" si="99"/>
        <v>42364.013124999998</v>
      </c>
    </row>
    <row r="1573" spans="1:20" ht="30" hidden="1" x14ac:dyDescent="0.2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11" t="s">
        <v>8311</v>
      </c>
      <c r="P1573" t="s">
        <v>8312</v>
      </c>
      <c r="Q1573">
        <f t="shared" si="96"/>
        <v>104</v>
      </c>
      <c r="R1573">
        <f t="shared" si="97"/>
        <v>77.75</v>
      </c>
      <c r="S1573" s="15">
        <f t="shared" si="98"/>
        <v>41548.00335648148</v>
      </c>
      <c r="T1573" s="15">
        <f t="shared" si="99"/>
        <v>41563.00335648148</v>
      </c>
    </row>
    <row r="1574" spans="1:20" ht="45" hidden="1" x14ac:dyDescent="0.2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11" t="s">
        <v>8311</v>
      </c>
      <c r="P1574" t="s">
        <v>8312</v>
      </c>
      <c r="Q1574">
        <f t="shared" si="96"/>
        <v>104</v>
      </c>
      <c r="R1574">
        <f t="shared" si="97"/>
        <v>56.41</v>
      </c>
      <c r="S1574" s="15">
        <f t="shared" si="98"/>
        <v>41370.800185185188</v>
      </c>
      <c r="T1574" s="15">
        <f t="shared" si="99"/>
        <v>41400.800185185188</v>
      </c>
    </row>
    <row r="1575" spans="1:20" ht="60" hidden="1" x14ac:dyDescent="0.2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11" t="s">
        <v>8320</v>
      </c>
      <c r="P1575" t="s">
        <v>8321</v>
      </c>
      <c r="Q1575">
        <f t="shared" si="96"/>
        <v>104</v>
      </c>
      <c r="R1575">
        <f t="shared" si="97"/>
        <v>96.88</v>
      </c>
      <c r="S1575" s="15">
        <f t="shared" si="98"/>
        <v>42073.957569444443</v>
      </c>
      <c r="T1575" s="15">
        <f t="shared" si="99"/>
        <v>42103.957569444443</v>
      </c>
    </row>
    <row r="1576" spans="1:20" ht="60" hidden="1" x14ac:dyDescent="0.2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11" t="s">
        <v>8322</v>
      </c>
      <c r="P1576" t="s">
        <v>8323</v>
      </c>
      <c r="Q1576">
        <f t="shared" si="96"/>
        <v>104</v>
      </c>
      <c r="R1576">
        <f t="shared" si="97"/>
        <v>48.04</v>
      </c>
      <c r="S1576" s="15">
        <f t="shared" si="98"/>
        <v>42414.44332175926</v>
      </c>
      <c r="T1576" s="15">
        <f t="shared" si="99"/>
        <v>42451.834027777775</v>
      </c>
    </row>
    <row r="1577" spans="1:20" ht="45" hidden="1" x14ac:dyDescent="0.2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11" t="s">
        <v>8311</v>
      </c>
      <c r="P1577" t="s">
        <v>8312</v>
      </c>
      <c r="Q1577">
        <f t="shared" si="96"/>
        <v>104</v>
      </c>
      <c r="R1577">
        <f t="shared" si="97"/>
        <v>66.37</v>
      </c>
      <c r="S1577" s="15">
        <f t="shared" si="98"/>
        <v>41194.715520833335</v>
      </c>
      <c r="T1577" s="15">
        <f t="shared" si="99"/>
        <v>41235.916666666664</v>
      </c>
    </row>
    <row r="1578" spans="1:20" ht="30" hidden="1" x14ac:dyDescent="0.2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11" t="s">
        <v>8311</v>
      </c>
      <c r="P1578" t="s">
        <v>8312</v>
      </c>
      <c r="Q1578">
        <f t="shared" si="96"/>
        <v>104</v>
      </c>
      <c r="R1578">
        <f t="shared" si="97"/>
        <v>75.849999999999994</v>
      </c>
      <c r="S1578" s="15">
        <f t="shared" si="98"/>
        <v>41645.867280092592</v>
      </c>
      <c r="T1578" s="15">
        <f t="shared" si="99"/>
        <v>41690.867280092592</v>
      </c>
    </row>
    <row r="1579" spans="1:20" ht="45" hidden="1" x14ac:dyDescent="0.2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11" t="s">
        <v>8311</v>
      </c>
      <c r="P1579" t="s">
        <v>8312</v>
      </c>
      <c r="Q1579">
        <f t="shared" si="96"/>
        <v>104</v>
      </c>
      <c r="R1579">
        <f t="shared" si="97"/>
        <v>53.56</v>
      </c>
      <c r="S1579" s="15">
        <f t="shared" si="98"/>
        <v>40663.08666666667</v>
      </c>
      <c r="T1579" s="15">
        <f t="shared" si="99"/>
        <v>40706.166666666664</v>
      </c>
    </row>
    <row r="1580" spans="1:20" ht="45" hidden="1" x14ac:dyDescent="0.2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11" t="s">
        <v>8311</v>
      </c>
      <c r="P1580" t="s">
        <v>8312</v>
      </c>
      <c r="Q1580">
        <f t="shared" si="96"/>
        <v>104</v>
      </c>
      <c r="R1580">
        <f t="shared" si="97"/>
        <v>34.6</v>
      </c>
      <c r="S1580" s="15">
        <f t="shared" si="98"/>
        <v>40122.751620370371</v>
      </c>
      <c r="T1580" s="15">
        <f t="shared" si="99"/>
        <v>40178.98541666667</v>
      </c>
    </row>
    <row r="1581" spans="1:20" ht="75" hidden="1" x14ac:dyDescent="0.2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11" t="s">
        <v>8311</v>
      </c>
      <c r="P1581" t="s">
        <v>8312</v>
      </c>
      <c r="Q1581">
        <f t="shared" si="96"/>
        <v>104</v>
      </c>
      <c r="R1581">
        <f t="shared" si="97"/>
        <v>47.27</v>
      </c>
      <c r="S1581" s="15">
        <f t="shared" si="98"/>
        <v>42430.702210648145</v>
      </c>
      <c r="T1581" s="15">
        <f t="shared" si="99"/>
        <v>42460.660543981481</v>
      </c>
    </row>
    <row r="1582" spans="1:20" ht="45" hidden="1" x14ac:dyDescent="0.2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11" t="s">
        <v>8311</v>
      </c>
      <c r="P1582" t="s">
        <v>8328</v>
      </c>
      <c r="Q1582">
        <f t="shared" si="96"/>
        <v>104</v>
      </c>
      <c r="R1582">
        <f t="shared" si="97"/>
        <v>57.78</v>
      </c>
      <c r="S1582" s="15">
        <f t="shared" si="98"/>
        <v>40632.94195601852</v>
      </c>
      <c r="T1582" s="15">
        <f t="shared" si="99"/>
        <v>40649.165972222225</v>
      </c>
    </row>
    <row r="1583" spans="1:20" ht="60" hidden="1" x14ac:dyDescent="0.2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11" t="s">
        <v>8311</v>
      </c>
      <c r="P1583" t="s">
        <v>8328</v>
      </c>
      <c r="Q1583">
        <f t="shared" si="96"/>
        <v>104</v>
      </c>
      <c r="R1583">
        <f t="shared" si="97"/>
        <v>62.12</v>
      </c>
      <c r="S1583" s="15">
        <f t="shared" si="98"/>
        <v>40764.204375000001</v>
      </c>
      <c r="T1583" s="15">
        <f t="shared" si="99"/>
        <v>40794.204375000001</v>
      </c>
    </row>
    <row r="1584" spans="1:20" ht="45" hidden="1" x14ac:dyDescent="0.2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11" t="s">
        <v>8309</v>
      </c>
      <c r="P1584" t="s">
        <v>8310</v>
      </c>
      <c r="Q1584">
        <f t="shared" si="96"/>
        <v>104</v>
      </c>
      <c r="R1584">
        <f t="shared" si="97"/>
        <v>50.85</v>
      </c>
      <c r="S1584" s="15">
        <f t="shared" si="98"/>
        <v>42200.666261574079</v>
      </c>
      <c r="T1584" s="15">
        <f t="shared" si="99"/>
        <v>42214.666261574079</v>
      </c>
    </row>
    <row r="1585" spans="1:20" ht="45" hidden="1" x14ac:dyDescent="0.2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11" t="s">
        <v>8311</v>
      </c>
      <c r="P1585" t="s">
        <v>8312</v>
      </c>
      <c r="Q1585">
        <f t="shared" si="96"/>
        <v>104</v>
      </c>
      <c r="R1585">
        <f t="shared" si="97"/>
        <v>53.83</v>
      </c>
      <c r="S1585" s="15">
        <f t="shared" si="98"/>
        <v>40070.253819444442</v>
      </c>
      <c r="T1585" s="15">
        <f t="shared" si="99"/>
        <v>40148.708333333336</v>
      </c>
    </row>
    <row r="1586" spans="1:20" ht="45" hidden="1" x14ac:dyDescent="0.2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11" t="s">
        <v>8311</v>
      </c>
      <c r="P1586" t="s">
        <v>8328</v>
      </c>
      <c r="Q1586">
        <f t="shared" si="96"/>
        <v>104</v>
      </c>
      <c r="R1586">
        <f t="shared" si="97"/>
        <v>90.1</v>
      </c>
      <c r="S1586" s="15">
        <f t="shared" si="98"/>
        <v>41736.004502314812</v>
      </c>
      <c r="T1586" s="15">
        <f t="shared" si="99"/>
        <v>41766.004502314812</v>
      </c>
    </row>
    <row r="1587" spans="1:20" ht="60" hidden="1" x14ac:dyDescent="0.2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11" t="s">
        <v>8311</v>
      </c>
      <c r="P1587" t="s">
        <v>8328</v>
      </c>
      <c r="Q1587">
        <f t="shared" si="96"/>
        <v>104</v>
      </c>
      <c r="R1587">
        <f t="shared" si="97"/>
        <v>78.03</v>
      </c>
      <c r="S1587" s="15">
        <f t="shared" si="98"/>
        <v>40079.725115740745</v>
      </c>
      <c r="T1587" s="15">
        <f t="shared" si="99"/>
        <v>40156.76666666667</v>
      </c>
    </row>
    <row r="1588" spans="1:20" ht="45" hidden="1" x14ac:dyDescent="0.2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11" t="s">
        <v>8311</v>
      </c>
      <c r="P1588" t="s">
        <v>8328</v>
      </c>
      <c r="Q1588">
        <f t="shared" si="96"/>
        <v>104</v>
      </c>
      <c r="R1588">
        <f t="shared" si="97"/>
        <v>18.91</v>
      </c>
      <c r="S1588" s="15">
        <f t="shared" si="98"/>
        <v>40192.542233796295</v>
      </c>
      <c r="T1588" s="15">
        <f t="shared" si="99"/>
        <v>40224.208333333336</v>
      </c>
    </row>
    <row r="1589" spans="1:20" ht="60" hidden="1" x14ac:dyDescent="0.2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11" t="s">
        <v>8311</v>
      </c>
      <c r="P1589" t="s">
        <v>8328</v>
      </c>
      <c r="Q1589">
        <f t="shared" si="96"/>
        <v>104</v>
      </c>
      <c r="R1589">
        <f t="shared" si="97"/>
        <v>90.52</v>
      </c>
      <c r="S1589" s="15">
        <f t="shared" si="98"/>
        <v>40784.012696759259</v>
      </c>
      <c r="T1589" s="15">
        <f t="shared" si="99"/>
        <v>40817.125</v>
      </c>
    </row>
    <row r="1590" spans="1:20" ht="30" hidden="1" x14ac:dyDescent="0.2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11" t="s">
        <v>8311</v>
      </c>
      <c r="P1590" t="s">
        <v>8333</v>
      </c>
      <c r="Q1590">
        <f t="shared" si="96"/>
        <v>104</v>
      </c>
      <c r="R1590">
        <f t="shared" si="97"/>
        <v>82.33</v>
      </c>
      <c r="S1590" s="15">
        <f t="shared" si="98"/>
        <v>40948.080729166664</v>
      </c>
      <c r="T1590" s="15">
        <f t="shared" si="99"/>
        <v>40993.0390625</v>
      </c>
    </row>
    <row r="1591" spans="1:20" hidden="1" x14ac:dyDescent="0.2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11" t="s">
        <v>8311</v>
      </c>
      <c r="P1591" t="s">
        <v>8333</v>
      </c>
      <c r="Q1591">
        <f t="shared" si="96"/>
        <v>104</v>
      </c>
      <c r="R1591">
        <f t="shared" si="97"/>
        <v>266.08999999999997</v>
      </c>
      <c r="S1591" s="15">
        <f t="shared" si="98"/>
        <v>41943.791030092594</v>
      </c>
      <c r="T1591" s="15">
        <f t="shared" si="99"/>
        <v>41974.832696759258</v>
      </c>
    </row>
    <row r="1592" spans="1:20" ht="45" hidden="1" x14ac:dyDescent="0.2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11" t="s">
        <v>8311</v>
      </c>
      <c r="P1592" t="s">
        <v>8333</v>
      </c>
      <c r="Q1592">
        <f t="shared" si="96"/>
        <v>104</v>
      </c>
      <c r="R1592">
        <f t="shared" si="97"/>
        <v>55.77</v>
      </c>
      <c r="S1592" s="15">
        <f t="shared" si="98"/>
        <v>41509.426585648151</v>
      </c>
      <c r="T1592" s="15">
        <f t="shared" si="99"/>
        <v>41548.165972222225</v>
      </c>
    </row>
    <row r="1593" spans="1:20" ht="45" hidden="1" x14ac:dyDescent="0.2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11" t="s">
        <v>8307</v>
      </c>
      <c r="P1593" t="s">
        <v>8316</v>
      </c>
      <c r="Q1593">
        <f t="shared" si="96"/>
        <v>104</v>
      </c>
      <c r="R1593">
        <f t="shared" si="97"/>
        <v>64.930000000000007</v>
      </c>
      <c r="S1593" s="15">
        <f t="shared" si="98"/>
        <v>40998.051192129627</v>
      </c>
      <c r="T1593" s="15">
        <f t="shared" si="99"/>
        <v>41028.051192129627</v>
      </c>
    </row>
    <row r="1594" spans="1:20" ht="45" hidden="1" x14ac:dyDescent="0.2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11" t="s">
        <v>8314</v>
      </c>
      <c r="P1594" t="s">
        <v>8327</v>
      </c>
      <c r="Q1594">
        <f t="shared" si="96"/>
        <v>104</v>
      </c>
      <c r="R1594">
        <f t="shared" si="97"/>
        <v>922.22</v>
      </c>
      <c r="S1594" s="15">
        <f t="shared" si="98"/>
        <v>42756.690162037034</v>
      </c>
      <c r="T1594" s="15">
        <f t="shared" si="99"/>
        <v>42816.648495370369</v>
      </c>
    </row>
    <row r="1595" spans="1:20" ht="60" hidden="1" x14ac:dyDescent="0.2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11" t="s">
        <v>8314</v>
      </c>
      <c r="P1595" t="s">
        <v>8327</v>
      </c>
      <c r="Q1595">
        <f t="shared" si="96"/>
        <v>104</v>
      </c>
      <c r="R1595">
        <f t="shared" si="97"/>
        <v>125.98</v>
      </c>
      <c r="S1595" s="15">
        <f t="shared" si="98"/>
        <v>42465.596585648149</v>
      </c>
      <c r="T1595" s="15">
        <f t="shared" si="99"/>
        <v>42493.958333333328</v>
      </c>
    </row>
    <row r="1596" spans="1:20" ht="30" hidden="1" x14ac:dyDescent="0.2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11" t="s">
        <v>8307</v>
      </c>
      <c r="P1596" t="s">
        <v>8308</v>
      </c>
      <c r="Q1596">
        <f t="shared" si="96"/>
        <v>104</v>
      </c>
      <c r="R1596">
        <f t="shared" si="97"/>
        <v>340.57</v>
      </c>
      <c r="S1596" s="15">
        <f t="shared" si="98"/>
        <v>42095.240706018521</v>
      </c>
      <c r="T1596" s="15">
        <f t="shared" si="99"/>
        <v>42125.240706018521</v>
      </c>
    </row>
    <row r="1597" spans="1:20" ht="60" hidden="1" x14ac:dyDescent="0.2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11" t="s">
        <v>8307</v>
      </c>
      <c r="P1597" t="s">
        <v>8308</v>
      </c>
      <c r="Q1597">
        <f t="shared" si="96"/>
        <v>104</v>
      </c>
      <c r="R1597">
        <f t="shared" si="97"/>
        <v>845.7</v>
      </c>
      <c r="S1597" s="15">
        <f t="shared" si="98"/>
        <v>41872.525717592594</v>
      </c>
      <c r="T1597" s="15">
        <f t="shared" si="99"/>
        <v>41930.166666666664</v>
      </c>
    </row>
    <row r="1598" spans="1:20" ht="45" hidden="1" x14ac:dyDescent="0.2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11" t="s">
        <v>8314</v>
      </c>
      <c r="P1598" t="s">
        <v>8315</v>
      </c>
      <c r="Q1598">
        <f t="shared" si="96"/>
        <v>104</v>
      </c>
      <c r="R1598">
        <f t="shared" si="97"/>
        <v>36.5</v>
      </c>
      <c r="S1598" s="15">
        <f t="shared" si="98"/>
        <v>41780.525937500002</v>
      </c>
      <c r="T1598" s="15">
        <f t="shared" si="99"/>
        <v>41796.958333333336</v>
      </c>
    </row>
    <row r="1599" spans="1:20" ht="60" hidden="1" x14ac:dyDescent="0.2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11" t="s">
        <v>8314</v>
      </c>
      <c r="P1599" t="s">
        <v>8315</v>
      </c>
      <c r="Q1599">
        <f t="shared" si="96"/>
        <v>104</v>
      </c>
      <c r="R1599">
        <f t="shared" si="97"/>
        <v>19.7</v>
      </c>
      <c r="S1599" s="15">
        <f t="shared" si="98"/>
        <v>42060.035636574074</v>
      </c>
      <c r="T1599" s="15">
        <f t="shared" si="99"/>
        <v>42081.708333333328</v>
      </c>
    </row>
    <row r="1600" spans="1:20" ht="60" hidden="1" x14ac:dyDescent="0.2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11" t="s">
        <v>8314</v>
      </c>
      <c r="P1600" t="s">
        <v>8327</v>
      </c>
      <c r="Q1600">
        <f t="shared" si="96"/>
        <v>104</v>
      </c>
      <c r="R1600">
        <f t="shared" si="97"/>
        <v>90.2</v>
      </c>
      <c r="S1600" s="15">
        <f t="shared" si="98"/>
        <v>42775.733715277776</v>
      </c>
      <c r="T1600" s="15">
        <f t="shared" si="99"/>
        <v>42793.207638888889</v>
      </c>
    </row>
    <row r="1601" spans="1:20" ht="60" hidden="1" x14ac:dyDescent="0.2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11" t="s">
        <v>8314</v>
      </c>
      <c r="P1601" t="s">
        <v>8315</v>
      </c>
      <c r="Q1601">
        <f t="shared" si="96"/>
        <v>104</v>
      </c>
      <c r="R1601">
        <f t="shared" si="97"/>
        <v>52</v>
      </c>
      <c r="S1601" s="15">
        <f t="shared" si="98"/>
        <v>41226.017361111109</v>
      </c>
      <c r="T1601" s="15">
        <f t="shared" si="99"/>
        <v>41250.083333333336</v>
      </c>
    </row>
    <row r="1602" spans="1:20" ht="45" hidden="1" x14ac:dyDescent="0.2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11" t="s">
        <v>8314</v>
      </c>
      <c r="P1602" t="s">
        <v>8315</v>
      </c>
      <c r="Q1602">
        <f t="shared" ref="Q1602:Q1665" si="100">ROUND(E1602/D1602*100,0)</f>
        <v>104</v>
      </c>
      <c r="R1602">
        <f t="shared" ref="R1602:R1665" si="101">IFERROR(ROUND(E1602/L1602,2),0)</f>
        <v>63.11</v>
      </c>
      <c r="S1602" s="15">
        <f t="shared" si="98"/>
        <v>41827.605057870373</v>
      </c>
      <c r="T1602" s="15">
        <f t="shared" si="99"/>
        <v>41848.605057870373</v>
      </c>
    </row>
    <row r="1603" spans="1:20" ht="45" hidden="1" x14ac:dyDescent="0.2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11" t="s">
        <v>8314</v>
      </c>
      <c r="P1603" t="s">
        <v>8315</v>
      </c>
      <c r="Q1603">
        <f t="shared" si="100"/>
        <v>104</v>
      </c>
      <c r="R1603">
        <f t="shared" si="101"/>
        <v>59.52</v>
      </c>
      <c r="S1603" s="15">
        <f t="shared" ref="S1603:S1666" si="102">(((J1603/60)/60)/24)+DATE(1970,1,1)</f>
        <v>42277.583472222221</v>
      </c>
      <c r="T1603" s="15">
        <f t="shared" ref="T1603:T1666" si="103">(((I1603/60)/60)/24)+DATE(1970,1,1)</f>
        <v>42307.583472222221</v>
      </c>
    </row>
    <row r="1604" spans="1:20" ht="45" hidden="1" x14ac:dyDescent="0.2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11" t="s">
        <v>8314</v>
      </c>
      <c r="P1604" t="s">
        <v>8315</v>
      </c>
      <c r="Q1604">
        <f t="shared" si="100"/>
        <v>104</v>
      </c>
      <c r="R1604">
        <f t="shared" si="101"/>
        <v>81.13</v>
      </c>
      <c r="S1604" s="15">
        <f t="shared" si="102"/>
        <v>42135.60020833333</v>
      </c>
      <c r="T1604" s="15">
        <f t="shared" si="103"/>
        <v>42167.083333333328</v>
      </c>
    </row>
    <row r="1605" spans="1:20" ht="45" hidden="1" x14ac:dyDescent="0.2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11" t="s">
        <v>8314</v>
      </c>
      <c r="P1605" t="s">
        <v>8315</v>
      </c>
      <c r="Q1605">
        <f t="shared" si="100"/>
        <v>104</v>
      </c>
      <c r="R1605">
        <f t="shared" si="101"/>
        <v>177.62</v>
      </c>
      <c r="S1605" s="15">
        <f t="shared" si="102"/>
        <v>42549.665717592594</v>
      </c>
      <c r="T1605" s="15">
        <f t="shared" si="103"/>
        <v>42579.665717592594</v>
      </c>
    </row>
    <row r="1606" spans="1:20" ht="60" hidden="1" x14ac:dyDescent="0.2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11" t="s">
        <v>8314</v>
      </c>
      <c r="P1606" t="s">
        <v>8315</v>
      </c>
      <c r="Q1606">
        <f t="shared" si="100"/>
        <v>104</v>
      </c>
      <c r="R1606">
        <f t="shared" si="101"/>
        <v>71.67</v>
      </c>
      <c r="S1606" s="15">
        <f t="shared" si="102"/>
        <v>42302.701516203699</v>
      </c>
      <c r="T1606" s="15">
        <f t="shared" si="103"/>
        <v>42337.958333333328</v>
      </c>
    </row>
    <row r="1607" spans="1:20" ht="60" hidden="1" x14ac:dyDescent="0.2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11" t="s">
        <v>8314</v>
      </c>
      <c r="P1607" t="s">
        <v>8315</v>
      </c>
      <c r="Q1607">
        <f t="shared" si="100"/>
        <v>104</v>
      </c>
      <c r="R1607">
        <f t="shared" si="101"/>
        <v>866.67</v>
      </c>
      <c r="S1607" s="15">
        <f t="shared" si="102"/>
        <v>42321.101759259262</v>
      </c>
      <c r="T1607" s="15">
        <f t="shared" si="103"/>
        <v>42351.101759259262</v>
      </c>
    </row>
    <row r="1608" spans="1:20" ht="45" hidden="1" x14ac:dyDescent="0.2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11" t="s">
        <v>8314</v>
      </c>
      <c r="P1608" t="s">
        <v>8315</v>
      </c>
      <c r="Q1608">
        <f t="shared" si="100"/>
        <v>104</v>
      </c>
      <c r="R1608">
        <f t="shared" si="101"/>
        <v>96.2</v>
      </c>
      <c r="S1608" s="15">
        <f t="shared" si="102"/>
        <v>42690.041435185187</v>
      </c>
      <c r="T1608" s="15">
        <f t="shared" si="103"/>
        <v>42750.041435185187</v>
      </c>
    </row>
    <row r="1609" spans="1:20" ht="45" hidden="1" x14ac:dyDescent="0.2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11" t="s">
        <v>8314</v>
      </c>
      <c r="P1609" t="s">
        <v>8315</v>
      </c>
      <c r="Q1609">
        <f t="shared" si="100"/>
        <v>104</v>
      </c>
      <c r="R1609">
        <f t="shared" si="101"/>
        <v>38.33</v>
      </c>
      <c r="S1609" s="15">
        <f t="shared" si="102"/>
        <v>41855.548101851848</v>
      </c>
      <c r="T1609" s="15">
        <f t="shared" si="103"/>
        <v>41876.207638888889</v>
      </c>
    </row>
    <row r="1610" spans="1:20" ht="60" hidden="1" x14ac:dyDescent="0.2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11" t="s">
        <v>8314</v>
      </c>
      <c r="P1610" t="s">
        <v>8315</v>
      </c>
      <c r="Q1610">
        <f t="shared" si="100"/>
        <v>104</v>
      </c>
      <c r="R1610">
        <f t="shared" si="101"/>
        <v>54.55</v>
      </c>
      <c r="S1610" s="15">
        <f t="shared" si="102"/>
        <v>42225.513888888891</v>
      </c>
      <c r="T1610" s="15">
        <f t="shared" si="103"/>
        <v>42242.958333333328</v>
      </c>
    </row>
    <row r="1611" spans="1:20" ht="60" hidden="1" x14ac:dyDescent="0.2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11" t="s">
        <v>8314</v>
      </c>
      <c r="P1611" t="s">
        <v>8315</v>
      </c>
      <c r="Q1611">
        <f t="shared" si="100"/>
        <v>104</v>
      </c>
      <c r="R1611">
        <f t="shared" si="101"/>
        <v>111.89</v>
      </c>
      <c r="S1611" s="15">
        <f t="shared" si="102"/>
        <v>41937.95344907407</v>
      </c>
      <c r="T1611" s="15">
        <f t="shared" si="103"/>
        <v>41972.995115740734</v>
      </c>
    </row>
    <row r="1612" spans="1:20" ht="60" hidden="1" x14ac:dyDescent="0.2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11" t="s">
        <v>8314</v>
      </c>
      <c r="P1612" t="s">
        <v>8315</v>
      </c>
      <c r="Q1612">
        <f t="shared" si="100"/>
        <v>104</v>
      </c>
      <c r="R1612">
        <f t="shared" si="101"/>
        <v>34.6</v>
      </c>
      <c r="S1612" s="15">
        <f t="shared" si="102"/>
        <v>42143.461122685185</v>
      </c>
      <c r="T1612" s="15">
        <f t="shared" si="103"/>
        <v>42173.461122685185</v>
      </c>
    </row>
    <row r="1613" spans="1:20" ht="45" hidden="1" x14ac:dyDescent="0.2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11" t="s">
        <v>8314</v>
      </c>
      <c r="P1613" t="s">
        <v>8315</v>
      </c>
      <c r="Q1613">
        <f t="shared" si="100"/>
        <v>104</v>
      </c>
      <c r="R1613">
        <f t="shared" si="101"/>
        <v>55.89</v>
      </c>
      <c r="S1613" s="15">
        <f t="shared" si="102"/>
        <v>41764.44663194444</v>
      </c>
      <c r="T1613" s="15">
        <f t="shared" si="103"/>
        <v>41791.165972222225</v>
      </c>
    </row>
    <row r="1614" spans="1:20" ht="45" hidden="1" x14ac:dyDescent="0.2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11" t="s">
        <v>8314</v>
      </c>
      <c r="P1614" t="s">
        <v>8315</v>
      </c>
      <c r="Q1614">
        <f t="shared" si="100"/>
        <v>104</v>
      </c>
      <c r="R1614">
        <f t="shared" si="101"/>
        <v>27.07</v>
      </c>
      <c r="S1614" s="15">
        <f t="shared" si="102"/>
        <v>42026.920428240745</v>
      </c>
      <c r="T1614" s="15">
        <f t="shared" si="103"/>
        <v>42056.920428240745</v>
      </c>
    </row>
    <row r="1615" spans="1:20" ht="60" hidden="1" x14ac:dyDescent="0.2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11" t="s">
        <v>8314</v>
      </c>
      <c r="P1615" t="s">
        <v>8315</v>
      </c>
      <c r="Q1615">
        <f t="shared" si="100"/>
        <v>104</v>
      </c>
      <c r="R1615">
        <f t="shared" si="101"/>
        <v>199.17</v>
      </c>
      <c r="S1615" s="15">
        <f t="shared" si="102"/>
        <v>42265.022824074069</v>
      </c>
      <c r="T1615" s="15">
        <f t="shared" si="103"/>
        <v>42285.022824074069</v>
      </c>
    </row>
    <row r="1616" spans="1:20" ht="45" hidden="1" x14ac:dyDescent="0.2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11" t="s">
        <v>8314</v>
      </c>
      <c r="P1616" t="s">
        <v>8315</v>
      </c>
      <c r="Q1616">
        <f t="shared" si="100"/>
        <v>104</v>
      </c>
      <c r="R1616">
        <f t="shared" si="101"/>
        <v>70.569999999999993</v>
      </c>
      <c r="S1616" s="15">
        <f t="shared" si="102"/>
        <v>42675.832465277781</v>
      </c>
      <c r="T1616" s="15">
        <f t="shared" si="103"/>
        <v>42705.332638888889</v>
      </c>
    </row>
    <row r="1617" spans="1:20" ht="60" hidden="1" x14ac:dyDescent="0.2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11" t="s">
        <v>8314</v>
      </c>
      <c r="P1617" t="s">
        <v>8315</v>
      </c>
      <c r="Q1617">
        <f t="shared" si="100"/>
        <v>104</v>
      </c>
      <c r="R1617">
        <f t="shared" si="101"/>
        <v>81.78</v>
      </c>
      <c r="S1617" s="15">
        <f t="shared" si="102"/>
        <v>42018.676898148144</v>
      </c>
      <c r="T1617" s="15">
        <f t="shared" si="103"/>
        <v>42040.290972222225</v>
      </c>
    </row>
    <row r="1618" spans="1:20" ht="60" hidden="1" x14ac:dyDescent="0.2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11" t="s">
        <v>8314</v>
      </c>
      <c r="P1618" t="s">
        <v>8315</v>
      </c>
      <c r="Q1618">
        <f t="shared" si="100"/>
        <v>104</v>
      </c>
      <c r="R1618">
        <f t="shared" si="101"/>
        <v>186.07</v>
      </c>
      <c r="S1618" s="15">
        <f t="shared" si="102"/>
        <v>42100.927858796291</v>
      </c>
      <c r="T1618" s="15">
        <f t="shared" si="103"/>
        <v>42126.875</v>
      </c>
    </row>
    <row r="1619" spans="1:20" ht="60" hidden="1" x14ac:dyDescent="0.2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11" t="s">
        <v>8314</v>
      </c>
      <c r="P1619" t="s">
        <v>8315</v>
      </c>
      <c r="Q1619">
        <f t="shared" si="100"/>
        <v>104</v>
      </c>
      <c r="R1619">
        <f t="shared" si="101"/>
        <v>52</v>
      </c>
      <c r="S1619" s="15">
        <f t="shared" si="102"/>
        <v>41921.279976851853</v>
      </c>
      <c r="T1619" s="15">
        <f t="shared" si="103"/>
        <v>41939.125</v>
      </c>
    </row>
    <row r="1620" spans="1:20" ht="90" hidden="1" x14ac:dyDescent="0.2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11" t="s">
        <v>8314</v>
      </c>
      <c r="P1620" t="s">
        <v>8315</v>
      </c>
      <c r="Q1620">
        <f t="shared" si="100"/>
        <v>104</v>
      </c>
      <c r="R1620">
        <f t="shared" si="101"/>
        <v>66.510000000000005</v>
      </c>
      <c r="S1620" s="15">
        <f t="shared" si="102"/>
        <v>41760.935706018521</v>
      </c>
      <c r="T1620" s="15">
        <f t="shared" si="103"/>
        <v>41772.166666666664</v>
      </c>
    </row>
    <row r="1621" spans="1:20" ht="45" hidden="1" x14ac:dyDescent="0.2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11" t="s">
        <v>8314</v>
      </c>
      <c r="P1621" t="s">
        <v>8315</v>
      </c>
      <c r="Q1621">
        <f t="shared" si="100"/>
        <v>104</v>
      </c>
      <c r="R1621">
        <f t="shared" si="101"/>
        <v>145</v>
      </c>
      <c r="S1621" s="15">
        <f t="shared" si="102"/>
        <v>42491.92288194444</v>
      </c>
      <c r="T1621" s="15">
        <f t="shared" si="103"/>
        <v>42521.92288194444</v>
      </c>
    </row>
    <row r="1622" spans="1:20" ht="60" hidden="1" x14ac:dyDescent="0.2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11" t="s">
        <v>8314</v>
      </c>
      <c r="P1622" t="s">
        <v>8315</v>
      </c>
      <c r="Q1622">
        <f t="shared" si="100"/>
        <v>104</v>
      </c>
      <c r="R1622">
        <f t="shared" si="101"/>
        <v>43.13</v>
      </c>
      <c r="S1622" s="15">
        <f t="shared" si="102"/>
        <v>42194.096157407403</v>
      </c>
      <c r="T1622" s="15">
        <f t="shared" si="103"/>
        <v>42216.373611111107</v>
      </c>
    </row>
    <row r="1623" spans="1:20" ht="45" hidden="1" x14ac:dyDescent="0.2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11" t="s">
        <v>8314</v>
      </c>
      <c r="P1623" t="s">
        <v>8315</v>
      </c>
      <c r="Q1623">
        <f t="shared" si="100"/>
        <v>104</v>
      </c>
      <c r="R1623">
        <f t="shared" si="101"/>
        <v>39.380000000000003</v>
      </c>
      <c r="S1623" s="15">
        <f t="shared" si="102"/>
        <v>41990.99863425926</v>
      </c>
      <c r="T1623" s="15">
        <f t="shared" si="103"/>
        <v>42020.99863425926</v>
      </c>
    </row>
    <row r="1624" spans="1:20" ht="45" hidden="1" x14ac:dyDescent="0.2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11" t="s">
        <v>8314</v>
      </c>
      <c r="P1624" t="s">
        <v>8315</v>
      </c>
      <c r="Q1624">
        <f t="shared" si="100"/>
        <v>104</v>
      </c>
      <c r="R1624">
        <f t="shared" si="101"/>
        <v>97.5</v>
      </c>
      <c r="S1624" s="15">
        <f t="shared" si="102"/>
        <v>41780.712893518517</v>
      </c>
      <c r="T1624" s="15">
        <f t="shared" si="103"/>
        <v>41806.712893518517</v>
      </c>
    </row>
    <row r="1625" spans="1:20" ht="45" hidden="1" x14ac:dyDescent="0.2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11" t="s">
        <v>8314</v>
      </c>
      <c r="P1625" t="s">
        <v>8315</v>
      </c>
      <c r="Q1625">
        <f t="shared" si="100"/>
        <v>104</v>
      </c>
      <c r="R1625">
        <f t="shared" si="101"/>
        <v>57.78</v>
      </c>
      <c r="S1625" s="15">
        <f t="shared" si="102"/>
        <v>41828.646319444444</v>
      </c>
      <c r="T1625" s="15">
        <f t="shared" si="103"/>
        <v>41861.665972222225</v>
      </c>
    </row>
    <row r="1626" spans="1:20" ht="60" hidden="1" x14ac:dyDescent="0.2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11" t="s">
        <v>8314</v>
      </c>
      <c r="P1626" t="s">
        <v>8315</v>
      </c>
      <c r="Q1626">
        <f t="shared" si="100"/>
        <v>104</v>
      </c>
      <c r="R1626">
        <f t="shared" si="101"/>
        <v>26</v>
      </c>
      <c r="S1626" s="15">
        <f t="shared" si="102"/>
        <v>42665.451736111107</v>
      </c>
      <c r="T1626" s="15">
        <f t="shared" si="103"/>
        <v>42725.493402777778</v>
      </c>
    </row>
    <row r="1627" spans="1:20" ht="60" hidden="1" x14ac:dyDescent="0.2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11" t="s">
        <v>8314</v>
      </c>
      <c r="P1627" t="s">
        <v>8315</v>
      </c>
      <c r="Q1627">
        <f t="shared" si="100"/>
        <v>104</v>
      </c>
      <c r="R1627">
        <f t="shared" si="101"/>
        <v>36.96</v>
      </c>
      <c r="S1627" s="15">
        <f t="shared" si="102"/>
        <v>42185.556157407409</v>
      </c>
      <c r="T1627" s="15">
        <f t="shared" si="103"/>
        <v>42208.772916666669</v>
      </c>
    </row>
    <row r="1628" spans="1:20" ht="60" hidden="1" x14ac:dyDescent="0.2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11" t="s">
        <v>8314</v>
      </c>
      <c r="P1628" t="s">
        <v>8335</v>
      </c>
      <c r="Q1628">
        <f t="shared" si="100"/>
        <v>104</v>
      </c>
      <c r="R1628">
        <f t="shared" si="101"/>
        <v>99.54</v>
      </c>
      <c r="S1628" s="15">
        <f t="shared" si="102"/>
        <v>42395.706435185188</v>
      </c>
      <c r="T1628" s="15">
        <f t="shared" si="103"/>
        <v>42416.249305555553</v>
      </c>
    </row>
    <row r="1629" spans="1:20" ht="30" hidden="1" x14ac:dyDescent="0.2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11" t="s">
        <v>8314</v>
      </c>
      <c r="P1629" t="s">
        <v>8335</v>
      </c>
      <c r="Q1629">
        <f t="shared" si="100"/>
        <v>104</v>
      </c>
      <c r="R1629">
        <f t="shared" si="101"/>
        <v>135.63</v>
      </c>
      <c r="S1629" s="15">
        <f t="shared" si="102"/>
        <v>42425.735416666663</v>
      </c>
      <c r="T1629" s="15">
        <f t="shared" si="103"/>
        <v>42455.693750000006</v>
      </c>
    </row>
    <row r="1630" spans="1:20" ht="45" hidden="1" x14ac:dyDescent="0.2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11" t="s">
        <v>8317</v>
      </c>
      <c r="P1630" t="s">
        <v>8331</v>
      </c>
      <c r="Q1630">
        <f t="shared" si="100"/>
        <v>103</v>
      </c>
      <c r="R1630">
        <f t="shared" si="101"/>
        <v>137.21</v>
      </c>
      <c r="S1630" s="15">
        <f t="shared" si="102"/>
        <v>41932.745046296295</v>
      </c>
      <c r="T1630" s="15">
        <f t="shared" si="103"/>
        <v>41962.786712962959</v>
      </c>
    </row>
    <row r="1631" spans="1:20" ht="45" hidden="1" x14ac:dyDescent="0.2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11" t="s">
        <v>8317</v>
      </c>
      <c r="P1631" t="s">
        <v>8318</v>
      </c>
      <c r="Q1631">
        <f t="shared" si="100"/>
        <v>103</v>
      </c>
      <c r="R1631">
        <f t="shared" si="101"/>
        <v>43.04</v>
      </c>
      <c r="S1631" s="15">
        <f t="shared" si="102"/>
        <v>41701.901817129627</v>
      </c>
      <c r="T1631" s="15">
        <f t="shared" si="103"/>
        <v>41721</v>
      </c>
    </row>
    <row r="1632" spans="1:20" ht="60" hidden="1" x14ac:dyDescent="0.2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11" t="s">
        <v>8317</v>
      </c>
      <c r="P1632" t="s">
        <v>8318</v>
      </c>
      <c r="Q1632">
        <f t="shared" si="100"/>
        <v>103</v>
      </c>
      <c r="R1632">
        <f t="shared" si="101"/>
        <v>15.77</v>
      </c>
      <c r="S1632" s="15">
        <f t="shared" si="102"/>
        <v>42042.615613425922</v>
      </c>
      <c r="T1632" s="15">
        <f t="shared" si="103"/>
        <v>42057.479166666672</v>
      </c>
    </row>
    <row r="1633" spans="1:20" ht="60" hidden="1" x14ac:dyDescent="0.2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11" t="s">
        <v>8317</v>
      </c>
      <c r="P1633" t="s">
        <v>8318</v>
      </c>
      <c r="Q1633">
        <f t="shared" si="100"/>
        <v>103</v>
      </c>
      <c r="R1633">
        <f t="shared" si="101"/>
        <v>60</v>
      </c>
      <c r="S1633" s="15">
        <f t="shared" si="102"/>
        <v>41786.65892361111</v>
      </c>
      <c r="T1633" s="15">
        <f t="shared" si="103"/>
        <v>41812.65892361111</v>
      </c>
    </row>
    <row r="1634" spans="1:20" ht="60" hidden="1" x14ac:dyDescent="0.2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11" t="s">
        <v>8317</v>
      </c>
      <c r="P1634" t="s">
        <v>8318</v>
      </c>
      <c r="Q1634">
        <f t="shared" si="100"/>
        <v>103</v>
      </c>
      <c r="R1634">
        <f t="shared" si="101"/>
        <v>88.57</v>
      </c>
      <c r="S1634" s="15">
        <f t="shared" si="102"/>
        <v>40861.27416666667</v>
      </c>
      <c r="T1634" s="15">
        <f t="shared" si="103"/>
        <v>40921.27416666667</v>
      </c>
    </row>
    <row r="1635" spans="1:20" ht="45" hidden="1" x14ac:dyDescent="0.2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11" t="s">
        <v>8317</v>
      </c>
      <c r="P1635" t="s">
        <v>8329</v>
      </c>
      <c r="Q1635">
        <f t="shared" si="100"/>
        <v>103</v>
      </c>
      <c r="R1635">
        <f t="shared" si="101"/>
        <v>78.2</v>
      </c>
      <c r="S1635" s="15">
        <f t="shared" si="102"/>
        <v>41662.047500000001</v>
      </c>
      <c r="T1635" s="15">
        <f t="shared" si="103"/>
        <v>41692.047500000001</v>
      </c>
    </row>
    <row r="1636" spans="1:20" ht="60" hidden="1" x14ac:dyDescent="0.2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11" t="s">
        <v>8317</v>
      </c>
      <c r="P1636" t="s">
        <v>8329</v>
      </c>
      <c r="Q1636">
        <f t="shared" si="100"/>
        <v>103</v>
      </c>
      <c r="R1636">
        <f t="shared" si="101"/>
        <v>115.45</v>
      </c>
      <c r="S1636" s="15">
        <f t="shared" si="102"/>
        <v>41051.168900462959</v>
      </c>
      <c r="T1636" s="15">
        <f t="shared" si="103"/>
        <v>41086.168900462959</v>
      </c>
    </row>
    <row r="1637" spans="1:20" ht="45" hidden="1" x14ac:dyDescent="0.2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11" t="s">
        <v>8317</v>
      </c>
      <c r="P1637" t="s">
        <v>8329</v>
      </c>
      <c r="Q1637">
        <f t="shared" si="100"/>
        <v>103</v>
      </c>
      <c r="R1637">
        <f t="shared" si="101"/>
        <v>106.62</v>
      </c>
      <c r="S1637" s="15">
        <f t="shared" si="102"/>
        <v>42647.446597222224</v>
      </c>
      <c r="T1637" s="15">
        <f t="shared" si="103"/>
        <v>42682.488263888896</v>
      </c>
    </row>
    <row r="1638" spans="1:20" ht="60" hidden="1" x14ac:dyDescent="0.2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11" t="s">
        <v>8317</v>
      </c>
      <c r="P1638" t="s">
        <v>8329</v>
      </c>
      <c r="Q1638">
        <f t="shared" si="100"/>
        <v>103</v>
      </c>
      <c r="R1638">
        <f t="shared" si="101"/>
        <v>109.19</v>
      </c>
      <c r="S1638" s="15">
        <f t="shared" si="102"/>
        <v>42101.737442129626</v>
      </c>
      <c r="T1638" s="15">
        <f t="shared" si="103"/>
        <v>42132.916666666672</v>
      </c>
    </row>
    <row r="1639" spans="1:20" ht="60" hidden="1" x14ac:dyDescent="0.2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11" t="s">
        <v>8317</v>
      </c>
      <c r="P1639" t="s">
        <v>8329</v>
      </c>
      <c r="Q1639">
        <f t="shared" si="100"/>
        <v>103</v>
      </c>
      <c r="R1639">
        <f t="shared" si="101"/>
        <v>86.55</v>
      </c>
      <c r="S1639" s="15">
        <f t="shared" si="102"/>
        <v>42207.58699074074</v>
      </c>
      <c r="T1639" s="15">
        <f t="shared" si="103"/>
        <v>42237.58699074074</v>
      </c>
    </row>
    <row r="1640" spans="1:20" ht="45" hidden="1" x14ac:dyDescent="0.2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11" t="s">
        <v>8317</v>
      </c>
      <c r="P1640" t="s">
        <v>8329</v>
      </c>
      <c r="Q1640">
        <f t="shared" si="100"/>
        <v>103</v>
      </c>
      <c r="R1640">
        <f t="shared" si="101"/>
        <v>79.400000000000006</v>
      </c>
      <c r="S1640" s="15">
        <f t="shared" si="102"/>
        <v>42415.803159722222</v>
      </c>
      <c r="T1640" s="15">
        <f t="shared" si="103"/>
        <v>42445.761493055557</v>
      </c>
    </row>
    <row r="1641" spans="1:20" ht="45" hidden="1" x14ac:dyDescent="0.2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11" t="s">
        <v>8317</v>
      </c>
      <c r="P1641" t="s">
        <v>8329</v>
      </c>
      <c r="Q1641">
        <f t="shared" si="100"/>
        <v>103</v>
      </c>
      <c r="R1641">
        <f t="shared" si="101"/>
        <v>193.05</v>
      </c>
      <c r="S1641" s="15">
        <f t="shared" si="102"/>
        <v>42507.860196759255</v>
      </c>
      <c r="T1641" s="15">
        <f t="shared" si="103"/>
        <v>42536.625</v>
      </c>
    </row>
    <row r="1642" spans="1:20" ht="60" hidden="1" x14ac:dyDescent="0.2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11" t="s">
        <v>8317</v>
      </c>
      <c r="P1642" t="s">
        <v>8329</v>
      </c>
      <c r="Q1642">
        <f t="shared" si="100"/>
        <v>103</v>
      </c>
      <c r="R1642">
        <f t="shared" si="101"/>
        <v>86.85</v>
      </c>
      <c r="S1642" s="15">
        <f t="shared" si="102"/>
        <v>41355.577291666668</v>
      </c>
      <c r="T1642" s="15">
        <f t="shared" si="103"/>
        <v>41395.207638888889</v>
      </c>
    </row>
    <row r="1643" spans="1:20" ht="45" hidden="1" x14ac:dyDescent="0.2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11" t="s">
        <v>8317</v>
      </c>
      <c r="P1643" t="s">
        <v>8329</v>
      </c>
      <c r="Q1643">
        <f t="shared" si="100"/>
        <v>103</v>
      </c>
      <c r="R1643">
        <f t="shared" si="101"/>
        <v>133.13999999999999</v>
      </c>
      <c r="S1643" s="15">
        <f t="shared" si="102"/>
        <v>41646.628032407411</v>
      </c>
      <c r="T1643" s="15">
        <f t="shared" si="103"/>
        <v>41675.961111111108</v>
      </c>
    </row>
    <row r="1644" spans="1:20" ht="60" hidden="1" x14ac:dyDescent="0.2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11" t="s">
        <v>8317</v>
      </c>
      <c r="P1644" t="s">
        <v>8329</v>
      </c>
      <c r="Q1644">
        <f t="shared" si="100"/>
        <v>103</v>
      </c>
      <c r="R1644">
        <f t="shared" si="101"/>
        <v>91.48</v>
      </c>
      <c r="S1644" s="15">
        <f t="shared" si="102"/>
        <v>41529.063252314816</v>
      </c>
      <c r="T1644" s="15">
        <f t="shared" si="103"/>
        <v>41559.063252314816</v>
      </c>
    </row>
    <row r="1645" spans="1:20" ht="45" hidden="1" x14ac:dyDescent="0.2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11" t="s">
        <v>8314</v>
      </c>
      <c r="P1645" t="s">
        <v>8315</v>
      </c>
      <c r="Q1645">
        <f t="shared" si="100"/>
        <v>103</v>
      </c>
      <c r="R1645">
        <f t="shared" si="101"/>
        <v>34.75</v>
      </c>
      <c r="S1645" s="15">
        <f t="shared" si="102"/>
        <v>42711.545196759253</v>
      </c>
      <c r="T1645" s="15">
        <f t="shared" si="103"/>
        <v>42741.545196759253</v>
      </c>
    </row>
    <row r="1646" spans="1:20" ht="60" hidden="1" x14ac:dyDescent="0.2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11" t="s">
        <v>8320</v>
      </c>
      <c r="P1646" t="s">
        <v>8330</v>
      </c>
      <c r="Q1646">
        <f t="shared" si="100"/>
        <v>103</v>
      </c>
      <c r="R1646">
        <f t="shared" si="101"/>
        <v>77.27</v>
      </c>
      <c r="S1646" s="15">
        <f t="shared" si="102"/>
        <v>41299.878148148149</v>
      </c>
      <c r="T1646" s="15">
        <f t="shared" si="103"/>
        <v>41329.878148148149</v>
      </c>
    </row>
    <row r="1647" spans="1:20" ht="60" hidden="1" x14ac:dyDescent="0.2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11" t="s">
        <v>8311</v>
      </c>
      <c r="P1647" t="s">
        <v>8312</v>
      </c>
      <c r="Q1647">
        <f t="shared" si="100"/>
        <v>103</v>
      </c>
      <c r="R1647">
        <f t="shared" si="101"/>
        <v>102.5</v>
      </c>
      <c r="S1647" s="15">
        <f t="shared" si="102"/>
        <v>41675.149525462963</v>
      </c>
      <c r="T1647" s="15">
        <f t="shared" si="103"/>
        <v>41715.107858796298</v>
      </c>
    </row>
    <row r="1648" spans="1:20" ht="60" hidden="1" x14ac:dyDescent="0.2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11" t="s">
        <v>8311</v>
      </c>
      <c r="P1648" t="s">
        <v>8312</v>
      </c>
      <c r="Q1648">
        <f t="shared" si="100"/>
        <v>103</v>
      </c>
      <c r="R1648">
        <f t="shared" si="101"/>
        <v>88.33</v>
      </c>
      <c r="S1648" s="15">
        <f t="shared" si="102"/>
        <v>41442.741249999999</v>
      </c>
      <c r="T1648" s="15">
        <f t="shared" si="103"/>
        <v>41458.207638888889</v>
      </c>
    </row>
    <row r="1649" spans="1:20" ht="60" hidden="1" x14ac:dyDescent="0.2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11" t="s">
        <v>8311</v>
      </c>
      <c r="P1649" t="s">
        <v>8312</v>
      </c>
      <c r="Q1649">
        <f t="shared" si="100"/>
        <v>103</v>
      </c>
      <c r="R1649">
        <f t="shared" si="101"/>
        <v>28.18</v>
      </c>
      <c r="S1649" s="15">
        <f t="shared" si="102"/>
        <v>40927.473460648151</v>
      </c>
      <c r="T1649" s="15">
        <f t="shared" si="103"/>
        <v>40953.825694444444</v>
      </c>
    </row>
    <row r="1650" spans="1:20" ht="45" hidden="1" x14ac:dyDescent="0.2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11" t="s">
        <v>8311</v>
      </c>
      <c r="P1650" t="s">
        <v>8332</v>
      </c>
      <c r="Q1650">
        <f t="shared" si="100"/>
        <v>103</v>
      </c>
      <c r="R1650">
        <f t="shared" si="101"/>
        <v>31.91</v>
      </c>
      <c r="S1650" s="15">
        <f t="shared" si="102"/>
        <v>42545.125196759262</v>
      </c>
      <c r="T1650" s="15">
        <f t="shared" si="103"/>
        <v>42575.125196759262</v>
      </c>
    </row>
    <row r="1651" spans="1:20" ht="60" hidden="1" x14ac:dyDescent="0.2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11" t="s">
        <v>8311</v>
      </c>
      <c r="P1651" t="s">
        <v>8324</v>
      </c>
      <c r="Q1651">
        <f t="shared" si="100"/>
        <v>103</v>
      </c>
      <c r="R1651">
        <f t="shared" si="101"/>
        <v>69.67</v>
      </c>
      <c r="S1651" s="15">
        <f t="shared" si="102"/>
        <v>41905.034108796295</v>
      </c>
      <c r="T1651" s="15">
        <f t="shared" si="103"/>
        <v>41935.034108796295</v>
      </c>
    </row>
    <row r="1652" spans="1:20" ht="60" hidden="1" x14ac:dyDescent="0.2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11" t="s">
        <v>8311</v>
      </c>
      <c r="P1652" t="s">
        <v>8324</v>
      </c>
      <c r="Q1652">
        <f t="shared" si="100"/>
        <v>103</v>
      </c>
      <c r="R1652">
        <f t="shared" si="101"/>
        <v>50.59</v>
      </c>
      <c r="S1652" s="15">
        <f t="shared" si="102"/>
        <v>42688.732407407413</v>
      </c>
      <c r="T1652" s="15">
        <f t="shared" si="103"/>
        <v>42716.732407407413</v>
      </c>
    </row>
    <row r="1653" spans="1:20" ht="45" hidden="1" x14ac:dyDescent="0.2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11" t="s">
        <v>8322</v>
      </c>
      <c r="P1653" t="s">
        <v>8323</v>
      </c>
      <c r="Q1653">
        <f t="shared" si="100"/>
        <v>103</v>
      </c>
      <c r="R1653">
        <f t="shared" si="101"/>
        <v>234.79</v>
      </c>
      <c r="S1653" s="15">
        <f t="shared" si="102"/>
        <v>42297.748067129629</v>
      </c>
      <c r="T1653" s="15">
        <f t="shared" si="103"/>
        <v>42342.208333333328</v>
      </c>
    </row>
    <row r="1654" spans="1:20" ht="45" hidden="1" x14ac:dyDescent="0.2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11" t="s">
        <v>8322</v>
      </c>
      <c r="P1654" t="s">
        <v>8323</v>
      </c>
      <c r="Q1654">
        <f t="shared" si="100"/>
        <v>103</v>
      </c>
      <c r="R1654">
        <f t="shared" si="101"/>
        <v>148.57</v>
      </c>
      <c r="S1654" s="15">
        <f t="shared" si="102"/>
        <v>42535.809490740736</v>
      </c>
      <c r="T1654" s="15">
        <f t="shared" si="103"/>
        <v>42565.809490740736</v>
      </c>
    </row>
    <row r="1655" spans="1:20" ht="60" hidden="1" x14ac:dyDescent="0.2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11" t="s">
        <v>8314</v>
      </c>
      <c r="P1655" t="s">
        <v>8315</v>
      </c>
      <c r="Q1655">
        <f t="shared" si="100"/>
        <v>103</v>
      </c>
      <c r="R1655">
        <f t="shared" si="101"/>
        <v>70.86</v>
      </c>
      <c r="S1655" s="15">
        <f t="shared" si="102"/>
        <v>42195.749745370369</v>
      </c>
      <c r="T1655" s="15">
        <f t="shared" si="103"/>
        <v>42206.125</v>
      </c>
    </row>
    <row r="1656" spans="1:20" ht="60" hidden="1" x14ac:dyDescent="0.2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11" t="s">
        <v>8311</v>
      </c>
      <c r="P1656" t="s">
        <v>8312</v>
      </c>
      <c r="Q1656">
        <f t="shared" si="100"/>
        <v>103</v>
      </c>
      <c r="R1656">
        <f t="shared" si="101"/>
        <v>62.17</v>
      </c>
      <c r="S1656" s="15">
        <f t="shared" si="102"/>
        <v>41451.062905092593</v>
      </c>
      <c r="T1656" s="15">
        <f t="shared" si="103"/>
        <v>41481.062905092593</v>
      </c>
    </row>
    <row r="1657" spans="1:20" ht="60" hidden="1" x14ac:dyDescent="0.2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11" t="s">
        <v>8322</v>
      </c>
      <c r="P1657" t="s">
        <v>8323</v>
      </c>
      <c r="Q1657">
        <f t="shared" si="100"/>
        <v>103</v>
      </c>
      <c r="R1657">
        <f t="shared" si="101"/>
        <v>64.16</v>
      </c>
      <c r="S1657" s="15">
        <f t="shared" si="102"/>
        <v>41782.741701388892</v>
      </c>
      <c r="T1657" s="15">
        <f t="shared" si="103"/>
        <v>41810.915972222225</v>
      </c>
    </row>
    <row r="1658" spans="1:20" ht="45" hidden="1" x14ac:dyDescent="0.2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11" t="s">
        <v>8322</v>
      </c>
      <c r="P1658" t="s">
        <v>8323</v>
      </c>
      <c r="Q1658">
        <f t="shared" si="100"/>
        <v>103</v>
      </c>
      <c r="R1658">
        <f t="shared" si="101"/>
        <v>111.53</v>
      </c>
      <c r="S1658" s="15">
        <f t="shared" si="102"/>
        <v>41955.857789351852</v>
      </c>
      <c r="T1658" s="15">
        <f t="shared" si="103"/>
        <v>41992.166666666672</v>
      </c>
    </row>
    <row r="1659" spans="1:20" ht="45" hidden="1" x14ac:dyDescent="0.2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11" t="s">
        <v>8322</v>
      </c>
      <c r="P1659" t="s">
        <v>8323</v>
      </c>
      <c r="Q1659">
        <f t="shared" si="100"/>
        <v>103</v>
      </c>
      <c r="R1659">
        <f t="shared" si="101"/>
        <v>156.16999999999999</v>
      </c>
      <c r="S1659" s="15">
        <f t="shared" si="102"/>
        <v>41981.782060185185</v>
      </c>
      <c r="T1659" s="15">
        <f t="shared" si="103"/>
        <v>42026.782060185185</v>
      </c>
    </row>
    <row r="1660" spans="1:20" ht="60" hidden="1" x14ac:dyDescent="0.2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11" t="s">
        <v>8311</v>
      </c>
      <c r="P1660" t="s">
        <v>8312</v>
      </c>
      <c r="Q1660">
        <f t="shared" si="100"/>
        <v>103</v>
      </c>
      <c r="R1660">
        <f t="shared" si="101"/>
        <v>66.69</v>
      </c>
      <c r="S1660" s="15">
        <f t="shared" si="102"/>
        <v>41794.981122685182</v>
      </c>
      <c r="T1660" s="15">
        <f t="shared" si="103"/>
        <v>41854.708333333336</v>
      </c>
    </row>
    <row r="1661" spans="1:20" ht="75" hidden="1" x14ac:dyDescent="0.2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11" t="s">
        <v>8311</v>
      </c>
      <c r="P1661" t="s">
        <v>8319</v>
      </c>
      <c r="Q1661">
        <f t="shared" si="100"/>
        <v>103</v>
      </c>
      <c r="R1661">
        <f t="shared" si="101"/>
        <v>80.180000000000007</v>
      </c>
      <c r="S1661" s="15">
        <f t="shared" si="102"/>
        <v>42343.998043981483</v>
      </c>
      <c r="T1661" s="15">
        <f t="shared" si="103"/>
        <v>42386.875</v>
      </c>
    </row>
    <row r="1662" spans="1:20" ht="60" hidden="1" x14ac:dyDescent="0.2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11" t="s">
        <v>8311</v>
      </c>
      <c r="P1662" t="s">
        <v>8319</v>
      </c>
      <c r="Q1662">
        <f t="shared" si="100"/>
        <v>103</v>
      </c>
      <c r="R1662">
        <f t="shared" si="101"/>
        <v>132.44</v>
      </c>
      <c r="S1662" s="15">
        <f t="shared" si="102"/>
        <v>40848.198333333334</v>
      </c>
      <c r="T1662" s="15">
        <f t="shared" si="103"/>
        <v>40908.239999999998</v>
      </c>
    </row>
    <row r="1663" spans="1:20" ht="60" hidden="1" x14ac:dyDescent="0.2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11" t="s">
        <v>8311</v>
      </c>
      <c r="P1663" t="s">
        <v>8319</v>
      </c>
      <c r="Q1663">
        <f t="shared" si="100"/>
        <v>103</v>
      </c>
      <c r="R1663">
        <f t="shared" si="101"/>
        <v>70.78</v>
      </c>
      <c r="S1663" s="15">
        <f t="shared" si="102"/>
        <v>40845.14975694444</v>
      </c>
      <c r="T1663" s="15">
        <f t="shared" si="103"/>
        <v>40875.191423611112</v>
      </c>
    </row>
    <row r="1664" spans="1:20" ht="60" hidden="1" x14ac:dyDescent="0.2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11" t="s">
        <v>8311</v>
      </c>
      <c r="P1664" t="s">
        <v>8319</v>
      </c>
      <c r="Q1664">
        <f t="shared" si="100"/>
        <v>103</v>
      </c>
      <c r="R1664">
        <f t="shared" si="101"/>
        <v>44.61</v>
      </c>
      <c r="S1664" s="15">
        <f t="shared" si="102"/>
        <v>40313.930543981485</v>
      </c>
      <c r="T1664" s="15">
        <f t="shared" si="103"/>
        <v>40364.166666666664</v>
      </c>
    </row>
    <row r="1665" spans="1:20" ht="60" hidden="1" x14ac:dyDescent="0.2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11" t="s">
        <v>8311</v>
      </c>
      <c r="P1665" t="s">
        <v>8336</v>
      </c>
      <c r="Q1665">
        <f t="shared" si="100"/>
        <v>103</v>
      </c>
      <c r="R1665">
        <f t="shared" si="101"/>
        <v>24</v>
      </c>
      <c r="S1665" s="15">
        <f t="shared" si="102"/>
        <v>42788.2502662037</v>
      </c>
      <c r="T1665" s="15">
        <f t="shared" si="103"/>
        <v>42818.208599537036</v>
      </c>
    </row>
    <row r="1666" spans="1:20" ht="30" hidden="1" x14ac:dyDescent="0.2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11" t="s">
        <v>8322</v>
      </c>
      <c r="P1666" t="s">
        <v>8323</v>
      </c>
      <c r="Q1666">
        <f t="shared" ref="Q1666:Q1729" si="104">ROUND(E1666/D1666*100,0)</f>
        <v>103</v>
      </c>
      <c r="R1666">
        <f t="shared" ref="R1666:R1729" si="105">IFERROR(ROUND(E1666/L1666,2),0)</f>
        <v>168.69</v>
      </c>
      <c r="S1666" s="15">
        <f t="shared" si="102"/>
        <v>42052.7815162037</v>
      </c>
      <c r="T1666" s="15">
        <f t="shared" si="103"/>
        <v>42082.739849537036</v>
      </c>
    </row>
    <row r="1667" spans="1:20" ht="45" hidden="1" x14ac:dyDescent="0.2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11" t="s">
        <v>8322</v>
      </c>
      <c r="P1667" t="s">
        <v>8323</v>
      </c>
      <c r="Q1667">
        <f t="shared" si="104"/>
        <v>103</v>
      </c>
      <c r="R1667">
        <f t="shared" si="105"/>
        <v>47.13</v>
      </c>
      <c r="S1667" s="15">
        <f t="shared" ref="S1667:S1730" si="106">(((J1667/60)/60)/24)+DATE(1970,1,1)</f>
        <v>42571.167465277773</v>
      </c>
      <c r="T1667" s="15">
        <f t="shared" ref="T1667:T1730" si="107">(((I1667/60)/60)/24)+DATE(1970,1,1)</f>
        <v>42611.167465277773</v>
      </c>
    </row>
    <row r="1668" spans="1:20" ht="45" hidden="1" x14ac:dyDescent="0.2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11" t="s">
        <v>8311</v>
      </c>
      <c r="P1668" t="s">
        <v>8312</v>
      </c>
      <c r="Q1668">
        <f t="shared" si="104"/>
        <v>103</v>
      </c>
      <c r="R1668">
        <f t="shared" si="105"/>
        <v>73.569999999999993</v>
      </c>
      <c r="S1668" s="15">
        <f t="shared" si="106"/>
        <v>41026.996099537035</v>
      </c>
      <c r="T1668" s="15">
        <f t="shared" si="107"/>
        <v>41041.996099537035</v>
      </c>
    </row>
    <row r="1669" spans="1:20" hidden="1" x14ac:dyDescent="0.2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11" t="s">
        <v>8311</v>
      </c>
      <c r="P1669" t="s">
        <v>8328</v>
      </c>
      <c r="Q1669">
        <f t="shared" si="104"/>
        <v>103</v>
      </c>
      <c r="R1669">
        <f t="shared" si="105"/>
        <v>56.36</v>
      </c>
      <c r="S1669" s="15">
        <f t="shared" si="106"/>
        <v>40960.861562500002</v>
      </c>
      <c r="T1669" s="15">
        <f t="shared" si="107"/>
        <v>40976.207638888889</v>
      </c>
    </row>
    <row r="1670" spans="1:20" ht="30" hidden="1" x14ac:dyDescent="0.2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11" t="s">
        <v>8311</v>
      </c>
      <c r="P1670" t="s">
        <v>8328</v>
      </c>
      <c r="Q1670">
        <f t="shared" si="104"/>
        <v>103</v>
      </c>
      <c r="R1670">
        <f t="shared" si="105"/>
        <v>77.349999999999994</v>
      </c>
      <c r="S1670" s="15">
        <f t="shared" si="106"/>
        <v>41371.648078703707</v>
      </c>
      <c r="T1670" s="15">
        <f t="shared" si="107"/>
        <v>41401.648078703707</v>
      </c>
    </row>
    <row r="1671" spans="1:20" ht="60" hidden="1" x14ac:dyDescent="0.2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11" t="s">
        <v>8307</v>
      </c>
      <c r="P1671" t="s">
        <v>8308</v>
      </c>
      <c r="Q1671">
        <f t="shared" si="104"/>
        <v>103</v>
      </c>
      <c r="R1671">
        <f t="shared" si="105"/>
        <v>227.85</v>
      </c>
      <c r="S1671" s="15">
        <f t="shared" si="106"/>
        <v>42081.903587962966</v>
      </c>
      <c r="T1671" s="15">
        <f t="shared" si="107"/>
        <v>42111</v>
      </c>
    </row>
    <row r="1672" spans="1:20" ht="30" hidden="1" x14ac:dyDescent="0.2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11" t="s">
        <v>8307</v>
      </c>
      <c r="P1672" t="s">
        <v>8308</v>
      </c>
      <c r="Q1672">
        <f t="shared" si="104"/>
        <v>103</v>
      </c>
      <c r="R1672">
        <f t="shared" si="105"/>
        <v>205</v>
      </c>
      <c r="S1672" s="15">
        <f t="shared" si="106"/>
        <v>42466.826180555552</v>
      </c>
      <c r="T1672" s="15">
        <f t="shared" si="107"/>
        <v>42496.826180555552</v>
      </c>
    </row>
    <row r="1673" spans="1:20" ht="30" hidden="1" x14ac:dyDescent="0.2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11" t="s">
        <v>8311</v>
      </c>
      <c r="P1673" t="s">
        <v>8312</v>
      </c>
      <c r="Q1673">
        <f t="shared" si="104"/>
        <v>103</v>
      </c>
      <c r="R1673">
        <f t="shared" si="105"/>
        <v>68.010000000000005</v>
      </c>
      <c r="S1673" s="15">
        <f t="shared" si="106"/>
        <v>42515.71775462963</v>
      </c>
      <c r="T1673" s="15">
        <f t="shared" si="107"/>
        <v>42546.165972222225</v>
      </c>
    </row>
    <row r="1674" spans="1:20" ht="60" hidden="1" x14ac:dyDescent="0.2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11" t="s">
        <v>8311</v>
      </c>
      <c r="P1674" t="s">
        <v>8312</v>
      </c>
      <c r="Q1674">
        <f t="shared" si="104"/>
        <v>103</v>
      </c>
      <c r="R1674">
        <f t="shared" si="105"/>
        <v>65.38</v>
      </c>
      <c r="S1674" s="15">
        <f t="shared" si="106"/>
        <v>42465.542905092589</v>
      </c>
      <c r="T1674" s="15">
        <f t="shared" si="107"/>
        <v>42495.542905092589</v>
      </c>
    </row>
    <row r="1675" spans="1:20" ht="60" hidden="1" x14ac:dyDescent="0.2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11" t="s">
        <v>8311</v>
      </c>
      <c r="P1675" t="s">
        <v>8324</v>
      </c>
      <c r="Q1675">
        <f t="shared" si="104"/>
        <v>103</v>
      </c>
      <c r="R1675">
        <f t="shared" si="105"/>
        <v>33.24</v>
      </c>
      <c r="S1675" s="15">
        <f t="shared" si="106"/>
        <v>40997.257222222222</v>
      </c>
      <c r="T1675" s="15">
        <f t="shared" si="107"/>
        <v>41015.257222222222</v>
      </c>
    </row>
    <row r="1676" spans="1:20" ht="60" hidden="1" x14ac:dyDescent="0.2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11" t="s">
        <v>8309</v>
      </c>
      <c r="P1676" t="s">
        <v>8310</v>
      </c>
      <c r="Q1676">
        <f t="shared" si="104"/>
        <v>103</v>
      </c>
      <c r="R1676">
        <f t="shared" si="105"/>
        <v>148.08000000000001</v>
      </c>
      <c r="S1676" s="15">
        <f t="shared" si="106"/>
        <v>42776.082349537035</v>
      </c>
      <c r="T1676" s="15">
        <f t="shared" si="107"/>
        <v>42806.082349537035</v>
      </c>
    </row>
    <row r="1677" spans="1:20" ht="45" hidden="1" x14ac:dyDescent="0.2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11" t="s">
        <v>8311</v>
      </c>
      <c r="P1677" t="s">
        <v>8328</v>
      </c>
      <c r="Q1677">
        <f t="shared" si="104"/>
        <v>103</v>
      </c>
      <c r="R1677">
        <f t="shared" si="105"/>
        <v>40.08</v>
      </c>
      <c r="S1677" s="15">
        <f t="shared" si="106"/>
        <v>41004.72619212963</v>
      </c>
      <c r="T1677" s="15">
        <f t="shared" si="107"/>
        <v>41034.72619212963</v>
      </c>
    </row>
    <row r="1678" spans="1:20" ht="45" hidden="1" x14ac:dyDescent="0.2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11" t="s">
        <v>8311</v>
      </c>
      <c r="P1678" t="s">
        <v>8328</v>
      </c>
      <c r="Q1678">
        <f t="shared" si="104"/>
        <v>103</v>
      </c>
      <c r="R1678">
        <f t="shared" si="105"/>
        <v>28.66</v>
      </c>
      <c r="S1678" s="15">
        <f t="shared" si="106"/>
        <v>41023.07471064815</v>
      </c>
      <c r="T1678" s="15">
        <f t="shared" si="107"/>
        <v>41053.07471064815</v>
      </c>
    </row>
    <row r="1679" spans="1:20" ht="60" hidden="1" x14ac:dyDescent="0.2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11" t="s">
        <v>8311</v>
      </c>
      <c r="P1679" t="s">
        <v>8328</v>
      </c>
      <c r="Q1679">
        <f t="shared" si="104"/>
        <v>103</v>
      </c>
      <c r="R1679">
        <f t="shared" si="105"/>
        <v>50.37</v>
      </c>
      <c r="S1679" s="15">
        <f t="shared" si="106"/>
        <v>40793.998599537037</v>
      </c>
      <c r="T1679" s="15">
        <f t="shared" si="107"/>
        <v>40828.998599537037</v>
      </c>
    </row>
    <row r="1680" spans="1:20" ht="60" hidden="1" x14ac:dyDescent="0.2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11" t="s">
        <v>8311</v>
      </c>
      <c r="P1680" t="s">
        <v>8328</v>
      </c>
      <c r="Q1680">
        <f t="shared" si="104"/>
        <v>103</v>
      </c>
      <c r="R1680">
        <f t="shared" si="105"/>
        <v>51.6</v>
      </c>
      <c r="S1680" s="15">
        <f t="shared" si="106"/>
        <v>40542.839282407411</v>
      </c>
      <c r="T1680" s="15">
        <f t="shared" si="107"/>
        <v>40559.07708333333</v>
      </c>
    </row>
    <row r="1681" spans="1:20" ht="60" hidden="1" x14ac:dyDescent="0.2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11" t="s">
        <v>8311</v>
      </c>
      <c r="P1681" t="s">
        <v>8333</v>
      </c>
      <c r="Q1681">
        <f t="shared" si="104"/>
        <v>103</v>
      </c>
      <c r="R1681">
        <f t="shared" si="105"/>
        <v>95.74</v>
      </c>
      <c r="S1681" s="15">
        <f t="shared" si="106"/>
        <v>40785.675011574072</v>
      </c>
      <c r="T1681" s="15">
        <f t="shared" si="107"/>
        <v>40845.675011574072</v>
      </c>
    </row>
    <row r="1682" spans="1:20" ht="45" hidden="1" x14ac:dyDescent="0.2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11" t="s">
        <v>8311</v>
      </c>
      <c r="P1682" t="s">
        <v>8333</v>
      </c>
      <c r="Q1682">
        <f t="shared" si="104"/>
        <v>103</v>
      </c>
      <c r="R1682">
        <f t="shared" si="105"/>
        <v>43.62</v>
      </c>
      <c r="S1682" s="15">
        <f t="shared" si="106"/>
        <v>41390.757754629631</v>
      </c>
      <c r="T1682" s="15">
        <f t="shared" si="107"/>
        <v>41425.708333333336</v>
      </c>
    </row>
    <row r="1683" spans="1:20" ht="45" hidden="1" x14ac:dyDescent="0.2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11" t="s">
        <v>8311</v>
      </c>
      <c r="P1683" t="s">
        <v>8333</v>
      </c>
      <c r="Q1683">
        <f t="shared" si="104"/>
        <v>103</v>
      </c>
      <c r="R1683">
        <f t="shared" si="105"/>
        <v>67.42</v>
      </c>
      <c r="S1683" s="15">
        <f t="shared" si="106"/>
        <v>40961.252141203702</v>
      </c>
      <c r="T1683" s="15">
        <f t="shared" si="107"/>
        <v>40989.866666666669</v>
      </c>
    </row>
    <row r="1684" spans="1:20" ht="45" hidden="1" x14ac:dyDescent="0.2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11" t="s">
        <v>8307</v>
      </c>
      <c r="P1684" t="s">
        <v>8334</v>
      </c>
      <c r="Q1684">
        <f t="shared" si="104"/>
        <v>103</v>
      </c>
      <c r="R1684">
        <f t="shared" si="105"/>
        <v>85.75</v>
      </c>
      <c r="S1684" s="15">
        <f t="shared" si="106"/>
        <v>41542.958449074074</v>
      </c>
      <c r="T1684" s="15">
        <f t="shared" si="107"/>
        <v>41572.958449074074</v>
      </c>
    </row>
    <row r="1685" spans="1:20" ht="60" hidden="1" x14ac:dyDescent="0.2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11" t="s">
        <v>8307</v>
      </c>
      <c r="P1685" t="s">
        <v>8334</v>
      </c>
      <c r="Q1685">
        <f t="shared" si="104"/>
        <v>103</v>
      </c>
      <c r="R1685">
        <f t="shared" si="105"/>
        <v>174.04</v>
      </c>
      <c r="S1685" s="15">
        <f t="shared" si="106"/>
        <v>42313.02542824074</v>
      </c>
      <c r="T1685" s="15">
        <f t="shared" si="107"/>
        <v>42347.290972222225</v>
      </c>
    </row>
    <row r="1686" spans="1:20" ht="45" hidden="1" x14ac:dyDescent="0.2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11" t="s">
        <v>8307</v>
      </c>
      <c r="P1686" t="s">
        <v>8308</v>
      </c>
      <c r="Q1686">
        <f t="shared" si="104"/>
        <v>103</v>
      </c>
      <c r="R1686">
        <f t="shared" si="105"/>
        <v>18.239999999999998</v>
      </c>
      <c r="S1686" s="15">
        <f t="shared" si="106"/>
        <v>42045.031851851847</v>
      </c>
      <c r="T1686" s="15">
        <f t="shared" si="107"/>
        <v>42074.99018518519</v>
      </c>
    </row>
    <row r="1687" spans="1:20" ht="45" hidden="1" x14ac:dyDescent="0.2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11" t="s">
        <v>8314</v>
      </c>
      <c r="P1687" t="s">
        <v>8315</v>
      </c>
      <c r="Q1687">
        <f t="shared" si="104"/>
        <v>103</v>
      </c>
      <c r="R1687">
        <f t="shared" si="105"/>
        <v>102.5</v>
      </c>
      <c r="S1687" s="15">
        <f t="shared" si="106"/>
        <v>42550.701886574068</v>
      </c>
      <c r="T1687" s="15">
        <f t="shared" si="107"/>
        <v>42580.701886574068</v>
      </c>
    </row>
    <row r="1688" spans="1:20" ht="60" hidden="1" x14ac:dyDescent="0.2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11" t="s">
        <v>8314</v>
      </c>
      <c r="P1688" t="s">
        <v>8315</v>
      </c>
      <c r="Q1688">
        <f t="shared" si="104"/>
        <v>103</v>
      </c>
      <c r="R1688">
        <f t="shared" si="105"/>
        <v>73.209999999999994</v>
      </c>
      <c r="S1688" s="15">
        <f t="shared" si="106"/>
        <v>42591.899988425925</v>
      </c>
      <c r="T1688" s="15">
        <f t="shared" si="107"/>
        <v>42622.166666666672</v>
      </c>
    </row>
    <row r="1689" spans="1:20" ht="45" hidden="1" x14ac:dyDescent="0.2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11" t="s">
        <v>8314</v>
      </c>
      <c r="P1689" t="s">
        <v>8315</v>
      </c>
      <c r="Q1689">
        <f t="shared" si="104"/>
        <v>103</v>
      </c>
      <c r="R1689">
        <f t="shared" si="105"/>
        <v>87.36</v>
      </c>
      <c r="S1689" s="15">
        <f t="shared" si="106"/>
        <v>41798.94027777778</v>
      </c>
      <c r="T1689" s="15">
        <f t="shared" si="107"/>
        <v>41828.94027777778</v>
      </c>
    </row>
    <row r="1690" spans="1:20" ht="60" hidden="1" x14ac:dyDescent="0.2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11" t="s">
        <v>8314</v>
      </c>
      <c r="P1690" t="s">
        <v>8315</v>
      </c>
      <c r="Q1690">
        <f t="shared" si="104"/>
        <v>103</v>
      </c>
      <c r="R1690">
        <f t="shared" si="105"/>
        <v>60.78</v>
      </c>
      <c r="S1690" s="15">
        <f t="shared" si="106"/>
        <v>42312.792662037042</v>
      </c>
      <c r="T1690" s="15">
        <f t="shared" si="107"/>
        <v>42342.792662037042</v>
      </c>
    </row>
    <row r="1691" spans="1:20" ht="60" hidden="1" x14ac:dyDescent="0.2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11" t="s">
        <v>8314</v>
      </c>
      <c r="P1691" t="s">
        <v>8335</v>
      </c>
      <c r="Q1691">
        <f t="shared" si="104"/>
        <v>103</v>
      </c>
      <c r="R1691">
        <f t="shared" si="105"/>
        <v>175.51</v>
      </c>
      <c r="S1691" s="15">
        <f t="shared" si="106"/>
        <v>42103.556828703702</v>
      </c>
      <c r="T1691" s="15">
        <f t="shared" si="107"/>
        <v>42133.165972222225</v>
      </c>
    </row>
    <row r="1692" spans="1:20" ht="60" hidden="1" x14ac:dyDescent="0.2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11" t="s">
        <v>8314</v>
      </c>
      <c r="P1692" t="s">
        <v>8335</v>
      </c>
      <c r="Q1692">
        <f t="shared" si="104"/>
        <v>103</v>
      </c>
      <c r="R1692">
        <f t="shared" si="105"/>
        <v>47.57</v>
      </c>
      <c r="S1692" s="15">
        <f t="shared" si="106"/>
        <v>42495.956631944442</v>
      </c>
      <c r="T1692" s="15">
        <f t="shared" si="107"/>
        <v>42525.956631944442</v>
      </c>
    </row>
    <row r="1693" spans="1:20" ht="60" hidden="1" x14ac:dyDescent="0.2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11" t="s">
        <v>8314</v>
      </c>
      <c r="P1693" t="s">
        <v>8335</v>
      </c>
      <c r="Q1693">
        <f t="shared" si="104"/>
        <v>103</v>
      </c>
      <c r="R1693">
        <f t="shared" si="105"/>
        <v>329.2</v>
      </c>
      <c r="S1693" s="15">
        <f t="shared" si="106"/>
        <v>41845.809166666666</v>
      </c>
      <c r="T1693" s="15">
        <f t="shared" si="107"/>
        <v>41879.041666666664</v>
      </c>
    </row>
    <row r="1694" spans="1:20" ht="60" hidden="1" x14ac:dyDescent="0.2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11" t="s">
        <v>8314</v>
      </c>
      <c r="P1694" t="s">
        <v>8327</v>
      </c>
      <c r="Q1694">
        <f t="shared" si="104"/>
        <v>103</v>
      </c>
      <c r="R1694">
        <f t="shared" si="105"/>
        <v>94.41</v>
      </c>
      <c r="S1694" s="15">
        <f t="shared" si="106"/>
        <v>42740.837152777778</v>
      </c>
      <c r="T1694" s="15">
        <f t="shared" si="107"/>
        <v>42762.837152777778</v>
      </c>
    </row>
    <row r="1695" spans="1:20" ht="60" hidden="1" x14ac:dyDescent="0.2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11" t="s">
        <v>8314</v>
      </c>
      <c r="P1695" t="s">
        <v>8327</v>
      </c>
      <c r="Q1695">
        <f t="shared" si="104"/>
        <v>103</v>
      </c>
      <c r="R1695">
        <f t="shared" si="105"/>
        <v>118.97</v>
      </c>
      <c r="S1695" s="15">
        <f t="shared" si="106"/>
        <v>41778.193622685183</v>
      </c>
      <c r="T1695" s="15">
        <f t="shared" si="107"/>
        <v>41806.184027777781</v>
      </c>
    </row>
    <row r="1696" spans="1:20" ht="45" hidden="1" x14ac:dyDescent="0.2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11" t="s">
        <v>8314</v>
      </c>
      <c r="P1696" t="s">
        <v>8327</v>
      </c>
      <c r="Q1696">
        <f t="shared" si="104"/>
        <v>103</v>
      </c>
      <c r="R1696">
        <f t="shared" si="105"/>
        <v>87.7</v>
      </c>
      <c r="S1696" s="15">
        <f t="shared" si="106"/>
        <v>41785.72729166667</v>
      </c>
      <c r="T1696" s="15">
        <f t="shared" si="107"/>
        <v>41801.166666666664</v>
      </c>
    </row>
    <row r="1697" spans="1:20" ht="60" hidden="1" x14ac:dyDescent="0.2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11" t="s">
        <v>8314</v>
      </c>
      <c r="P1697" t="s">
        <v>8327</v>
      </c>
      <c r="Q1697">
        <f t="shared" si="104"/>
        <v>103</v>
      </c>
      <c r="R1697">
        <f t="shared" si="105"/>
        <v>242.28</v>
      </c>
      <c r="S1697" s="15">
        <f t="shared" si="106"/>
        <v>41778.548055555555</v>
      </c>
      <c r="T1697" s="15">
        <f t="shared" si="107"/>
        <v>41838.548055555555</v>
      </c>
    </row>
    <row r="1698" spans="1:20" ht="60" hidden="1" x14ac:dyDescent="0.2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11" t="s">
        <v>8314</v>
      </c>
      <c r="P1698" t="s">
        <v>8327</v>
      </c>
      <c r="Q1698">
        <f t="shared" si="104"/>
        <v>103</v>
      </c>
      <c r="R1698">
        <f t="shared" si="105"/>
        <v>120.17</v>
      </c>
      <c r="S1698" s="15">
        <f t="shared" si="106"/>
        <v>42121.675763888896</v>
      </c>
      <c r="T1698" s="15">
        <f t="shared" si="107"/>
        <v>42166.675763888896</v>
      </c>
    </row>
    <row r="1699" spans="1:20" ht="30" hidden="1" x14ac:dyDescent="0.2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11" t="s">
        <v>8314</v>
      </c>
      <c r="P1699" t="s">
        <v>8315</v>
      </c>
      <c r="Q1699">
        <f t="shared" si="104"/>
        <v>103</v>
      </c>
      <c r="R1699">
        <f t="shared" si="105"/>
        <v>100.5</v>
      </c>
      <c r="S1699" s="15">
        <f t="shared" si="106"/>
        <v>41591.737974537034</v>
      </c>
      <c r="T1699" s="15">
        <f t="shared" si="107"/>
        <v>41621.207638888889</v>
      </c>
    </row>
    <row r="1700" spans="1:20" ht="60" hidden="1" x14ac:dyDescent="0.2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11" t="s">
        <v>8314</v>
      </c>
      <c r="P1700" t="s">
        <v>8315</v>
      </c>
      <c r="Q1700">
        <f t="shared" si="104"/>
        <v>103</v>
      </c>
      <c r="R1700">
        <f t="shared" si="105"/>
        <v>139.19</v>
      </c>
      <c r="S1700" s="15">
        <f t="shared" si="106"/>
        <v>41878.878379629627</v>
      </c>
      <c r="T1700" s="15">
        <f t="shared" si="107"/>
        <v>41908.878379629627</v>
      </c>
    </row>
    <row r="1701" spans="1:20" ht="60" hidden="1" x14ac:dyDescent="0.2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11" t="s">
        <v>8314</v>
      </c>
      <c r="P1701" t="s">
        <v>8315</v>
      </c>
      <c r="Q1701">
        <f t="shared" si="104"/>
        <v>103</v>
      </c>
      <c r="R1701">
        <f t="shared" si="105"/>
        <v>36.61</v>
      </c>
      <c r="S1701" s="15">
        <f t="shared" si="106"/>
        <v>42155.696793981479</v>
      </c>
      <c r="T1701" s="15">
        <f t="shared" si="107"/>
        <v>42190.696793981479</v>
      </c>
    </row>
    <row r="1702" spans="1:20" ht="60" hidden="1" x14ac:dyDescent="0.2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11" t="s">
        <v>8314</v>
      </c>
      <c r="P1702" t="s">
        <v>8315</v>
      </c>
      <c r="Q1702">
        <f t="shared" si="104"/>
        <v>103</v>
      </c>
      <c r="R1702">
        <f t="shared" si="105"/>
        <v>85.53</v>
      </c>
      <c r="S1702" s="15">
        <f t="shared" si="106"/>
        <v>42522.347812499997</v>
      </c>
      <c r="T1702" s="15">
        <f t="shared" si="107"/>
        <v>42552.347812499997</v>
      </c>
    </row>
    <row r="1703" spans="1:20" ht="45" hidden="1" x14ac:dyDescent="0.2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11" t="s">
        <v>8314</v>
      </c>
      <c r="P1703" t="s">
        <v>8315</v>
      </c>
      <c r="Q1703">
        <f t="shared" si="104"/>
        <v>103</v>
      </c>
      <c r="R1703">
        <f t="shared" si="105"/>
        <v>115.87</v>
      </c>
      <c r="S1703" s="15">
        <f t="shared" si="106"/>
        <v>42262.096782407403</v>
      </c>
      <c r="T1703" s="15">
        <f t="shared" si="107"/>
        <v>42286</v>
      </c>
    </row>
    <row r="1704" spans="1:20" ht="45" hidden="1" x14ac:dyDescent="0.2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11" t="s">
        <v>8314</v>
      </c>
      <c r="P1704" t="s">
        <v>8315</v>
      </c>
      <c r="Q1704">
        <f t="shared" si="104"/>
        <v>103</v>
      </c>
      <c r="R1704">
        <f t="shared" si="105"/>
        <v>23.87</v>
      </c>
      <c r="S1704" s="15">
        <f t="shared" si="106"/>
        <v>42675.694236111114</v>
      </c>
      <c r="T1704" s="15">
        <f t="shared" si="107"/>
        <v>42705.735902777778</v>
      </c>
    </row>
    <row r="1705" spans="1:20" ht="30" hidden="1" x14ac:dyDescent="0.2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11" t="s">
        <v>8314</v>
      </c>
      <c r="P1705" t="s">
        <v>8315</v>
      </c>
      <c r="Q1705">
        <f t="shared" si="104"/>
        <v>103</v>
      </c>
      <c r="R1705">
        <f t="shared" si="105"/>
        <v>93.81</v>
      </c>
      <c r="S1705" s="15">
        <f t="shared" si="106"/>
        <v>41964.315532407403</v>
      </c>
      <c r="T1705" s="15">
        <f t="shared" si="107"/>
        <v>41995.166666666672</v>
      </c>
    </row>
    <row r="1706" spans="1:20" ht="45" hidden="1" x14ac:dyDescent="0.2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11" t="s">
        <v>8314</v>
      </c>
      <c r="P1706" t="s">
        <v>8315</v>
      </c>
      <c r="Q1706">
        <f t="shared" si="104"/>
        <v>103</v>
      </c>
      <c r="R1706">
        <f t="shared" si="105"/>
        <v>52.55</v>
      </c>
      <c r="S1706" s="15">
        <f t="shared" si="106"/>
        <v>42016.800208333334</v>
      </c>
      <c r="T1706" s="15">
        <f t="shared" si="107"/>
        <v>42032.916666666672</v>
      </c>
    </row>
    <row r="1707" spans="1:20" ht="60" hidden="1" x14ac:dyDescent="0.2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11" t="s">
        <v>8314</v>
      </c>
      <c r="P1707" t="s">
        <v>8315</v>
      </c>
      <c r="Q1707">
        <f t="shared" si="104"/>
        <v>103</v>
      </c>
      <c r="R1707">
        <f t="shared" si="105"/>
        <v>76.03</v>
      </c>
      <c r="S1707" s="15">
        <f t="shared" si="106"/>
        <v>42124.848414351851</v>
      </c>
      <c r="T1707" s="15">
        <f t="shared" si="107"/>
        <v>42154.848414351851</v>
      </c>
    </row>
    <row r="1708" spans="1:20" ht="60" hidden="1" x14ac:dyDescent="0.2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11" t="s">
        <v>8314</v>
      </c>
      <c r="P1708" t="s">
        <v>8315</v>
      </c>
      <c r="Q1708">
        <f t="shared" si="104"/>
        <v>103</v>
      </c>
      <c r="R1708">
        <f t="shared" si="105"/>
        <v>68.67</v>
      </c>
      <c r="S1708" s="15">
        <f t="shared" si="106"/>
        <v>42121.756921296299</v>
      </c>
      <c r="T1708" s="15">
        <f t="shared" si="107"/>
        <v>42156.208333333328</v>
      </c>
    </row>
    <row r="1709" spans="1:20" ht="60" hidden="1" x14ac:dyDescent="0.2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11" t="s">
        <v>8314</v>
      </c>
      <c r="P1709" t="s">
        <v>8315</v>
      </c>
      <c r="Q1709">
        <f t="shared" si="104"/>
        <v>103</v>
      </c>
      <c r="R1709">
        <f t="shared" si="105"/>
        <v>134.26</v>
      </c>
      <c r="S1709" s="15">
        <f t="shared" si="106"/>
        <v>42445.19430555556</v>
      </c>
      <c r="T1709" s="15">
        <f t="shared" si="107"/>
        <v>42489.19430555556</v>
      </c>
    </row>
    <row r="1710" spans="1:20" ht="60" hidden="1" x14ac:dyDescent="0.2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11" t="s">
        <v>8314</v>
      </c>
      <c r="P1710" t="s">
        <v>8315</v>
      </c>
      <c r="Q1710">
        <f t="shared" si="104"/>
        <v>103</v>
      </c>
      <c r="R1710">
        <f t="shared" si="105"/>
        <v>26.67</v>
      </c>
      <c r="S1710" s="15">
        <f t="shared" si="106"/>
        <v>42609.442465277782</v>
      </c>
      <c r="T1710" s="15">
        <f t="shared" si="107"/>
        <v>42639.442465277782</v>
      </c>
    </row>
    <row r="1711" spans="1:20" hidden="1" x14ac:dyDescent="0.2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11" t="s">
        <v>8314</v>
      </c>
      <c r="P1711" t="s">
        <v>8315</v>
      </c>
      <c r="Q1711">
        <f t="shared" si="104"/>
        <v>103</v>
      </c>
      <c r="R1711">
        <f t="shared" si="105"/>
        <v>173.7</v>
      </c>
      <c r="S1711" s="15">
        <f t="shared" si="106"/>
        <v>42681.35157407407</v>
      </c>
      <c r="T1711" s="15">
        <f t="shared" si="107"/>
        <v>42711.35157407407</v>
      </c>
    </row>
    <row r="1712" spans="1:20" ht="45" hidden="1" x14ac:dyDescent="0.2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11" t="s">
        <v>8314</v>
      </c>
      <c r="P1712" t="s">
        <v>8315</v>
      </c>
      <c r="Q1712">
        <f t="shared" si="104"/>
        <v>103</v>
      </c>
      <c r="R1712">
        <f t="shared" si="105"/>
        <v>63.57</v>
      </c>
      <c r="S1712" s="15">
        <f t="shared" si="106"/>
        <v>41932.311099537037</v>
      </c>
      <c r="T1712" s="15">
        <f t="shared" si="107"/>
        <v>41962.352766203709</v>
      </c>
    </row>
    <row r="1713" spans="1:20" ht="60" hidden="1" x14ac:dyDescent="0.2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11" t="s">
        <v>8314</v>
      </c>
      <c r="P1713" t="s">
        <v>8315</v>
      </c>
      <c r="Q1713">
        <f t="shared" si="104"/>
        <v>103</v>
      </c>
      <c r="R1713">
        <f t="shared" si="105"/>
        <v>297.02999999999997</v>
      </c>
      <c r="S1713" s="15">
        <f t="shared" si="106"/>
        <v>41884.617314814815</v>
      </c>
      <c r="T1713" s="15">
        <f t="shared" si="107"/>
        <v>41916.617314814815</v>
      </c>
    </row>
    <row r="1714" spans="1:20" ht="60" hidden="1" x14ac:dyDescent="0.2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11" t="s">
        <v>8314</v>
      </c>
      <c r="P1714" t="s">
        <v>8315</v>
      </c>
      <c r="Q1714">
        <f t="shared" si="104"/>
        <v>103</v>
      </c>
      <c r="R1714">
        <f t="shared" si="105"/>
        <v>40.29</v>
      </c>
      <c r="S1714" s="15">
        <f t="shared" si="106"/>
        <v>42038.720451388886</v>
      </c>
      <c r="T1714" s="15">
        <f t="shared" si="107"/>
        <v>42063.708333333328</v>
      </c>
    </row>
    <row r="1715" spans="1:20" ht="60" hidden="1" x14ac:dyDescent="0.2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11" t="s">
        <v>8314</v>
      </c>
      <c r="P1715" t="s">
        <v>8315</v>
      </c>
      <c r="Q1715">
        <f t="shared" si="104"/>
        <v>103</v>
      </c>
      <c r="R1715">
        <f t="shared" si="105"/>
        <v>59.65</v>
      </c>
      <c r="S1715" s="15">
        <f t="shared" si="106"/>
        <v>42294.429641203707</v>
      </c>
      <c r="T1715" s="15">
        <f t="shared" si="107"/>
        <v>42321.845138888893</v>
      </c>
    </row>
    <row r="1716" spans="1:20" ht="45" hidden="1" x14ac:dyDescent="0.2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11" t="s">
        <v>8314</v>
      </c>
      <c r="P1716" t="s">
        <v>8315</v>
      </c>
      <c r="Q1716">
        <f t="shared" si="104"/>
        <v>103</v>
      </c>
      <c r="R1716">
        <f t="shared" si="105"/>
        <v>90.68</v>
      </c>
      <c r="S1716" s="15">
        <f t="shared" si="106"/>
        <v>42612.918807870374</v>
      </c>
      <c r="T1716" s="15">
        <f t="shared" si="107"/>
        <v>42654.165972222225</v>
      </c>
    </row>
    <row r="1717" spans="1:20" ht="45" hidden="1" x14ac:dyDescent="0.2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11" t="s">
        <v>8314</v>
      </c>
      <c r="P1717" t="s">
        <v>8315</v>
      </c>
      <c r="Q1717">
        <f t="shared" si="104"/>
        <v>103</v>
      </c>
      <c r="R1717">
        <f t="shared" si="105"/>
        <v>57.22</v>
      </c>
      <c r="S1717" s="15">
        <f t="shared" si="106"/>
        <v>42200.625833333332</v>
      </c>
      <c r="T1717" s="15">
        <f t="shared" si="107"/>
        <v>42225.666666666672</v>
      </c>
    </row>
    <row r="1718" spans="1:20" ht="45" hidden="1" x14ac:dyDescent="0.2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11" t="s">
        <v>8314</v>
      </c>
      <c r="P1718" t="s">
        <v>8315</v>
      </c>
      <c r="Q1718">
        <f t="shared" si="104"/>
        <v>103</v>
      </c>
      <c r="R1718">
        <f t="shared" si="105"/>
        <v>66.959999999999994</v>
      </c>
      <c r="S1718" s="15">
        <f t="shared" si="106"/>
        <v>42125.772812499999</v>
      </c>
      <c r="T1718" s="15">
        <f t="shared" si="107"/>
        <v>42155.772812499999</v>
      </c>
    </row>
    <row r="1719" spans="1:20" ht="45" hidden="1" x14ac:dyDescent="0.2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11" t="s">
        <v>8314</v>
      </c>
      <c r="P1719" t="s">
        <v>8315</v>
      </c>
      <c r="Q1719">
        <f t="shared" si="104"/>
        <v>103</v>
      </c>
      <c r="R1719">
        <f t="shared" si="105"/>
        <v>44.85</v>
      </c>
      <c r="S1719" s="15">
        <f t="shared" si="106"/>
        <v>42248.640162037031</v>
      </c>
      <c r="T1719" s="15">
        <f t="shared" si="107"/>
        <v>42279.75</v>
      </c>
    </row>
    <row r="1720" spans="1:20" ht="45" hidden="1" x14ac:dyDescent="0.2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11" t="s">
        <v>8314</v>
      </c>
      <c r="P1720" t="s">
        <v>8315</v>
      </c>
      <c r="Q1720">
        <f t="shared" si="104"/>
        <v>103</v>
      </c>
      <c r="R1720">
        <f t="shared" si="105"/>
        <v>39.54</v>
      </c>
      <c r="S1720" s="15">
        <f t="shared" si="106"/>
        <v>41921.375532407408</v>
      </c>
      <c r="T1720" s="15">
        <f t="shared" si="107"/>
        <v>41951.417199074072</v>
      </c>
    </row>
    <row r="1721" spans="1:20" ht="30" hidden="1" x14ac:dyDescent="0.2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11" t="s">
        <v>8314</v>
      </c>
      <c r="P1721" t="s">
        <v>8315</v>
      </c>
      <c r="Q1721">
        <f t="shared" si="104"/>
        <v>103</v>
      </c>
      <c r="R1721">
        <f t="shared" si="105"/>
        <v>77.73</v>
      </c>
      <c r="S1721" s="15">
        <f t="shared" si="106"/>
        <v>42417.585532407407</v>
      </c>
      <c r="T1721" s="15">
        <f t="shared" si="107"/>
        <v>42432.249305555553</v>
      </c>
    </row>
    <row r="1722" spans="1:20" ht="60" hidden="1" x14ac:dyDescent="0.2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11" t="s">
        <v>8314</v>
      </c>
      <c r="P1722" t="s">
        <v>8315</v>
      </c>
      <c r="Q1722">
        <f t="shared" si="104"/>
        <v>103</v>
      </c>
      <c r="R1722">
        <f t="shared" si="105"/>
        <v>39.49</v>
      </c>
      <c r="S1722" s="15">
        <f t="shared" si="106"/>
        <v>42157.652511574073</v>
      </c>
      <c r="T1722" s="15">
        <f t="shared" si="107"/>
        <v>42187.652511574073</v>
      </c>
    </row>
    <row r="1723" spans="1:20" ht="60" hidden="1" x14ac:dyDescent="0.2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11" t="s">
        <v>8314</v>
      </c>
      <c r="P1723" t="s">
        <v>8315</v>
      </c>
      <c r="Q1723">
        <f t="shared" si="104"/>
        <v>103</v>
      </c>
      <c r="R1723">
        <f t="shared" si="105"/>
        <v>53.36</v>
      </c>
      <c r="S1723" s="15">
        <f t="shared" si="106"/>
        <v>42173.970127314817</v>
      </c>
      <c r="T1723" s="15">
        <f t="shared" si="107"/>
        <v>42203.970127314817</v>
      </c>
    </row>
    <row r="1724" spans="1:20" ht="45" hidden="1" x14ac:dyDescent="0.2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11" t="s">
        <v>8314</v>
      </c>
      <c r="P1724" t="s">
        <v>8315</v>
      </c>
      <c r="Q1724">
        <f t="shared" si="104"/>
        <v>103</v>
      </c>
      <c r="R1724">
        <f t="shared" si="105"/>
        <v>62.05</v>
      </c>
      <c r="S1724" s="15">
        <f t="shared" si="106"/>
        <v>41802.574282407404</v>
      </c>
      <c r="T1724" s="15">
        <f t="shared" si="107"/>
        <v>41823.165972222225</v>
      </c>
    </row>
    <row r="1725" spans="1:20" ht="45" hidden="1" x14ac:dyDescent="0.2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11" t="s">
        <v>8314</v>
      </c>
      <c r="P1725" t="s">
        <v>8315</v>
      </c>
      <c r="Q1725">
        <f t="shared" si="104"/>
        <v>103</v>
      </c>
      <c r="R1725">
        <f t="shared" si="105"/>
        <v>66.13</v>
      </c>
      <c r="S1725" s="15">
        <f t="shared" si="106"/>
        <v>42120.531226851846</v>
      </c>
      <c r="T1725" s="15">
        <f t="shared" si="107"/>
        <v>42155.531226851846</v>
      </c>
    </row>
    <row r="1726" spans="1:20" ht="60" hidden="1" x14ac:dyDescent="0.2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11" t="s">
        <v>8314</v>
      </c>
      <c r="P1726" t="s">
        <v>8315</v>
      </c>
      <c r="Q1726">
        <f t="shared" si="104"/>
        <v>103</v>
      </c>
      <c r="R1726">
        <f t="shared" si="105"/>
        <v>83.57</v>
      </c>
      <c r="S1726" s="15">
        <f t="shared" si="106"/>
        <v>41792.542986111112</v>
      </c>
      <c r="T1726" s="15">
        <f t="shared" si="107"/>
        <v>41813.75</v>
      </c>
    </row>
    <row r="1727" spans="1:20" ht="60" hidden="1" x14ac:dyDescent="0.2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11" t="s">
        <v>8314</v>
      </c>
      <c r="P1727" t="s">
        <v>8315</v>
      </c>
      <c r="Q1727">
        <f t="shared" si="104"/>
        <v>103</v>
      </c>
      <c r="R1727">
        <f t="shared" si="105"/>
        <v>132.96</v>
      </c>
      <c r="S1727" s="15">
        <f t="shared" si="106"/>
        <v>42036.995590277773</v>
      </c>
      <c r="T1727" s="15">
        <f t="shared" si="107"/>
        <v>42094.536111111112</v>
      </c>
    </row>
    <row r="1728" spans="1:20" ht="60" hidden="1" x14ac:dyDescent="0.2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11" t="s">
        <v>8314</v>
      </c>
      <c r="P1728" t="s">
        <v>8315</v>
      </c>
      <c r="Q1728">
        <f t="shared" si="104"/>
        <v>103</v>
      </c>
      <c r="R1728">
        <f t="shared" si="105"/>
        <v>49.55</v>
      </c>
      <c r="S1728" s="15">
        <f t="shared" si="106"/>
        <v>42465.491435185191</v>
      </c>
      <c r="T1728" s="15">
        <f t="shared" si="107"/>
        <v>42494.958333333328</v>
      </c>
    </row>
    <row r="1729" spans="1:20" ht="60" hidden="1" x14ac:dyDescent="0.2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11" t="s">
        <v>8314</v>
      </c>
      <c r="P1729" t="s">
        <v>8335</v>
      </c>
      <c r="Q1729">
        <f t="shared" si="104"/>
        <v>103</v>
      </c>
      <c r="R1729">
        <f t="shared" si="105"/>
        <v>172.23</v>
      </c>
      <c r="S1729" s="15">
        <f t="shared" si="106"/>
        <v>42128.824074074073</v>
      </c>
      <c r="T1729" s="15">
        <f t="shared" si="107"/>
        <v>42158</v>
      </c>
    </row>
    <row r="1730" spans="1:20" ht="45" hidden="1" x14ac:dyDescent="0.2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11" t="s">
        <v>8314</v>
      </c>
      <c r="P1730" t="s">
        <v>8335</v>
      </c>
      <c r="Q1730">
        <f t="shared" ref="Q1730:Q1793" si="108">ROUND(E1730/D1730*100,0)</f>
        <v>103</v>
      </c>
      <c r="R1730">
        <f t="shared" ref="R1730:R1793" si="109">IFERROR(ROUND(E1730/L1730,2),0)</f>
        <v>106.93</v>
      </c>
      <c r="S1730" s="15">
        <f t="shared" si="106"/>
        <v>41788.167187500003</v>
      </c>
      <c r="T1730" s="15">
        <f t="shared" si="107"/>
        <v>41823.167187500003</v>
      </c>
    </row>
    <row r="1731" spans="1:20" ht="60" hidden="1" x14ac:dyDescent="0.2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11" t="s">
        <v>8317</v>
      </c>
      <c r="P1731" t="s">
        <v>8331</v>
      </c>
      <c r="Q1731">
        <f t="shared" si="108"/>
        <v>102</v>
      </c>
      <c r="R1731">
        <f t="shared" si="109"/>
        <v>83.75</v>
      </c>
      <c r="S1731" s="15">
        <f t="shared" ref="S1731:S1794" si="110">(((J1731/60)/60)/24)+DATE(1970,1,1)</f>
        <v>42286.660891203705</v>
      </c>
      <c r="T1731" s="15">
        <f t="shared" ref="T1731:T1794" si="111">(((I1731/60)/60)/24)+DATE(1970,1,1)</f>
        <v>42316.702557870376</v>
      </c>
    </row>
    <row r="1732" spans="1:20" ht="60" hidden="1" x14ac:dyDescent="0.2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11" t="s">
        <v>8317</v>
      </c>
      <c r="P1732" t="s">
        <v>8331</v>
      </c>
      <c r="Q1732">
        <f t="shared" si="108"/>
        <v>102</v>
      </c>
      <c r="R1732">
        <f t="shared" si="109"/>
        <v>221.52</v>
      </c>
      <c r="S1732" s="15">
        <f t="shared" si="110"/>
        <v>42089.83289351852</v>
      </c>
      <c r="T1732" s="15">
        <f t="shared" si="111"/>
        <v>42119.83289351852</v>
      </c>
    </row>
    <row r="1733" spans="1:20" ht="60" hidden="1" x14ac:dyDescent="0.2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11" t="s">
        <v>8317</v>
      </c>
      <c r="P1733" t="s">
        <v>8318</v>
      </c>
      <c r="Q1733">
        <f t="shared" si="108"/>
        <v>102</v>
      </c>
      <c r="R1733">
        <f t="shared" si="109"/>
        <v>111.38</v>
      </c>
      <c r="S1733" s="15">
        <f t="shared" si="110"/>
        <v>40635.982488425929</v>
      </c>
      <c r="T1733" s="15">
        <f t="shared" si="111"/>
        <v>40657.982488425929</v>
      </c>
    </row>
    <row r="1734" spans="1:20" ht="60" hidden="1" x14ac:dyDescent="0.2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11" t="s">
        <v>8317</v>
      </c>
      <c r="P1734" t="s">
        <v>8329</v>
      </c>
      <c r="Q1734">
        <f t="shared" si="108"/>
        <v>102</v>
      </c>
      <c r="R1734">
        <f t="shared" si="109"/>
        <v>154.41999999999999</v>
      </c>
      <c r="S1734" s="15">
        <f t="shared" si="110"/>
        <v>40812.803229166668</v>
      </c>
      <c r="T1734" s="15">
        <f t="shared" si="111"/>
        <v>40845.165972222225</v>
      </c>
    </row>
    <row r="1735" spans="1:20" ht="60" hidden="1" x14ac:dyDescent="0.2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11" t="s">
        <v>8317</v>
      </c>
      <c r="P1735" t="s">
        <v>8329</v>
      </c>
      <c r="Q1735">
        <f t="shared" si="108"/>
        <v>102</v>
      </c>
      <c r="R1735">
        <f t="shared" si="109"/>
        <v>85.34</v>
      </c>
      <c r="S1735" s="15">
        <f t="shared" si="110"/>
        <v>40626.959930555553</v>
      </c>
      <c r="T1735" s="15">
        <f t="shared" si="111"/>
        <v>40657.959930555553</v>
      </c>
    </row>
    <row r="1736" spans="1:20" ht="45" hidden="1" x14ac:dyDescent="0.2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11" t="s">
        <v>8317</v>
      </c>
      <c r="P1736" t="s">
        <v>8329</v>
      </c>
      <c r="Q1736">
        <f t="shared" si="108"/>
        <v>102</v>
      </c>
      <c r="R1736">
        <f t="shared" si="109"/>
        <v>105.32</v>
      </c>
      <c r="S1736" s="15">
        <f t="shared" si="110"/>
        <v>42184.626250000001</v>
      </c>
      <c r="T1736" s="15">
        <f t="shared" si="111"/>
        <v>42217.626250000001</v>
      </c>
    </row>
    <row r="1737" spans="1:20" ht="60" hidden="1" x14ac:dyDescent="0.2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1" t="s">
        <v>8317</v>
      </c>
      <c r="P1737" t="s">
        <v>8329</v>
      </c>
      <c r="Q1737">
        <f t="shared" si="108"/>
        <v>102</v>
      </c>
      <c r="R1737">
        <f t="shared" si="109"/>
        <v>104.82</v>
      </c>
      <c r="S1737" s="15">
        <f t="shared" si="110"/>
        <v>41379.515775462962</v>
      </c>
      <c r="T1737" s="15">
        <f t="shared" si="111"/>
        <v>41411.165972222225</v>
      </c>
    </row>
    <row r="1738" spans="1:20" ht="60" hidden="1" x14ac:dyDescent="0.2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11" t="s">
        <v>8317</v>
      </c>
      <c r="P1738" t="s">
        <v>8329</v>
      </c>
      <c r="Q1738">
        <f t="shared" si="108"/>
        <v>102</v>
      </c>
      <c r="R1738">
        <f t="shared" si="109"/>
        <v>58.41</v>
      </c>
      <c r="S1738" s="15">
        <f t="shared" si="110"/>
        <v>41926.73778935185</v>
      </c>
      <c r="T1738" s="15">
        <f t="shared" si="111"/>
        <v>41957.125</v>
      </c>
    </row>
    <row r="1739" spans="1:20" ht="60" hidden="1" x14ac:dyDescent="0.2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11" t="s">
        <v>8317</v>
      </c>
      <c r="P1739" t="s">
        <v>8329</v>
      </c>
      <c r="Q1739">
        <f t="shared" si="108"/>
        <v>102</v>
      </c>
      <c r="R1739">
        <f t="shared" si="109"/>
        <v>119.99</v>
      </c>
      <c r="S1739" s="15">
        <f t="shared" si="110"/>
        <v>42111.970995370371</v>
      </c>
      <c r="T1739" s="15">
        <f t="shared" si="111"/>
        <v>42156.097222222219</v>
      </c>
    </row>
    <row r="1740" spans="1:20" ht="45" hidden="1" x14ac:dyDescent="0.2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11" t="s">
        <v>8317</v>
      </c>
      <c r="P1740" t="s">
        <v>8329</v>
      </c>
      <c r="Q1740">
        <f t="shared" si="108"/>
        <v>102</v>
      </c>
      <c r="R1740">
        <f t="shared" si="109"/>
        <v>92.32</v>
      </c>
      <c r="S1740" s="15">
        <f t="shared" si="110"/>
        <v>40806.870949074073</v>
      </c>
      <c r="T1740" s="15">
        <f t="shared" si="111"/>
        <v>40866.912615740745</v>
      </c>
    </row>
    <row r="1741" spans="1:20" ht="60" hidden="1" x14ac:dyDescent="0.2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11" t="s">
        <v>8317</v>
      </c>
      <c r="P1741" t="s">
        <v>8329</v>
      </c>
      <c r="Q1741">
        <f t="shared" si="108"/>
        <v>102</v>
      </c>
      <c r="R1741">
        <f t="shared" si="109"/>
        <v>68.099999999999994</v>
      </c>
      <c r="S1741" s="15">
        <f t="shared" si="110"/>
        <v>41904.851875</v>
      </c>
      <c r="T1741" s="15">
        <f t="shared" si="111"/>
        <v>41929.5</v>
      </c>
    </row>
    <row r="1742" spans="1:20" ht="60" hidden="1" x14ac:dyDescent="0.2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11" t="s">
        <v>8314</v>
      </c>
      <c r="P1742" t="s">
        <v>8315</v>
      </c>
      <c r="Q1742">
        <f t="shared" si="108"/>
        <v>102</v>
      </c>
      <c r="R1742">
        <f t="shared" si="109"/>
        <v>150.15</v>
      </c>
      <c r="S1742" s="15">
        <f t="shared" si="110"/>
        <v>42318.702094907407</v>
      </c>
      <c r="T1742" s="15">
        <f t="shared" si="111"/>
        <v>42348.702094907407</v>
      </c>
    </row>
    <row r="1743" spans="1:20" ht="30" hidden="1" x14ac:dyDescent="0.2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11" t="s">
        <v>8320</v>
      </c>
      <c r="P1743" t="s">
        <v>8330</v>
      </c>
      <c r="Q1743">
        <f t="shared" si="108"/>
        <v>102</v>
      </c>
      <c r="R1743">
        <f t="shared" si="109"/>
        <v>141.41999999999999</v>
      </c>
      <c r="S1743" s="15">
        <f t="shared" si="110"/>
        <v>41401.648217592592</v>
      </c>
      <c r="T1743" s="15">
        <f t="shared" si="111"/>
        <v>41436.648217592592</v>
      </c>
    </row>
    <row r="1744" spans="1:20" ht="45" hidden="1" x14ac:dyDescent="0.2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11" t="s">
        <v>8320</v>
      </c>
      <c r="P1744" t="s">
        <v>8330</v>
      </c>
      <c r="Q1744">
        <f t="shared" si="108"/>
        <v>102</v>
      </c>
      <c r="R1744">
        <f t="shared" si="109"/>
        <v>82.52</v>
      </c>
      <c r="S1744" s="15">
        <f t="shared" si="110"/>
        <v>41226.95721064815</v>
      </c>
      <c r="T1744" s="15">
        <f t="shared" si="111"/>
        <v>41256.95721064815</v>
      </c>
    </row>
    <row r="1745" spans="1:20" ht="45" hidden="1" x14ac:dyDescent="0.2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11" t="s">
        <v>8320</v>
      </c>
      <c r="P1745" t="s">
        <v>8330</v>
      </c>
      <c r="Q1745">
        <f t="shared" si="108"/>
        <v>102</v>
      </c>
      <c r="R1745">
        <f t="shared" si="109"/>
        <v>37.47</v>
      </c>
      <c r="S1745" s="15">
        <f t="shared" si="110"/>
        <v>41383.605057870373</v>
      </c>
      <c r="T1745" s="15">
        <f t="shared" si="111"/>
        <v>41414.02847222222</v>
      </c>
    </row>
    <row r="1746" spans="1:20" ht="45" hidden="1" x14ac:dyDescent="0.2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11" t="s">
        <v>8320</v>
      </c>
      <c r="P1746" t="s">
        <v>8330</v>
      </c>
      <c r="Q1746">
        <f t="shared" si="108"/>
        <v>102</v>
      </c>
      <c r="R1746">
        <f t="shared" si="109"/>
        <v>134.21</v>
      </c>
      <c r="S1746" s="15">
        <f t="shared" si="110"/>
        <v>40429.836435185185</v>
      </c>
      <c r="T1746" s="15">
        <f t="shared" si="111"/>
        <v>40459.836435185185</v>
      </c>
    </row>
    <row r="1747" spans="1:20" ht="45" hidden="1" x14ac:dyDescent="0.2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11" t="s">
        <v>8320</v>
      </c>
      <c r="P1747" t="s">
        <v>8330</v>
      </c>
      <c r="Q1747">
        <f t="shared" si="108"/>
        <v>102</v>
      </c>
      <c r="R1747">
        <f t="shared" si="109"/>
        <v>51.47</v>
      </c>
      <c r="S1747" s="15">
        <f t="shared" si="110"/>
        <v>41789.330312500002</v>
      </c>
      <c r="T1747" s="15">
        <f t="shared" si="111"/>
        <v>41829.330312500002</v>
      </c>
    </row>
    <row r="1748" spans="1:20" hidden="1" x14ac:dyDescent="0.2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11" t="s">
        <v>8311</v>
      </c>
      <c r="P1748" t="s">
        <v>8312</v>
      </c>
      <c r="Q1748">
        <f t="shared" si="108"/>
        <v>102</v>
      </c>
      <c r="R1748">
        <f t="shared" si="109"/>
        <v>148.78</v>
      </c>
      <c r="S1748" s="15">
        <f t="shared" si="110"/>
        <v>41718.878182870372</v>
      </c>
      <c r="T1748" s="15">
        <f t="shared" si="111"/>
        <v>41748.878182870372</v>
      </c>
    </row>
    <row r="1749" spans="1:20" ht="60" hidden="1" x14ac:dyDescent="0.2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11" t="s">
        <v>8311</v>
      </c>
      <c r="P1749" t="s">
        <v>8324</v>
      </c>
      <c r="Q1749">
        <f t="shared" si="108"/>
        <v>102</v>
      </c>
      <c r="R1749">
        <f t="shared" si="109"/>
        <v>48.62</v>
      </c>
      <c r="S1749" s="15">
        <f t="shared" si="110"/>
        <v>42119.822476851856</v>
      </c>
      <c r="T1749" s="15">
        <f t="shared" si="111"/>
        <v>42142.208333333328</v>
      </c>
    </row>
    <row r="1750" spans="1:20" ht="60" hidden="1" x14ac:dyDescent="0.2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11" t="s">
        <v>8322</v>
      </c>
      <c r="P1750" t="s">
        <v>8323</v>
      </c>
      <c r="Q1750">
        <f t="shared" si="108"/>
        <v>102</v>
      </c>
      <c r="R1750">
        <f t="shared" si="109"/>
        <v>55.37</v>
      </c>
      <c r="S1750" s="15">
        <f t="shared" si="110"/>
        <v>42536.60701388889</v>
      </c>
      <c r="T1750" s="15">
        <f t="shared" si="111"/>
        <v>42566.60701388889</v>
      </c>
    </row>
    <row r="1751" spans="1:20" ht="45" hidden="1" x14ac:dyDescent="0.2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11" t="s">
        <v>8322</v>
      </c>
      <c r="P1751" t="s">
        <v>8323</v>
      </c>
      <c r="Q1751">
        <f t="shared" si="108"/>
        <v>102</v>
      </c>
      <c r="R1751">
        <f t="shared" si="109"/>
        <v>165.35</v>
      </c>
      <c r="S1751" s="15">
        <f t="shared" si="110"/>
        <v>42125.614895833336</v>
      </c>
      <c r="T1751" s="15">
        <f t="shared" si="111"/>
        <v>42155.614895833336</v>
      </c>
    </row>
    <row r="1752" spans="1:20" ht="60" hidden="1" x14ac:dyDescent="0.2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11" t="s">
        <v>8322</v>
      </c>
      <c r="P1752" t="s">
        <v>8323</v>
      </c>
      <c r="Q1752">
        <f t="shared" si="108"/>
        <v>102</v>
      </c>
      <c r="R1752">
        <f t="shared" si="109"/>
        <v>61.53</v>
      </c>
      <c r="S1752" s="15">
        <f t="shared" si="110"/>
        <v>42731.755787037036</v>
      </c>
      <c r="T1752" s="15">
        <f t="shared" si="111"/>
        <v>42766.755787037036</v>
      </c>
    </row>
    <row r="1753" spans="1:20" ht="45" hidden="1" x14ac:dyDescent="0.2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11" t="s">
        <v>8311</v>
      </c>
      <c r="P1753" t="s">
        <v>8312</v>
      </c>
      <c r="Q1753">
        <f t="shared" si="108"/>
        <v>102</v>
      </c>
      <c r="R1753">
        <f t="shared" si="109"/>
        <v>82.54</v>
      </c>
      <c r="S1753" s="15">
        <f t="shared" si="110"/>
        <v>40751.814432870371</v>
      </c>
      <c r="T1753" s="15">
        <f t="shared" si="111"/>
        <v>40811.814432870371</v>
      </c>
    </row>
    <row r="1754" spans="1:20" ht="60" hidden="1" x14ac:dyDescent="0.2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11" t="s">
        <v>8311</v>
      </c>
      <c r="P1754" t="s">
        <v>8312</v>
      </c>
      <c r="Q1754">
        <f t="shared" si="108"/>
        <v>102</v>
      </c>
      <c r="R1754">
        <f t="shared" si="109"/>
        <v>140.86000000000001</v>
      </c>
      <c r="S1754" s="15">
        <f t="shared" si="110"/>
        <v>41449.585162037038</v>
      </c>
      <c r="T1754" s="15">
        <f t="shared" si="111"/>
        <v>41479.585162037038</v>
      </c>
    </row>
    <row r="1755" spans="1:20" ht="60" hidden="1" x14ac:dyDescent="0.2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11" t="s">
        <v>8311</v>
      </c>
      <c r="P1755" t="s">
        <v>8312</v>
      </c>
      <c r="Q1755">
        <f t="shared" si="108"/>
        <v>102</v>
      </c>
      <c r="R1755">
        <f t="shared" si="109"/>
        <v>246.29</v>
      </c>
      <c r="S1755" s="15">
        <f t="shared" si="110"/>
        <v>41561.683553240742</v>
      </c>
      <c r="T1755" s="15">
        <f t="shared" si="111"/>
        <v>41591.725219907406</v>
      </c>
    </row>
    <row r="1756" spans="1:20" ht="60" hidden="1" x14ac:dyDescent="0.2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11" t="s">
        <v>8314</v>
      </c>
      <c r="P1756" t="s">
        <v>8315</v>
      </c>
      <c r="Q1756">
        <f t="shared" si="108"/>
        <v>102</v>
      </c>
      <c r="R1756">
        <f t="shared" si="109"/>
        <v>32.270000000000003</v>
      </c>
      <c r="S1756" s="15">
        <f t="shared" si="110"/>
        <v>42160.583043981482</v>
      </c>
      <c r="T1756" s="15">
        <f t="shared" si="111"/>
        <v>42175.583043981482</v>
      </c>
    </row>
    <row r="1757" spans="1:20" ht="60" hidden="1" x14ac:dyDescent="0.2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11" t="s">
        <v>8314</v>
      </c>
      <c r="P1757" t="s">
        <v>8315</v>
      </c>
      <c r="Q1757">
        <f t="shared" si="108"/>
        <v>102</v>
      </c>
      <c r="R1757">
        <f t="shared" si="109"/>
        <v>127.79</v>
      </c>
      <c r="S1757" s="15">
        <f t="shared" si="110"/>
        <v>42292.701053240744</v>
      </c>
      <c r="T1757" s="15">
        <f t="shared" si="111"/>
        <v>42322.742719907401</v>
      </c>
    </row>
    <row r="1758" spans="1:20" ht="60" hidden="1" x14ac:dyDescent="0.2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11" t="s">
        <v>8314</v>
      </c>
      <c r="P1758" t="s">
        <v>8315</v>
      </c>
      <c r="Q1758">
        <f t="shared" si="108"/>
        <v>102</v>
      </c>
      <c r="R1758">
        <f t="shared" si="109"/>
        <v>39.83</v>
      </c>
      <c r="S1758" s="15">
        <f t="shared" si="110"/>
        <v>42184.572881944448</v>
      </c>
      <c r="T1758" s="15">
        <f t="shared" si="111"/>
        <v>42214.708333333328</v>
      </c>
    </row>
    <row r="1759" spans="1:20" ht="60" x14ac:dyDescent="0.2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11" t="s">
        <v>8307</v>
      </c>
      <c r="P1759" t="s">
        <v>8313</v>
      </c>
      <c r="Q1759">
        <f t="shared" si="108"/>
        <v>102</v>
      </c>
      <c r="R1759">
        <f t="shared" si="109"/>
        <v>158.36000000000001</v>
      </c>
      <c r="S1759" s="15">
        <f t="shared" si="110"/>
        <v>42542.526423611111</v>
      </c>
      <c r="T1759" s="15">
        <f t="shared" si="111"/>
        <v>42601.165972222225</v>
      </c>
    </row>
    <row r="1760" spans="1:20" ht="60" hidden="1" x14ac:dyDescent="0.2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11" t="s">
        <v>8320</v>
      </c>
      <c r="P1760" t="s">
        <v>8330</v>
      </c>
      <c r="Q1760">
        <f t="shared" si="108"/>
        <v>102</v>
      </c>
      <c r="R1760">
        <f t="shared" si="109"/>
        <v>82.42</v>
      </c>
      <c r="S1760" s="15">
        <f t="shared" si="110"/>
        <v>42040.638020833328</v>
      </c>
      <c r="T1760" s="15">
        <f t="shared" si="111"/>
        <v>42070.638020833328</v>
      </c>
    </row>
    <row r="1761" spans="1:20" ht="60" hidden="1" x14ac:dyDescent="0.2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11" t="s">
        <v>8320</v>
      </c>
      <c r="P1761" t="s">
        <v>8330</v>
      </c>
      <c r="Q1761">
        <f t="shared" si="108"/>
        <v>102</v>
      </c>
      <c r="R1761">
        <f t="shared" si="109"/>
        <v>230.19</v>
      </c>
      <c r="S1761" s="15">
        <f t="shared" si="110"/>
        <v>41963.506168981476</v>
      </c>
      <c r="T1761" s="15">
        <f t="shared" si="111"/>
        <v>41991.506168981476</v>
      </c>
    </row>
    <row r="1762" spans="1:20" ht="30" hidden="1" x14ac:dyDescent="0.2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11" t="s">
        <v>8311</v>
      </c>
      <c r="P1762" t="s">
        <v>8312</v>
      </c>
      <c r="Q1762">
        <f t="shared" si="108"/>
        <v>102</v>
      </c>
      <c r="R1762">
        <f t="shared" si="109"/>
        <v>196.83</v>
      </c>
      <c r="S1762" s="15">
        <f t="shared" si="110"/>
        <v>42553.681979166664</v>
      </c>
      <c r="T1762" s="15">
        <f t="shared" si="111"/>
        <v>42583.681979166664</v>
      </c>
    </row>
    <row r="1763" spans="1:20" ht="60" hidden="1" x14ac:dyDescent="0.2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11" t="s">
        <v>8320</v>
      </c>
      <c r="P1763" t="s">
        <v>8321</v>
      </c>
      <c r="Q1763">
        <f t="shared" si="108"/>
        <v>102</v>
      </c>
      <c r="R1763">
        <f t="shared" si="109"/>
        <v>33.19</v>
      </c>
      <c r="S1763" s="15">
        <f t="shared" si="110"/>
        <v>40646.014456018522</v>
      </c>
      <c r="T1763" s="15">
        <f t="shared" si="111"/>
        <v>40706.014456018522</v>
      </c>
    </row>
    <row r="1764" spans="1:20" ht="60" hidden="1" x14ac:dyDescent="0.2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11" t="s">
        <v>8311</v>
      </c>
      <c r="P1764" t="s">
        <v>8312</v>
      </c>
      <c r="Q1764">
        <f t="shared" si="108"/>
        <v>102</v>
      </c>
      <c r="R1764">
        <f t="shared" si="109"/>
        <v>39.04</v>
      </c>
      <c r="S1764" s="15">
        <f t="shared" si="110"/>
        <v>41082.069467592592</v>
      </c>
      <c r="T1764" s="15">
        <f t="shared" si="111"/>
        <v>41112.069467592592</v>
      </c>
    </row>
    <row r="1765" spans="1:20" ht="45" hidden="1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1" t="s">
        <v>8311</v>
      </c>
      <c r="P1765" t="s">
        <v>8312</v>
      </c>
      <c r="Q1765">
        <f t="shared" si="108"/>
        <v>102</v>
      </c>
      <c r="R1765">
        <f t="shared" si="109"/>
        <v>107.98</v>
      </c>
      <c r="S1765" s="15">
        <f t="shared" si="110"/>
        <v>41950.29483796296</v>
      </c>
      <c r="T1765" s="15">
        <f t="shared" si="111"/>
        <v>41990.332638888889</v>
      </c>
    </row>
    <row r="1766" spans="1:20" ht="60" hidden="1" x14ac:dyDescent="0.2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11" t="s">
        <v>8311</v>
      </c>
      <c r="P1766" t="s">
        <v>8312</v>
      </c>
      <c r="Q1766">
        <f t="shared" si="108"/>
        <v>102</v>
      </c>
      <c r="R1766">
        <f t="shared" si="109"/>
        <v>86.49</v>
      </c>
      <c r="S1766" s="15">
        <f t="shared" si="110"/>
        <v>40750.340902777774</v>
      </c>
      <c r="T1766" s="15">
        <f t="shared" si="111"/>
        <v>40810.340902777774</v>
      </c>
    </row>
    <row r="1767" spans="1:20" ht="60" hidden="1" x14ac:dyDescent="0.2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11" t="s">
        <v>8322</v>
      </c>
      <c r="P1767" t="s">
        <v>8323</v>
      </c>
      <c r="Q1767">
        <f t="shared" si="108"/>
        <v>102</v>
      </c>
      <c r="R1767">
        <f t="shared" si="109"/>
        <v>103.64</v>
      </c>
      <c r="S1767" s="15">
        <f t="shared" si="110"/>
        <v>42636.868518518517</v>
      </c>
      <c r="T1767" s="15">
        <f t="shared" si="111"/>
        <v>42666.868518518517</v>
      </c>
    </row>
    <row r="1768" spans="1:20" ht="45" hidden="1" x14ac:dyDescent="0.2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11" t="s">
        <v>8311</v>
      </c>
      <c r="P1768" t="s">
        <v>8312</v>
      </c>
      <c r="Q1768">
        <f t="shared" si="108"/>
        <v>102</v>
      </c>
      <c r="R1768">
        <f t="shared" si="109"/>
        <v>67.39</v>
      </c>
      <c r="S1768" s="15">
        <f t="shared" si="110"/>
        <v>41664.684108796297</v>
      </c>
      <c r="T1768" s="15">
        <f t="shared" si="111"/>
        <v>41694.684108796297</v>
      </c>
    </row>
    <row r="1769" spans="1:20" ht="30" hidden="1" x14ac:dyDescent="0.2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11" t="s">
        <v>8311</v>
      </c>
      <c r="P1769" t="s">
        <v>8312</v>
      </c>
      <c r="Q1769">
        <f t="shared" si="108"/>
        <v>102</v>
      </c>
      <c r="R1769">
        <f t="shared" si="109"/>
        <v>50.88</v>
      </c>
      <c r="S1769" s="15">
        <f t="shared" si="110"/>
        <v>41745.84542824074</v>
      </c>
      <c r="T1769" s="15">
        <f t="shared" si="111"/>
        <v>41779.207638888889</v>
      </c>
    </row>
    <row r="1770" spans="1:20" ht="60" hidden="1" x14ac:dyDescent="0.2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11" t="s">
        <v>8311</v>
      </c>
      <c r="P1770" t="s">
        <v>8312</v>
      </c>
      <c r="Q1770">
        <f t="shared" si="108"/>
        <v>102</v>
      </c>
      <c r="R1770">
        <f t="shared" si="109"/>
        <v>51.04</v>
      </c>
      <c r="S1770" s="15">
        <f t="shared" si="110"/>
        <v>41800.959490740745</v>
      </c>
      <c r="T1770" s="15">
        <f t="shared" si="111"/>
        <v>41830.959490740745</v>
      </c>
    </row>
    <row r="1771" spans="1:20" ht="60" hidden="1" x14ac:dyDescent="0.2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11" t="s">
        <v>8311</v>
      </c>
      <c r="P1771" t="s">
        <v>8312</v>
      </c>
      <c r="Q1771">
        <f t="shared" si="108"/>
        <v>102</v>
      </c>
      <c r="R1771">
        <f t="shared" si="109"/>
        <v>58.21</v>
      </c>
      <c r="S1771" s="15">
        <f t="shared" si="110"/>
        <v>41177.060381944444</v>
      </c>
      <c r="T1771" s="15">
        <f t="shared" si="111"/>
        <v>41227.102048611108</v>
      </c>
    </row>
    <row r="1772" spans="1:20" ht="45" hidden="1" x14ac:dyDescent="0.2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11" t="s">
        <v>8311</v>
      </c>
      <c r="P1772" t="s">
        <v>8312</v>
      </c>
      <c r="Q1772">
        <f t="shared" si="108"/>
        <v>102</v>
      </c>
      <c r="R1772">
        <f t="shared" si="109"/>
        <v>88.04</v>
      </c>
      <c r="S1772" s="15">
        <f t="shared" si="110"/>
        <v>41388.021261574075</v>
      </c>
      <c r="T1772" s="15">
        <f t="shared" si="111"/>
        <v>41418.021261574075</v>
      </c>
    </row>
    <row r="1773" spans="1:20" ht="45" hidden="1" x14ac:dyDescent="0.2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11" t="s">
        <v>8311</v>
      </c>
      <c r="P1773" t="s">
        <v>8328</v>
      </c>
      <c r="Q1773">
        <f t="shared" si="108"/>
        <v>102</v>
      </c>
      <c r="R1773">
        <f t="shared" si="109"/>
        <v>42.24</v>
      </c>
      <c r="S1773" s="15">
        <f t="shared" si="110"/>
        <v>41925.906689814816</v>
      </c>
      <c r="T1773" s="15">
        <f t="shared" si="111"/>
        <v>41955.94835648148</v>
      </c>
    </row>
    <row r="1774" spans="1:20" ht="60" hidden="1" x14ac:dyDescent="0.2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11" t="s">
        <v>8311</v>
      </c>
      <c r="P1774" t="s">
        <v>8328</v>
      </c>
      <c r="Q1774">
        <f t="shared" si="108"/>
        <v>102</v>
      </c>
      <c r="R1774">
        <f t="shared" si="109"/>
        <v>196.34</v>
      </c>
      <c r="S1774" s="15">
        <f t="shared" si="110"/>
        <v>42267.746782407412</v>
      </c>
      <c r="T1774" s="15">
        <f t="shared" si="111"/>
        <v>42297.746782407412</v>
      </c>
    </row>
    <row r="1775" spans="1:20" ht="60" hidden="1" x14ac:dyDescent="0.2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11" t="s">
        <v>8311</v>
      </c>
      <c r="P1775" t="s">
        <v>8328</v>
      </c>
      <c r="Q1775">
        <f t="shared" si="108"/>
        <v>102</v>
      </c>
      <c r="R1775">
        <f t="shared" si="109"/>
        <v>35.549999999999997</v>
      </c>
      <c r="S1775" s="15">
        <f t="shared" si="110"/>
        <v>41680.583402777782</v>
      </c>
      <c r="T1775" s="15">
        <f t="shared" si="111"/>
        <v>41702.875</v>
      </c>
    </row>
    <row r="1776" spans="1:20" ht="60" hidden="1" x14ac:dyDescent="0.2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11" t="s">
        <v>8307</v>
      </c>
      <c r="P1776" t="s">
        <v>8308</v>
      </c>
      <c r="Q1776">
        <f t="shared" si="108"/>
        <v>102</v>
      </c>
      <c r="R1776">
        <f t="shared" si="109"/>
        <v>147.68</v>
      </c>
      <c r="S1776" s="15">
        <f t="shared" si="110"/>
        <v>42199.365844907406</v>
      </c>
      <c r="T1776" s="15">
        <f t="shared" si="111"/>
        <v>42229.365844907406</v>
      </c>
    </row>
    <row r="1777" spans="1:20" ht="45" hidden="1" x14ac:dyDescent="0.2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11" t="s">
        <v>8311</v>
      </c>
      <c r="P1777" t="s">
        <v>8328</v>
      </c>
      <c r="Q1777">
        <f t="shared" si="108"/>
        <v>102</v>
      </c>
      <c r="R1777">
        <f t="shared" si="109"/>
        <v>66.83</v>
      </c>
      <c r="S1777" s="15">
        <f t="shared" si="110"/>
        <v>41205.854537037041</v>
      </c>
      <c r="T1777" s="15">
        <f t="shared" si="111"/>
        <v>41265.896203703705</v>
      </c>
    </row>
    <row r="1778" spans="1:20" ht="45" hidden="1" x14ac:dyDescent="0.2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11" t="s">
        <v>8311</v>
      </c>
      <c r="P1778" t="s">
        <v>8328</v>
      </c>
      <c r="Q1778">
        <f t="shared" si="108"/>
        <v>102</v>
      </c>
      <c r="R1778">
        <f t="shared" si="109"/>
        <v>43.57</v>
      </c>
      <c r="S1778" s="15">
        <f t="shared" si="110"/>
        <v>41192.758506944447</v>
      </c>
      <c r="T1778" s="15">
        <f t="shared" si="111"/>
        <v>41208.165972222225</v>
      </c>
    </row>
    <row r="1779" spans="1:20" ht="60" hidden="1" x14ac:dyDescent="0.2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11" t="s">
        <v>8311</v>
      </c>
      <c r="P1779" t="s">
        <v>8324</v>
      </c>
      <c r="Q1779">
        <f t="shared" si="108"/>
        <v>102</v>
      </c>
      <c r="R1779">
        <f t="shared" si="109"/>
        <v>42.33</v>
      </c>
      <c r="S1779" s="15">
        <f t="shared" si="110"/>
        <v>40946.882245370369</v>
      </c>
      <c r="T1779" s="15">
        <f t="shared" si="111"/>
        <v>41006.166666666664</v>
      </c>
    </row>
    <row r="1780" spans="1:20" ht="45" hidden="1" x14ac:dyDescent="0.2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11" t="s">
        <v>8311</v>
      </c>
      <c r="P1780" t="s">
        <v>8324</v>
      </c>
      <c r="Q1780">
        <f t="shared" si="108"/>
        <v>102</v>
      </c>
      <c r="R1780">
        <f t="shared" si="109"/>
        <v>53.42</v>
      </c>
      <c r="S1780" s="15">
        <f t="shared" si="110"/>
        <v>42205.718888888892</v>
      </c>
      <c r="T1780" s="15">
        <f t="shared" si="111"/>
        <v>42235.718888888892</v>
      </c>
    </row>
    <row r="1781" spans="1:20" ht="60" hidden="1" x14ac:dyDescent="0.2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11" t="s">
        <v>8325</v>
      </c>
      <c r="P1781" t="s">
        <v>8326</v>
      </c>
      <c r="Q1781">
        <f t="shared" si="108"/>
        <v>102</v>
      </c>
      <c r="R1781">
        <f t="shared" si="109"/>
        <v>219.93</v>
      </c>
      <c r="S1781" s="15">
        <f t="shared" si="110"/>
        <v>42332.89980324074</v>
      </c>
      <c r="T1781" s="15">
        <f t="shared" si="111"/>
        <v>42363</v>
      </c>
    </row>
    <row r="1782" spans="1:20" ht="45" hidden="1" x14ac:dyDescent="0.2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11" t="s">
        <v>8325</v>
      </c>
      <c r="P1782" t="s">
        <v>8326</v>
      </c>
      <c r="Q1782">
        <f t="shared" si="108"/>
        <v>102</v>
      </c>
      <c r="R1782">
        <f t="shared" si="109"/>
        <v>60.87</v>
      </c>
      <c r="S1782" s="15">
        <f t="shared" si="110"/>
        <v>41918.670115740737</v>
      </c>
      <c r="T1782" s="15">
        <f t="shared" si="111"/>
        <v>41948.731944444444</v>
      </c>
    </row>
    <row r="1783" spans="1:20" ht="60" hidden="1" x14ac:dyDescent="0.2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11" t="s">
        <v>8325</v>
      </c>
      <c r="P1783" t="s">
        <v>8326</v>
      </c>
      <c r="Q1783">
        <f t="shared" si="108"/>
        <v>102</v>
      </c>
      <c r="R1783">
        <f t="shared" si="109"/>
        <v>115.69</v>
      </c>
      <c r="S1783" s="15">
        <f t="shared" si="110"/>
        <v>41771.572256944448</v>
      </c>
      <c r="T1783" s="15">
        <f t="shared" si="111"/>
        <v>41801.572256944448</v>
      </c>
    </row>
    <row r="1784" spans="1:20" ht="60" hidden="1" x14ac:dyDescent="0.2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11" t="s">
        <v>8325</v>
      </c>
      <c r="P1784" t="s">
        <v>8326</v>
      </c>
      <c r="Q1784">
        <f t="shared" si="108"/>
        <v>102</v>
      </c>
      <c r="R1784">
        <f t="shared" si="109"/>
        <v>149.31</v>
      </c>
      <c r="S1784" s="15">
        <f t="shared" si="110"/>
        <v>41902.07240740741</v>
      </c>
      <c r="T1784" s="15">
        <f t="shared" si="111"/>
        <v>41940.132638888892</v>
      </c>
    </row>
    <row r="1785" spans="1:20" ht="45" hidden="1" x14ac:dyDescent="0.2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11" t="s">
        <v>8325</v>
      </c>
      <c r="P1785" t="s">
        <v>8326</v>
      </c>
      <c r="Q1785">
        <f t="shared" si="108"/>
        <v>102</v>
      </c>
      <c r="R1785">
        <f t="shared" si="109"/>
        <v>189.76</v>
      </c>
      <c r="S1785" s="15">
        <f t="shared" si="110"/>
        <v>42423.602500000001</v>
      </c>
      <c r="T1785" s="15">
        <f t="shared" si="111"/>
        <v>42453.560833333337</v>
      </c>
    </row>
    <row r="1786" spans="1:20" ht="60" hidden="1" x14ac:dyDescent="0.2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11" t="s">
        <v>8325</v>
      </c>
      <c r="P1786" t="s">
        <v>8326</v>
      </c>
      <c r="Q1786">
        <f t="shared" si="108"/>
        <v>102</v>
      </c>
      <c r="R1786">
        <f t="shared" si="109"/>
        <v>108.78</v>
      </c>
      <c r="S1786" s="15">
        <f t="shared" si="110"/>
        <v>42407.637557870374</v>
      </c>
      <c r="T1786" s="15">
        <f t="shared" si="111"/>
        <v>42452.595891203702</v>
      </c>
    </row>
    <row r="1787" spans="1:20" ht="45" hidden="1" x14ac:dyDescent="0.2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11" t="s">
        <v>8311</v>
      </c>
      <c r="P1787" t="s">
        <v>8333</v>
      </c>
      <c r="Q1787">
        <f t="shared" si="108"/>
        <v>102</v>
      </c>
      <c r="R1787">
        <f t="shared" si="109"/>
        <v>177.21</v>
      </c>
      <c r="S1787" s="15">
        <f t="shared" si="110"/>
        <v>41961.807372685187</v>
      </c>
      <c r="T1787" s="15">
        <f t="shared" si="111"/>
        <v>41994.1875</v>
      </c>
    </row>
    <row r="1788" spans="1:20" ht="45" hidden="1" x14ac:dyDescent="0.2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11" t="s">
        <v>8311</v>
      </c>
      <c r="P1788" t="s">
        <v>8333</v>
      </c>
      <c r="Q1788">
        <f t="shared" si="108"/>
        <v>102</v>
      </c>
      <c r="R1788">
        <f t="shared" si="109"/>
        <v>57.54</v>
      </c>
      <c r="S1788" s="15">
        <f t="shared" si="110"/>
        <v>41546.75105324074</v>
      </c>
      <c r="T1788" s="15">
        <f t="shared" si="111"/>
        <v>41565.165972222225</v>
      </c>
    </row>
    <row r="1789" spans="1:20" ht="60" hidden="1" x14ac:dyDescent="0.2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11" t="s">
        <v>8311</v>
      </c>
      <c r="P1789" t="s">
        <v>8333</v>
      </c>
      <c r="Q1789">
        <f t="shared" si="108"/>
        <v>102</v>
      </c>
      <c r="R1789">
        <f t="shared" si="109"/>
        <v>165.16</v>
      </c>
      <c r="S1789" s="15">
        <f t="shared" si="110"/>
        <v>42618.625428240746</v>
      </c>
      <c r="T1789" s="15">
        <f t="shared" si="111"/>
        <v>42643.185416666667</v>
      </c>
    </row>
    <row r="1790" spans="1:20" ht="60" hidden="1" x14ac:dyDescent="0.2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11" t="s">
        <v>8307</v>
      </c>
      <c r="P1790" t="s">
        <v>8316</v>
      </c>
      <c r="Q1790">
        <f t="shared" si="108"/>
        <v>102</v>
      </c>
      <c r="R1790">
        <f t="shared" si="109"/>
        <v>107.1</v>
      </c>
      <c r="S1790" s="15">
        <f t="shared" si="110"/>
        <v>41730.708472222221</v>
      </c>
      <c r="T1790" s="15">
        <f t="shared" si="111"/>
        <v>41759.208333333336</v>
      </c>
    </row>
    <row r="1791" spans="1:20" ht="45" hidden="1" x14ac:dyDescent="0.2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11" t="s">
        <v>8307</v>
      </c>
      <c r="P1791" t="s">
        <v>8316</v>
      </c>
      <c r="Q1791">
        <f t="shared" si="108"/>
        <v>102</v>
      </c>
      <c r="R1791">
        <f t="shared" si="109"/>
        <v>25.21</v>
      </c>
      <c r="S1791" s="15">
        <f t="shared" si="110"/>
        <v>41989.913136574076</v>
      </c>
      <c r="T1791" s="15">
        <f t="shared" si="111"/>
        <v>42019.913136574076</v>
      </c>
    </row>
    <row r="1792" spans="1:20" ht="45" hidden="1" x14ac:dyDescent="0.2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11" t="s">
        <v>8314</v>
      </c>
      <c r="P1792" t="s">
        <v>8327</v>
      </c>
      <c r="Q1792">
        <f t="shared" si="108"/>
        <v>102</v>
      </c>
      <c r="R1792">
        <f t="shared" si="109"/>
        <v>164.94</v>
      </c>
      <c r="S1792" s="15">
        <f t="shared" si="110"/>
        <v>42612.149780092594</v>
      </c>
      <c r="T1792" s="15">
        <f t="shared" si="111"/>
        <v>42647.165972222225</v>
      </c>
    </row>
    <row r="1793" spans="1:20" ht="60" hidden="1" x14ac:dyDescent="0.2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11" t="s">
        <v>8314</v>
      </c>
      <c r="P1793" t="s">
        <v>8327</v>
      </c>
      <c r="Q1793">
        <f t="shared" si="108"/>
        <v>102</v>
      </c>
      <c r="R1793">
        <f t="shared" si="109"/>
        <v>108</v>
      </c>
      <c r="S1793" s="15">
        <f t="shared" si="110"/>
        <v>42322.653749999998</v>
      </c>
      <c r="T1793" s="15">
        <f t="shared" si="111"/>
        <v>42362.653749999998</v>
      </c>
    </row>
    <row r="1794" spans="1:20" ht="60" hidden="1" x14ac:dyDescent="0.2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11" t="s">
        <v>8314</v>
      </c>
      <c r="P1794" t="s">
        <v>8315</v>
      </c>
      <c r="Q1794">
        <f t="shared" ref="Q1794:Q1857" si="112">ROUND(E1794/D1794*100,0)</f>
        <v>102</v>
      </c>
      <c r="R1794">
        <f t="shared" ref="R1794:R1857" si="113">IFERROR(ROUND(E1794/L1794,2),0)</f>
        <v>33.94</v>
      </c>
      <c r="S1794" s="15">
        <f t="shared" si="110"/>
        <v>42192.64707175926</v>
      </c>
      <c r="T1794" s="15">
        <f t="shared" si="111"/>
        <v>42222.64707175926</v>
      </c>
    </row>
    <row r="1795" spans="1:20" ht="60" hidden="1" x14ac:dyDescent="0.2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11" t="s">
        <v>8314</v>
      </c>
      <c r="P1795" t="s">
        <v>8315</v>
      </c>
      <c r="Q1795">
        <f t="shared" si="112"/>
        <v>102</v>
      </c>
      <c r="R1795">
        <f t="shared" si="113"/>
        <v>121.9</v>
      </c>
      <c r="S1795" s="15">
        <f t="shared" ref="S1795:S1858" si="114">(((J1795/60)/60)/24)+DATE(1970,1,1)</f>
        <v>42451.496817129635</v>
      </c>
      <c r="T1795" s="15">
        <f t="shared" ref="T1795:T1858" si="115">(((I1795/60)/60)/24)+DATE(1970,1,1)</f>
        <v>42459.610416666663</v>
      </c>
    </row>
    <row r="1796" spans="1:20" ht="45" hidden="1" x14ac:dyDescent="0.2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11" t="s">
        <v>8314</v>
      </c>
      <c r="P1796" t="s">
        <v>8335</v>
      </c>
      <c r="Q1796">
        <f t="shared" si="112"/>
        <v>102</v>
      </c>
      <c r="R1796">
        <f t="shared" si="113"/>
        <v>231.66</v>
      </c>
      <c r="S1796" s="15">
        <f t="shared" si="114"/>
        <v>41863.584120370368</v>
      </c>
      <c r="T1796" s="15">
        <f t="shared" si="115"/>
        <v>41893.584120370368</v>
      </c>
    </row>
    <row r="1797" spans="1:20" ht="60" hidden="1" x14ac:dyDescent="0.2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11" t="s">
        <v>8314</v>
      </c>
      <c r="P1797" t="s">
        <v>8335</v>
      </c>
      <c r="Q1797">
        <f t="shared" si="112"/>
        <v>102</v>
      </c>
      <c r="R1797">
        <f t="shared" si="113"/>
        <v>255.17</v>
      </c>
      <c r="S1797" s="15">
        <f t="shared" si="114"/>
        <v>41754.564328703702</v>
      </c>
      <c r="T1797" s="15">
        <f t="shared" si="115"/>
        <v>41784.564328703702</v>
      </c>
    </row>
    <row r="1798" spans="1:20" ht="60" hidden="1" x14ac:dyDescent="0.2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11" t="s">
        <v>8314</v>
      </c>
      <c r="P1798" t="s">
        <v>8315</v>
      </c>
      <c r="Q1798">
        <f t="shared" si="112"/>
        <v>102</v>
      </c>
      <c r="R1798">
        <f t="shared" si="113"/>
        <v>58.62</v>
      </c>
      <c r="S1798" s="15">
        <f t="shared" si="114"/>
        <v>41880.061006944445</v>
      </c>
      <c r="T1798" s="15">
        <f t="shared" si="115"/>
        <v>41908.065972222219</v>
      </c>
    </row>
    <row r="1799" spans="1:20" ht="45" hidden="1" x14ac:dyDescent="0.2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11" t="s">
        <v>8314</v>
      </c>
      <c r="P1799" t="s">
        <v>8327</v>
      </c>
      <c r="Q1799">
        <f t="shared" si="112"/>
        <v>102</v>
      </c>
      <c r="R1799">
        <f t="shared" si="113"/>
        <v>86.49</v>
      </c>
      <c r="S1799" s="15">
        <f t="shared" si="114"/>
        <v>42381.686840277776</v>
      </c>
      <c r="T1799" s="15">
        <f t="shared" si="115"/>
        <v>42411.686840277776</v>
      </c>
    </row>
    <row r="1800" spans="1:20" ht="60" hidden="1" x14ac:dyDescent="0.2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11" t="s">
        <v>8314</v>
      </c>
      <c r="P1800" t="s">
        <v>8315</v>
      </c>
      <c r="Q1800">
        <f t="shared" si="112"/>
        <v>102</v>
      </c>
      <c r="R1800">
        <f t="shared" si="113"/>
        <v>62.92</v>
      </c>
      <c r="S1800" s="15">
        <f t="shared" si="114"/>
        <v>41026.953055555554</v>
      </c>
      <c r="T1800" s="15">
        <f t="shared" si="115"/>
        <v>41061.953055555554</v>
      </c>
    </row>
    <row r="1801" spans="1:20" ht="45" hidden="1" x14ac:dyDescent="0.2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11" t="s">
        <v>8314</v>
      </c>
      <c r="P1801" t="s">
        <v>8315</v>
      </c>
      <c r="Q1801">
        <f t="shared" si="112"/>
        <v>102</v>
      </c>
      <c r="R1801">
        <f t="shared" si="113"/>
        <v>80.16</v>
      </c>
      <c r="S1801" s="15">
        <f t="shared" si="114"/>
        <v>41841.26489583333</v>
      </c>
      <c r="T1801" s="15">
        <f t="shared" si="115"/>
        <v>41864.207638888889</v>
      </c>
    </row>
    <row r="1802" spans="1:20" ht="60" hidden="1" x14ac:dyDescent="0.2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11" t="s">
        <v>8314</v>
      </c>
      <c r="P1802" t="s">
        <v>8315</v>
      </c>
      <c r="Q1802">
        <f t="shared" si="112"/>
        <v>102</v>
      </c>
      <c r="R1802">
        <f t="shared" si="113"/>
        <v>46.71</v>
      </c>
      <c r="S1802" s="15">
        <f t="shared" si="114"/>
        <v>41868.924050925925</v>
      </c>
      <c r="T1802" s="15">
        <f t="shared" si="115"/>
        <v>41898.875</v>
      </c>
    </row>
    <row r="1803" spans="1:20" ht="60" hidden="1" x14ac:dyDescent="0.2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11" t="s">
        <v>8314</v>
      </c>
      <c r="P1803" t="s">
        <v>8315</v>
      </c>
      <c r="Q1803">
        <f t="shared" si="112"/>
        <v>102</v>
      </c>
      <c r="R1803">
        <f t="shared" si="113"/>
        <v>106.57</v>
      </c>
      <c r="S1803" s="15">
        <f t="shared" si="114"/>
        <v>42337.792511574073</v>
      </c>
      <c r="T1803" s="15">
        <f t="shared" si="115"/>
        <v>42374.996527777781</v>
      </c>
    </row>
    <row r="1804" spans="1:20" ht="60" hidden="1" x14ac:dyDescent="0.2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11" t="s">
        <v>8314</v>
      </c>
      <c r="P1804" t="s">
        <v>8315</v>
      </c>
      <c r="Q1804">
        <f t="shared" si="112"/>
        <v>102</v>
      </c>
      <c r="R1804">
        <f t="shared" si="113"/>
        <v>66.59</v>
      </c>
      <c r="S1804" s="15">
        <f t="shared" si="114"/>
        <v>41971.002152777779</v>
      </c>
      <c r="T1804" s="15">
        <f t="shared" si="115"/>
        <v>42004</v>
      </c>
    </row>
    <row r="1805" spans="1:20" ht="60" hidden="1" x14ac:dyDescent="0.2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11" t="s">
        <v>8314</v>
      </c>
      <c r="P1805" t="s">
        <v>8315</v>
      </c>
      <c r="Q1805">
        <f t="shared" si="112"/>
        <v>102</v>
      </c>
      <c r="R1805">
        <f t="shared" si="113"/>
        <v>141.71</v>
      </c>
      <c r="S1805" s="15">
        <f t="shared" si="114"/>
        <v>42697.850844907407</v>
      </c>
      <c r="T1805" s="15">
        <f t="shared" si="115"/>
        <v>42745.208333333328</v>
      </c>
    </row>
    <row r="1806" spans="1:20" ht="45" hidden="1" x14ac:dyDescent="0.2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11" t="s">
        <v>8314</v>
      </c>
      <c r="P1806" t="s">
        <v>8315</v>
      </c>
      <c r="Q1806">
        <f t="shared" si="112"/>
        <v>102</v>
      </c>
      <c r="R1806">
        <f t="shared" si="113"/>
        <v>52.49</v>
      </c>
      <c r="S1806" s="15">
        <f t="shared" si="114"/>
        <v>42503.559467592597</v>
      </c>
      <c r="T1806" s="15">
        <f t="shared" si="115"/>
        <v>42524.875</v>
      </c>
    </row>
    <row r="1807" spans="1:20" ht="30" hidden="1" x14ac:dyDescent="0.2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11" t="s">
        <v>8314</v>
      </c>
      <c r="P1807" t="s">
        <v>8315</v>
      </c>
      <c r="Q1807">
        <f t="shared" si="112"/>
        <v>102</v>
      </c>
      <c r="R1807">
        <f t="shared" si="113"/>
        <v>193.62</v>
      </c>
      <c r="S1807" s="15">
        <f t="shared" si="114"/>
        <v>42323.70930555556</v>
      </c>
      <c r="T1807" s="15">
        <f t="shared" si="115"/>
        <v>42355.207638888889</v>
      </c>
    </row>
    <row r="1808" spans="1:20" ht="60" hidden="1" x14ac:dyDescent="0.2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11" t="s">
        <v>8314</v>
      </c>
      <c r="P1808" t="s">
        <v>8315</v>
      </c>
      <c r="Q1808">
        <f t="shared" si="112"/>
        <v>102</v>
      </c>
      <c r="R1808">
        <f t="shared" si="113"/>
        <v>119.19</v>
      </c>
      <c r="S1808" s="15">
        <f t="shared" si="114"/>
        <v>41918.742175925923</v>
      </c>
      <c r="T1808" s="15">
        <f t="shared" si="115"/>
        <v>41948.783842592595</v>
      </c>
    </row>
    <row r="1809" spans="1:20" ht="45" hidden="1" x14ac:dyDescent="0.2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11" t="s">
        <v>8314</v>
      </c>
      <c r="P1809" t="s">
        <v>8315</v>
      </c>
      <c r="Q1809">
        <f t="shared" si="112"/>
        <v>102</v>
      </c>
      <c r="R1809">
        <f t="shared" si="113"/>
        <v>177.09</v>
      </c>
      <c r="S1809" s="15">
        <f t="shared" si="114"/>
        <v>42602.576712962968</v>
      </c>
      <c r="T1809" s="15">
        <f t="shared" si="115"/>
        <v>42621.15625</v>
      </c>
    </row>
    <row r="1810" spans="1:20" ht="60" hidden="1" x14ac:dyDescent="0.2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11" t="s">
        <v>8314</v>
      </c>
      <c r="P1810" t="s">
        <v>8315</v>
      </c>
      <c r="Q1810">
        <f t="shared" si="112"/>
        <v>102</v>
      </c>
      <c r="R1810">
        <f t="shared" si="113"/>
        <v>53.18</v>
      </c>
      <c r="S1810" s="15">
        <f t="shared" si="114"/>
        <v>42172.757638888885</v>
      </c>
      <c r="T1810" s="15">
        <f t="shared" si="115"/>
        <v>42202.757638888885</v>
      </c>
    </row>
    <row r="1811" spans="1:20" ht="45" hidden="1" x14ac:dyDescent="0.2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11" t="s">
        <v>8314</v>
      </c>
      <c r="P1811" t="s">
        <v>8315</v>
      </c>
      <c r="Q1811">
        <f t="shared" si="112"/>
        <v>102</v>
      </c>
      <c r="R1811">
        <f t="shared" si="113"/>
        <v>116</v>
      </c>
      <c r="S1811" s="15">
        <f t="shared" si="114"/>
        <v>42137.395798611105</v>
      </c>
      <c r="T1811" s="15">
        <f t="shared" si="115"/>
        <v>42171.458333333328</v>
      </c>
    </row>
    <row r="1812" spans="1:20" ht="60" hidden="1" x14ac:dyDescent="0.2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11" t="s">
        <v>8314</v>
      </c>
      <c r="P1812" t="s">
        <v>8315</v>
      </c>
      <c r="Q1812">
        <f t="shared" si="112"/>
        <v>102</v>
      </c>
      <c r="R1812">
        <f t="shared" si="113"/>
        <v>61</v>
      </c>
      <c r="S1812" s="15">
        <f t="shared" si="114"/>
        <v>42167.533159722225</v>
      </c>
      <c r="T1812" s="15">
        <f t="shared" si="115"/>
        <v>42197.533159722225</v>
      </c>
    </row>
    <row r="1813" spans="1:20" ht="45" hidden="1" x14ac:dyDescent="0.2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11" t="s">
        <v>8314</v>
      </c>
      <c r="P1813" t="s">
        <v>8315</v>
      </c>
      <c r="Q1813">
        <f t="shared" si="112"/>
        <v>102</v>
      </c>
      <c r="R1813">
        <f t="shared" si="113"/>
        <v>203.2</v>
      </c>
      <c r="S1813" s="15">
        <f t="shared" si="114"/>
        <v>42380.884872685187</v>
      </c>
      <c r="T1813" s="15">
        <f t="shared" si="115"/>
        <v>42398.249305555553</v>
      </c>
    </row>
    <row r="1814" spans="1:20" ht="60" hidden="1" x14ac:dyDescent="0.2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1" t="s">
        <v>8314</v>
      </c>
      <c r="P1814" t="s">
        <v>8315</v>
      </c>
      <c r="Q1814">
        <f t="shared" si="112"/>
        <v>102</v>
      </c>
      <c r="R1814">
        <f t="shared" si="113"/>
        <v>125.12</v>
      </c>
      <c r="S1814" s="15">
        <f t="shared" si="114"/>
        <v>42567.840069444443</v>
      </c>
      <c r="T1814" s="15">
        <f t="shared" si="115"/>
        <v>42597.840069444443</v>
      </c>
    </row>
    <row r="1815" spans="1:20" ht="60" hidden="1" x14ac:dyDescent="0.2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11" t="s">
        <v>8314</v>
      </c>
      <c r="P1815" t="s">
        <v>8315</v>
      </c>
      <c r="Q1815">
        <f t="shared" si="112"/>
        <v>102</v>
      </c>
      <c r="R1815">
        <f t="shared" si="113"/>
        <v>141.29</v>
      </c>
      <c r="S1815" s="15">
        <f t="shared" si="114"/>
        <v>42239.957962962959</v>
      </c>
      <c r="T1815" s="15">
        <f t="shared" si="115"/>
        <v>42260</v>
      </c>
    </row>
    <row r="1816" spans="1:20" ht="60" hidden="1" x14ac:dyDescent="0.2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11" t="s">
        <v>8314</v>
      </c>
      <c r="P1816" t="s">
        <v>8315</v>
      </c>
      <c r="Q1816">
        <f t="shared" si="112"/>
        <v>102</v>
      </c>
      <c r="R1816">
        <f t="shared" si="113"/>
        <v>204.05</v>
      </c>
      <c r="S1816" s="15">
        <f t="shared" si="114"/>
        <v>42186.855879629627</v>
      </c>
      <c r="T1816" s="15">
        <f t="shared" si="115"/>
        <v>42216.855879629627</v>
      </c>
    </row>
    <row r="1817" spans="1:20" ht="60" hidden="1" x14ac:dyDescent="0.2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11" t="s">
        <v>8314</v>
      </c>
      <c r="P1817" t="s">
        <v>8315</v>
      </c>
      <c r="Q1817">
        <f t="shared" si="112"/>
        <v>102</v>
      </c>
      <c r="R1817">
        <f t="shared" si="113"/>
        <v>145.65</v>
      </c>
      <c r="S1817" s="15">
        <f t="shared" si="114"/>
        <v>42521.010370370372</v>
      </c>
      <c r="T1817" s="15">
        <f t="shared" si="115"/>
        <v>42543.163194444445</v>
      </c>
    </row>
    <row r="1818" spans="1:20" ht="45" hidden="1" x14ac:dyDescent="0.2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11" t="s">
        <v>8314</v>
      </c>
      <c r="P1818" t="s">
        <v>8315</v>
      </c>
      <c r="Q1818">
        <f t="shared" si="112"/>
        <v>102</v>
      </c>
      <c r="R1818">
        <f t="shared" si="113"/>
        <v>152.5</v>
      </c>
      <c r="S1818" s="15">
        <f t="shared" si="114"/>
        <v>42512.58321759259</v>
      </c>
      <c r="T1818" s="15">
        <f t="shared" si="115"/>
        <v>42526.58321759259</v>
      </c>
    </row>
    <row r="1819" spans="1:20" ht="30" hidden="1" x14ac:dyDescent="0.2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11" t="s">
        <v>8314</v>
      </c>
      <c r="P1819" t="s">
        <v>8315</v>
      </c>
      <c r="Q1819">
        <f t="shared" si="112"/>
        <v>102</v>
      </c>
      <c r="R1819">
        <f t="shared" si="113"/>
        <v>136.85</v>
      </c>
      <c r="S1819" s="15">
        <f t="shared" si="114"/>
        <v>42769.574999999997</v>
      </c>
      <c r="T1819" s="15">
        <f t="shared" si="115"/>
        <v>42790.574999999997</v>
      </c>
    </row>
    <row r="1820" spans="1:20" ht="45" hidden="1" x14ac:dyDescent="0.2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11" t="s">
        <v>8314</v>
      </c>
      <c r="P1820" t="s">
        <v>8315</v>
      </c>
      <c r="Q1820">
        <f t="shared" si="112"/>
        <v>102</v>
      </c>
      <c r="R1820">
        <f t="shared" si="113"/>
        <v>78.209999999999994</v>
      </c>
      <c r="S1820" s="15">
        <f t="shared" si="114"/>
        <v>42062.296412037031</v>
      </c>
      <c r="T1820" s="15">
        <f t="shared" si="115"/>
        <v>42095.207638888889</v>
      </c>
    </row>
    <row r="1821" spans="1:20" ht="45" hidden="1" x14ac:dyDescent="0.2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11" t="s">
        <v>8314</v>
      </c>
      <c r="P1821" t="s">
        <v>8315</v>
      </c>
      <c r="Q1821">
        <f t="shared" si="112"/>
        <v>102</v>
      </c>
      <c r="R1821">
        <f t="shared" si="113"/>
        <v>55.6</v>
      </c>
      <c r="S1821" s="15">
        <f t="shared" si="114"/>
        <v>42270.7269212963</v>
      </c>
      <c r="T1821" s="15">
        <f t="shared" si="115"/>
        <v>42306.167361111111</v>
      </c>
    </row>
    <row r="1822" spans="1:20" ht="60" hidden="1" x14ac:dyDescent="0.2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11" t="s">
        <v>8314</v>
      </c>
      <c r="P1822" t="s">
        <v>8315</v>
      </c>
      <c r="Q1822">
        <f t="shared" si="112"/>
        <v>102</v>
      </c>
      <c r="R1822">
        <f t="shared" si="113"/>
        <v>85.21</v>
      </c>
      <c r="S1822" s="15">
        <f t="shared" si="114"/>
        <v>42044.184988425928</v>
      </c>
      <c r="T1822" s="15">
        <f t="shared" si="115"/>
        <v>42074.143321759257</v>
      </c>
    </row>
    <row r="1823" spans="1:20" ht="60" hidden="1" x14ac:dyDescent="0.2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11" t="s">
        <v>8314</v>
      </c>
      <c r="P1823" t="s">
        <v>8315</v>
      </c>
      <c r="Q1823">
        <f t="shared" si="112"/>
        <v>102</v>
      </c>
      <c r="R1823">
        <f t="shared" si="113"/>
        <v>69.819999999999993</v>
      </c>
      <c r="S1823" s="15">
        <f t="shared" si="114"/>
        <v>41815.774826388886</v>
      </c>
      <c r="T1823" s="15">
        <f t="shared" si="115"/>
        <v>41830.774826388886</v>
      </c>
    </row>
    <row r="1824" spans="1:20" ht="60" hidden="1" x14ac:dyDescent="0.2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11" t="s">
        <v>8314</v>
      </c>
      <c r="P1824" t="s">
        <v>8315</v>
      </c>
      <c r="Q1824">
        <f t="shared" si="112"/>
        <v>102</v>
      </c>
      <c r="R1824">
        <f t="shared" si="113"/>
        <v>44.76</v>
      </c>
      <c r="S1824" s="15">
        <f t="shared" si="114"/>
        <v>42193.723912037036</v>
      </c>
      <c r="T1824" s="15">
        <f t="shared" si="115"/>
        <v>42223.723912037036</v>
      </c>
    </row>
    <row r="1825" spans="1:20" ht="60" hidden="1" x14ac:dyDescent="0.2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11" t="s">
        <v>8314</v>
      </c>
      <c r="P1825" t="s">
        <v>8315</v>
      </c>
      <c r="Q1825">
        <f t="shared" si="112"/>
        <v>102</v>
      </c>
      <c r="R1825">
        <f t="shared" si="113"/>
        <v>55.01</v>
      </c>
      <c r="S1825" s="15">
        <f t="shared" si="114"/>
        <v>42575.130057870367</v>
      </c>
      <c r="T1825" s="15">
        <f t="shared" si="115"/>
        <v>42605.130057870367</v>
      </c>
    </row>
    <row r="1826" spans="1:20" ht="60" hidden="1" x14ac:dyDescent="0.2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11" t="s">
        <v>8314</v>
      </c>
      <c r="P1826" t="s">
        <v>8315</v>
      </c>
      <c r="Q1826">
        <f t="shared" si="112"/>
        <v>102</v>
      </c>
      <c r="R1826">
        <f t="shared" si="113"/>
        <v>88.74</v>
      </c>
      <c r="S1826" s="15">
        <f t="shared" si="114"/>
        <v>41928.170497685183</v>
      </c>
      <c r="T1826" s="15">
        <f t="shared" si="115"/>
        <v>41949.249305555553</v>
      </c>
    </row>
    <row r="1827" spans="1:20" ht="60" hidden="1" x14ac:dyDescent="0.2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11" t="s">
        <v>8314</v>
      </c>
      <c r="P1827" t="s">
        <v>8315</v>
      </c>
      <c r="Q1827">
        <f t="shared" si="112"/>
        <v>102</v>
      </c>
      <c r="R1827">
        <f t="shared" si="113"/>
        <v>40.24</v>
      </c>
      <c r="S1827" s="15">
        <f t="shared" si="114"/>
        <v>42459.15861111111</v>
      </c>
      <c r="T1827" s="15">
        <f t="shared" si="115"/>
        <v>42518.905555555553</v>
      </c>
    </row>
    <row r="1828" spans="1:20" ht="60" hidden="1" x14ac:dyDescent="0.2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11" t="s">
        <v>8314</v>
      </c>
      <c r="P1828" t="s">
        <v>8315</v>
      </c>
      <c r="Q1828">
        <f t="shared" si="112"/>
        <v>102</v>
      </c>
      <c r="R1828">
        <f t="shared" si="113"/>
        <v>105</v>
      </c>
      <c r="S1828" s="15">
        <f t="shared" si="114"/>
        <v>41829.734259259261</v>
      </c>
      <c r="T1828" s="15">
        <f t="shared" si="115"/>
        <v>41874.734259259261</v>
      </c>
    </row>
    <row r="1829" spans="1:20" ht="60" hidden="1" x14ac:dyDescent="0.2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11" t="s">
        <v>8314</v>
      </c>
      <c r="P1829" t="s">
        <v>8315</v>
      </c>
      <c r="Q1829">
        <f t="shared" si="112"/>
        <v>102</v>
      </c>
      <c r="R1829">
        <f t="shared" si="113"/>
        <v>137.24</v>
      </c>
      <c r="S1829" s="15">
        <f t="shared" si="114"/>
        <v>41880.76357638889</v>
      </c>
      <c r="T1829" s="15">
        <f t="shared" si="115"/>
        <v>41895.166666666664</v>
      </c>
    </row>
    <row r="1830" spans="1:20" ht="60" hidden="1" x14ac:dyDescent="0.2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11" t="s">
        <v>8314</v>
      </c>
      <c r="P1830" t="s">
        <v>8315</v>
      </c>
      <c r="Q1830">
        <f t="shared" si="112"/>
        <v>102</v>
      </c>
      <c r="R1830">
        <f t="shared" si="113"/>
        <v>99</v>
      </c>
      <c r="S1830" s="15">
        <f t="shared" si="114"/>
        <v>42460.335312499999</v>
      </c>
      <c r="T1830" s="15">
        <f t="shared" si="115"/>
        <v>42488.249305555553</v>
      </c>
    </row>
    <row r="1831" spans="1:20" ht="60" hidden="1" x14ac:dyDescent="0.2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11" t="s">
        <v>8314</v>
      </c>
      <c r="P1831" t="s">
        <v>8315</v>
      </c>
      <c r="Q1831">
        <f t="shared" si="112"/>
        <v>102</v>
      </c>
      <c r="R1831">
        <f t="shared" si="113"/>
        <v>66.150000000000006</v>
      </c>
      <c r="S1831" s="15">
        <f t="shared" si="114"/>
        <v>41829.599791666667</v>
      </c>
      <c r="T1831" s="15">
        <f t="shared" si="115"/>
        <v>41889.599791666667</v>
      </c>
    </row>
    <row r="1832" spans="1:20" ht="60" hidden="1" x14ac:dyDescent="0.2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11" t="s">
        <v>8314</v>
      </c>
      <c r="P1832" t="s">
        <v>8315</v>
      </c>
      <c r="Q1832">
        <f t="shared" si="112"/>
        <v>102</v>
      </c>
      <c r="R1832">
        <f t="shared" si="113"/>
        <v>59.21</v>
      </c>
      <c r="S1832" s="15">
        <f t="shared" si="114"/>
        <v>42073.660694444443</v>
      </c>
      <c r="T1832" s="15">
        <f t="shared" si="115"/>
        <v>42095.165972222225</v>
      </c>
    </row>
    <row r="1833" spans="1:20" ht="45" hidden="1" x14ac:dyDescent="0.2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11" t="s">
        <v>8314</v>
      </c>
      <c r="P1833" t="s">
        <v>8315</v>
      </c>
      <c r="Q1833">
        <f t="shared" si="112"/>
        <v>102</v>
      </c>
      <c r="R1833">
        <f t="shared" si="113"/>
        <v>164.62</v>
      </c>
      <c r="S1833" s="15">
        <f t="shared" si="114"/>
        <v>42411.942291666666</v>
      </c>
      <c r="T1833" s="15">
        <f t="shared" si="115"/>
        <v>42434.041666666672</v>
      </c>
    </row>
    <row r="1834" spans="1:20" ht="60" hidden="1" x14ac:dyDescent="0.2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11" t="s">
        <v>8314</v>
      </c>
      <c r="P1834" t="s">
        <v>8315</v>
      </c>
      <c r="Q1834">
        <f t="shared" si="112"/>
        <v>102</v>
      </c>
      <c r="R1834">
        <f t="shared" si="113"/>
        <v>24.29</v>
      </c>
      <c r="S1834" s="15">
        <f t="shared" si="114"/>
        <v>42223.394363425927</v>
      </c>
      <c r="T1834" s="15">
        <f t="shared" si="115"/>
        <v>42251.394363425927</v>
      </c>
    </row>
    <row r="1835" spans="1:20" ht="60" hidden="1" x14ac:dyDescent="0.2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11" t="s">
        <v>8314</v>
      </c>
      <c r="P1835" t="s">
        <v>8315</v>
      </c>
      <c r="Q1835">
        <f t="shared" si="112"/>
        <v>102</v>
      </c>
      <c r="R1835">
        <f t="shared" si="113"/>
        <v>61.1</v>
      </c>
      <c r="S1835" s="15">
        <f t="shared" si="114"/>
        <v>41753.515856481477</v>
      </c>
      <c r="T1835" s="15">
        <f t="shared" si="115"/>
        <v>41781.921527777777</v>
      </c>
    </row>
    <row r="1836" spans="1:20" ht="120" hidden="1" x14ac:dyDescent="0.2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11" t="s">
        <v>8314</v>
      </c>
      <c r="P1836" t="s">
        <v>8315</v>
      </c>
      <c r="Q1836">
        <f t="shared" si="112"/>
        <v>102</v>
      </c>
      <c r="R1836">
        <f t="shared" si="113"/>
        <v>47.41</v>
      </c>
      <c r="S1836" s="15">
        <f t="shared" si="114"/>
        <v>42203.680300925931</v>
      </c>
      <c r="T1836" s="15">
        <f t="shared" si="115"/>
        <v>42221.774999999994</v>
      </c>
    </row>
    <row r="1837" spans="1:20" ht="60" hidden="1" x14ac:dyDescent="0.2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11" t="s">
        <v>8314</v>
      </c>
      <c r="P1837" t="s">
        <v>8315</v>
      </c>
      <c r="Q1837">
        <f t="shared" si="112"/>
        <v>102</v>
      </c>
      <c r="R1837">
        <f t="shared" si="113"/>
        <v>84.85</v>
      </c>
      <c r="S1837" s="15">
        <f t="shared" si="114"/>
        <v>41846.667326388888</v>
      </c>
      <c r="T1837" s="15">
        <f t="shared" si="115"/>
        <v>41867.667326388888</v>
      </c>
    </row>
    <row r="1838" spans="1:20" ht="45" hidden="1" x14ac:dyDescent="0.2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11" t="s">
        <v>8314</v>
      </c>
      <c r="P1838" t="s">
        <v>8315</v>
      </c>
      <c r="Q1838">
        <f t="shared" si="112"/>
        <v>102</v>
      </c>
      <c r="R1838">
        <f t="shared" si="113"/>
        <v>235.46</v>
      </c>
      <c r="S1838" s="15">
        <f t="shared" si="114"/>
        <v>42055.277199074073</v>
      </c>
      <c r="T1838" s="15">
        <f t="shared" si="115"/>
        <v>42082.610416666663</v>
      </c>
    </row>
    <row r="1839" spans="1:20" ht="60" hidden="1" x14ac:dyDescent="0.2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11" t="s">
        <v>8314</v>
      </c>
      <c r="P1839" t="s">
        <v>8315</v>
      </c>
      <c r="Q1839">
        <f t="shared" si="112"/>
        <v>102</v>
      </c>
      <c r="R1839">
        <f t="shared" si="113"/>
        <v>53.44</v>
      </c>
      <c r="S1839" s="15">
        <f t="shared" si="114"/>
        <v>41878.946574074071</v>
      </c>
      <c r="T1839" s="15">
        <f t="shared" si="115"/>
        <v>41908.946574074071</v>
      </c>
    </row>
    <row r="1840" spans="1:20" ht="45" hidden="1" x14ac:dyDescent="0.2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11" t="s">
        <v>8314</v>
      </c>
      <c r="P1840" t="s">
        <v>8315</v>
      </c>
      <c r="Q1840">
        <f t="shared" si="112"/>
        <v>102</v>
      </c>
      <c r="R1840">
        <f t="shared" si="113"/>
        <v>106.84</v>
      </c>
      <c r="S1840" s="15">
        <f t="shared" si="114"/>
        <v>42505.738032407404</v>
      </c>
      <c r="T1840" s="15">
        <f t="shared" si="115"/>
        <v>42525.738032407404</v>
      </c>
    </row>
    <row r="1841" spans="1:21" ht="60" hidden="1" x14ac:dyDescent="0.2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11" t="s">
        <v>8314</v>
      </c>
      <c r="P1841" t="s">
        <v>8315</v>
      </c>
      <c r="Q1841">
        <f t="shared" si="112"/>
        <v>102</v>
      </c>
      <c r="R1841">
        <f t="shared" si="113"/>
        <v>105.52</v>
      </c>
      <c r="S1841" s="15">
        <f t="shared" si="114"/>
        <v>42118.556331018524</v>
      </c>
      <c r="T1841" s="15">
        <f t="shared" si="115"/>
        <v>42150.165972222225</v>
      </c>
    </row>
    <row r="1842" spans="1:21" ht="30" hidden="1" x14ac:dyDescent="0.2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11" t="s">
        <v>8314</v>
      </c>
      <c r="P1842" t="s">
        <v>8315</v>
      </c>
      <c r="Q1842">
        <f t="shared" si="112"/>
        <v>102</v>
      </c>
      <c r="R1842">
        <f t="shared" si="113"/>
        <v>72.89</v>
      </c>
      <c r="S1842" s="15">
        <f t="shared" si="114"/>
        <v>41943.753032407411</v>
      </c>
      <c r="T1842" s="15">
        <f t="shared" si="115"/>
        <v>41973.794699074075</v>
      </c>
    </row>
    <row r="1843" spans="1:21" ht="30" hidden="1" x14ac:dyDescent="0.2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11" t="s">
        <v>8314</v>
      </c>
      <c r="P1843" t="s">
        <v>8335</v>
      </c>
      <c r="Q1843">
        <f t="shared" si="112"/>
        <v>102</v>
      </c>
      <c r="R1843">
        <f t="shared" si="113"/>
        <v>59.04</v>
      </c>
      <c r="S1843" s="15">
        <f t="shared" si="114"/>
        <v>41747.471504629626</v>
      </c>
      <c r="T1843" s="15">
        <f t="shared" si="115"/>
        <v>41778.208333333336</v>
      </c>
    </row>
    <row r="1844" spans="1:21" ht="60" hidden="1" x14ac:dyDescent="0.2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11" t="s">
        <v>8314</v>
      </c>
      <c r="P1844" t="s">
        <v>8335</v>
      </c>
      <c r="Q1844">
        <f t="shared" si="112"/>
        <v>102</v>
      </c>
      <c r="R1844">
        <f t="shared" si="113"/>
        <v>75.37</v>
      </c>
      <c r="S1844" s="15">
        <f t="shared" si="114"/>
        <v>42546.862233796302</v>
      </c>
      <c r="T1844" s="15">
        <f t="shared" si="115"/>
        <v>42575.958333333328</v>
      </c>
      <c r="U1844">
        <f>YEAR(T1844)</f>
        <v>2016</v>
      </c>
    </row>
    <row r="1845" spans="1:21" ht="30" hidden="1" x14ac:dyDescent="0.2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11" t="s">
        <v>8314</v>
      </c>
      <c r="P1845" t="s">
        <v>8315</v>
      </c>
      <c r="Q1845">
        <f t="shared" si="112"/>
        <v>102</v>
      </c>
      <c r="R1845">
        <f t="shared" si="113"/>
        <v>120.12</v>
      </c>
      <c r="S1845" s="15">
        <f t="shared" si="114"/>
        <v>42152.765717592592</v>
      </c>
      <c r="T1845" s="15">
        <f t="shared" si="115"/>
        <v>42188.765717592592</v>
      </c>
    </row>
    <row r="1846" spans="1:21" ht="60" hidden="1" x14ac:dyDescent="0.2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11" t="s">
        <v>8317</v>
      </c>
      <c r="P1846" t="s">
        <v>8331</v>
      </c>
      <c r="Q1846">
        <f t="shared" si="112"/>
        <v>101</v>
      </c>
      <c r="R1846">
        <f t="shared" si="113"/>
        <v>159.82</v>
      </c>
      <c r="S1846" s="15">
        <f t="shared" si="114"/>
        <v>42516.047071759262</v>
      </c>
      <c r="T1846" s="15">
        <f t="shared" si="115"/>
        <v>42556.047071759262</v>
      </c>
    </row>
    <row r="1847" spans="1:21" ht="60" hidden="1" x14ac:dyDescent="0.2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11" t="s">
        <v>8317</v>
      </c>
      <c r="P1847" t="s">
        <v>8331</v>
      </c>
      <c r="Q1847">
        <f t="shared" si="112"/>
        <v>101</v>
      </c>
      <c r="R1847">
        <f t="shared" si="113"/>
        <v>158.68</v>
      </c>
      <c r="S1847" s="15">
        <f t="shared" si="114"/>
        <v>41780.068043981482</v>
      </c>
      <c r="T1847" s="15">
        <f t="shared" si="115"/>
        <v>41815.068043981482</v>
      </c>
    </row>
    <row r="1848" spans="1:21" ht="30" hidden="1" x14ac:dyDescent="0.2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11" t="s">
        <v>8317</v>
      </c>
      <c r="P1848" t="s">
        <v>8331</v>
      </c>
      <c r="Q1848">
        <f t="shared" si="112"/>
        <v>101</v>
      </c>
      <c r="R1848">
        <f t="shared" si="113"/>
        <v>147.71</v>
      </c>
      <c r="S1848" s="15">
        <f t="shared" si="114"/>
        <v>41808.02648148148</v>
      </c>
      <c r="T1848" s="15">
        <f t="shared" si="115"/>
        <v>41833.582638888889</v>
      </c>
    </row>
    <row r="1849" spans="1:21" ht="60" hidden="1" x14ac:dyDescent="0.2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11" t="s">
        <v>8317</v>
      </c>
      <c r="P1849" t="s">
        <v>8331</v>
      </c>
      <c r="Q1849">
        <f t="shared" si="112"/>
        <v>101</v>
      </c>
      <c r="R1849">
        <f t="shared" si="113"/>
        <v>41.94</v>
      </c>
      <c r="S1849" s="15">
        <f t="shared" si="114"/>
        <v>41917.731736111113</v>
      </c>
      <c r="T1849" s="15">
        <f t="shared" si="115"/>
        <v>41947.773402777777</v>
      </c>
    </row>
    <row r="1850" spans="1:21" ht="45" hidden="1" x14ac:dyDescent="0.2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11" t="s">
        <v>8317</v>
      </c>
      <c r="P1850" t="s">
        <v>8331</v>
      </c>
      <c r="Q1850">
        <f t="shared" si="112"/>
        <v>101</v>
      </c>
      <c r="R1850">
        <f t="shared" si="113"/>
        <v>76.45</v>
      </c>
      <c r="S1850" s="15">
        <f t="shared" si="114"/>
        <v>41842.292997685188</v>
      </c>
      <c r="T1850" s="15">
        <f t="shared" si="115"/>
        <v>41872.292997685188</v>
      </c>
    </row>
    <row r="1851" spans="1:21" ht="60" hidden="1" x14ac:dyDescent="0.2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11" t="s">
        <v>8317</v>
      </c>
      <c r="P1851" t="s">
        <v>8331</v>
      </c>
      <c r="Q1851">
        <f t="shared" si="112"/>
        <v>101</v>
      </c>
      <c r="R1851">
        <f t="shared" si="113"/>
        <v>126.69</v>
      </c>
      <c r="S1851" s="15">
        <f t="shared" si="114"/>
        <v>41789.21398148148</v>
      </c>
      <c r="T1851" s="15">
        <f t="shared" si="115"/>
        <v>41809.166666666664</v>
      </c>
    </row>
    <row r="1852" spans="1:21" ht="60" hidden="1" x14ac:dyDescent="0.2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11" t="s">
        <v>8317</v>
      </c>
      <c r="P1852" t="s">
        <v>8331</v>
      </c>
      <c r="Q1852">
        <f t="shared" si="112"/>
        <v>101</v>
      </c>
      <c r="R1852">
        <f t="shared" si="113"/>
        <v>194.23</v>
      </c>
      <c r="S1852" s="15">
        <f t="shared" si="114"/>
        <v>42333.713206018518</v>
      </c>
      <c r="T1852" s="15">
        <f t="shared" si="115"/>
        <v>42363.713206018518</v>
      </c>
    </row>
    <row r="1853" spans="1:21" hidden="1" x14ac:dyDescent="0.2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11" t="s">
        <v>8317</v>
      </c>
      <c r="P1853" t="s">
        <v>8318</v>
      </c>
      <c r="Q1853">
        <f t="shared" si="112"/>
        <v>101</v>
      </c>
      <c r="R1853">
        <f t="shared" si="113"/>
        <v>186.11</v>
      </c>
      <c r="S1853" s="15">
        <f t="shared" si="114"/>
        <v>40987.776631944449</v>
      </c>
      <c r="T1853" s="15">
        <f t="shared" si="115"/>
        <v>41001.776631944449</v>
      </c>
    </row>
    <row r="1854" spans="1:21" ht="60" hidden="1" x14ac:dyDescent="0.2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11" t="s">
        <v>8317</v>
      </c>
      <c r="P1854" t="s">
        <v>8329</v>
      </c>
      <c r="Q1854">
        <f t="shared" si="112"/>
        <v>101</v>
      </c>
      <c r="R1854">
        <f t="shared" si="113"/>
        <v>589.95000000000005</v>
      </c>
      <c r="S1854" s="15">
        <f t="shared" si="114"/>
        <v>40870.774409722224</v>
      </c>
      <c r="T1854" s="15">
        <f t="shared" si="115"/>
        <v>40915.774409722224</v>
      </c>
    </row>
    <row r="1855" spans="1:21" ht="60" hidden="1" x14ac:dyDescent="0.2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11" t="s">
        <v>8317</v>
      </c>
      <c r="P1855" t="s">
        <v>8329</v>
      </c>
      <c r="Q1855">
        <f t="shared" si="112"/>
        <v>101</v>
      </c>
      <c r="R1855">
        <f t="shared" si="113"/>
        <v>215.86</v>
      </c>
      <c r="S1855" s="15">
        <f t="shared" si="114"/>
        <v>40924.650868055556</v>
      </c>
      <c r="T1855" s="15">
        <f t="shared" si="115"/>
        <v>40954.650868055556</v>
      </c>
    </row>
    <row r="1856" spans="1:21" ht="45" hidden="1" x14ac:dyDescent="0.2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11" t="s">
        <v>8317</v>
      </c>
      <c r="P1856" t="s">
        <v>8329</v>
      </c>
      <c r="Q1856">
        <f t="shared" si="112"/>
        <v>101</v>
      </c>
      <c r="R1856">
        <f t="shared" si="113"/>
        <v>254.39</v>
      </c>
      <c r="S1856" s="15">
        <f t="shared" si="114"/>
        <v>40194.920046296298</v>
      </c>
      <c r="T1856" s="15">
        <f t="shared" si="115"/>
        <v>40231.916666666664</v>
      </c>
    </row>
    <row r="1857" spans="1:20" ht="60" hidden="1" x14ac:dyDescent="0.2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11" t="s">
        <v>8317</v>
      </c>
      <c r="P1857" t="s">
        <v>8329</v>
      </c>
      <c r="Q1857">
        <f t="shared" si="112"/>
        <v>101</v>
      </c>
      <c r="R1857">
        <f t="shared" si="113"/>
        <v>201.22</v>
      </c>
      <c r="S1857" s="15">
        <f t="shared" si="114"/>
        <v>41719.667986111112</v>
      </c>
      <c r="T1857" s="15">
        <f t="shared" si="115"/>
        <v>41749.667986111112</v>
      </c>
    </row>
    <row r="1858" spans="1:20" ht="60" hidden="1" x14ac:dyDescent="0.2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11" t="s">
        <v>8317</v>
      </c>
      <c r="P1858" t="s">
        <v>8329</v>
      </c>
      <c r="Q1858">
        <f t="shared" ref="Q1858:Q1921" si="116">ROUND(E1858/D1858*100,0)</f>
        <v>101</v>
      </c>
      <c r="R1858">
        <f t="shared" ref="R1858:R1921" si="117">IFERROR(ROUND(E1858/L1858,2),0)</f>
        <v>141.75</v>
      </c>
      <c r="S1858" s="15">
        <f t="shared" si="114"/>
        <v>42089.72802083334</v>
      </c>
      <c r="T1858" s="15">
        <f t="shared" si="115"/>
        <v>42125.165972222225</v>
      </c>
    </row>
    <row r="1859" spans="1:20" ht="45" hidden="1" x14ac:dyDescent="0.2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11" t="s">
        <v>8317</v>
      </c>
      <c r="P1859" t="s">
        <v>8329</v>
      </c>
      <c r="Q1859">
        <f t="shared" si="116"/>
        <v>101</v>
      </c>
      <c r="R1859">
        <f t="shared" si="117"/>
        <v>200.89</v>
      </c>
      <c r="S1859" s="15">
        <f t="shared" ref="S1859:S1922" si="118">(((J1859/60)/60)/24)+DATE(1970,1,1)</f>
        <v>41113.77238425926</v>
      </c>
      <c r="T1859" s="15">
        <f t="shared" ref="T1859:T1922" si="119">(((I1859/60)/60)/24)+DATE(1970,1,1)</f>
        <v>41143.77238425926</v>
      </c>
    </row>
    <row r="1860" spans="1:20" ht="45" hidden="1" x14ac:dyDescent="0.2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11" t="s">
        <v>8317</v>
      </c>
      <c r="P1860" t="s">
        <v>8329</v>
      </c>
      <c r="Q1860">
        <f t="shared" si="116"/>
        <v>101</v>
      </c>
      <c r="R1860">
        <f t="shared" si="117"/>
        <v>95.7</v>
      </c>
      <c r="S1860" s="15">
        <f t="shared" si="118"/>
        <v>41589.676886574074</v>
      </c>
      <c r="T1860" s="15">
        <f t="shared" si="119"/>
        <v>41619.676886574074</v>
      </c>
    </row>
    <row r="1861" spans="1:20" ht="60" hidden="1" x14ac:dyDescent="0.2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11" t="s">
        <v>8317</v>
      </c>
      <c r="P1861" t="s">
        <v>8329</v>
      </c>
      <c r="Q1861">
        <f t="shared" si="116"/>
        <v>101</v>
      </c>
      <c r="R1861">
        <f t="shared" si="117"/>
        <v>146.65</v>
      </c>
      <c r="S1861" s="15">
        <f t="shared" si="118"/>
        <v>42101.682372685187</v>
      </c>
      <c r="T1861" s="15">
        <f t="shared" si="119"/>
        <v>42139.791666666672</v>
      </c>
    </row>
    <row r="1862" spans="1:20" ht="60" hidden="1" x14ac:dyDescent="0.2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11" t="s">
        <v>8317</v>
      </c>
      <c r="P1862" t="s">
        <v>8329</v>
      </c>
      <c r="Q1862">
        <f t="shared" si="116"/>
        <v>101</v>
      </c>
      <c r="R1862">
        <f t="shared" si="117"/>
        <v>97.9</v>
      </c>
      <c r="S1862" s="15">
        <f t="shared" si="118"/>
        <v>42047.128564814819</v>
      </c>
      <c r="T1862" s="15">
        <f t="shared" si="119"/>
        <v>42077.086898148147</v>
      </c>
    </row>
    <row r="1863" spans="1:20" ht="60" hidden="1" x14ac:dyDescent="0.2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11" t="s">
        <v>8317</v>
      </c>
      <c r="P1863" t="s">
        <v>8329</v>
      </c>
      <c r="Q1863">
        <f t="shared" si="116"/>
        <v>101</v>
      </c>
      <c r="R1863">
        <f t="shared" si="117"/>
        <v>139.83000000000001</v>
      </c>
      <c r="S1863" s="15">
        <f t="shared" si="118"/>
        <v>42163.897916666669</v>
      </c>
      <c r="T1863" s="15">
        <f t="shared" si="119"/>
        <v>42208.132638888885</v>
      </c>
    </row>
    <row r="1864" spans="1:20" ht="60" hidden="1" x14ac:dyDescent="0.2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11" t="s">
        <v>8317</v>
      </c>
      <c r="P1864" t="s">
        <v>8329</v>
      </c>
      <c r="Q1864">
        <f t="shared" si="116"/>
        <v>101</v>
      </c>
      <c r="R1864">
        <f t="shared" si="117"/>
        <v>347.85</v>
      </c>
      <c r="S1864" s="15">
        <f t="shared" si="118"/>
        <v>40255.744629629626</v>
      </c>
      <c r="T1864" s="15">
        <f t="shared" si="119"/>
        <v>40300.806944444441</v>
      </c>
    </row>
    <row r="1865" spans="1:20" ht="45" hidden="1" x14ac:dyDescent="0.2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11" t="s">
        <v>8317</v>
      </c>
      <c r="P1865" t="s">
        <v>8329</v>
      </c>
      <c r="Q1865">
        <f t="shared" si="116"/>
        <v>101</v>
      </c>
      <c r="R1865">
        <f t="shared" si="117"/>
        <v>287.31</v>
      </c>
      <c r="S1865" s="15">
        <f t="shared" si="118"/>
        <v>41019.793032407404</v>
      </c>
      <c r="T1865" s="15">
        <f t="shared" si="119"/>
        <v>41049.793032407404</v>
      </c>
    </row>
    <row r="1866" spans="1:20" ht="45" hidden="1" x14ac:dyDescent="0.2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11" t="s">
        <v>8317</v>
      </c>
      <c r="P1866" t="s">
        <v>8329</v>
      </c>
      <c r="Q1866">
        <f t="shared" si="116"/>
        <v>101</v>
      </c>
      <c r="R1866">
        <f t="shared" si="117"/>
        <v>104.26</v>
      </c>
      <c r="S1866" s="15">
        <f t="shared" si="118"/>
        <v>40865.042256944449</v>
      </c>
      <c r="T1866" s="15">
        <f t="shared" si="119"/>
        <v>40895.040972222225</v>
      </c>
    </row>
    <row r="1867" spans="1:20" ht="60" hidden="1" x14ac:dyDescent="0.2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11" t="s">
        <v>8317</v>
      </c>
      <c r="P1867" t="s">
        <v>8329</v>
      </c>
      <c r="Q1867">
        <f t="shared" si="116"/>
        <v>101</v>
      </c>
      <c r="R1867">
        <f t="shared" si="117"/>
        <v>90.62</v>
      </c>
      <c r="S1867" s="15">
        <f t="shared" si="118"/>
        <v>40763.717256944445</v>
      </c>
      <c r="T1867" s="15">
        <f t="shared" si="119"/>
        <v>40794.125</v>
      </c>
    </row>
    <row r="1868" spans="1:20" ht="45" hidden="1" x14ac:dyDescent="0.2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11" t="s">
        <v>8317</v>
      </c>
      <c r="P1868" t="s">
        <v>8329</v>
      </c>
      <c r="Q1868">
        <f t="shared" si="116"/>
        <v>101</v>
      </c>
      <c r="R1868">
        <f t="shared" si="117"/>
        <v>160.16</v>
      </c>
      <c r="S1868" s="15">
        <f t="shared" si="118"/>
        <v>41543.735995370371</v>
      </c>
      <c r="T1868" s="15">
        <f t="shared" si="119"/>
        <v>41583.777662037035</v>
      </c>
    </row>
    <row r="1869" spans="1:20" ht="60" hidden="1" x14ac:dyDescent="0.2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11" t="s">
        <v>8317</v>
      </c>
      <c r="P1869" t="s">
        <v>8329</v>
      </c>
      <c r="Q1869">
        <f t="shared" si="116"/>
        <v>101</v>
      </c>
      <c r="R1869">
        <f t="shared" si="117"/>
        <v>125.79</v>
      </c>
      <c r="S1869" s="15">
        <f t="shared" si="118"/>
        <v>41598.17597222222</v>
      </c>
      <c r="T1869" s="15">
        <f t="shared" si="119"/>
        <v>41630.208333333336</v>
      </c>
    </row>
    <row r="1870" spans="1:20" ht="60" hidden="1" x14ac:dyDescent="0.2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11" t="s">
        <v>8317</v>
      </c>
      <c r="P1870" t="s">
        <v>8329</v>
      </c>
      <c r="Q1870">
        <f t="shared" si="116"/>
        <v>101</v>
      </c>
      <c r="R1870">
        <f t="shared" si="117"/>
        <v>216.75</v>
      </c>
      <c r="S1870" s="15">
        <f t="shared" si="118"/>
        <v>42178.282372685186</v>
      </c>
      <c r="T1870" s="15">
        <f t="shared" si="119"/>
        <v>42208.282372685186</v>
      </c>
    </row>
    <row r="1871" spans="1:20" ht="60" hidden="1" x14ac:dyDescent="0.2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11" t="s">
        <v>8314</v>
      </c>
      <c r="P1871" t="s">
        <v>8315</v>
      </c>
      <c r="Q1871">
        <f t="shared" si="116"/>
        <v>101</v>
      </c>
      <c r="R1871">
        <f t="shared" si="117"/>
        <v>63.83</v>
      </c>
      <c r="S1871" s="15">
        <f t="shared" si="118"/>
        <v>42753.205625000002</v>
      </c>
      <c r="T1871" s="15">
        <f t="shared" si="119"/>
        <v>42783.670138888891</v>
      </c>
    </row>
    <row r="1872" spans="1:20" ht="45" hidden="1" x14ac:dyDescent="0.2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11" t="s">
        <v>8314</v>
      </c>
      <c r="P1872" t="s">
        <v>8315</v>
      </c>
      <c r="Q1872">
        <f t="shared" si="116"/>
        <v>101</v>
      </c>
      <c r="R1872">
        <f t="shared" si="117"/>
        <v>25.16</v>
      </c>
      <c r="S1872" s="15">
        <f t="shared" si="118"/>
        <v>42535.049849537041</v>
      </c>
      <c r="T1872" s="15">
        <f t="shared" si="119"/>
        <v>42556.049849537041</v>
      </c>
    </row>
    <row r="1873" spans="1:20" ht="60" hidden="1" x14ac:dyDescent="0.2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11" t="s">
        <v>8307</v>
      </c>
      <c r="P1873" t="s">
        <v>8313</v>
      </c>
      <c r="Q1873">
        <f t="shared" si="116"/>
        <v>101</v>
      </c>
      <c r="R1873">
        <f t="shared" si="117"/>
        <v>239.35</v>
      </c>
      <c r="S1873" s="15">
        <f t="shared" si="118"/>
        <v>41956.017488425925</v>
      </c>
      <c r="T1873" s="15">
        <f t="shared" si="119"/>
        <v>41986.017488425925</v>
      </c>
    </row>
    <row r="1874" spans="1:20" hidden="1" x14ac:dyDescent="0.2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11" t="s">
        <v>8307</v>
      </c>
      <c r="P1874" t="s">
        <v>8313</v>
      </c>
      <c r="Q1874">
        <f t="shared" si="116"/>
        <v>101</v>
      </c>
      <c r="R1874">
        <f t="shared" si="117"/>
        <v>143.66999999999999</v>
      </c>
      <c r="S1874" s="15">
        <f t="shared" si="118"/>
        <v>42209.593692129631</v>
      </c>
      <c r="T1874" s="15">
        <f t="shared" si="119"/>
        <v>42239.593692129631</v>
      </c>
    </row>
    <row r="1875" spans="1:20" ht="60" hidden="1" x14ac:dyDescent="0.2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11" t="s">
        <v>8320</v>
      </c>
      <c r="P1875" t="s">
        <v>8330</v>
      </c>
      <c r="Q1875">
        <f t="shared" si="116"/>
        <v>101</v>
      </c>
      <c r="R1875">
        <f t="shared" si="117"/>
        <v>72.430000000000007</v>
      </c>
      <c r="S1875" s="15">
        <f t="shared" si="118"/>
        <v>41346.042673611111</v>
      </c>
      <c r="T1875" s="15">
        <f t="shared" si="119"/>
        <v>41376.042673611111</v>
      </c>
    </row>
    <row r="1876" spans="1:20" ht="60" hidden="1" x14ac:dyDescent="0.2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11" t="s">
        <v>8311</v>
      </c>
      <c r="P1876" t="s">
        <v>8312</v>
      </c>
      <c r="Q1876">
        <f t="shared" si="116"/>
        <v>101</v>
      </c>
      <c r="R1876">
        <f t="shared" si="117"/>
        <v>112.61</v>
      </c>
      <c r="S1876" s="15">
        <f t="shared" si="118"/>
        <v>41502.882928240739</v>
      </c>
      <c r="T1876" s="15">
        <f t="shared" si="119"/>
        <v>41532.881944444445</v>
      </c>
    </row>
    <row r="1877" spans="1:20" ht="60" hidden="1" x14ac:dyDescent="0.2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11" t="s">
        <v>8311</v>
      </c>
      <c r="P1877" t="s">
        <v>8312</v>
      </c>
      <c r="Q1877">
        <f t="shared" si="116"/>
        <v>101</v>
      </c>
      <c r="R1877">
        <f t="shared" si="117"/>
        <v>81.069999999999993</v>
      </c>
      <c r="S1877" s="15">
        <f t="shared" si="118"/>
        <v>41123.022268518522</v>
      </c>
      <c r="T1877" s="15">
        <f t="shared" si="119"/>
        <v>41169.170138888891</v>
      </c>
    </row>
    <row r="1878" spans="1:20" ht="45" hidden="1" x14ac:dyDescent="0.2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11" t="s">
        <v>8311</v>
      </c>
      <c r="P1878" t="s">
        <v>8312</v>
      </c>
      <c r="Q1878">
        <f t="shared" si="116"/>
        <v>101</v>
      </c>
      <c r="R1878">
        <f t="shared" si="117"/>
        <v>113.88</v>
      </c>
      <c r="S1878" s="15">
        <f t="shared" si="118"/>
        <v>40973.038541666669</v>
      </c>
      <c r="T1878" s="15">
        <f t="shared" si="119"/>
        <v>40993.996874999997</v>
      </c>
    </row>
    <row r="1879" spans="1:20" ht="60" hidden="1" x14ac:dyDescent="0.2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11" t="s">
        <v>8311</v>
      </c>
      <c r="P1879" t="s">
        <v>8312</v>
      </c>
      <c r="Q1879">
        <f t="shared" si="116"/>
        <v>101</v>
      </c>
      <c r="R1879">
        <f t="shared" si="117"/>
        <v>97.99</v>
      </c>
      <c r="S1879" s="15">
        <f t="shared" si="118"/>
        <v>40869.675173611111</v>
      </c>
      <c r="T1879" s="15">
        <f t="shared" si="119"/>
        <v>40929.342361111114</v>
      </c>
    </row>
    <row r="1880" spans="1:20" hidden="1" x14ac:dyDescent="0.2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11" t="s">
        <v>8311</v>
      </c>
      <c r="P1880" t="s">
        <v>8312</v>
      </c>
      <c r="Q1880">
        <f t="shared" si="116"/>
        <v>101</v>
      </c>
      <c r="R1880">
        <f t="shared" si="117"/>
        <v>109.71</v>
      </c>
      <c r="S1880" s="15">
        <f t="shared" si="118"/>
        <v>41524.056921296295</v>
      </c>
      <c r="T1880" s="15">
        <f t="shared" si="119"/>
        <v>41554.056921296295</v>
      </c>
    </row>
    <row r="1881" spans="1:20" ht="60" hidden="1" x14ac:dyDescent="0.2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11" t="s">
        <v>8311</v>
      </c>
      <c r="P1881" t="s">
        <v>8332</v>
      </c>
      <c r="Q1881">
        <f t="shared" si="116"/>
        <v>101</v>
      </c>
      <c r="R1881">
        <f t="shared" si="117"/>
        <v>53.89</v>
      </c>
      <c r="S1881" s="15">
        <f t="shared" si="118"/>
        <v>41923.838692129626</v>
      </c>
      <c r="T1881" s="15">
        <f t="shared" si="119"/>
        <v>41953.88035879629</v>
      </c>
    </row>
    <row r="1882" spans="1:20" ht="60" hidden="1" x14ac:dyDescent="0.2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11" t="s">
        <v>8322</v>
      </c>
      <c r="P1882" t="s">
        <v>8323</v>
      </c>
      <c r="Q1882">
        <f t="shared" si="116"/>
        <v>101</v>
      </c>
      <c r="R1882">
        <f t="shared" si="117"/>
        <v>299.22000000000003</v>
      </c>
      <c r="S1882" s="15">
        <f t="shared" si="118"/>
        <v>42161.770833333328</v>
      </c>
      <c r="T1882" s="15">
        <f t="shared" si="119"/>
        <v>42193.770833333328</v>
      </c>
    </row>
    <row r="1883" spans="1:20" ht="60" hidden="1" x14ac:dyDescent="0.2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11" t="s">
        <v>8322</v>
      </c>
      <c r="P1883" t="s">
        <v>8323</v>
      </c>
      <c r="Q1883">
        <f t="shared" si="116"/>
        <v>101</v>
      </c>
      <c r="R1883">
        <f t="shared" si="117"/>
        <v>211.48</v>
      </c>
      <c r="S1883" s="15">
        <f t="shared" si="118"/>
        <v>42138.506377314814</v>
      </c>
      <c r="T1883" s="15">
        <f t="shared" si="119"/>
        <v>42168.506377314814</v>
      </c>
    </row>
    <row r="1884" spans="1:20" ht="60" hidden="1" x14ac:dyDescent="0.2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11" t="s">
        <v>8322</v>
      </c>
      <c r="P1884" t="s">
        <v>8323</v>
      </c>
      <c r="Q1884">
        <f t="shared" si="116"/>
        <v>101</v>
      </c>
      <c r="R1884">
        <f t="shared" si="117"/>
        <v>168.5</v>
      </c>
      <c r="S1884" s="15">
        <f t="shared" si="118"/>
        <v>42515.866446759261</v>
      </c>
      <c r="T1884" s="15">
        <f t="shared" si="119"/>
        <v>42530.866446759261</v>
      </c>
    </row>
    <row r="1885" spans="1:20" ht="45" hidden="1" x14ac:dyDescent="0.2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11" t="s">
        <v>8311</v>
      </c>
      <c r="P1885" t="s">
        <v>8312</v>
      </c>
      <c r="Q1885">
        <f t="shared" si="116"/>
        <v>101</v>
      </c>
      <c r="R1885">
        <f t="shared" si="117"/>
        <v>38.94</v>
      </c>
      <c r="S1885" s="15">
        <f t="shared" si="118"/>
        <v>41638.342905092592</v>
      </c>
      <c r="T1885" s="15">
        <f t="shared" si="119"/>
        <v>41668.342905092592</v>
      </c>
    </row>
    <row r="1886" spans="1:20" ht="60" hidden="1" x14ac:dyDescent="0.2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11" t="s">
        <v>8314</v>
      </c>
      <c r="P1886" t="s">
        <v>8315</v>
      </c>
      <c r="Q1886">
        <f t="shared" si="116"/>
        <v>101</v>
      </c>
      <c r="R1886">
        <f t="shared" si="117"/>
        <v>65.16</v>
      </c>
      <c r="S1886" s="15">
        <f t="shared" si="118"/>
        <v>42712.23474537037</v>
      </c>
      <c r="T1886" s="15">
        <f t="shared" si="119"/>
        <v>42735.707638888889</v>
      </c>
    </row>
    <row r="1887" spans="1:20" ht="45" hidden="1" x14ac:dyDescent="0.2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11" t="s">
        <v>8320</v>
      </c>
      <c r="P1887" t="s">
        <v>8330</v>
      </c>
      <c r="Q1887">
        <f t="shared" si="116"/>
        <v>101</v>
      </c>
      <c r="R1887">
        <f t="shared" si="117"/>
        <v>168.78</v>
      </c>
      <c r="S1887" s="15">
        <f t="shared" si="118"/>
        <v>42382.74009259259</v>
      </c>
      <c r="T1887" s="15">
        <f t="shared" si="119"/>
        <v>42412.74009259259</v>
      </c>
    </row>
    <row r="1888" spans="1:20" ht="30" hidden="1" x14ac:dyDescent="0.2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11" t="s">
        <v>8320</v>
      </c>
      <c r="P1888" t="s">
        <v>8321</v>
      </c>
      <c r="Q1888">
        <f t="shared" si="116"/>
        <v>101</v>
      </c>
      <c r="R1888">
        <f t="shared" si="117"/>
        <v>44.67</v>
      </c>
      <c r="S1888" s="15">
        <f t="shared" si="118"/>
        <v>41899.645300925928</v>
      </c>
      <c r="T1888" s="15">
        <f t="shared" si="119"/>
        <v>41933</v>
      </c>
    </row>
    <row r="1889" spans="1:20" ht="60" hidden="1" x14ac:dyDescent="0.2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11" t="s">
        <v>8322</v>
      </c>
      <c r="P1889" t="s">
        <v>8323</v>
      </c>
      <c r="Q1889">
        <f t="shared" si="116"/>
        <v>101</v>
      </c>
      <c r="R1889">
        <f t="shared" si="117"/>
        <v>67.84</v>
      </c>
      <c r="S1889" s="15">
        <f t="shared" si="118"/>
        <v>42426.542592592596</v>
      </c>
      <c r="T1889" s="15">
        <f t="shared" si="119"/>
        <v>42454.916666666672</v>
      </c>
    </row>
    <row r="1890" spans="1:20" ht="60" hidden="1" x14ac:dyDescent="0.2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11" t="s">
        <v>8322</v>
      </c>
      <c r="P1890" t="s">
        <v>8323</v>
      </c>
      <c r="Q1890">
        <f t="shared" si="116"/>
        <v>101</v>
      </c>
      <c r="R1890">
        <f t="shared" si="117"/>
        <v>39.92</v>
      </c>
      <c r="S1890" s="15">
        <f t="shared" si="118"/>
        <v>41809.385162037033</v>
      </c>
      <c r="T1890" s="15">
        <f t="shared" si="119"/>
        <v>41839.385162037033</v>
      </c>
    </row>
    <row r="1891" spans="1:20" ht="45" hidden="1" x14ac:dyDescent="0.2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11" t="s">
        <v>8322</v>
      </c>
      <c r="P1891" t="s">
        <v>8323</v>
      </c>
      <c r="Q1891">
        <f t="shared" si="116"/>
        <v>101</v>
      </c>
      <c r="R1891">
        <f t="shared" si="117"/>
        <v>135.66999999999999</v>
      </c>
      <c r="S1891" s="15">
        <f t="shared" si="118"/>
        <v>42052.628703703704</v>
      </c>
      <c r="T1891" s="15">
        <f t="shared" si="119"/>
        <v>42082.587037037039</v>
      </c>
    </row>
    <row r="1892" spans="1:20" ht="60" hidden="1" x14ac:dyDescent="0.2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11" t="s">
        <v>8311</v>
      </c>
      <c r="P1892" t="s">
        <v>8312</v>
      </c>
      <c r="Q1892">
        <f t="shared" si="116"/>
        <v>101</v>
      </c>
      <c r="R1892">
        <f t="shared" si="117"/>
        <v>137.31</v>
      </c>
      <c r="S1892" s="15">
        <f t="shared" si="118"/>
        <v>40747.012881944444</v>
      </c>
      <c r="T1892" s="15">
        <f t="shared" si="119"/>
        <v>40756.291666666664</v>
      </c>
    </row>
    <row r="1893" spans="1:20" ht="60" hidden="1" x14ac:dyDescent="0.2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11" t="s">
        <v>8311</v>
      </c>
      <c r="P1893" t="s">
        <v>8312</v>
      </c>
      <c r="Q1893">
        <f t="shared" si="116"/>
        <v>101</v>
      </c>
      <c r="R1893">
        <f t="shared" si="117"/>
        <v>87.83</v>
      </c>
      <c r="S1893" s="15">
        <f t="shared" si="118"/>
        <v>40536.111550925925</v>
      </c>
      <c r="T1893" s="15">
        <f t="shared" si="119"/>
        <v>40626.069884259261</v>
      </c>
    </row>
    <row r="1894" spans="1:20" ht="45" hidden="1" x14ac:dyDescent="0.2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11" t="s">
        <v>8311</v>
      </c>
      <c r="P1894" t="s">
        <v>8312</v>
      </c>
      <c r="Q1894">
        <f t="shared" si="116"/>
        <v>101</v>
      </c>
      <c r="R1894">
        <f t="shared" si="117"/>
        <v>52.83</v>
      </c>
      <c r="S1894" s="15">
        <f t="shared" si="118"/>
        <v>41607.83085648148</v>
      </c>
      <c r="T1894" s="15">
        <f t="shared" si="119"/>
        <v>41640.226388888892</v>
      </c>
    </row>
    <row r="1895" spans="1:20" ht="60" hidden="1" x14ac:dyDescent="0.2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11" t="s">
        <v>8311</v>
      </c>
      <c r="P1895" t="s">
        <v>8312</v>
      </c>
      <c r="Q1895">
        <f t="shared" si="116"/>
        <v>101</v>
      </c>
      <c r="R1895">
        <f t="shared" si="117"/>
        <v>42.11</v>
      </c>
      <c r="S1895" s="15">
        <f t="shared" si="118"/>
        <v>41453.688530092593</v>
      </c>
      <c r="T1895" s="15">
        <f t="shared" si="119"/>
        <v>41513.688530092593</v>
      </c>
    </row>
    <row r="1896" spans="1:20" ht="45" hidden="1" x14ac:dyDescent="0.2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11" t="s">
        <v>8311</v>
      </c>
      <c r="P1896" t="s">
        <v>8312</v>
      </c>
      <c r="Q1896">
        <f t="shared" si="116"/>
        <v>101</v>
      </c>
      <c r="R1896">
        <f t="shared" si="117"/>
        <v>74.95</v>
      </c>
      <c r="S1896" s="15">
        <f t="shared" si="118"/>
        <v>41579.847997685189</v>
      </c>
      <c r="T1896" s="15">
        <f t="shared" si="119"/>
        <v>41609.889664351853</v>
      </c>
    </row>
    <row r="1897" spans="1:20" ht="30" hidden="1" x14ac:dyDescent="0.2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11" t="s">
        <v>8311</v>
      </c>
      <c r="P1897" t="s">
        <v>8312</v>
      </c>
      <c r="Q1897">
        <f t="shared" si="116"/>
        <v>101</v>
      </c>
      <c r="R1897">
        <f t="shared" si="117"/>
        <v>45.88</v>
      </c>
      <c r="S1897" s="15">
        <f t="shared" si="118"/>
        <v>41774.737060185187</v>
      </c>
      <c r="T1897" s="15">
        <f t="shared" si="119"/>
        <v>41807.737060185187</v>
      </c>
    </row>
    <row r="1898" spans="1:20" ht="45" hidden="1" x14ac:dyDescent="0.2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11" t="s">
        <v>8311</v>
      </c>
      <c r="P1898" t="s">
        <v>8312</v>
      </c>
      <c r="Q1898">
        <f t="shared" si="116"/>
        <v>101</v>
      </c>
      <c r="R1898">
        <f t="shared" si="117"/>
        <v>62.81</v>
      </c>
      <c r="S1898" s="15">
        <f t="shared" si="118"/>
        <v>40658.189826388887</v>
      </c>
      <c r="T1898" s="15">
        <f t="shared" si="119"/>
        <v>40696.249305555553</v>
      </c>
    </row>
    <row r="1899" spans="1:20" ht="30" hidden="1" x14ac:dyDescent="0.2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11" t="s">
        <v>8311</v>
      </c>
      <c r="P1899" t="s">
        <v>8319</v>
      </c>
      <c r="Q1899">
        <f t="shared" si="116"/>
        <v>101</v>
      </c>
      <c r="R1899">
        <f t="shared" si="117"/>
        <v>97.5</v>
      </c>
      <c r="S1899" s="15">
        <f t="shared" si="118"/>
        <v>41962.596574074079</v>
      </c>
      <c r="T1899" s="15">
        <f t="shared" si="119"/>
        <v>41992.596574074079</v>
      </c>
    </row>
    <row r="1900" spans="1:20" ht="60" hidden="1" x14ac:dyDescent="0.2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11" t="s">
        <v>8311</v>
      </c>
      <c r="P1900" t="s">
        <v>8319</v>
      </c>
      <c r="Q1900">
        <f t="shared" si="116"/>
        <v>101</v>
      </c>
      <c r="R1900">
        <f t="shared" si="117"/>
        <v>47.19</v>
      </c>
      <c r="S1900" s="15">
        <f t="shared" si="118"/>
        <v>41737.684664351851</v>
      </c>
      <c r="T1900" s="15">
        <f t="shared" si="119"/>
        <v>41782.684664351851</v>
      </c>
    </row>
    <row r="1901" spans="1:20" ht="60" hidden="1" x14ac:dyDescent="0.2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11" t="s">
        <v>8311</v>
      </c>
      <c r="P1901" t="s">
        <v>8319</v>
      </c>
      <c r="Q1901">
        <f t="shared" si="116"/>
        <v>101</v>
      </c>
      <c r="R1901">
        <f t="shared" si="117"/>
        <v>100.75</v>
      </c>
      <c r="S1901" s="15">
        <f t="shared" si="118"/>
        <v>40625.900694444441</v>
      </c>
      <c r="T1901" s="15">
        <f t="shared" si="119"/>
        <v>40659.290972222225</v>
      </c>
    </row>
    <row r="1902" spans="1:20" ht="60" hidden="1" x14ac:dyDescent="0.2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11" t="s">
        <v>8311</v>
      </c>
      <c r="P1902" t="s">
        <v>8319</v>
      </c>
      <c r="Q1902">
        <f t="shared" si="116"/>
        <v>101</v>
      </c>
      <c r="R1902">
        <f t="shared" si="117"/>
        <v>64.709999999999994</v>
      </c>
      <c r="S1902" s="15">
        <f t="shared" si="118"/>
        <v>41572.492974537039</v>
      </c>
      <c r="T1902" s="15">
        <f t="shared" si="119"/>
        <v>41602.534641203703</v>
      </c>
    </row>
    <row r="1903" spans="1:20" ht="30" hidden="1" x14ac:dyDescent="0.2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11" t="s">
        <v>8311</v>
      </c>
      <c r="P1903" t="s">
        <v>8319</v>
      </c>
      <c r="Q1903">
        <f t="shared" si="116"/>
        <v>101</v>
      </c>
      <c r="R1903">
        <f t="shared" si="117"/>
        <v>26.15</v>
      </c>
      <c r="S1903" s="15">
        <f t="shared" si="118"/>
        <v>42553.54414351852</v>
      </c>
      <c r="T1903" s="15">
        <f t="shared" si="119"/>
        <v>42583.54414351852</v>
      </c>
    </row>
    <row r="1904" spans="1:20" ht="60" hidden="1" x14ac:dyDescent="0.2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11" t="s">
        <v>8311</v>
      </c>
      <c r="P1904" t="s">
        <v>8336</v>
      </c>
      <c r="Q1904">
        <f t="shared" si="116"/>
        <v>101</v>
      </c>
      <c r="R1904">
        <f t="shared" si="117"/>
        <v>74.58</v>
      </c>
      <c r="S1904" s="15">
        <f t="shared" si="118"/>
        <v>42774.121342592596</v>
      </c>
      <c r="T1904" s="15">
        <f t="shared" si="119"/>
        <v>42823.083333333328</v>
      </c>
    </row>
    <row r="1905" spans="1:20" ht="30" hidden="1" x14ac:dyDescent="0.2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11" t="s">
        <v>8311</v>
      </c>
      <c r="P1905" t="s">
        <v>8312</v>
      </c>
      <c r="Q1905">
        <f t="shared" si="116"/>
        <v>101</v>
      </c>
      <c r="R1905">
        <f t="shared" si="117"/>
        <v>53.16</v>
      </c>
      <c r="S1905" s="15">
        <f t="shared" si="118"/>
        <v>41657.923807870371</v>
      </c>
      <c r="T1905" s="15">
        <f t="shared" si="119"/>
        <v>41687.923807870371</v>
      </c>
    </row>
    <row r="1906" spans="1:20" ht="60" hidden="1" x14ac:dyDescent="0.2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11" t="s">
        <v>8311</v>
      </c>
      <c r="P1906" t="s">
        <v>8312</v>
      </c>
      <c r="Q1906">
        <f t="shared" si="116"/>
        <v>101</v>
      </c>
      <c r="R1906">
        <f t="shared" si="117"/>
        <v>83.89</v>
      </c>
      <c r="S1906" s="15">
        <f t="shared" si="118"/>
        <v>40555.325937499998</v>
      </c>
      <c r="T1906" s="15">
        <f t="shared" si="119"/>
        <v>40605.325937499998</v>
      </c>
    </row>
    <row r="1907" spans="1:20" ht="60" hidden="1" x14ac:dyDescent="0.2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11" t="s">
        <v>8311</v>
      </c>
      <c r="P1907" t="s">
        <v>8312</v>
      </c>
      <c r="Q1907">
        <f t="shared" si="116"/>
        <v>101</v>
      </c>
      <c r="R1907">
        <f t="shared" si="117"/>
        <v>76.05</v>
      </c>
      <c r="S1907" s="15">
        <f t="shared" si="118"/>
        <v>40666.973541666666</v>
      </c>
      <c r="T1907" s="15">
        <f t="shared" si="119"/>
        <v>40705.125</v>
      </c>
    </row>
    <row r="1908" spans="1:20" ht="60" hidden="1" x14ac:dyDescent="0.2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11" t="s">
        <v>8311</v>
      </c>
      <c r="P1908" t="s">
        <v>8312</v>
      </c>
      <c r="Q1908">
        <f t="shared" si="116"/>
        <v>101</v>
      </c>
      <c r="R1908">
        <f t="shared" si="117"/>
        <v>53.29</v>
      </c>
      <c r="S1908" s="15">
        <f t="shared" si="118"/>
        <v>41817.854999999996</v>
      </c>
      <c r="T1908" s="15">
        <f t="shared" si="119"/>
        <v>41838.854999999996</v>
      </c>
    </row>
    <row r="1909" spans="1:20" ht="60" hidden="1" x14ac:dyDescent="0.2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11" t="s">
        <v>8311</v>
      </c>
      <c r="P1909" t="s">
        <v>8328</v>
      </c>
      <c r="Q1909">
        <f t="shared" si="116"/>
        <v>101</v>
      </c>
      <c r="R1909">
        <f t="shared" si="117"/>
        <v>41.73</v>
      </c>
      <c r="S1909" s="15">
        <f t="shared" si="118"/>
        <v>41067.949212962965</v>
      </c>
      <c r="T1909" s="15">
        <f t="shared" si="119"/>
        <v>41100.991666666669</v>
      </c>
    </row>
    <row r="1910" spans="1:20" ht="60" hidden="1" x14ac:dyDescent="0.2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11" t="s">
        <v>8307</v>
      </c>
      <c r="P1910" t="s">
        <v>8308</v>
      </c>
      <c r="Q1910">
        <f t="shared" si="116"/>
        <v>101</v>
      </c>
      <c r="R1910">
        <f t="shared" si="117"/>
        <v>35</v>
      </c>
      <c r="S1910" s="15">
        <f t="shared" si="118"/>
        <v>40102.918055555558</v>
      </c>
      <c r="T1910" s="15">
        <f t="shared" si="119"/>
        <v>40140.249305555553</v>
      </c>
    </row>
    <row r="1911" spans="1:20" ht="60" hidden="1" x14ac:dyDescent="0.2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11" t="s">
        <v>8307</v>
      </c>
      <c r="P1911" t="s">
        <v>8308</v>
      </c>
      <c r="Q1911">
        <f t="shared" si="116"/>
        <v>101</v>
      </c>
      <c r="R1911">
        <f t="shared" si="117"/>
        <v>41.74</v>
      </c>
      <c r="S1911" s="15">
        <f t="shared" si="118"/>
        <v>42303.617488425924</v>
      </c>
      <c r="T1911" s="15">
        <f t="shared" si="119"/>
        <v>42333.659155092595</v>
      </c>
    </row>
    <row r="1912" spans="1:20" ht="45" hidden="1" x14ac:dyDescent="0.2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11" t="s">
        <v>8311</v>
      </c>
      <c r="P1912" t="s">
        <v>8328</v>
      </c>
      <c r="Q1912">
        <f t="shared" si="116"/>
        <v>101</v>
      </c>
      <c r="R1912">
        <f t="shared" si="117"/>
        <v>115.09</v>
      </c>
      <c r="S1912" s="15">
        <f t="shared" si="118"/>
        <v>40860.67050925926</v>
      </c>
      <c r="T1912" s="15">
        <f t="shared" si="119"/>
        <v>40891.207638888889</v>
      </c>
    </row>
    <row r="1913" spans="1:20" ht="45" hidden="1" x14ac:dyDescent="0.2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11" t="s">
        <v>8311</v>
      </c>
      <c r="P1913" t="s">
        <v>8328</v>
      </c>
      <c r="Q1913">
        <f t="shared" si="116"/>
        <v>101</v>
      </c>
      <c r="R1913">
        <f t="shared" si="117"/>
        <v>110.49</v>
      </c>
      <c r="S1913" s="15">
        <f t="shared" si="118"/>
        <v>40763.707546296297</v>
      </c>
      <c r="T1913" s="15">
        <f t="shared" si="119"/>
        <v>40823.707546296297</v>
      </c>
    </row>
    <row r="1914" spans="1:20" ht="45" hidden="1" x14ac:dyDescent="0.2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11" t="s">
        <v>8311</v>
      </c>
      <c r="P1914" t="s">
        <v>8328</v>
      </c>
      <c r="Q1914">
        <f t="shared" si="116"/>
        <v>101</v>
      </c>
      <c r="R1914">
        <f t="shared" si="117"/>
        <v>526.46</v>
      </c>
      <c r="S1914" s="15">
        <f t="shared" si="118"/>
        <v>41136.777812500004</v>
      </c>
      <c r="T1914" s="15">
        <f t="shared" si="119"/>
        <v>41184.777812500004</v>
      </c>
    </row>
    <row r="1915" spans="1:20" ht="45" hidden="1" x14ac:dyDescent="0.2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11" t="s">
        <v>8311</v>
      </c>
      <c r="P1915" t="s">
        <v>8328</v>
      </c>
      <c r="Q1915">
        <f t="shared" si="116"/>
        <v>101</v>
      </c>
      <c r="R1915">
        <f t="shared" si="117"/>
        <v>91.59</v>
      </c>
      <c r="S1915" s="15">
        <f t="shared" si="118"/>
        <v>41107.130150462966</v>
      </c>
      <c r="T1915" s="15">
        <f t="shared" si="119"/>
        <v>41137.130150462966</v>
      </c>
    </row>
    <row r="1916" spans="1:20" ht="45" hidden="1" x14ac:dyDescent="0.2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11" t="s">
        <v>8311</v>
      </c>
      <c r="P1916" t="s">
        <v>8328</v>
      </c>
      <c r="Q1916">
        <f t="shared" si="116"/>
        <v>101</v>
      </c>
      <c r="R1916">
        <f t="shared" si="117"/>
        <v>116.96</v>
      </c>
      <c r="S1916" s="15">
        <f t="shared" si="118"/>
        <v>41591.964537037034</v>
      </c>
      <c r="T1916" s="15">
        <f t="shared" si="119"/>
        <v>41640.964537037034</v>
      </c>
    </row>
    <row r="1917" spans="1:20" ht="60" hidden="1" x14ac:dyDescent="0.2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11" t="s">
        <v>8311</v>
      </c>
      <c r="P1917" t="s">
        <v>8324</v>
      </c>
      <c r="Q1917">
        <f t="shared" si="116"/>
        <v>101</v>
      </c>
      <c r="R1917">
        <f t="shared" si="117"/>
        <v>47.22</v>
      </c>
      <c r="S1917" s="15">
        <f t="shared" si="118"/>
        <v>42299.776770833334</v>
      </c>
      <c r="T1917" s="15">
        <f t="shared" si="119"/>
        <v>42310.333333333328</v>
      </c>
    </row>
    <row r="1918" spans="1:20" ht="45" hidden="1" x14ac:dyDescent="0.2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11" t="s">
        <v>8311</v>
      </c>
      <c r="P1918" t="s">
        <v>8324</v>
      </c>
      <c r="Q1918">
        <f t="shared" si="116"/>
        <v>101</v>
      </c>
      <c r="R1918">
        <f t="shared" si="117"/>
        <v>51.3</v>
      </c>
      <c r="S1918" s="15">
        <f t="shared" si="118"/>
        <v>41452.060601851852</v>
      </c>
      <c r="T1918" s="15">
        <f t="shared" si="119"/>
        <v>41482.060601851852</v>
      </c>
    </row>
    <row r="1919" spans="1:20" ht="60" hidden="1" x14ac:dyDescent="0.2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11" t="s">
        <v>8311</v>
      </c>
      <c r="P1919" t="s">
        <v>8312</v>
      </c>
      <c r="Q1919">
        <f t="shared" si="116"/>
        <v>101</v>
      </c>
      <c r="R1919">
        <f t="shared" si="117"/>
        <v>63.03</v>
      </c>
      <c r="S1919" s="15">
        <f t="shared" si="118"/>
        <v>40978.125046296293</v>
      </c>
      <c r="T1919" s="15">
        <f t="shared" si="119"/>
        <v>41038.083379629628</v>
      </c>
    </row>
    <row r="1920" spans="1:20" ht="30" hidden="1" x14ac:dyDescent="0.2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11" t="s">
        <v>8311</v>
      </c>
      <c r="P1920" t="s">
        <v>8312</v>
      </c>
      <c r="Q1920">
        <f t="shared" si="116"/>
        <v>101</v>
      </c>
      <c r="R1920">
        <f t="shared" si="117"/>
        <v>52.95</v>
      </c>
      <c r="S1920" s="15">
        <f t="shared" si="118"/>
        <v>40948.042233796295</v>
      </c>
      <c r="T1920" s="15">
        <f t="shared" si="119"/>
        <v>40982.165972222225</v>
      </c>
    </row>
    <row r="1921" spans="1:21" ht="45" hidden="1" x14ac:dyDescent="0.2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11" t="s">
        <v>8311</v>
      </c>
      <c r="P1921" t="s">
        <v>8312</v>
      </c>
      <c r="Q1921">
        <f t="shared" si="116"/>
        <v>101</v>
      </c>
      <c r="R1921">
        <f t="shared" si="117"/>
        <v>115.71</v>
      </c>
      <c r="S1921" s="15">
        <f t="shared" si="118"/>
        <v>41074.727037037039</v>
      </c>
      <c r="T1921" s="15">
        <f t="shared" si="119"/>
        <v>41088.727037037039</v>
      </c>
    </row>
    <row r="1922" spans="1:21" ht="45" hidden="1" x14ac:dyDescent="0.2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11" t="s">
        <v>8311</v>
      </c>
      <c r="P1922" t="s">
        <v>8328</v>
      </c>
      <c r="Q1922">
        <f t="shared" ref="Q1922:Q1985" si="120">ROUND(E1922/D1922*100,0)</f>
        <v>101</v>
      </c>
      <c r="R1922">
        <f t="shared" ref="R1922:R1985" si="121">IFERROR(ROUND(E1922/L1922,2),0)</f>
        <v>53.47</v>
      </c>
      <c r="S1922" s="15">
        <f t="shared" si="118"/>
        <v>40502.815868055557</v>
      </c>
      <c r="T1922" s="15">
        <f t="shared" si="119"/>
        <v>40544.207638888889</v>
      </c>
    </row>
    <row r="1923" spans="1:21" ht="60" hidden="1" x14ac:dyDescent="0.2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11" t="s">
        <v>8311</v>
      </c>
      <c r="P1923" t="s">
        <v>8328</v>
      </c>
      <c r="Q1923">
        <f t="shared" si="120"/>
        <v>101</v>
      </c>
      <c r="R1923">
        <f t="shared" si="121"/>
        <v>109.11</v>
      </c>
      <c r="S1923" s="15">
        <f t="shared" ref="S1923:S1986" si="122">(((J1923/60)/60)/24)+DATE(1970,1,1)</f>
        <v>41834.695277777777</v>
      </c>
      <c r="T1923" s="15">
        <f t="shared" ref="T1923:T1986" si="123">(((I1923/60)/60)/24)+DATE(1970,1,1)</f>
        <v>41859.75</v>
      </c>
    </row>
    <row r="1924" spans="1:21" ht="60" hidden="1" x14ac:dyDescent="0.2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11" t="s">
        <v>8311</v>
      </c>
      <c r="P1924" t="s">
        <v>8328</v>
      </c>
      <c r="Q1924">
        <f t="shared" si="120"/>
        <v>101</v>
      </c>
      <c r="R1924">
        <f t="shared" si="121"/>
        <v>82.5</v>
      </c>
      <c r="S1924" s="15">
        <f t="shared" si="122"/>
        <v>41851.962916666671</v>
      </c>
      <c r="T1924" s="15">
        <f t="shared" si="123"/>
        <v>41880.041666666664</v>
      </c>
    </row>
    <row r="1925" spans="1:21" ht="45" hidden="1" x14ac:dyDescent="0.2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11" t="s">
        <v>8325</v>
      </c>
      <c r="P1925" t="s">
        <v>8326</v>
      </c>
      <c r="Q1925">
        <f t="shared" si="120"/>
        <v>101</v>
      </c>
      <c r="R1925">
        <f t="shared" si="121"/>
        <v>123.35</v>
      </c>
      <c r="S1925" s="15">
        <f t="shared" si="122"/>
        <v>41789.896805555552</v>
      </c>
      <c r="T1925" s="15">
        <f t="shared" si="123"/>
        <v>41819.896805555552</v>
      </c>
    </row>
    <row r="1926" spans="1:21" ht="45" hidden="1" x14ac:dyDescent="0.2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11" t="s">
        <v>8325</v>
      </c>
      <c r="P1926" t="s">
        <v>8326</v>
      </c>
      <c r="Q1926">
        <f t="shared" si="120"/>
        <v>101</v>
      </c>
      <c r="R1926">
        <f t="shared" si="121"/>
        <v>271.51</v>
      </c>
      <c r="S1926" s="15">
        <f t="shared" si="122"/>
        <v>42770.201481481476</v>
      </c>
      <c r="T1926" s="15">
        <f t="shared" si="123"/>
        <v>42805.201481481476</v>
      </c>
    </row>
    <row r="1927" spans="1:21" ht="60" hidden="1" x14ac:dyDescent="0.2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11" t="s">
        <v>8325</v>
      </c>
      <c r="P1927" t="s">
        <v>8326</v>
      </c>
      <c r="Q1927">
        <f t="shared" si="120"/>
        <v>101</v>
      </c>
      <c r="R1927">
        <f t="shared" si="121"/>
        <v>125.99</v>
      </c>
      <c r="S1927" s="15">
        <f t="shared" si="122"/>
        <v>42704.187118055561</v>
      </c>
      <c r="T1927" s="15">
        <f t="shared" si="123"/>
        <v>42738.178472222222</v>
      </c>
    </row>
    <row r="1928" spans="1:21" ht="45" hidden="1" x14ac:dyDescent="0.2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11" t="s">
        <v>8311</v>
      </c>
      <c r="P1928" t="s">
        <v>8328</v>
      </c>
      <c r="Q1928">
        <f t="shared" si="120"/>
        <v>101</v>
      </c>
      <c r="R1928">
        <f t="shared" si="121"/>
        <v>38.85</v>
      </c>
      <c r="S1928" s="15">
        <f t="shared" si="122"/>
        <v>41022.645185185182</v>
      </c>
      <c r="T1928" s="15">
        <f t="shared" si="123"/>
        <v>41052.645185185182</v>
      </c>
    </row>
    <row r="1929" spans="1:21" ht="45" hidden="1" x14ac:dyDescent="0.2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11" t="s">
        <v>8311</v>
      </c>
      <c r="P1929" t="s">
        <v>8333</v>
      </c>
      <c r="Q1929">
        <f t="shared" si="120"/>
        <v>101</v>
      </c>
      <c r="R1929">
        <f t="shared" si="121"/>
        <v>88.44</v>
      </c>
      <c r="S1929" s="15">
        <f t="shared" si="122"/>
        <v>41068.520474537036</v>
      </c>
      <c r="T1929" s="15">
        <f t="shared" si="123"/>
        <v>41098.520474537036</v>
      </c>
    </row>
    <row r="1930" spans="1:21" ht="60" hidden="1" x14ac:dyDescent="0.2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11" t="s">
        <v>8311</v>
      </c>
      <c r="P1930" t="s">
        <v>8333</v>
      </c>
      <c r="Q1930">
        <f t="shared" si="120"/>
        <v>101</v>
      </c>
      <c r="R1930">
        <f t="shared" si="121"/>
        <v>43.7</v>
      </c>
      <c r="S1930" s="15">
        <f t="shared" si="122"/>
        <v>42228.634328703702</v>
      </c>
      <c r="T1930" s="15">
        <f t="shared" si="123"/>
        <v>42285.165972222225</v>
      </c>
    </row>
    <row r="1931" spans="1:21" ht="30" hidden="1" x14ac:dyDescent="0.2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11" t="s">
        <v>8307</v>
      </c>
      <c r="P1931" t="s">
        <v>8316</v>
      </c>
      <c r="Q1931">
        <f t="shared" si="120"/>
        <v>101</v>
      </c>
      <c r="R1931">
        <f t="shared" si="121"/>
        <v>35.520000000000003</v>
      </c>
      <c r="S1931" s="15">
        <f t="shared" si="122"/>
        <v>41617.912662037037</v>
      </c>
      <c r="T1931" s="15">
        <f t="shared" si="123"/>
        <v>41631.912662037037</v>
      </c>
    </row>
    <row r="1932" spans="1:21" ht="60" hidden="1" x14ac:dyDescent="0.2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11" t="s">
        <v>8307</v>
      </c>
      <c r="P1932" t="s">
        <v>8316</v>
      </c>
      <c r="Q1932">
        <f t="shared" si="120"/>
        <v>101</v>
      </c>
      <c r="R1932">
        <f t="shared" si="121"/>
        <v>270.57</v>
      </c>
      <c r="S1932" s="15">
        <f t="shared" si="122"/>
        <v>41143.81821759259</v>
      </c>
      <c r="T1932" s="15">
        <f t="shared" si="123"/>
        <v>41173.81821759259</v>
      </c>
    </row>
    <row r="1933" spans="1:21" ht="60" hidden="1" x14ac:dyDescent="0.2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11" t="s">
        <v>8314</v>
      </c>
      <c r="P1933" t="s">
        <v>8327</v>
      </c>
      <c r="Q1933">
        <f t="shared" si="120"/>
        <v>101</v>
      </c>
      <c r="R1933">
        <f t="shared" si="121"/>
        <v>53.95</v>
      </c>
      <c r="S1933" s="15">
        <f t="shared" si="122"/>
        <v>41780.745254629634</v>
      </c>
      <c r="T1933" s="15">
        <f t="shared" si="123"/>
        <v>41810.917361111111</v>
      </c>
    </row>
    <row r="1934" spans="1:21" ht="30" hidden="1" x14ac:dyDescent="0.2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11" t="s">
        <v>8314</v>
      </c>
      <c r="P1934" t="s">
        <v>8315</v>
      </c>
      <c r="Q1934">
        <f t="shared" si="120"/>
        <v>101</v>
      </c>
      <c r="R1934">
        <f t="shared" si="121"/>
        <v>126.46</v>
      </c>
      <c r="S1934" s="15">
        <f t="shared" si="122"/>
        <v>42056.013124999998</v>
      </c>
      <c r="T1934" s="15">
        <f t="shared" si="123"/>
        <v>42075.166666666672</v>
      </c>
    </row>
    <row r="1935" spans="1:21" ht="60" hidden="1" x14ac:dyDescent="0.2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11" t="s">
        <v>8314</v>
      </c>
      <c r="P1935" t="s">
        <v>8315</v>
      </c>
      <c r="Q1935">
        <f t="shared" si="120"/>
        <v>101</v>
      </c>
      <c r="R1935">
        <f t="shared" si="121"/>
        <v>36.47</v>
      </c>
      <c r="S1935" s="15">
        <f t="shared" si="122"/>
        <v>42201.675011574072</v>
      </c>
      <c r="T1935" s="15">
        <f t="shared" si="123"/>
        <v>42216.666666666672</v>
      </c>
    </row>
    <row r="1936" spans="1:21" ht="60" hidden="1" x14ac:dyDescent="0.2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11" t="s">
        <v>8314</v>
      </c>
      <c r="P1936" t="s">
        <v>8335</v>
      </c>
      <c r="Q1936">
        <f t="shared" si="120"/>
        <v>101</v>
      </c>
      <c r="R1936">
        <f t="shared" si="121"/>
        <v>162.77000000000001</v>
      </c>
      <c r="S1936" s="15">
        <f t="shared" si="122"/>
        <v>42101.584074074075</v>
      </c>
      <c r="T1936" s="15">
        <f t="shared" si="123"/>
        <v>42131.584074074075</v>
      </c>
      <c r="U1936">
        <f>YEAR(T1936)</f>
        <v>2015</v>
      </c>
    </row>
    <row r="1937" spans="1:20" ht="45" hidden="1" x14ac:dyDescent="0.2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11" t="s">
        <v>8314</v>
      </c>
      <c r="P1937" t="s">
        <v>8335</v>
      </c>
      <c r="Q1937">
        <f t="shared" si="120"/>
        <v>101</v>
      </c>
      <c r="R1937">
        <f t="shared" si="121"/>
        <v>90.54</v>
      </c>
      <c r="S1937" s="15">
        <f t="shared" si="122"/>
        <v>42553.583425925928</v>
      </c>
      <c r="T1937" s="15">
        <f t="shared" si="123"/>
        <v>42611.708333333328</v>
      </c>
    </row>
    <row r="1938" spans="1:20" ht="60" hidden="1" x14ac:dyDescent="0.2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11" t="s">
        <v>8314</v>
      </c>
      <c r="P1938" t="s">
        <v>8335</v>
      </c>
      <c r="Q1938">
        <f t="shared" si="120"/>
        <v>101</v>
      </c>
      <c r="R1938">
        <f t="shared" si="121"/>
        <v>126.72</v>
      </c>
      <c r="S1938" s="15">
        <f t="shared" si="122"/>
        <v>42004.703865740739</v>
      </c>
      <c r="T1938" s="15">
        <f t="shared" si="123"/>
        <v>42034.703865740739</v>
      </c>
    </row>
    <row r="1939" spans="1:20" ht="60" hidden="1" x14ac:dyDescent="0.2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11" t="s">
        <v>8314</v>
      </c>
      <c r="P1939" t="s">
        <v>8315</v>
      </c>
      <c r="Q1939">
        <f t="shared" si="120"/>
        <v>101</v>
      </c>
      <c r="R1939">
        <f t="shared" si="121"/>
        <v>25.69</v>
      </c>
      <c r="S1939" s="15">
        <f t="shared" si="122"/>
        <v>41827.909942129627</v>
      </c>
      <c r="T1939" s="15">
        <f t="shared" si="123"/>
        <v>41857.897222222222</v>
      </c>
    </row>
    <row r="1940" spans="1:20" ht="60" hidden="1" x14ac:dyDescent="0.2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11" t="s">
        <v>8314</v>
      </c>
      <c r="P1940" t="s">
        <v>8315</v>
      </c>
      <c r="Q1940">
        <f t="shared" si="120"/>
        <v>101</v>
      </c>
      <c r="R1940">
        <f t="shared" si="121"/>
        <v>110.22</v>
      </c>
      <c r="S1940" s="15">
        <f t="shared" si="122"/>
        <v>41993.824340277773</v>
      </c>
      <c r="T1940" s="15">
        <f t="shared" si="123"/>
        <v>42010.25</v>
      </c>
    </row>
    <row r="1941" spans="1:20" ht="60" hidden="1" x14ac:dyDescent="0.2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11" t="s">
        <v>8314</v>
      </c>
      <c r="P1941" t="s">
        <v>8327</v>
      </c>
      <c r="Q1941">
        <f t="shared" si="120"/>
        <v>101</v>
      </c>
      <c r="R1941">
        <f t="shared" si="121"/>
        <v>178.53</v>
      </c>
      <c r="S1941" s="15">
        <f t="shared" si="122"/>
        <v>42398.849259259259</v>
      </c>
      <c r="T1941" s="15">
        <f t="shared" si="123"/>
        <v>42430.249305555553</v>
      </c>
    </row>
    <row r="1942" spans="1:20" ht="45" hidden="1" x14ac:dyDescent="0.2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11" t="s">
        <v>8314</v>
      </c>
      <c r="P1942" t="s">
        <v>8327</v>
      </c>
      <c r="Q1942">
        <f t="shared" si="120"/>
        <v>101</v>
      </c>
      <c r="R1942">
        <f t="shared" si="121"/>
        <v>116.73</v>
      </c>
      <c r="S1942" s="15">
        <f t="shared" si="122"/>
        <v>42360.212025462963</v>
      </c>
      <c r="T1942" s="15">
        <f t="shared" si="123"/>
        <v>42390.212025462963</v>
      </c>
    </row>
    <row r="1943" spans="1:20" ht="60" hidden="1" x14ac:dyDescent="0.2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11" t="s">
        <v>8314</v>
      </c>
      <c r="P1943" t="s">
        <v>8327</v>
      </c>
      <c r="Q1943">
        <f t="shared" si="120"/>
        <v>101</v>
      </c>
      <c r="R1943">
        <f t="shared" si="121"/>
        <v>103.17</v>
      </c>
      <c r="S1943" s="15">
        <f t="shared" si="122"/>
        <v>42163.29833333334</v>
      </c>
      <c r="T1943" s="15">
        <f t="shared" si="123"/>
        <v>42205.916666666672</v>
      </c>
    </row>
    <row r="1944" spans="1:20" ht="60" hidden="1" x14ac:dyDescent="0.2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11" t="s">
        <v>8314</v>
      </c>
      <c r="P1944" t="s">
        <v>8327</v>
      </c>
      <c r="Q1944">
        <f t="shared" si="120"/>
        <v>101</v>
      </c>
      <c r="R1944">
        <f t="shared" si="121"/>
        <v>234.67</v>
      </c>
      <c r="S1944" s="15">
        <f t="shared" si="122"/>
        <v>42170.846446759257</v>
      </c>
      <c r="T1944" s="15">
        <f t="shared" si="123"/>
        <v>42230.846446759257</v>
      </c>
    </row>
    <row r="1945" spans="1:20" ht="60" hidden="1" x14ac:dyDescent="0.2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11" t="s">
        <v>8314</v>
      </c>
      <c r="P1945" t="s">
        <v>8327</v>
      </c>
      <c r="Q1945">
        <f t="shared" si="120"/>
        <v>101</v>
      </c>
      <c r="R1945">
        <f t="shared" si="121"/>
        <v>162.71</v>
      </c>
      <c r="S1945" s="15">
        <f t="shared" si="122"/>
        <v>42564.95380787037</v>
      </c>
      <c r="T1945" s="15">
        <f t="shared" si="123"/>
        <v>42609.95380787037</v>
      </c>
    </row>
    <row r="1946" spans="1:20" ht="45" hidden="1" x14ac:dyDescent="0.2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11" t="s">
        <v>8314</v>
      </c>
      <c r="P1946" t="s">
        <v>8327</v>
      </c>
      <c r="Q1946">
        <f t="shared" si="120"/>
        <v>101</v>
      </c>
      <c r="R1946">
        <f t="shared" si="121"/>
        <v>37.22</v>
      </c>
      <c r="S1946" s="15">
        <f t="shared" si="122"/>
        <v>42373.252280092594</v>
      </c>
      <c r="T1946" s="15">
        <f t="shared" si="123"/>
        <v>42433.252280092594</v>
      </c>
    </row>
    <row r="1947" spans="1:20" ht="60" hidden="1" x14ac:dyDescent="0.2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11" t="s">
        <v>8314</v>
      </c>
      <c r="P1947" t="s">
        <v>8315</v>
      </c>
      <c r="Q1947">
        <f t="shared" si="120"/>
        <v>101</v>
      </c>
      <c r="R1947">
        <f t="shared" si="121"/>
        <v>33.99</v>
      </c>
      <c r="S1947" s="15">
        <f t="shared" si="122"/>
        <v>40478.263923611114</v>
      </c>
      <c r="T1947" s="15">
        <f t="shared" si="123"/>
        <v>40568.166666666664</v>
      </c>
    </row>
    <row r="1948" spans="1:20" ht="30" hidden="1" x14ac:dyDescent="0.2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11" t="s">
        <v>8314</v>
      </c>
      <c r="P1948" t="s">
        <v>8315</v>
      </c>
      <c r="Q1948">
        <f t="shared" si="120"/>
        <v>101</v>
      </c>
      <c r="R1948">
        <f t="shared" si="121"/>
        <v>98.54</v>
      </c>
      <c r="S1948" s="15">
        <f t="shared" si="122"/>
        <v>41829.788252314815</v>
      </c>
      <c r="T1948" s="15">
        <f t="shared" si="123"/>
        <v>41839.208333333336</v>
      </c>
    </row>
    <row r="1949" spans="1:20" ht="60" hidden="1" x14ac:dyDescent="0.2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11" t="s">
        <v>8314</v>
      </c>
      <c r="P1949" t="s">
        <v>8315</v>
      </c>
      <c r="Q1949">
        <f t="shared" si="120"/>
        <v>101</v>
      </c>
      <c r="R1949">
        <f t="shared" si="121"/>
        <v>131.91</v>
      </c>
      <c r="S1949" s="15">
        <f t="shared" si="122"/>
        <v>41862.864675925928</v>
      </c>
      <c r="T1949" s="15">
        <f t="shared" si="123"/>
        <v>41876.864675925928</v>
      </c>
    </row>
    <row r="1950" spans="1:20" ht="60" hidden="1" x14ac:dyDescent="0.2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11" t="s">
        <v>8314</v>
      </c>
      <c r="P1950" t="s">
        <v>8315</v>
      </c>
      <c r="Q1950">
        <f t="shared" si="120"/>
        <v>101</v>
      </c>
      <c r="R1950">
        <f t="shared" si="121"/>
        <v>46.77</v>
      </c>
      <c r="S1950" s="15">
        <f t="shared" si="122"/>
        <v>40883.949317129627</v>
      </c>
      <c r="T1950" s="15">
        <f t="shared" si="123"/>
        <v>40939.708333333336</v>
      </c>
    </row>
    <row r="1951" spans="1:20" ht="30" hidden="1" x14ac:dyDescent="0.2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11" t="s">
        <v>8314</v>
      </c>
      <c r="P1951" t="s">
        <v>8315</v>
      </c>
      <c r="Q1951">
        <f t="shared" si="120"/>
        <v>101</v>
      </c>
      <c r="R1951">
        <f t="shared" si="121"/>
        <v>256.37</v>
      </c>
      <c r="S1951" s="15">
        <f t="shared" si="122"/>
        <v>42772.833379629628</v>
      </c>
      <c r="T1951" s="15">
        <f t="shared" si="123"/>
        <v>42806.875</v>
      </c>
    </row>
    <row r="1952" spans="1:20" ht="60" hidden="1" x14ac:dyDescent="0.2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11" t="s">
        <v>8314</v>
      </c>
      <c r="P1952" t="s">
        <v>8315</v>
      </c>
      <c r="Q1952">
        <f t="shared" si="120"/>
        <v>101</v>
      </c>
      <c r="R1952">
        <f t="shared" si="121"/>
        <v>182.91</v>
      </c>
      <c r="S1952" s="15">
        <f t="shared" si="122"/>
        <v>42702.917048611111</v>
      </c>
      <c r="T1952" s="15">
        <f t="shared" si="123"/>
        <v>42732.917048611111</v>
      </c>
    </row>
    <row r="1953" spans="1:20" ht="30" hidden="1" x14ac:dyDescent="0.2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11" t="s">
        <v>8314</v>
      </c>
      <c r="P1953" t="s">
        <v>8315</v>
      </c>
      <c r="Q1953">
        <f t="shared" si="120"/>
        <v>101</v>
      </c>
      <c r="R1953">
        <f t="shared" si="121"/>
        <v>131.13999999999999</v>
      </c>
      <c r="S1953" s="15">
        <f t="shared" si="122"/>
        <v>42252.474351851852</v>
      </c>
      <c r="T1953" s="15">
        <f t="shared" si="123"/>
        <v>42276.165972222225</v>
      </c>
    </row>
    <row r="1954" spans="1:20" ht="60" hidden="1" x14ac:dyDescent="0.2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11" t="s">
        <v>8314</v>
      </c>
      <c r="P1954" t="s">
        <v>8315</v>
      </c>
      <c r="Q1954">
        <f t="shared" si="120"/>
        <v>101</v>
      </c>
      <c r="R1954">
        <f t="shared" si="121"/>
        <v>88.74</v>
      </c>
      <c r="S1954" s="15">
        <f t="shared" si="122"/>
        <v>42754.693842592591</v>
      </c>
      <c r="T1954" s="15">
        <f t="shared" si="123"/>
        <v>42782.958333333328</v>
      </c>
    </row>
    <row r="1955" spans="1:20" ht="30" hidden="1" x14ac:dyDescent="0.2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11" t="s">
        <v>8314</v>
      </c>
      <c r="P1955" t="s">
        <v>8315</v>
      </c>
      <c r="Q1955">
        <f t="shared" si="120"/>
        <v>101</v>
      </c>
      <c r="R1955">
        <f t="shared" si="121"/>
        <v>60.48</v>
      </c>
      <c r="S1955" s="15">
        <f t="shared" si="122"/>
        <v>42068.888391203705</v>
      </c>
      <c r="T1955" s="15">
        <f t="shared" si="123"/>
        <v>42098.846724537041</v>
      </c>
    </row>
    <row r="1956" spans="1:20" ht="60" hidden="1" x14ac:dyDescent="0.2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11" t="s">
        <v>8314</v>
      </c>
      <c r="P1956" t="s">
        <v>8315</v>
      </c>
      <c r="Q1956">
        <f t="shared" si="120"/>
        <v>101</v>
      </c>
      <c r="R1956">
        <f t="shared" si="121"/>
        <v>70.77</v>
      </c>
      <c r="S1956" s="15">
        <f t="shared" si="122"/>
        <v>42059.085752314815</v>
      </c>
      <c r="T1956" s="15">
        <f t="shared" si="123"/>
        <v>42089.044085648144</v>
      </c>
    </row>
    <row r="1957" spans="1:20" ht="45" hidden="1" x14ac:dyDescent="0.2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11" t="s">
        <v>8314</v>
      </c>
      <c r="P1957" t="s">
        <v>8315</v>
      </c>
      <c r="Q1957">
        <f t="shared" si="120"/>
        <v>101</v>
      </c>
      <c r="R1957">
        <f t="shared" si="121"/>
        <v>54.91</v>
      </c>
      <c r="S1957" s="15">
        <f t="shared" si="122"/>
        <v>42400.704537037032</v>
      </c>
      <c r="T1957" s="15">
        <f t="shared" si="123"/>
        <v>42444.875</v>
      </c>
    </row>
    <row r="1958" spans="1:20" ht="45" hidden="1" x14ac:dyDescent="0.2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11" t="s">
        <v>8314</v>
      </c>
      <c r="P1958" t="s">
        <v>8315</v>
      </c>
      <c r="Q1958">
        <f t="shared" si="120"/>
        <v>101</v>
      </c>
      <c r="R1958">
        <f t="shared" si="121"/>
        <v>66.45</v>
      </c>
      <c r="S1958" s="15">
        <f t="shared" si="122"/>
        <v>42513.045798611114</v>
      </c>
      <c r="T1958" s="15">
        <f t="shared" si="123"/>
        <v>42543.045798611114</v>
      </c>
    </row>
    <row r="1959" spans="1:20" ht="60" hidden="1" x14ac:dyDescent="0.2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11" t="s">
        <v>8314</v>
      </c>
      <c r="P1959" t="s">
        <v>8315</v>
      </c>
      <c r="Q1959">
        <f t="shared" si="120"/>
        <v>101</v>
      </c>
      <c r="R1959">
        <f t="shared" si="121"/>
        <v>142.28</v>
      </c>
      <c r="S1959" s="15">
        <f t="shared" si="122"/>
        <v>42041.714178240742</v>
      </c>
      <c r="T1959" s="15">
        <f t="shared" si="123"/>
        <v>42071.67251157407</v>
      </c>
    </row>
    <row r="1960" spans="1:20" ht="60" hidden="1" x14ac:dyDescent="0.2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11" t="s">
        <v>8314</v>
      </c>
      <c r="P1960" t="s">
        <v>8315</v>
      </c>
      <c r="Q1960">
        <f t="shared" si="120"/>
        <v>101</v>
      </c>
      <c r="R1960">
        <f t="shared" si="121"/>
        <v>24.55</v>
      </c>
      <c r="S1960" s="15">
        <f t="shared" si="122"/>
        <v>42468.374606481477</v>
      </c>
      <c r="T1960" s="15">
        <f t="shared" si="123"/>
        <v>42498.374606481477</v>
      </c>
    </row>
    <row r="1961" spans="1:20" ht="60" hidden="1" x14ac:dyDescent="0.2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11" t="s">
        <v>8314</v>
      </c>
      <c r="P1961" t="s">
        <v>8315</v>
      </c>
      <c r="Q1961">
        <f t="shared" si="120"/>
        <v>101</v>
      </c>
      <c r="R1961">
        <f t="shared" si="121"/>
        <v>114.13</v>
      </c>
      <c r="S1961" s="15">
        <f t="shared" si="122"/>
        <v>41851.200150462959</v>
      </c>
      <c r="T1961" s="15">
        <f t="shared" si="123"/>
        <v>41881.200150462959</v>
      </c>
    </row>
    <row r="1962" spans="1:20" ht="60" hidden="1" x14ac:dyDescent="0.2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11" t="s">
        <v>8314</v>
      </c>
      <c r="P1962" t="s">
        <v>8315</v>
      </c>
      <c r="Q1962">
        <f t="shared" si="120"/>
        <v>101</v>
      </c>
      <c r="R1962">
        <f t="shared" si="121"/>
        <v>93.61</v>
      </c>
      <c r="S1962" s="15">
        <f t="shared" si="122"/>
        <v>41806.395428240743</v>
      </c>
      <c r="T1962" s="15">
        <f t="shared" si="123"/>
        <v>41843.458333333336</v>
      </c>
    </row>
    <row r="1963" spans="1:20" ht="60" hidden="1" x14ac:dyDescent="0.2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11" t="s">
        <v>8314</v>
      </c>
      <c r="P1963" t="s">
        <v>8315</v>
      </c>
      <c r="Q1963">
        <f t="shared" si="120"/>
        <v>101</v>
      </c>
      <c r="R1963">
        <f t="shared" si="121"/>
        <v>56.33</v>
      </c>
      <c r="S1963" s="15">
        <f t="shared" si="122"/>
        <v>42536.815648148149</v>
      </c>
      <c r="T1963" s="15">
        <f t="shared" si="123"/>
        <v>42566.815648148149</v>
      </c>
    </row>
    <row r="1964" spans="1:20" ht="60" hidden="1" x14ac:dyDescent="0.2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11" t="s">
        <v>8314</v>
      </c>
      <c r="P1964" t="s">
        <v>8315</v>
      </c>
      <c r="Q1964">
        <f t="shared" si="120"/>
        <v>101</v>
      </c>
      <c r="R1964">
        <f t="shared" si="121"/>
        <v>96.19</v>
      </c>
      <c r="S1964" s="15">
        <f t="shared" si="122"/>
        <v>41822.417939814812</v>
      </c>
      <c r="T1964" s="15">
        <f t="shared" si="123"/>
        <v>41852.417939814812</v>
      </c>
    </row>
    <row r="1965" spans="1:20" ht="30" hidden="1" x14ac:dyDescent="0.2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11" t="s">
        <v>8314</v>
      </c>
      <c r="P1965" t="s">
        <v>8315</v>
      </c>
      <c r="Q1965">
        <f t="shared" si="120"/>
        <v>101</v>
      </c>
      <c r="R1965">
        <f t="shared" si="121"/>
        <v>126.72</v>
      </c>
      <c r="S1965" s="15">
        <f t="shared" si="122"/>
        <v>42697.082673611112</v>
      </c>
      <c r="T1965" s="15">
        <f t="shared" si="123"/>
        <v>42718.665972222225</v>
      </c>
    </row>
    <row r="1966" spans="1:20" ht="60" hidden="1" x14ac:dyDescent="0.2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11" t="s">
        <v>8314</v>
      </c>
      <c r="P1966" t="s">
        <v>8315</v>
      </c>
      <c r="Q1966">
        <f t="shared" si="120"/>
        <v>101</v>
      </c>
      <c r="R1966">
        <f t="shared" si="121"/>
        <v>302.31</v>
      </c>
      <c r="S1966" s="15">
        <f t="shared" si="122"/>
        <v>41851.771354166667</v>
      </c>
      <c r="T1966" s="15">
        <f t="shared" si="123"/>
        <v>41870.666666666664</v>
      </c>
    </row>
    <row r="1967" spans="1:20" ht="60" hidden="1" x14ac:dyDescent="0.2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11" t="s">
        <v>8314</v>
      </c>
      <c r="P1967" t="s">
        <v>8315</v>
      </c>
      <c r="Q1967">
        <f t="shared" si="120"/>
        <v>101</v>
      </c>
      <c r="R1967">
        <f t="shared" si="121"/>
        <v>104.99</v>
      </c>
      <c r="S1967" s="15">
        <f t="shared" si="122"/>
        <v>42053.732627314821</v>
      </c>
      <c r="T1967" s="15">
        <f t="shared" si="123"/>
        <v>42083.705555555556</v>
      </c>
    </row>
    <row r="1968" spans="1:20" ht="60" hidden="1" x14ac:dyDescent="0.2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11" t="s">
        <v>8314</v>
      </c>
      <c r="P1968" t="s">
        <v>8315</v>
      </c>
      <c r="Q1968">
        <f t="shared" si="120"/>
        <v>101</v>
      </c>
      <c r="R1968">
        <f t="shared" si="121"/>
        <v>76.650000000000006</v>
      </c>
      <c r="S1968" s="15">
        <f t="shared" si="122"/>
        <v>42559.431203703702</v>
      </c>
      <c r="T1968" s="15">
        <f t="shared" si="123"/>
        <v>42583.957638888889</v>
      </c>
    </row>
    <row r="1969" spans="1:20" ht="60" hidden="1" x14ac:dyDescent="0.2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11" t="s">
        <v>8314</v>
      </c>
      <c r="P1969" t="s">
        <v>8315</v>
      </c>
      <c r="Q1969">
        <f t="shared" si="120"/>
        <v>101</v>
      </c>
      <c r="R1969">
        <f t="shared" si="121"/>
        <v>72.05</v>
      </c>
      <c r="S1969" s="15">
        <f t="shared" si="122"/>
        <v>41752.83457175926</v>
      </c>
      <c r="T1969" s="15">
        <f t="shared" si="123"/>
        <v>41782.83457175926</v>
      </c>
    </row>
    <row r="1970" spans="1:20" ht="45" hidden="1" x14ac:dyDescent="0.2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11" t="s">
        <v>8314</v>
      </c>
      <c r="P1970" t="s">
        <v>8315</v>
      </c>
      <c r="Q1970">
        <f t="shared" si="120"/>
        <v>101</v>
      </c>
      <c r="R1970">
        <f t="shared" si="121"/>
        <v>103.21</v>
      </c>
      <c r="S1970" s="15">
        <f t="shared" si="122"/>
        <v>42037.791238425925</v>
      </c>
      <c r="T1970" s="15">
        <f t="shared" si="123"/>
        <v>42067.791238425925</v>
      </c>
    </row>
    <row r="1971" spans="1:20" ht="60" hidden="1" x14ac:dyDescent="0.2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11" t="s">
        <v>8314</v>
      </c>
      <c r="P1971" t="s">
        <v>8315</v>
      </c>
      <c r="Q1971">
        <f t="shared" si="120"/>
        <v>101</v>
      </c>
      <c r="R1971">
        <f t="shared" si="121"/>
        <v>84.17</v>
      </c>
      <c r="S1971" s="15">
        <f t="shared" si="122"/>
        <v>42205.710879629631</v>
      </c>
      <c r="T1971" s="15">
        <f t="shared" si="123"/>
        <v>42235.710879629631</v>
      </c>
    </row>
    <row r="1972" spans="1:20" ht="60" hidden="1" x14ac:dyDescent="0.2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11" t="s">
        <v>8314</v>
      </c>
      <c r="P1972" t="s">
        <v>8315</v>
      </c>
      <c r="Q1972">
        <f t="shared" si="120"/>
        <v>101</v>
      </c>
      <c r="R1972">
        <f t="shared" si="121"/>
        <v>41.13</v>
      </c>
      <c r="S1972" s="15">
        <f t="shared" si="122"/>
        <v>42088.723692129628</v>
      </c>
      <c r="T1972" s="15">
        <f t="shared" si="123"/>
        <v>42115.723692129628</v>
      </c>
    </row>
    <row r="1973" spans="1:20" ht="60" hidden="1" x14ac:dyDescent="0.2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11" t="s">
        <v>8314</v>
      </c>
      <c r="P1973" t="s">
        <v>8315</v>
      </c>
      <c r="Q1973">
        <f t="shared" si="120"/>
        <v>101</v>
      </c>
      <c r="R1973">
        <f t="shared" si="121"/>
        <v>33.57</v>
      </c>
      <c r="S1973" s="15">
        <f t="shared" si="122"/>
        <v>41821.698599537034</v>
      </c>
      <c r="T1973" s="15">
        <f t="shared" si="123"/>
        <v>41851.698599537034</v>
      </c>
    </row>
    <row r="1974" spans="1:20" ht="60" hidden="1" x14ac:dyDescent="0.2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11" t="s">
        <v>8314</v>
      </c>
      <c r="P1974" t="s">
        <v>8315</v>
      </c>
      <c r="Q1974">
        <f t="shared" si="120"/>
        <v>101</v>
      </c>
      <c r="R1974">
        <f t="shared" si="121"/>
        <v>145.87</v>
      </c>
      <c r="S1974" s="15">
        <f t="shared" si="122"/>
        <v>42626.7503125</v>
      </c>
      <c r="T1974" s="15">
        <f t="shared" si="123"/>
        <v>42656.7503125</v>
      </c>
    </row>
    <row r="1975" spans="1:20" hidden="1" x14ac:dyDescent="0.2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11" t="s">
        <v>8314</v>
      </c>
      <c r="P1975" t="s">
        <v>8315</v>
      </c>
      <c r="Q1975">
        <f t="shared" si="120"/>
        <v>101</v>
      </c>
      <c r="R1975">
        <f t="shared" si="121"/>
        <v>64.47</v>
      </c>
      <c r="S1975" s="15">
        <f t="shared" si="122"/>
        <v>42053.671666666662</v>
      </c>
      <c r="T1975" s="15">
        <f t="shared" si="123"/>
        <v>42083.630000000005</v>
      </c>
    </row>
    <row r="1976" spans="1:20" ht="60" hidden="1" x14ac:dyDescent="0.2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11" t="s">
        <v>8314</v>
      </c>
      <c r="P1976" t="s">
        <v>8315</v>
      </c>
      <c r="Q1976">
        <f t="shared" si="120"/>
        <v>101</v>
      </c>
      <c r="R1976">
        <f t="shared" si="121"/>
        <v>51.79</v>
      </c>
      <c r="S1976" s="15">
        <f t="shared" si="122"/>
        <v>42541.501516203702</v>
      </c>
      <c r="T1976" s="15">
        <f t="shared" si="123"/>
        <v>42571.501516203702</v>
      </c>
    </row>
    <row r="1977" spans="1:20" ht="60" hidden="1" x14ac:dyDescent="0.2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11" t="s">
        <v>8314</v>
      </c>
      <c r="P1977" t="s">
        <v>8315</v>
      </c>
      <c r="Q1977">
        <f t="shared" si="120"/>
        <v>101</v>
      </c>
      <c r="R1977">
        <f t="shared" si="121"/>
        <v>55.33</v>
      </c>
      <c r="S1977" s="15">
        <f t="shared" si="122"/>
        <v>42372.693055555559</v>
      </c>
      <c r="T1977" s="15">
        <f t="shared" si="123"/>
        <v>42402.693055555559</v>
      </c>
    </row>
    <row r="1978" spans="1:20" ht="45" hidden="1" x14ac:dyDescent="0.2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11" t="s">
        <v>8314</v>
      </c>
      <c r="P1978" t="s">
        <v>8315</v>
      </c>
      <c r="Q1978">
        <f t="shared" si="120"/>
        <v>101</v>
      </c>
      <c r="R1978">
        <f t="shared" si="121"/>
        <v>35.950000000000003</v>
      </c>
      <c r="S1978" s="15">
        <f t="shared" si="122"/>
        <v>42233.763831018514</v>
      </c>
      <c r="T1978" s="15">
        <f t="shared" si="123"/>
        <v>42258.763831018514</v>
      </c>
    </row>
    <row r="1979" spans="1:20" ht="60" hidden="1" x14ac:dyDescent="0.2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11" t="s">
        <v>8314</v>
      </c>
      <c r="P1979" t="s">
        <v>8315</v>
      </c>
      <c r="Q1979">
        <f t="shared" si="120"/>
        <v>101</v>
      </c>
      <c r="R1979">
        <f t="shared" si="121"/>
        <v>60.33</v>
      </c>
      <c r="S1979" s="15">
        <f t="shared" si="122"/>
        <v>41802.62090277778</v>
      </c>
      <c r="T1979" s="15">
        <f t="shared" si="123"/>
        <v>41822.62090277778</v>
      </c>
    </row>
    <row r="1980" spans="1:20" ht="45" hidden="1" x14ac:dyDescent="0.2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11" t="s">
        <v>8314</v>
      </c>
      <c r="P1980" t="s">
        <v>8315</v>
      </c>
      <c r="Q1980">
        <f t="shared" si="120"/>
        <v>101</v>
      </c>
      <c r="R1980">
        <f t="shared" si="121"/>
        <v>79.89</v>
      </c>
      <c r="S1980" s="15">
        <f t="shared" si="122"/>
        <v>41927.873784722222</v>
      </c>
      <c r="T1980" s="15">
        <f t="shared" si="123"/>
        <v>41950.770833333336</v>
      </c>
    </row>
    <row r="1981" spans="1:20" ht="45" hidden="1" x14ac:dyDescent="0.2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11" t="s">
        <v>8314</v>
      </c>
      <c r="P1981" t="s">
        <v>8315</v>
      </c>
      <c r="Q1981">
        <f t="shared" si="120"/>
        <v>101</v>
      </c>
      <c r="R1981">
        <f t="shared" si="121"/>
        <v>72.39</v>
      </c>
      <c r="S1981" s="15">
        <f t="shared" si="122"/>
        <v>42037.598958333328</v>
      </c>
      <c r="T1981" s="15">
        <f t="shared" si="123"/>
        <v>42067.598958333328</v>
      </c>
    </row>
    <row r="1982" spans="1:20" ht="45" hidden="1" x14ac:dyDescent="0.2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11" t="s">
        <v>8314</v>
      </c>
      <c r="P1982" t="s">
        <v>8315</v>
      </c>
      <c r="Q1982">
        <f t="shared" si="120"/>
        <v>101</v>
      </c>
      <c r="R1982">
        <f t="shared" si="121"/>
        <v>95.95</v>
      </c>
      <c r="S1982" s="15">
        <f t="shared" si="122"/>
        <v>42227.824212962965</v>
      </c>
      <c r="T1982" s="15">
        <f t="shared" si="123"/>
        <v>42253.57430555555</v>
      </c>
    </row>
    <row r="1983" spans="1:20" ht="45" hidden="1" x14ac:dyDescent="0.2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11" t="s">
        <v>8314</v>
      </c>
      <c r="P1983" t="s">
        <v>8315</v>
      </c>
      <c r="Q1983">
        <f t="shared" si="120"/>
        <v>101</v>
      </c>
      <c r="R1983">
        <f t="shared" si="121"/>
        <v>45.11</v>
      </c>
      <c r="S1983" s="15">
        <f t="shared" si="122"/>
        <v>42733.50136574074</v>
      </c>
      <c r="T1983" s="15">
        <f t="shared" si="123"/>
        <v>42753.50136574074</v>
      </c>
    </row>
    <row r="1984" spans="1:20" ht="45" hidden="1" x14ac:dyDescent="0.2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11" t="s">
        <v>8314</v>
      </c>
      <c r="P1984" t="s">
        <v>8315</v>
      </c>
      <c r="Q1984">
        <f t="shared" si="120"/>
        <v>101</v>
      </c>
      <c r="R1984">
        <f t="shared" si="121"/>
        <v>59.12</v>
      </c>
      <c r="S1984" s="15">
        <f t="shared" si="122"/>
        <v>42236.623252314821</v>
      </c>
      <c r="T1984" s="15">
        <f t="shared" si="123"/>
        <v>42282.666666666672</v>
      </c>
    </row>
    <row r="1985" spans="1:20" ht="60" hidden="1" x14ac:dyDescent="0.2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11" t="s">
        <v>8314</v>
      </c>
      <c r="P1985" t="s">
        <v>8315</v>
      </c>
      <c r="Q1985">
        <f t="shared" si="120"/>
        <v>101</v>
      </c>
      <c r="R1985">
        <f t="shared" si="121"/>
        <v>99.34</v>
      </c>
      <c r="S1985" s="15">
        <f t="shared" si="122"/>
        <v>42561.783877314811</v>
      </c>
      <c r="T1985" s="15">
        <f t="shared" si="123"/>
        <v>42593.165972222225</v>
      </c>
    </row>
    <row r="1986" spans="1:20" ht="45" hidden="1" x14ac:dyDescent="0.2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11" t="s">
        <v>8314</v>
      </c>
      <c r="P1986" t="s">
        <v>8315</v>
      </c>
      <c r="Q1986">
        <f t="shared" ref="Q1986:Q2049" si="124">ROUND(E1986/D1986*100,0)</f>
        <v>101</v>
      </c>
      <c r="R1986">
        <f t="shared" ref="R1986:R2049" si="125">IFERROR(ROUND(E1986/L1986,2),0)</f>
        <v>18.27</v>
      </c>
      <c r="S1986" s="15">
        <f t="shared" si="122"/>
        <v>42101.828819444447</v>
      </c>
      <c r="T1986" s="15">
        <f t="shared" si="123"/>
        <v>42123.958333333328</v>
      </c>
    </row>
    <row r="1987" spans="1:20" ht="45" hidden="1" x14ac:dyDescent="0.2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11" t="s">
        <v>8314</v>
      </c>
      <c r="P1987" t="s">
        <v>8315</v>
      </c>
      <c r="Q1987">
        <f t="shared" si="124"/>
        <v>101</v>
      </c>
      <c r="R1987">
        <f t="shared" si="125"/>
        <v>35.49</v>
      </c>
      <c r="S1987" s="15">
        <f t="shared" ref="S1987:S2050" si="126">(((J1987/60)/60)/24)+DATE(1970,1,1)</f>
        <v>42144.041851851856</v>
      </c>
      <c r="T1987" s="15">
        <f t="shared" ref="T1987:T2050" si="127">(((I1987/60)/60)/24)+DATE(1970,1,1)</f>
        <v>42174.041851851856</v>
      </c>
    </row>
    <row r="1988" spans="1:20" ht="60" hidden="1" x14ac:dyDescent="0.2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11" t="s">
        <v>8314</v>
      </c>
      <c r="P1988" t="s">
        <v>8315</v>
      </c>
      <c r="Q1988">
        <f t="shared" si="124"/>
        <v>101</v>
      </c>
      <c r="R1988">
        <f t="shared" si="125"/>
        <v>36.07</v>
      </c>
      <c r="S1988" s="15">
        <f t="shared" si="126"/>
        <v>42128.627893518518</v>
      </c>
      <c r="T1988" s="15">
        <f t="shared" si="127"/>
        <v>42158.627893518518</v>
      </c>
    </row>
    <row r="1989" spans="1:20" ht="60" hidden="1" x14ac:dyDescent="0.2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11" t="s">
        <v>8314</v>
      </c>
      <c r="P1989" t="s">
        <v>8315</v>
      </c>
      <c r="Q1989">
        <f t="shared" si="124"/>
        <v>101</v>
      </c>
      <c r="R1989">
        <f t="shared" si="125"/>
        <v>60.91</v>
      </c>
      <c r="S1989" s="15">
        <f t="shared" si="126"/>
        <v>42191.363506944443</v>
      </c>
      <c r="T1989" s="15">
        <f t="shared" si="127"/>
        <v>42221.363506944443</v>
      </c>
    </row>
    <row r="1990" spans="1:20" ht="30" hidden="1" x14ac:dyDescent="0.2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11" t="s">
        <v>8314</v>
      </c>
      <c r="P1990" t="s">
        <v>8315</v>
      </c>
      <c r="Q1990">
        <f t="shared" si="124"/>
        <v>101</v>
      </c>
      <c r="R1990">
        <f t="shared" si="125"/>
        <v>75.5</v>
      </c>
      <c r="S1990" s="15">
        <f t="shared" si="126"/>
        <v>41775.858564814815</v>
      </c>
      <c r="T1990" s="15">
        <f t="shared" si="127"/>
        <v>41822.165972222225</v>
      </c>
    </row>
    <row r="1991" spans="1:20" ht="60" hidden="1" x14ac:dyDescent="0.2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11" t="s">
        <v>8314</v>
      </c>
      <c r="P1991" t="s">
        <v>8315</v>
      </c>
      <c r="Q1991">
        <f t="shared" si="124"/>
        <v>101</v>
      </c>
      <c r="R1991">
        <f t="shared" si="125"/>
        <v>202.85</v>
      </c>
      <c r="S1991" s="15">
        <f t="shared" si="126"/>
        <v>42064.220069444447</v>
      </c>
      <c r="T1991" s="15">
        <f t="shared" si="127"/>
        <v>42094.178402777776</v>
      </c>
    </row>
    <row r="1992" spans="1:20" ht="60" hidden="1" x14ac:dyDescent="0.2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11" t="s">
        <v>8314</v>
      </c>
      <c r="P1992" t="s">
        <v>8315</v>
      </c>
      <c r="Q1992">
        <f t="shared" si="124"/>
        <v>101</v>
      </c>
      <c r="R1992">
        <f t="shared" si="125"/>
        <v>88.25</v>
      </c>
      <c r="S1992" s="15">
        <f t="shared" si="126"/>
        <v>41820.62809027778</v>
      </c>
      <c r="T1992" s="15">
        <f t="shared" si="127"/>
        <v>41841.165972222225</v>
      </c>
    </row>
    <row r="1993" spans="1:20" ht="45" hidden="1" x14ac:dyDescent="0.2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11" t="s">
        <v>8314</v>
      </c>
      <c r="P1993" t="s">
        <v>8315</v>
      </c>
      <c r="Q1993">
        <f t="shared" si="124"/>
        <v>101</v>
      </c>
      <c r="R1993">
        <f t="shared" si="125"/>
        <v>59.17</v>
      </c>
      <c r="S1993" s="15">
        <f t="shared" si="126"/>
        <v>42230.662731481483</v>
      </c>
      <c r="T1993" s="15">
        <f t="shared" si="127"/>
        <v>42245.165972222225</v>
      </c>
    </row>
    <row r="1994" spans="1:20" ht="60" hidden="1" x14ac:dyDescent="0.2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11" t="s">
        <v>8314</v>
      </c>
      <c r="P1994" t="s">
        <v>8315</v>
      </c>
      <c r="Q1994">
        <f t="shared" si="124"/>
        <v>101</v>
      </c>
      <c r="R1994">
        <f t="shared" si="125"/>
        <v>63</v>
      </c>
      <c r="S1994" s="15">
        <f t="shared" si="126"/>
        <v>41897.602037037039</v>
      </c>
      <c r="T1994" s="15">
        <f t="shared" si="127"/>
        <v>41927.602037037039</v>
      </c>
    </row>
    <row r="1995" spans="1:20" ht="45" hidden="1" x14ac:dyDescent="0.2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11" t="s">
        <v>8314</v>
      </c>
      <c r="P1995" t="s">
        <v>8315</v>
      </c>
      <c r="Q1995">
        <f t="shared" si="124"/>
        <v>101</v>
      </c>
      <c r="R1995">
        <f t="shared" si="125"/>
        <v>310</v>
      </c>
      <c r="S1995" s="15">
        <f t="shared" si="126"/>
        <v>42102.866307870368</v>
      </c>
      <c r="T1995" s="15">
        <f t="shared" si="127"/>
        <v>42133.866307870368</v>
      </c>
    </row>
    <row r="1996" spans="1:20" ht="60" hidden="1" x14ac:dyDescent="0.2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11" t="s">
        <v>8314</v>
      </c>
      <c r="P1996" t="s">
        <v>8315</v>
      </c>
      <c r="Q1996">
        <f t="shared" si="124"/>
        <v>101</v>
      </c>
      <c r="R1996">
        <f t="shared" si="125"/>
        <v>114.55</v>
      </c>
      <c r="S1996" s="15">
        <f t="shared" si="126"/>
        <v>41927.936157407406</v>
      </c>
      <c r="T1996" s="15">
        <f t="shared" si="127"/>
        <v>41948.977824074071</v>
      </c>
    </row>
    <row r="1997" spans="1:20" ht="45" hidden="1" x14ac:dyDescent="0.2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11" t="s">
        <v>8314</v>
      </c>
      <c r="P1997" t="s">
        <v>8315</v>
      </c>
      <c r="Q1997">
        <f t="shared" si="124"/>
        <v>101</v>
      </c>
      <c r="R1997">
        <f t="shared" si="125"/>
        <v>61.06</v>
      </c>
      <c r="S1997" s="15">
        <f t="shared" si="126"/>
        <v>42632.348310185189</v>
      </c>
      <c r="T1997" s="15">
        <f t="shared" si="127"/>
        <v>42663.204861111109</v>
      </c>
    </row>
    <row r="1998" spans="1:20" ht="60" hidden="1" x14ac:dyDescent="0.2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11" t="s">
        <v>8314</v>
      </c>
      <c r="P1998" t="s">
        <v>8335</v>
      </c>
      <c r="Q1998">
        <f t="shared" si="124"/>
        <v>101</v>
      </c>
      <c r="R1998">
        <f t="shared" si="125"/>
        <v>267.64999999999998</v>
      </c>
      <c r="S1998" s="15">
        <f t="shared" si="126"/>
        <v>41771.814791666664</v>
      </c>
      <c r="T1998" s="15">
        <f t="shared" si="127"/>
        <v>41801.814791666664</v>
      </c>
    </row>
    <row r="1999" spans="1:20" ht="60" hidden="1" x14ac:dyDescent="0.2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11" t="s">
        <v>8314</v>
      </c>
      <c r="P1999" t="s">
        <v>8335</v>
      </c>
      <c r="Q1999">
        <f t="shared" si="124"/>
        <v>101</v>
      </c>
      <c r="R1999">
        <f t="shared" si="125"/>
        <v>55.5</v>
      </c>
      <c r="S1999" s="15">
        <f t="shared" si="126"/>
        <v>41739.525300925925</v>
      </c>
      <c r="T1999" s="15">
        <f t="shared" si="127"/>
        <v>41764.525300925925</v>
      </c>
    </row>
    <row r="2000" spans="1:20" ht="60" hidden="1" x14ac:dyDescent="0.2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11" t="s">
        <v>8314</v>
      </c>
      <c r="P2000" t="s">
        <v>8315</v>
      </c>
      <c r="Q2000">
        <f t="shared" si="124"/>
        <v>101</v>
      </c>
      <c r="R2000">
        <f t="shared" si="125"/>
        <v>53.29</v>
      </c>
      <c r="S2000" s="15">
        <f t="shared" si="126"/>
        <v>41800.526701388888</v>
      </c>
      <c r="T2000" s="15">
        <f t="shared" si="127"/>
        <v>41850.958333333336</v>
      </c>
    </row>
    <row r="2001" spans="1:20" ht="60" hidden="1" x14ac:dyDescent="0.2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11" t="s">
        <v>8314</v>
      </c>
      <c r="P2001" t="s">
        <v>8315</v>
      </c>
      <c r="Q2001">
        <f t="shared" si="124"/>
        <v>101</v>
      </c>
      <c r="R2001">
        <f t="shared" si="125"/>
        <v>78.52</v>
      </c>
      <c r="S2001" s="15">
        <f t="shared" si="126"/>
        <v>42497.275706018518</v>
      </c>
      <c r="T2001" s="15">
        <f t="shared" si="127"/>
        <v>42535.904861111107</v>
      </c>
    </row>
    <row r="2002" spans="1:20" ht="60" hidden="1" x14ac:dyDescent="0.2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11" t="s">
        <v>8314</v>
      </c>
      <c r="P2002" t="s">
        <v>8315</v>
      </c>
      <c r="Q2002">
        <f t="shared" si="124"/>
        <v>101</v>
      </c>
      <c r="R2002">
        <f t="shared" si="125"/>
        <v>1008.24</v>
      </c>
      <c r="S2002" s="15">
        <f t="shared" si="126"/>
        <v>42116.710752314815</v>
      </c>
      <c r="T2002" s="15">
        <f t="shared" si="127"/>
        <v>42146.710752314815</v>
      </c>
    </row>
    <row r="2003" spans="1:20" ht="60" hidden="1" x14ac:dyDescent="0.2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11" t="s">
        <v>8314</v>
      </c>
      <c r="P2003" t="s">
        <v>8315</v>
      </c>
      <c r="Q2003">
        <f t="shared" si="124"/>
        <v>101</v>
      </c>
      <c r="R2003">
        <f t="shared" si="125"/>
        <v>63.28</v>
      </c>
      <c r="S2003" s="15">
        <f t="shared" si="126"/>
        <v>42155.142638888887</v>
      </c>
      <c r="T2003" s="15">
        <f t="shared" si="127"/>
        <v>42215.142638888887</v>
      </c>
    </row>
    <row r="2004" spans="1:20" ht="30" hidden="1" x14ac:dyDescent="0.2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11" t="s">
        <v>8317</v>
      </c>
      <c r="P2004" t="s">
        <v>8331</v>
      </c>
      <c r="Q2004">
        <f t="shared" si="124"/>
        <v>100</v>
      </c>
      <c r="R2004">
        <f t="shared" si="125"/>
        <v>291.79000000000002</v>
      </c>
      <c r="S2004" s="15">
        <f t="shared" si="126"/>
        <v>42468.94458333333</v>
      </c>
      <c r="T2004" s="15">
        <f t="shared" si="127"/>
        <v>42475.875</v>
      </c>
    </row>
    <row r="2005" spans="1:20" ht="60" hidden="1" x14ac:dyDescent="0.2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11" t="s">
        <v>8317</v>
      </c>
      <c r="P2005" t="s">
        <v>8331</v>
      </c>
      <c r="Q2005">
        <f t="shared" si="124"/>
        <v>100</v>
      </c>
      <c r="R2005">
        <f t="shared" si="125"/>
        <v>171.84</v>
      </c>
      <c r="S2005" s="15">
        <f t="shared" si="126"/>
        <v>41760.796423611115</v>
      </c>
      <c r="T2005" s="15">
        <f t="shared" si="127"/>
        <v>41806.229166666664</v>
      </c>
    </row>
    <row r="2006" spans="1:20" ht="45" hidden="1" x14ac:dyDescent="0.2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11" t="s">
        <v>8317</v>
      </c>
      <c r="P2006" t="s">
        <v>8331</v>
      </c>
      <c r="Q2006">
        <f t="shared" si="124"/>
        <v>100</v>
      </c>
      <c r="R2006">
        <f t="shared" si="125"/>
        <v>80.16</v>
      </c>
      <c r="S2006" s="15">
        <f t="shared" si="126"/>
        <v>42200.758240740746</v>
      </c>
      <c r="T2006" s="15">
        <f t="shared" si="127"/>
        <v>42260.758240740746</v>
      </c>
    </row>
    <row r="2007" spans="1:20" ht="30" hidden="1" x14ac:dyDescent="0.2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11" t="s">
        <v>8317</v>
      </c>
      <c r="P2007" t="s">
        <v>8331</v>
      </c>
      <c r="Q2007">
        <f t="shared" si="124"/>
        <v>100</v>
      </c>
      <c r="R2007">
        <f t="shared" si="125"/>
        <v>169.61</v>
      </c>
      <c r="S2007" s="15">
        <f t="shared" si="126"/>
        <v>42324.96393518518</v>
      </c>
      <c r="T2007" s="15">
        <f t="shared" si="127"/>
        <v>42354.96393518518</v>
      </c>
    </row>
    <row r="2008" spans="1:20" ht="45" hidden="1" x14ac:dyDescent="0.2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11" t="s">
        <v>8317</v>
      </c>
      <c r="P2008" t="s">
        <v>8331</v>
      </c>
      <c r="Q2008">
        <f t="shared" si="124"/>
        <v>100</v>
      </c>
      <c r="R2008">
        <f t="shared" si="125"/>
        <v>13</v>
      </c>
      <c r="S2008" s="15">
        <f t="shared" si="126"/>
        <v>42376.79206018518</v>
      </c>
      <c r="T2008" s="15">
        <f t="shared" si="127"/>
        <v>42394.79206018518</v>
      </c>
    </row>
    <row r="2009" spans="1:20" ht="60" hidden="1" x14ac:dyDescent="0.2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11" t="s">
        <v>8317</v>
      </c>
      <c r="P2009" t="s">
        <v>8331</v>
      </c>
      <c r="Q2009">
        <f t="shared" si="124"/>
        <v>100</v>
      </c>
      <c r="R2009">
        <f t="shared" si="125"/>
        <v>320.45</v>
      </c>
      <c r="S2009" s="15">
        <f t="shared" si="126"/>
        <v>42461.627511574072</v>
      </c>
      <c r="T2009" s="15">
        <f t="shared" si="127"/>
        <v>42503.165972222225</v>
      </c>
    </row>
    <row r="2010" spans="1:20" ht="60" hidden="1" x14ac:dyDescent="0.2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11" t="s">
        <v>8317</v>
      </c>
      <c r="P2010" t="s">
        <v>8331</v>
      </c>
      <c r="Q2010">
        <f t="shared" si="124"/>
        <v>100</v>
      </c>
      <c r="R2010">
        <f t="shared" si="125"/>
        <v>105.26</v>
      </c>
      <c r="S2010" s="15">
        <f t="shared" si="126"/>
        <v>41887.568912037037</v>
      </c>
      <c r="T2010" s="15">
        <f t="shared" si="127"/>
        <v>41917.568912037037</v>
      </c>
    </row>
    <row r="2011" spans="1:20" ht="60" hidden="1" x14ac:dyDescent="0.2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11" t="s">
        <v>8317</v>
      </c>
      <c r="P2011" t="s">
        <v>8331</v>
      </c>
      <c r="Q2011">
        <f t="shared" si="124"/>
        <v>100</v>
      </c>
      <c r="R2011">
        <f t="shared" si="125"/>
        <v>133.33000000000001</v>
      </c>
      <c r="S2011" s="15">
        <f t="shared" si="126"/>
        <v>41874.098807870374</v>
      </c>
      <c r="T2011" s="15">
        <f t="shared" si="127"/>
        <v>41919.098807870374</v>
      </c>
    </row>
    <row r="2012" spans="1:20" ht="30" hidden="1" x14ac:dyDescent="0.2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11" t="s">
        <v>8317</v>
      </c>
      <c r="P2012" t="s">
        <v>8331</v>
      </c>
      <c r="Q2012">
        <f t="shared" si="124"/>
        <v>100</v>
      </c>
      <c r="R2012">
        <f t="shared" si="125"/>
        <v>137.93</v>
      </c>
      <c r="S2012" s="15">
        <f t="shared" si="126"/>
        <v>42271.176446759258</v>
      </c>
      <c r="T2012" s="15">
        <f t="shared" si="127"/>
        <v>42301.176446759258</v>
      </c>
    </row>
    <row r="2013" spans="1:20" ht="45" hidden="1" x14ac:dyDescent="0.2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11" t="s">
        <v>8317</v>
      </c>
      <c r="P2013" t="s">
        <v>8331</v>
      </c>
      <c r="Q2013">
        <f t="shared" si="124"/>
        <v>100</v>
      </c>
      <c r="R2013">
        <f t="shared" si="125"/>
        <v>27.27</v>
      </c>
      <c r="S2013" s="15">
        <f t="shared" si="126"/>
        <v>41995.752986111111</v>
      </c>
      <c r="T2013" s="15">
        <f t="shared" si="127"/>
        <v>42034.708333333328</v>
      </c>
    </row>
    <row r="2014" spans="1:20" ht="60" hidden="1" x14ac:dyDescent="0.2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11" t="s">
        <v>8317</v>
      </c>
      <c r="P2014" t="s">
        <v>8331</v>
      </c>
      <c r="Q2014">
        <f t="shared" si="124"/>
        <v>100</v>
      </c>
      <c r="R2014">
        <f t="shared" si="125"/>
        <v>606.82000000000005</v>
      </c>
      <c r="S2014" s="15">
        <f t="shared" si="126"/>
        <v>42230.23583333334</v>
      </c>
      <c r="T2014" s="15">
        <f t="shared" si="127"/>
        <v>42261.875</v>
      </c>
    </row>
    <row r="2015" spans="1:20" ht="60" hidden="1" x14ac:dyDescent="0.2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11" t="s">
        <v>8317</v>
      </c>
      <c r="P2015" t="s">
        <v>8318</v>
      </c>
      <c r="Q2015">
        <f t="shared" si="124"/>
        <v>100</v>
      </c>
      <c r="R2015">
        <f t="shared" si="125"/>
        <v>50</v>
      </c>
      <c r="S2015" s="15">
        <f t="shared" si="126"/>
        <v>40587.75675925926</v>
      </c>
      <c r="T2015" s="15">
        <f t="shared" si="127"/>
        <v>40666.165972222225</v>
      </c>
    </row>
    <row r="2016" spans="1:20" ht="60" hidden="1" x14ac:dyDescent="0.2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11" t="s">
        <v>8317</v>
      </c>
      <c r="P2016" t="s">
        <v>8318</v>
      </c>
      <c r="Q2016">
        <f t="shared" si="124"/>
        <v>100</v>
      </c>
      <c r="R2016">
        <f t="shared" si="125"/>
        <v>40.01</v>
      </c>
      <c r="S2016" s="15">
        <f t="shared" si="126"/>
        <v>40795.820150462961</v>
      </c>
      <c r="T2016" s="15">
        <f t="shared" si="127"/>
        <v>40825.820150462961</v>
      </c>
    </row>
    <row r="2017" spans="1:20" ht="45" hidden="1" x14ac:dyDescent="0.2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11" t="s">
        <v>8317</v>
      </c>
      <c r="P2017" t="s">
        <v>8318</v>
      </c>
      <c r="Q2017">
        <f t="shared" si="124"/>
        <v>100</v>
      </c>
      <c r="R2017">
        <f t="shared" si="125"/>
        <v>71.430000000000007</v>
      </c>
      <c r="S2017" s="15">
        <f t="shared" si="126"/>
        <v>40648.757939814815</v>
      </c>
      <c r="T2017" s="15">
        <f t="shared" si="127"/>
        <v>40678.757939814815</v>
      </c>
    </row>
    <row r="2018" spans="1:20" ht="30" hidden="1" x14ac:dyDescent="0.2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11" t="s">
        <v>8317</v>
      </c>
      <c r="P2018" t="s">
        <v>8318</v>
      </c>
      <c r="Q2018">
        <f t="shared" si="124"/>
        <v>100</v>
      </c>
      <c r="R2018">
        <f t="shared" si="125"/>
        <v>31.38</v>
      </c>
      <c r="S2018" s="15">
        <f t="shared" si="126"/>
        <v>40706.297442129631</v>
      </c>
      <c r="T2018" s="15">
        <f t="shared" si="127"/>
        <v>40736.297442129631</v>
      </c>
    </row>
    <row r="2019" spans="1:20" ht="60" hidden="1" x14ac:dyDescent="0.2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11" t="s">
        <v>8317</v>
      </c>
      <c r="P2019" t="s">
        <v>8318</v>
      </c>
      <c r="Q2019">
        <f t="shared" si="124"/>
        <v>100</v>
      </c>
      <c r="R2019">
        <f t="shared" si="125"/>
        <v>192.31</v>
      </c>
      <c r="S2019" s="15">
        <f t="shared" si="126"/>
        <v>41197.753310185188</v>
      </c>
      <c r="T2019" s="15">
        <f t="shared" si="127"/>
        <v>41217.794976851852</v>
      </c>
    </row>
    <row r="2020" spans="1:20" ht="60" hidden="1" x14ac:dyDescent="0.2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11" t="s">
        <v>8317</v>
      </c>
      <c r="P2020" t="s">
        <v>8318</v>
      </c>
      <c r="Q2020">
        <f t="shared" si="124"/>
        <v>100</v>
      </c>
      <c r="R2020">
        <f t="shared" si="125"/>
        <v>100</v>
      </c>
      <c r="S2020" s="15">
        <f t="shared" si="126"/>
        <v>41274.776736111111</v>
      </c>
      <c r="T2020" s="15">
        <f t="shared" si="127"/>
        <v>41298.776736111111</v>
      </c>
    </row>
    <row r="2021" spans="1:20" ht="60" hidden="1" x14ac:dyDescent="0.2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11" t="s">
        <v>8317</v>
      </c>
      <c r="P2021" t="s">
        <v>8318</v>
      </c>
      <c r="Q2021">
        <f t="shared" si="124"/>
        <v>100</v>
      </c>
      <c r="R2021">
        <f t="shared" si="125"/>
        <v>167.49</v>
      </c>
      <c r="S2021" s="15">
        <f t="shared" si="126"/>
        <v>40248.834999999999</v>
      </c>
      <c r="T2021" s="15">
        <f t="shared" si="127"/>
        <v>40338.791666666664</v>
      </c>
    </row>
    <row r="2022" spans="1:20" ht="45" x14ac:dyDescent="0.2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11" t="s">
        <v>8317</v>
      </c>
      <c r="P2022" t="s">
        <v>8337</v>
      </c>
      <c r="Q2022">
        <f t="shared" si="124"/>
        <v>100</v>
      </c>
      <c r="R2022">
        <f t="shared" si="125"/>
        <v>500</v>
      </c>
      <c r="S2022" s="15">
        <f t="shared" si="126"/>
        <v>42187.920972222222</v>
      </c>
      <c r="T2022" s="15">
        <f t="shared" si="127"/>
        <v>42197.920972222222</v>
      </c>
    </row>
    <row r="2023" spans="1:20" ht="90" hidden="1" x14ac:dyDescent="0.2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11" t="s">
        <v>8317</v>
      </c>
      <c r="P2023" t="s">
        <v>8329</v>
      </c>
      <c r="Q2023">
        <f t="shared" si="124"/>
        <v>100</v>
      </c>
      <c r="R2023">
        <f t="shared" si="125"/>
        <v>100</v>
      </c>
      <c r="S2023" s="15">
        <f t="shared" si="126"/>
        <v>40343.084421296298</v>
      </c>
      <c r="T2023" s="15">
        <f t="shared" si="127"/>
        <v>40378.666666666664</v>
      </c>
    </row>
    <row r="2024" spans="1:20" ht="60" hidden="1" x14ac:dyDescent="0.2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11" t="s">
        <v>8317</v>
      </c>
      <c r="P2024" t="s">
        <v>8329</v>
      </c>
      <c r="Q2024">
        <f t="shared" si="124"/>
        <v>100</v>
      </c>
      <c r="R2024">
        <f t="shared" si="125"/>
        <v>93.02</v>
      </c>
      <c r="S2024" s="15">
        <f t="shared" si="126"/>
        <v>40933.856921296298</v>
      </c>
      <c r="T2024" s="15">
        <f t="shared" si="127"/>
        <v>40963.856921296298</v>
      </c>
    </row>
    <row r="2025" spans="1:20" ht="30" hidden="1" x14ac:dyDescent="0.2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11" t="s">
        <v>8317</v>
      </c>
      <c r="P2025" t="s">
        <v>8329</v>
      </c>
      <c r="Q2025">
        <f t="shared" si="124"/>
        <v>100</v>
      </c>
      <c r="R2025">
        <f t="shared" si="125"/>
        <v>169.85</v>
      </c>
      <c r="S2025" s="15">
        <f t="shared" si="126"/>
        <v>42459.780844907407</v>
      </c>
      <c r="T2025" s="15">
        <f t="shared" si="127"/>
        <v>42489.780844907407</v>
      </c>
    </row>
    <row r="2026" spans="1:20" ht="60" hidden="1" x14ac:dyDescent="0.2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11" t="s">
        <v>8317</v>
      </c>
      <c r="P2026" t="s">
        <v>8329</v>
      </c>
      <c r="Q2026">
        <f t="shared" si="124"/>
        <v>100</v>
      </c>
      <c r="R2026">
        <f t="shared" si="125"/>
        <v>46.23</v>
      </c>
      <c r="S2026" s="15">
        <f t="shared" si="126"/>
        <v>42211.951284722221</v>
      </c>
      <c r="T2026" s="15">
        <f t="shared" si="127"/>
        <v>42226.951284722221</v>
      </c>
    </row>
    <row r="2027" spans="1:20" ht="45" hidden="1" x14ac:dyDescent="0.2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11" t="s">
        <v>8317</v>
      </c>
      <c r="P2027" t="s">
        <v>8329</v>
      </c>
      <c r="Q2027">
        <f t="shared" si="124"/>
        <v>100</v>
      </c>
      <c r="R2027">
        <f t="shared" si="125"/>
        <v>71.430000000000007</v>
      </c>
      <c r="S2027" s="15">
        <f t="shared" si="126"/>
        <v>42112.036712962959</v>
      </c>
      <c r="T2027" s="15">
        <f t="shared" si="127"/>
        <v>42132.036712962959</v>
      </c>
    </row>
    <row r="2028" spans="1:20" ht="60" hidden="1" x14ac:dyDescent="0.2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11" t="s">
        <v>8317</v>
      </c>
      <c r="P2028" t="s">
        <v>8329</v>
      </c>
      <c r="Q2028">
        <f t="shared" si="124"/>
        <v>100</v>
      </c>
      <c r="R2028">
        <f t="shared" si="125"/>
        <v>202.42</v>
      </c>
      <c r="S2028" s="15">
        <f t="shared" si="126"/>
        <v>41360.970601851855</v>
      </c>
      <c r="T2028" s="15">
        <f t="shared" si="127"/>
        <v>41372.189583333333</v>
      </c>
    </row>
    <row r="2029" spans="1:20" ht="45" hidden="1" x14ac:dyDescent="0.2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11" t="s">
        <v>8317</v>
      </c>
      <c r="P2029" t="s">
        <v>8329</v>
      </c>
      <c r="Q2029">
        <f t="shared" si="124"/>
        <v>100</v>
      </c>
      <c r="R2029">
        <f t="shared" si="125"/>
        <v>110.07</v>
      </c>
      <c r="S2029" s="15">
        <f t="shared" si="126"/>
        <v>41394.842442129629</v>
      </c>
      <c r="T2029" s="15">
        <f t="shared" si="127"/>
        <v>41454.842442129629</v>
      </c>
    </row>
    <row r="2030" spans="1:20" ht="60" hidden="1" x14ac:dyDescent="0.2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11" t="s">
        <v>8314</v>
      </c>
      <c r="P2030" t="s">
        <v>8315</v>
      </c>
      <c r="Q2030">
        <f t="shared" si="124"/>
        <v>100</v>
      </c>
      <c r="R2030">
        <f t="shared" si="125"/>
        <v>1000</v>
      </c>
      <c r="S2030" s="15">
        <f t="shared" si="126"/>
        <v>41850.400937500002</v>
      </c>
      <c r="T2030" s="15">
        <f t="shared" si="127"/>
        <v>41895.400937500002</v>
      </c>
    </row>
    <row r="2031" spans="1:20" ht="60" hidden="1" x14ac:dyDescent="0.2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11" t="s">
        <v>8314</v>
      </c>
      <c r="P2031" t="s">
        <v>8315</v>
      </c>
      <c r="Q2031">
        <f t="shared" si="124"/>
        <v>100</v>
      </c>
      <c r="R2031">
        <f t="shared" si="125"/>
        <v>129.03</v>
      </c>
      <c r="S2031" s="15">
        <f t="shared" si="126"/>
        <v>42676.065150462964</v>
      </c>
      <c r="T2031" s="15">
        <f t="shared" si="127"/>
        <v>42721.290972222225</v>
      </c>
    </row>
    <row r="2032" spans="1:20" ht="60" hidden="1" x14ac:dyDescent="0.2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11" t="s">
        <v>8314</v>
      </c>
      <c r="P2032" t="s">
        <v>8315</v>
      </c>
      <c r="Q2032">
        <f t="shared" si="124"/>
        <v>100</v>
      </c>
      <c r="R2032">
        <f t="shared" si="125"/>
        <v>117.88</v>
      </c>
      <c r="S2032" s="15">
        <f t="shared" si="126"/>
        <v>42482.43478009259</v>
      </c>
      <c r="T2032" s="15">
        <f t="shared" si="127"/>
        <v>42506.43478009259</v>
      </c>
    </row>
    <row r="2033" spans="1:20" ht="60" hidden="1" x14ac:dyDescent="0.2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11" t="s">
        <v>8307</v>
      </c>
      <c r="P2033" t="s">
        <v>8313</v>
      </c>
      <c r="Q2033">
        <f t="shared" si="124"/>
        <v>100</v>
      </c>
      <c r="R2033">
        <f t="shared" si="125"/>
        <v>107.64</v>
      </c>
      <c r="S2033" s="15">
        <f t="shared" si="126"/>
        <v>42675.690393518518</v>
      </c>
      <c r="T2033" s="15">
        <f t="shared" si="127"/>
        <v>42705.732060185182</v>
      </c>
    </row>
    <row r="2034" spans="1:20" ht="45" hidden="1" x14ac:dyDescent="0.2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11" t="s">
        <v>8320</v>
      </c>
      <c r="P2034" t="s">
        <v>8330</v>
      </c>
      <c r="Q2034">
        <f t="shared" si="124"/>
        <v>100</v>
      </c>
      <c r="R2034">
        <f t="shared" si="125"/>
        <v>143.36000000000001</v>
      </c>
      <c r="S2034" s="15">
        <f t="shared" si="126"/>
        <v>42321.626296296294</v>
      </c>
      <c r="T2034" s="15">
        <f t="shared" si="127"/>
        <v>42351.626296296294</v>
      </c>
    </row>
    <row r="2035" spans="1:20" ht="60" hidden="1" x14ac:dyDescent="0.2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11" t="s">
        <v>8320</v>
      </c>
      <c r="P2035" t="s">
        <v>8330</v>
      </c>
      <c r="Q2035">
        <f t="shared" si="124"/>
        <v>100</v>
      </c>
      <c r="R2035">
        <f t="shared" si="125"/>
        <v>127.33</v>
      </c>
      <c r="S2035" s="15">
        <f t="shared" si="126"/>
        <v>41988.548831018517</v>
      </c>
      <c r="T2035" s="15">
        <f t="shared" si="127"/>
        <v>42019.454166666663</v>
      </c>
    </row>
    <row r="2036" spans="1:20" ht="45" hidden="1" x14ac:dyDescent="0.2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11" t="s">
        <v>8320</v>
      </c>
      <c r="P2036" t="s">
        <v>8330</v>
      </c>
      <c r="Q2036">
        <f t="shared" si="124"/>
        <v>100</v>
      </c>
      <c r="R2036">
        <f t="shared" si="125"/>
        <v>45.57</v>
      </c>
      <c r="S2036" s="15">
        <f t="shared" si="126"/>
        <v>41831.846828703703</v>
      </c>
      <c r="T2036" s="15">
        <f t="shared" si="127"/>
        <v>41861.846828703703</v>
      </c>
    </row>
    <row r="2037" spans="1:20" ht="45" hidden="1" x14ac:dyDescent="0.2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11" t="s">
        <v>8311</v>
      </c>
      <c r="P2037" t="s">
        <v>8312</v>
      </c>
      <c r="Q2037">
        <f t="shared" si="124"/>
        <v>100</v>
      </c>
      <c r="R2037">
        <f t="shared" si="125"/>
        <v>50</v>
      </c>
      <c r="S2037" s="15">
        <f t="shared" si="126"/>
        <v>41116.758125</v>
      </c>
      <c r="T2037" s="15">
        <f t="shared" si="127"/>
        <v>41146.758125</v>
      </c>
    </row>
    <row r="2038" spans="1:20" ht="30" hidden="1" x14ac:dyDescent="0.2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11" t="s">
        <v>8311</v>
      </c>
      <c r="P2038" t="s">
        <v>8312</v>
      </c>
      <c r="Q2038">
        <f t="shared" si="124"/>
        <v>100</v>
      </c>
      <c r="R2038">
        <f t="shared" si="125"/>
        <v>41.85</v>
      </c>
      <c r="S2038" s="15">
        <f t="shared" si="126"/>
        <v>41555.873645833337</v>
      </c>
      <c r="T2038" s="15">
        <f t="shared" si="127"/>
        <v>41585.915312500001</v>
      </c>
    </row>
    <row r="2039" spans="1:20" ht="60" hidden="1" x14ac:dyDescent="0.2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11" t="s">
        <v>8311</v>
      </c>
      <c r="P2039" t="s">
        <v>8312</v>
      </c>
      <c r="Q2039">
        <f t="shared" si="124"/>
        <v>100</v>
      </c>
      <c r="R2039">
        <f t="shared" si="125"/>
        <v>178.61</v>
      </c>
      <c r="S2039" s="15">
        <f t="shared" si="126"/>
        <v>40996.667199074072</v>
      </c>
      <c r="T2039" s="15">
        <f t="shared" si="127"/>
        <v>41026.667199074072</v>
      </c>
    </row>
    <row r="2040" spans="1:20" ht="60" hidden="1" x14ac:dyDescent="0.2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11" t="s">
        <v>8311</v>
      </c>
      <c r="P2040" t="s">
        <v>8312</v>
      </c>
      <c r="Q2040">
        <f t="shared" si="124"/>
        <v>100</v>
      </c>
      <c r="R2040">
        <f t="shared" si="125"/>
        <v>305.56</v>
      </c>
      <c r="S2040" s="15">
        <f t="shared" si="126"/>
        <v>40730.105625000004</v>
      </c>
      <c r="T2040" s="15">
        <f t="shared" si="127"/>
        <v>40747.165972222225</v>
      </c>
    </row>
    <row r="2041" spans="1:20" ht="60" hidden="1" x14ac:dyDescent="0.2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11" t="s">
        <v>8311</v>
      </c>
      <c r="P2041" t="s">
        <v>8312</v>
      </c>
      <c r="Q2041">
        <f t="shared" si="124"/>
        <v>100</v>
      </c>
      <c r="R2041">
        <f t="shared" si="125"/>
        <v>104.65</v>
      </c>
      <c r="S2041" s="15">
        <f t="shared" si="126"/>
        <v>41962.100532407407</v>
      </c>
      <c r="T2041" s="15">
        <f t="shared" si="127"/>
        <v>41995.207638888889</v>
      </c>
    </row>
    <row r="2042" spans="1:20" ht="45" hidden="1" x14ac:dyDescent="0.2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11" t="s">
        <v>8311</v>
      </c>
      <c r="P2042" t="s">
        <v>8312</v>
      </c>
      <c r="Q2042">
        <f t="shared" si="124"/>
        <v>100</v>
      </c>
      <c r="R2042">
        <f t="shared" si="125"/>
        <v>224.13</v>
      </c>
      <c r="S2042" s="15">
        <f t="shared" si="126"/>
        <v>42093.922048611115</v>
      </c>
      <c r="T2042" s="15">
        <f t="shared" si="127"/>
        <v>42128.167361111111</v>
      </c>
    </row>
    <row r="2043" spans="1:20" ht="45" hidden="1" x14ac:dyDescent="0.2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11" t="s">
        <v>8311</v>
      </c>
      <c r="P2043" t="s">
        <v>8312</v>
      </c>
      <c r="Q2043">
        <f t="shared" si="124"/>
        <v>100</v>
      </c>
      <c r="R2043">
        <f t="shared" si="125"/>
        <v>126.81</v>
      </c>
      <c r="S2043" s="15">
        <f t="shared" si="126"/>
        <v>41186.306527777779</v>
      </c>
      <c r="T2043" s="15">
        <f t="shared" si="127"/>
        <v>41211.306527777779</v>
      </c>
    </row>
    <row r="2044" spans="1:20" ht="30" hidden="1" x14ac:dyDescent="0.2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11" t="s">
        <v>8311</v>
      </c>
      <c r="P2044" t="s">
        <v>8332</v>
      </c>
      <c r="Q2044">
        <f t="shared" si="124"/>
        <v>100</v>
      </c>
      <c r="R2044">
        <f t="shared" si="125"/>
        <v>10</v>
      </c>
      <c r="S2044" s="15">
        <f t="shared" si="126"/>
        <v>42165.79833333334</v>
      </c>
      <c r="T2044" s="15">
        <f t="shared" si="127"/>
        <v>42195.79833333334</v>
      </c>
    </row>
    <row r="2045" spans="1:20" ht="45" hidden="1" x14ac:dyDescent="0.2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11" t="s">
        <v>8311</v>
      </c>
      <c r="P2045" t="s">
        <v>8332</v>
      </c>
      <c r="Q2045">
        <f t="shared" si="124"/>
        <v>100</v>
      </c>
      <c r="R2045">
        <f t="shared" si="125"/>
        <v>18.75</v>
      </c>
      <c r="S2045" s="15">
        <f t="shared" si="126"/>
        <v>42078.792048611111</v>
      </c>
      <c r="T2045" s="15">
        <f t="shared" si="127"/>
        <v>42108.792048611111</v>
      </c>
    </row>
    <row r="2046" spans="1:20" ht="45" hidden="1" x14ac:dyDescent="0.2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11" t="s">
        <v>8311</v>
      </c>
      <c r="P2046" t="s">
        <v>8332</v>
      </c>
      <c r="Q2046">
        <f t="shared" si="124"/>
        <v>100</v>
      </c>
      <c r="R2046">
        <f t="shared" si="125"/>
        <v>30</v>
      </c>
      <c r="S2046" s="15">
        <f t="shared" si="126"/>
        <v>42021.832280092596</v>
      </c>
      <c r="T2046" s="15">
        <f t="shared" si="127"/>
        <v>42051.832280092596</v>
      </c>
    </row>
    <row r="2047" spans="1:20" ht="45" hidden="1" x14ac:dyDescent="0.2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11" t="s">
        <v>8311</v>
      </c>
      <c r="P2047" t="s">
        <v>8332</v>
      </c>
      <c r="Q2047">
        <f t="shared" si="124"/>
        <v>100</v>
      </c>
      <c r="R2047">
        <f t="shared" si="125"/>
        <v>50</v>
      </c>
      <c r="S2047" s="15">
        <f t="shared" si="126"/>
        <v>42291.581377314811</v>
      </c>
      <c r="T2047" s="15">
        <f t="shared" si="127"/>
        <v>42333.623043981483</v>
      </c>
    </row>
    <row r="2048" spans="1:20" ht="60" hidden="1" x14ac:dyDescent="0.2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11" t="s">
        <v>8311</v>
      </c>
      <c r="P2048" t="s">
        <v>8324</v>
      </c>
      <c r="Q2048">
        <f t="shared" si="124"/>
        <v>100</v>
      </c>
      <c r="R2048">
        <f t="shared" si="125"/>
        <v>57.38</v>
      </c>
      <c r="S2048" s="15">
        <f t="shared" si="126"/>
        <v>42426.407592592594</v>
      </c>
      <c r="T2048" s="15">
        <f t="shared" si="127"/>
        <v>42460.365925925929</v>
      </c>
    </row>
    <row r="2049" spans="1:20" ht="45" hidden="1" x14ac:dyDescent="0.2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11" t="s">
        <v>8311</v>
      </c>
      <c r="P2049" t="s">
        <v>8312</v>
      </c>
      <c r="Q2049">
        <f t="shared" si="124"/>
        <v>100</v>
      </c>
      <c r="R2049">
        <f t="shared" si="125"/>
        <v>190.9</v>
      </c>
      <c r="S2049" s="15">
        <f t="shared" si="126"/>
        <v>41620.87667824074</v>
      </c>
      <c r="T2049" s="15">
        <f t="shared" si="127"/>
        <v>41650.87667824074</v>
      </c>
    </row>
    <row r="2050" spans="1:20" ht="60" hidden="1" x14ac:dyDescent="0.2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11" t="s">
        <v>8314</v>
      </c>
      <c r="P2050" t="s">
        <v>8315</v>
      </c>
      <c r="Q2050">
        <f t="shared" ref="Q2050:Q2113" si="128">ROUND(E2050/D2050*100,0)</f>
        <v>100</v>
      </c>
      <c r="R2050">
        <f t="shared" ref="R2050:R2113" si="129">IFERROR(ROUND(E2050/L2050,2),0)</f>
        <v>65.87</v>
      </c>
      <c r="S2050" s="15">
        <f t="shared" si="126"/>
        <v>42561.154664351852</v>
      </c>
      <c r="T2050" s="15">
        <f t="shared" si="127"/>
        <v>42592.166666666672</v>
      </c>
    </row>
    <row r="2051" spans="1:20" ht="45" hidden="1" x14ac:dyDescent="0.2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11" t="s">
        <v>8314</v>
      </c>
      <c r="P2051" t="s">
        <v>8315</v>
      </c>
      <c r="Q2051">
        <f t="shared" si="128"/>
        <v>100</v>
      </c>
      <c r="R2051">
        <f t="shared" si="129"/>
        <v>50</v>
      </c>
      <c r="S2051" s="15">
        <f t="shared" ref="S2051:S2114" si="130">(((J2051/60)/60)/24)+DATE(1970,1,1)</f>
        <v>42675.057997685188</v>
      </c>
      <c r="T2051" s="15">
        <f t="shared" ref="T2051:T2114" si="131">(((I2051/60)/60)/24)+DATE(1970,1,1)</f>
        <v>42705.099664351852</v>
      </c>
    </row>
    <row r="2052" spans="1:20" ht="60" hidden="1" x14ac:dyDescent="0.2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11" t="s">
        <v>8320</v>
      </c>
      <c r="P2052" t="s">
        <v>8330</v>
      </c>
      <c r="Q2052">
        <f t="shared" si="128"/>
        <v>100</v>
      </c>
      <c r="R2052">
        <f t="shared" si="129"/>
        <v>40</v>
      </c>
      <c r="S2052" s="15">
        <f t="shared" si="130"/>
        <v>42396.8440625</v>
      </c>
      <c r="T2052" s="15">
        <f t="shared" si="131"/>
        <v>42415.332638888889</v>
      </c>
    </row>
    <row r="2053" spans="1:20" ht="60" hidden="1" x14ac:dyDescent="0.2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11" t="s">
        <v>8311</v>
      </c>
      <c r="P2053" t="s">
        <v>8312</v>
      </c>
      <c r="Q2053">
        <f t="shared" si="128"/>
        <v>100</v>
      </c>
      <c r="R2053">
        <f t="shared" si="129"/>
        <v>81.739999999999995</v>
      </c>
      <c r="S2053" s="15">
        <f t="shared" si="130"/>
        <v>42049.733240740738</v>
      </c>
      <c r="T2053" s="15">
        <f t="shared" si="131"/>
        <v>42079.691574074073</v>
      </c>
    </row>
    <row r="2054" spans="1:20" ht="45" hidden="1" x14ac:dyDescent="0.2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11" t="s">
        <v>8311</v>
      </c>
      <c r="P2054" t="s">
        <v>8312</v>
      </c>
      <c r="Q2054">
        <f t="shared" si="128"/>
        <v>100</v>
      </c>
      <c r="R2054">
        <f t="shared" si="129"/>
        <v>46.95</v>
      </c>
      <c r="S2054" s="15">
        <f t="shared" si="130"/>
        <v>40788.297650462962</v>
      </c>
      <c r="T2054" s="15">
        <f t="shared" si="131"/>
        <v>40830.958333333336</v>
      </c>
    </row>
    <row r="2055" spans="1:20" ht="45" hidden="1" x14ac:dyDescent="0.2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11" t="s">
        <v>8311</v>
      </c>
      <c r="P2055" t="s">
        <v>8312</v>
      </c>
      <c r="Q2055">
        <f t="shared" si="128"/>
        <v>100</v>
      </c>
      <c r="R2055">
        <f t="shared" si="129"/>
        <v>66.69</v>
      </c>
      <c r="S2055" s="15">
        <f t="shared" si="130"/>
        <v>40876.169664351852</v>
      </c>
      <c r="T2055" s="15">
        <f t="shared" si="131"/>
        <v>40936.169664351852</v>
      </c>
    </row>
    <row r="2056" spans="1:20" ht="60" hidden="1" x14ac:dyDescent="0.2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11" t="s">
        <v>8311</v>
      </c>
      <c r="P2056" t="s">
        <v>8312</v>
      </c>
      <c r="Q2056">
        <f t="shared" si="128"/>
        <v>100</v>
      </c>
      <c r="R2056">
        <f t="shared" si="129"/>
        <v>172.41</v>
      </c>
      <c r="S2056" s="15">
        <f t="shared" si="130"/>
        <v>40896.883750000001</v>
      </c>
      <c r="T2056" s="15">
        <f t="shared" si="131"/>
        <v>40924.208333333336</v>
      </c>
    </row>
    <row r="2057" spans="1:20" ht="60" hidden="1" x14ac:dyDescent="0.2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11" t="s">
        <v>8311</v>
      </c>
      <c r="P2057" t="s">
        <v>8312</v>
      </c>
      <c r="Q2057">
        <f t="shared" si="128"/>
        <v>100</v>
      </c>
      <c r="R2057">
        <f t="shared" si="129"/>
        <v>94.74</v>
      </c>
      <c r="S2057" s="15">
        <f t="shared" si="130"/>
        <v>40941.652372685188</v>
      </c>
      <c r="T2057" s="15">
        <f t="shared" si="131"/>
        <v>40971.652372685188</v>
      </c>
    </row>
    <row r="2058" spans="1:20" ht="45" hidden="1" x14ac:dyDescent="0.2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11" t="s">
        <v>8311</v>
      </c>
      <c r="P2058" t="s">
        <v>8319</v>
      </c>
      <c r="Q2058">
        <f t="shared" si="128"/>
        <v>100</v>
      </c>
      <c r="R2058">
        <f t="shared" si="129"/>
        <v>42.86</v>
      </c>
      <c r="S2058" s="15">
        <f t="shared" si="130"/>
        <v>40688.024618055555</v>
      </c>
      <c r="T2058" s="15">
        <f t="shared" si="131"/>
        <v>40708.024618055555</v>
      </c>
    </row>
    <row r="2059" spans="1:20" ht="60" hidden="1" x14ac:dyDescent="0.2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11" t="s">
        <v>8311</v>
      </c>
      <c r="P2059" t="s">
        <v>8319</v>
      </c>
      <c r="Q2059">
        <f t="shared" si="128"/>
        <v>100</v>
      </c>
      <c r="R2059">
        <f t="shared" si="129"/>
        <v>156.77000000000001</v>
      </c>
      <c r="S2059" s="15">
        <f t="shared" si="130"/>
        <v>41226.928842592592</v>
      </c>
      <c r="T2059" s="15">
        <f t="shared" si="131"/>
        <v>41256.928842592592</v>
      </c>
    </row>
    <row r="2060" spans="1:20" ht="30" hidden="1" x14ac:dyDescent="0.2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11" t="s">
        <v>8311</v>
      </c>
      <c r="P2060" t="s">
        <v>8336</v>
      </c>
      <c r="Q2060">
        <f t="shared" si="128"/>
        <v>100</v>
      </c>
      <c r="R2060">
        <f t="shared" si="129"/>
        <v>171.43</v>
      </c>
      <c r="S2060" s="15">
        <f t="shared" si="130"/>
        <v>42780.942476851851</v>
      </c>
      <c r="T2060" s="15">
        <f t="shared" si="131"/>
        <v>42810.900810185187</v>
      </c>
    </row>
    <row r="2061" spans="1:20" ht="45" hidden="1" x14ac:dyDescent="0.2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11" t="s">
        <v>8322</v>
      </c>
      <c r="P2061" t="s">
        <v>8323</v>
      </c>
      <c r="Q2061">
        <f t="shared" si="128"/>
        <v>100</v>
      </c>
      <c r="R2061">
        <f t="shared" si="129"/>
        <v>89.93</v>
      </c>
      <c r="S2061" s="15">
        <f t="shared" si="130"/>
        <v>42586.925636574073</v>
      </c>
      <c r="T2061" s="15">
        <f t="shared" si="131"/>
        <v>42609.165972222225</v>
      </c>
    </row>
    <row r="2062" spans="1:20" ht="30" hidden="1" x14ac:dyDescent="0.2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11" t="s">
        <v>8311</v>
      </c>
      <c r="P2062" t="s">
        <v>8312</v>
      </c>
      <c r="Q2062">
        <f t="shared" si="128"/>
        <v>100</v>
      </c>
      <c r="R2062">
        <f t="shared" si="129"/>
        <v>27.27</v>
      </c>
      <c r="S2062" s="15">
        <f t="shared" si="130"/>
        <v>41634.797013888885</v>
      </c>
      <c r="T2062" s="15">
        <f t="shared" si="131"/>
        <v>41670.792361111111</v>
      </c>
    </row>
    <row r="2063" spans="1:20" hidden="1" x14ac:dyDescent="0.2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11" t="s">
        <v>8311</v>
      </c>
      <c r="P2063" t="s">
        <v>8312</v>
      </c>
      <c r="Q2063">
        <f t="shared" si="128"/>
        <v>100</v>
      </c>
      <c r="R2063">
        <f t="shared" si="129"/>
        <v>75.05</v>
      </c>
      <c r="S2063" s="15">
        <f t="shared" si="130"/>
        <v>41626.916284722225</v>
      </c>
      <c r="T2063" s="15">
        <f t="shared" si="131"/>
        <v>41647.088888888888</v>
      </c>
    </row>
    <row r="2064" spans="1:20" ht="60" hidden="1" x14ac:dyDescent="0.2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11" t="s">
        <v>8311</v>
      </c>
      <c r="P2064" t="s">
        <v>8312</v>
      </c>
      <c r="Q2064">
        <f t="shared" si="128"/>
        <v>100</v>
      </c>
      <c r="R2064">
        <f t="shared" si="129"/>
        <v>417.33</v>
      </c>
      <c r="S2064" s="15">
        <f t="shared" si="130"/>
        <v>41736.899652777778</v>
      </c>
      <c r="T2064" s="15">
        <f t="shared" si="131"/>
        <v>41768.916666666664</v>
      </c>
    </row>
    <row r="2065" spans="1:20" ht="60" hidden="1" x14ac:dyDescent="0.2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11" t="s">
        <v>8311</v>
      </c>
      <c r="P2065" t="s">
        <v>8312</v>
      </c>
      <c r="Q2065">
        <f t="shared" si="128"/>
        <v>100</v>
      </c>
      <c r="R2065">
        <f t="shared" si="129"/>
        <v>35.770000000000003</v>
      </c>
      <c r="S2065" s="15">
        <f t="shared" si="130"/>
        <v>40788.786539351851</v>
      </c>
      <c r="T2065" s="15">
        <f t="shared" si="131"/>
        <v>40817.125</v>
      </c>
    </row>
    <row r="2066" spans="1:20" ht="90" hidden="1" x14ac:dyDescent="0.2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11" t="s">
        <v>8311</v>
      </c>
      <c r="P2066" t="s">
        <v>8312</v>
      </c>
      <c r="Q2066">
        <f t="shared" si="128"/>
        <v>100</v>
      </c>
      <c r="R2066">
        <f t="shared" si="129"/>
        <v>52.63</v>
      </c>
      <c r="S2066" s="15">
        <f t="shared" si="130"/>
        <v>42523.333310185189</v>
      </c>
      <c r="T2066" s="15">
        <f t="shared" si="131"/>
        <v>42538.204861111109</v>
      </c>
    </row>
    <row r="2067" spans="1:20" ht="45" hidden="1" x14ac:dyDescent="0.2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11" t="s">
        <v>8311</v>
      </c>
      <c r="P2067" t="s">
        <v>8312</v>
      </c>
      <c r="Q2067">
        <f t="shared" si="128"/>
        <v>100</v>
      </c>
      <c r="R2067">
        <f t="shared" si="129"/>
        <v>37.630000000000003</v>
      </c>
      <c r="S2067" s="15">
        <f t="shared" si="130"/>
        <v>41169.845590277779</v>
      </c>
      <c r="T2067" s="15">
        <f t="shared" si="131"/>
        <v>41199.845590277779</v>
      </c>
    </row>
    <row r="2068" spans="1:20" ht="60" hidden="1" x14ac:dyDescent="0.2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11" t="s">
        <v>8311</v>
      </c>
      <c r="P2068" t="s">
        <v>8312</v>
      </c>
      <c r="Q2068">
        <f t="shared" si="128"/>
        <v>100</v>
      </c>
      <c r="R2068">
        <f t="shared" si="129"/>
        <v>50.04</v>
      </c>
      <c r="S2068" s="15">
        <f t="shared" si="130"/>
        <v>41827.906689814816</v>
      </c>
      <c r="T2068" s="15">
        <f t="shared" si="131"/>
        <v>41848.041666666664</v>
      </c>
    </row>
    <row r="2069" spans="1:20" ht="45" hidden="1" x14ac:dyDescent="0.2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11" t="s">
        <v>8311</v>
      </c>
      <c r="P2069" t="s">
        <v>8312</v>
      </c>
      <c r="Q2069">
        <f t="shared" si="128"/>
        <v>100</v>
      </c>
      <c r="R2069">
        <f t="shared" si="129"/>
        <v>136.36000000000001</v>
      </c>
      <c r="S2069" s="15">
        <f t="shared" si="130"/>
        <v>41864.76866898148</v>
      </c>
      <c r="T2069" s="15">
        <f t="shared" si="131"/>
        <v>41894.76866898148</v>
      </c>
    </row>
    <row r="2070" spans="1:20" ht="45" hidden="1" x14ac:dyDescent="0.2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11" t="s">
        <v>8311</v>
      </c>
      <c r="P2070" t="s">
        <v>8328</v>
      </c>
      <c r="Q2070">
        <f t="shared" si="128"/>
        <v>100</v>
      </c>
      <c r="R2070">
        <f t="shared" si="129"/>
        <v>42.8</v>
      </c>
      <c r="S2070" s="15">
        <f t="shared" si="130"/>
        <v>40687.021597222221</v>
      </c>
      <c r="T2070" s="15">
        <f t="shared" si="131"/>
        <v>40729.021597222221</v>
      </c>
    </row>
    <row r="2071" spans="1:20" ht="45" hidden="1" x14ac:dyDescent="0.2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11" t="s">
        <v>8311</v>
      </c>
      <c r="P2071" t="s">
        <v>8328</v>
      </c>
      <c r="Q2071">
        <f t="shared" si="128"/>
        <v>100</v>
      </c>
      <c r="R2071">
        <f t="shared" si="129"/>
        <v>113.64</v>
      </c>
      <c r="S2071" s="15">
        <f t="shared" si="130"/>
        <v>40758.733483796292</v>
      </c>
      <c r="T2071" s="15">
        <f t="shared" si="131"/>
        <v>40818.733483796292</v>
      </c>
    </row>
    <row r="2072" spans="1:20" ht="60" hidden="1" x14ac:dyDescent="0.2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11" t="s">
        <v>8311</v>
      </c>
      <c r="P2072" t="s">
        <v>8328</v>
      </c>
      <c r="Q2072">
        <f t="shared" si="128"/>
        <v>100</v>
      </c>
      <c r="R2072">
        <f t="shared" si="129"/>
        <v>78.95</v>
      </c>
      <c r="S2072" s="15">
        <f t="shared" si="130"/>
        <v>40818.58489583333</v>
      </c>
      <c r="T2072" s="15">
        <f t="shared" si="131"/>
        <v>40878.626562500001</v>
      </c>
    </row>
    <row r="2073" spans="1:20" ht="45" hidden="1" x14ac:dyDescent="0.2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11" t="s">
        <v>8311</v>
      </c>
      <c r="P2073" t="s">
        <v>8328</v>
      </c>
      <c r="Q2073">
        <f t="shared" si="128"/>
        <v>100</v>
      </c>
      <c r="R2073">
        <f t="shared" si="129"/>
        <v>188.13</v>
      </c>
      <c r="S2073" s="15">
        <f t="shared" si="130"/>
        <v>40946.11383101852</v>
      </c>
      <c r="T2073" s="15">
        <f t="shared" si="131"/>
        <v>40976.11383101852</v>
      </c>
    </row>
    <row r="2074" spans="1:20" ht="30" hidden="1" x14ac:dyDescent="0.2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11" t="s">
        <v>8311</v>
      </c>
      <c r="P2074" t="s">
        <v>8328</v>
      </c>
      <c r="Q2074">
        <f t="shared" si="128"/>
        <v>100</v>
      </c>
      <c r="R2074">
        <f t="shared" si="129"/>
        <v>52.82</v>
      </c>
      <c r="S2074" s="15">
        <f t="shared" si="130"/>
        <v>41759.670937499999</v>
      </c>
      <c r="T2074" s="15">
        <f t="shared" si="131"/>
        <v>41787.207638888889</v>
      </c>
    </row>
    <row r="2075" spans="1:20" ht="45" hidden="1" x14ac:dyDescent="0.2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11" t="s">
        <v>8311</v>
      </c>
      <c r="P2075" t="s">
        <v>8328</v>
      </c>
      <c r="Q2075">
        <f t="shared" si="128"/>
        <v>100</v>
      </c>
      <c r="R2075">
        <f t="shared" si="129"/>
        <v>27.27</v>
      </c>
      <c r="S2075" s="15">
        <f t="shared" si="130"/>
        <v>41365.928159722222</v>
      </c>
      <c r="T2075" s="15">
        <f t="shared" si="131"/>
        <v>41379.928159722222</v>
      </c>
    </row>
    <row r="2076" spans="1:20" ht="60" hidden="1" x14ac:dyDescent="0.2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11" t="s">
        <v>8311</v>
      </c>
      <c r="P2076" t="s">
        <v>8312</v>
      </c>
      <c r="Q2076">
        <f t="shared" si="128"/>
        <v>100</v>
      </c>
      <c r="R2076">
        <f t="shared" si="129"/>
        <v>21.86</v>
      </c>
      <c r="S2076" s="15">
        <f t="shared" si="130"/>
        <v>42793.700821759259</v>
      </c>
      <c r="T2076" s="15">
        <f t="shared" si="131"/>
        <v>42796.700821759259</v>
      </c>
    </row>
    <row r="2077" spans="1:20" ht="45" hidden="1" x14ac:dyDescent="0.2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11" t="s">
        <v>8311</v>
      </c>
      <c r="P2077" t="s">
        <v>8312</v>
      </c>
      <c r="Q2077">
        <f t="shared" si="128"/>
        <v>100</v>
      </c>
      <c r="R2077">
        <f t="shared" si="129"/>
        <v>76.92</v>
      </c>
      <c r="S2077" s="15">
        <f t="shared" si="130"/>
        <v>42082.580092592587</v>
      </c>
      <c r="T2077" s="15">
        <f t="shared" si="131"/>
        <v>42112.580092592587</v>
      </c>
    </row>
    <row r="2078" spans="1:20" ht="75" hidden="1" x14ac:dyDescent="0.2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11" t="s">
        <v>8311</v>
      </c>
      <c r="P2078" t="s">
        <v>8312</v>
      </c>
      <c r="Q2078">
        <f t="shared" si="128"/>
        <v>100</v>
      </c>
      <c r="R2078">
        <f t="shared" si="129"/>
        <v>65.87</v>
      </c>
      <c r="S2078" s="15">
        <f t="shared" si="130"/>
        <v>42502.250775462962</v>
      </c>
      <c r="T2078" s="15">
        <f t="shared" si="131"/>
        <v>42527.250775462962</v>
      </c>
    </row>
    <row r="2079" spans="1:20" ht="45" hidden="1" x14ac:dyDescent="0.2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11" t="s">
        <v>8311</v>
      </c>
      <c r="P2079" t="s">
        <v>8324</v>
      </c>
      <c r="Q2079">
        <f t="shared" si="128"/>
        <v>100</v>
      </c>
      <c r="R2079">
        <f t="shared" si="129"/>
        <v>285.70999999999998</v>
      </c>
      <c r="S2079" s="15">
        <f t="shared" si="130"/>
        <v>41564.194131944445</v>
      </c>
      <c r="T2079" s="15">
        <f t="shared" si="131"/>
        <v>41594.235798611109</v>
      </c>
    </row>
    <row r="2080" spans="1:20" ht="60" hidden="1" x14ac:dyDescent="0.2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11" t="s">
        <v>8309</v>
      </c>
      <c r="P2080" t="s">
        <v>8310</v>
      </c>
      <c r="Q2080">
        <f t="shared" si="128"/>
        <v>100</v>
      </c>
      <c r="R2080">
        <f t="shared" si="129"/>
        <v>43.91</v>
      </c>
      <c r="S2080" s="15">
        <f t="shared" si="130"/>
        <v>42221.79178240741</v>
      </c>
      <c r="T2080" s="15">
        <f t="shared" si="131"/>
        <v>42251.79178240741</v>
      </c>
    </row>
    <row r="2081" spans="1:20" ht="45" hidden="1" x14ac:dyDescent="0.2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11" t="s">
        <v>8311</v>
      </c>
      <c r="P2081" t="s">
        <v>8312</v>
      </c>
      <c r="Q2081">
        <f t="shared" si="128"/>
        <v>100</v>
      </c>
      <c r="R2081">
        <f t="shared" si="129"/>
        <v>107.21</v>
      </c>
      <c r="S2081" s="15">
        <f t="shared" si="130"/>
        <v>41494.963587962964</v>
      </c>
      <c r="T2081" s="15">
        <f t="shared" si="131"/>
        <v>41523.165972222225</v>
      </c>
    </row>
    <row r="2082" spans="1:20" ht="60" hidden="1" x14ac:dyDescent="0.2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11" t="s">
        <v>8311</v>
      </c>
      <c r="P2082" t="s">
        <v>8312</v>
      </c>
      <c r="Q2082">
        <f t="shared" si="128"/>
        <v>100</v>
      </c>
      <c r="R2082">
        <f t="shared" si="129"/>
        <v>40.04</v>
      </c>
      <c r="S2082" s="15">
        <f t="shared" si="130"/>
        <v>41067.827418981484</v>
      </c>
      <c r="T2082" s="15">
        <f t="shared" si="131"/>
        <v>41086.75</v>
      </c>
    </row>
    <row r="2083" spans="1:20" ht="45" hidden="1" x14ac:dyDescent="0.2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11" t="s">
        <v>8311</v>
      </c>
      <c r="P2083" t="s">
        <v>8328</v>
      </c>
      <c r="Q2083">
        <f t="shared" si="128"/>
        <v>100</v>
      </c>
      <c r="R2083">
        <f t="shared" si="129"/>
        <v>48.08</v>
      </c>
      <c r="S2083" s="15">
        <f t="shared" si="130"/>
        <v>41373.102465277778</v>
      </c>
      <c r="T2083" s="15">
        <f t="shared" si="131"/>
        <v>41403.102465277778</v>
      </c>
    </row>
    <row r="2084" spans="1:20" ht="45" hidden="1" x14ac:dyDescent="0.2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11" t="s">
        <v>8311</v>
      </c>
      <c r="P2084" t="s">
        <v>8328</v>
      </c>
      <c r="Q2084">
        <f t="shared" si="128"/>
        <v>100</v>
      </c>
      <c r="R2084">
        <f t="shared" si="129"/>
        <v>42.55</v>
      </c>
      <c r="S2084" s="15">
        <f t="shared" si="130"/>
        <v>41193.748483796298</v>
      </c>
      <c r="T2084" s="15">
        <f t="shared" si="131"/>
        <v>41223.790150462963</v>
      </c>
    </row>
    <row r="2085" spans="1:20" ht="60" hidden="1" x14ac:dyDescent="0.2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11" t="s">
        <v>8311</v>
      </c>
      <c r="P2085" t="s">
        <v>8328</v>
      </c>
      <c r="Q2085">
        <f t="shared" si="128"/>
        <v>100</v>
      </c>
      <c r="R2085">
        <f t="shared" si="129"/>
        <v>131.58000000000001</v>
      </c>
      <c r="S2085" s="15">
        <f t="shared" si="130"/>
        <v>40417.011296296296</v>
      </c>
      <c r="T2085" s="15">
        <f t="shared" si="131"/>
        <v>40462.011296296296</v>
      </c>
    </row>
    <row r="2086" spans="1:20" ht="60" hidden="1" x14ac:dyDescent="0.2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11" t="s">
        <v>8311</v>
      </c>
      <c r="P2086" t="s">
        <v>8328</v>
      </c>
      <c r="Q2086">
        <f t="shared" si="128"/>
        <v>100</v>
      </c>
      <c r="R2086">
        <f t="shared" si="129"/>
        <v>250</v>
      </c>
      <c r="S2086" s="15">
        <f t="shared" si="130"/>
        <v>42227.936157407406</v>
      </c>
      <c r="T2086" s="15">
        <f t="shared" si="131"/>
        <v>42287.936157407406</v>
      </c>
    </row>
    <row r="2087" spans="1:20" ht="60" hidden="1" x14ac:dyDescent="0.2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11" t="s">
        <v>8311</v>
      </c>
      <c r="P2087" t="s">
        <v>8328</v>
      </c>
      <c r="Q2087">
        <f t="shared" si="128"/>
        <v>100</v>
      </c>
      <c r="R2087">
        <f t="shared" si="129"/>
        <v>40.04</v>
      </c>
      <c r="S2087" s="15">
        <f t="shared" si="130"/>
        <v>40711.782210648147</v>
      </c>
      <c r="T2087" s="15">
        <f t="shared" si="131"/>
        <v>40756.782210648147</v>
      </c>
    </row>
    <row r="2088" spans="1:20" ht="45" hidden="1" x14ac:dyDescent="0.2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11" t="s">
        <v>8311</v>
      </c>
      <c r="P2088" t="s">
        <v>8328</v>
      </c>
      <c r="Q2088">
        <f t="shared" si="128"/>
        <v>100</v>
      </c>
      <c r="R2088">
        <f t="shared" si="129"/>
        <v>39.49</v>
      </c>
      <c r="S2088" s="15">
        <f t="shared" si="130"/>
        <v>41026.083298611113</v>
      </c>
      <c r="T2088" s="15">
        <f t="shared" si="131"/>
        <v>41056.083298611113</v>
      </c>
    </row>
    <row r="2089" spans="1:20" ht="30" hidden="1" x14ac:dyDescent="0.2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11" t="s">
        <v>8311</v>
      </c>
      <c r="P2089" t="s">
        <v>8328</v>
      </c>
      <c r="Q2089">
        <f t="shared" si="128"/>
        <v>100</v>
      </c>
      <c r="R2089">
        <f t="shared" si="129"/>
        <v>600</v>
      </c>
      <c r="S2089" s="15">
        <f t="shared" si="130"/>
        <v>41327.996435185189</v>
      </c>
      <c r="T2089" s="15">
        <f t="shared" si="131"/>
        <v>41362.954768518517</v>
      </c>
    </row>
    <row r="2090" spans="1:20" ht="60" hidden="1" x14ac:dyDescent="0.2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11" t="s">
        <v>8311</v>
      </c>
      <c r="P2090" t="s">
        <v>8333</v>
      </c>
      <c r="Q2090">
        <f t="shared" si="128"/>
        <v>100</v>
      </c>
      <c r="R2090">
        <f t="shared" si="129"/>
        <v>185.19</v>
      </c>
      <c r="S2090" s="15">
        <f t="shared" si="130"/>
        <v>42460.573611111111</v>
      </c>
      <c r="T2090" s="15">
        <f t="shared" si="131"/>
        <v>42482.619444444441</v>
      </c>
    </row>
    <row r="2091" spans="1:20" ht="45" hidden="1" x14ac:dyDescent="0.2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11" t="s">
        <v>8311</v>
      </c>
      <c r="P2091" t="s">
        <v>8333</v>
      </c>
      <c r="Q2091">
        <f t="shared" si="128"/>
        <v>100</v>
      </c>
      <c r="R2091">
        <f t="shared" si="129"/>
        <v>100.33</v>
      </c>
      <c r="S2091" s="15">
        <f t="shared" si="130"/>
        <v>41058.844571759262</v>
      </c>
      <c r="T2091" s="15">
        <f t="shared" si="131"/>
        <v>41088.844571759262</v>
      </c>
    </row>
    <row r="2092" spans="1:20" ht="45" hidden="1" x14ac:dyDescent="0.2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11" t="s">
        <v>8311</v>
      </c>
      <c r="P2092" t="s">
        <v>8333</v>
      </c>
      <c r="Q2092">
        <f t="shared" si="128"/>
        <v>100</v>
      </c>
      <c r="R2092">
        <f t="shared" si="129"/>
        <v>135.41999999999999</v>
      </c>
      <c r="S2092" s="15">
        <f t="shared" si="130"/>
        <v>42081.864641203705</v>
      </c>
      <c r="T2092" s="15">
        <f t="shared" si="131"/>
        <v>42114.201388888891</v>
      </c>
    </row>
    <row r="2093" spans="1:20" ht="60" hidden="1" x14ac:dyDescent="0.2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11" t="s">
        <v>8311</v>
      </c>
      <c r="P2093" t="s">
        <v>8333</v>
      </c>
      <c r="Q2093">
        <f t="shared" si="128"/>
        <v>100</v>
      </c>
      <c r="R2093">
        <f t="shared" si="129"/>
        <v>74.069999999999993</v>
      </c>
      <c r="S2093" s="15">
        <f t="shared" si="130"/>
        <v>42208.680023148147</v>
      </c>
      <c r="T2093" s="15">
        <f t="shared" si="131"/>
        <v>42231.165972222225</v>
      </c>
    </row>
    <row r="2094" spans="1:20" ht="60" hidden="1" x14ac:dyDescent="0.2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11" t="s">
        <v>8311</v>
      </c>
      <c r="P2094" t="s">
        <v>8333</v>
      </c>
      <c r="Q2094">
        <f t="shared" si="128"/>
        <v>100</v>
      </c>
      <c r="R2094">
        <f t="shared" si="129"/>
        <v>169.92</v>
      </c>
      <c r="S2094" s="15">
        <f t="shared" si="130"/>
        <v>41977.902222222227</v>
      </c>
      <c r="T2094" s="15">
        <f t="shared" si="131"/>
        <v>42037.902222222227</v>
      </c>
    </row>
    <row r="2095" spans="1:20" ht="60" hidden="1" x14ac:dyDescent="0.2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11" t="s">
        <v>8311</v>
      </c>
      <c r="P2095" t="s">
        <v>8333</v>
      </c>
      <c r="Q2095">
        <f t="shared" si="128"/>
        <v>100</v>
      </c>
      <c r="R2095">
        <f t="shared" si="129"/>
        <v>143</v>
      </c>
      <c r="S2095" s="15">
        <f t="shared" si="130"/>
        <v>42039.951087962967</v>
      </c>
      <c r="T2095" s="15">
        <f t="shared" si="131"/>
        <v>42069.951087962967</v>
      </c>
    </row>
    <row r="2096" spans="1:20" ht="60" hidden="1" x14ac:dyDescent="0.2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11" t="s">
        <v>8307</v>
      </c>
      <c r="P2096" t="s">
        <v>8316</v>
      </c>
      <c r="Q2096">
        <f t="shared" si="128"/>
        <v>100</v>
      </c>
      <c r="R2096">
        <f t="shared" si="129"/>
        <v>136.9</v>
      </c>
      <c r="S2096" s="15">
        <f t="shared" si="130"/>
        <v>42037.950937500005</v>
      </c>
      <c r="T2096" s="15">
        <f t="shared" si="131"/>
        <v>42072.909270833334</v>
      </c>
    </row>
    <row r="2097" spans="1:21" ht="60" hidden="1" x14ac:dyDescent="0.2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11" t="s">
        <v>8314</v>
      </c>
      <c r="P2097" t="s">
        <v>8315</v>
      </c>
      <c r="Q2097">
        <f t="shared" si="128"/>
        <v>100</v>
      </c>
      <c r="R2097">
        <f t="shared" si="129"/>
        <v>65.38</v>
      </c>
      <c r="S2097" s="15">
        <f t="shared" si="130"/>
        <v>42208.84646990741</v>
      </c>
      <c r="T2097" s="15">
        <f t="shared" si="131"/>
        <v>42238.84646990741</v>
      </c>
    </row>
    <row r="2098" spans="1:21" ht="45" hidden="1" x14ac:dyDescent="0.2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11" t="s">
        <v>8314</v>
      </c>
      <c r="P2098" t="s">
        <v>8315</v>
      </c>
      <c r="Q2098">
        <f t="shared" si="128"/>
        <v>100</v>
      </c>
      <c r="R2098">
        <f t="shared" si="129"/>
        <v>92.84</v>
      </c>
      <c r="S2098" s="15">
        <f t="shared" si="130"/>
        <v>42028.496562500004</v>
      </c>
      <c r="T2098" s="15">
        <f t="shared" si="131"/>
        <v>42058.496562500004</v>
      </c>
    </row>
    <row r="2099" spans="1:21" ht="60" hidden="1" x14ac:dyDescent="0.2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11" t="s">
        <v>8314</v>
      </c>
      <c r="P2099" t="s">
        <v>8315</v>
      </c>
      <c r="Q2099">
        <f t="shared" si="128"/>
        <v>100</v>
      </c>
      <c r="R2099">
        <f t="shared" si="129"/>
        <v>28.57</v>
      </c>
      <c r="S2099" s="15">
        <f t="shared" si="130"/>
        <v>41875.922858796301</v>
      </c>
      <c r="T2099" s="15">
        <f t="shared" si="131"/>
        <v>41905.922858796301</v>
      </c>
    </row>
    <row r="2100" spans="1:21" ht="60" hidden="1" x14ac:dyDescent="0.2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11" t="s">
        <v>8314</v>
      </c>
      <c r="P2100" t="s">
        <v>8315</v>
      </c>
      <c r="Q2100">
        <f t="shared" si="128"/>
        <v>100</v>
      </c>
      <c r="R2100">
        <f t="shared" si="129"/>
        <v>63.83</v>
      </c>
      <c r="S2100" s="15">
        <f t="shared" si="130"/>
        <v>42060.683935185181</v>
      </c>
      <c r="T2100" s="15">
        <f t="shared" si="131"/>
        <v>42090.642268518524</v>
      </c>
    </row>
    <row r="2101" spans="1:21" ht="60" hidden="1" x14ac:dyDescent="0.2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11" t="s">
        <v>8314</v>
      </c>
      <c r="P2101" t="s">
        <v>8315</v>
      </c>
      <c r="Q2101">
        <f t="shared" si="128"/>
        <v>100</v>
      </c>
      <c r="R2101">
        <f t="shared" si="129"/>
        <v>98.31</v>
      </c>
      <c r="S2101" s="15">
        <f t="shared" si="130"/>
        <v>42254.264687499999</v>
      </c>
      <c r="T2101" s="15">
        <f t="shared" si="131"/>
        <v>42279.958333333328</v>
      </c>
    </row>
    <row r="2102" spans="1:21" ht="45" hidden="1" x14ac:dyDescent="0.2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11" t="s">
        <v>8314</v>
      </c>
      <c r="P2102" t="s">
        <v>8315</v>
      </c>
      <c r="Q2102">
        <f t="shared" si="128"/>
        <v>100</v>
      </c>
      <c r="R2102">
        <f t="shared" si="129"/>
        <v>272.73</v>
      </c>
      <c r="S2102" s="15">
        <f t="shared" si="130"/>
        <v>41758.839675925927</v>
      </c>
      <c r="T2102" s="15">
        <f t="shared" si="131"/>
        <v>41771.165972222225</v>
      </c>
    </row>
    <row r="2103" spans="1:21" ht="60" hidden="1" x14ac:dyDescent="0.2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11" t="s">
        <v>8314</v>
      </c>
      <c r="P2103" t="s">
        <v>8315</v>
      </c>
      <c r="Q2103">
        <f t="shared" si="128"/>
        <v>100</v>
      </c>
      <c r="R2103">
        <f t="shared" si="129"/>
        <v>40.479999999999997</v>
      </c>
      <c r="S2103" s="15">
        <f t="shared" si="130"/>
        <v>42307.908379629633</v>
      </c>
      <c r="T2103" s="15">
        <f t="shared" si="131"/>
        <v>42347.950046296297</v>
      </c>
    </row>
    <row r="2104" spans="1:21" ht="60" hidden="1" x14ac:dyDescent="0.2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11" t="s">
        <v>8314</v>
      </c>
      <c r="P2104" t="s">
        <v>8335</v>
      </c>
      <c r="Q2104">
        <f t="shared" si="128"/>
        <v>100</v>
      </c>
      <c r="R2104">
        <f t="shared" si="129"/>
        <v>83.33</v>
      </c>
      <c r="S2104" s="15">
        <f t="shared" si="130"/>
        <v>42097.874155092592</v>
      </c>
      <c r="T2104" s="15">
        <f t="shared" si="131"/>
        <v>42142.874155092592</v>
      </c>
      <c r="U2104">
        <f>YEAR(T2104)</f>
        <v>2015</v>
      </c>
    </row>
    <row r="2105" spans="1:21" ht="45" hidden="1" x14ac:dyDescent="0.2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11" t="s">
        <v>8314</v>
      </c>
      <c r="P2105" t="s">
        <v>8335</v>
      </c>
      <c r="Q2105">
        <f t="shared" si="128"/>
        <v>100</v>
      </c>
      <c r="R2105">
        <f t="shared" si="129"/>
        <v>30</v>
      </c>
      <c r="S2105" s="15">
        <f t="shared" si="130"/>
        <v>42013.15253472222</v>
      </c>
      <c r="T2105" s="15">
        <f t="shared" si="131"/>
        <v>42028.125</v>
      </c>
    </row>
    <row r="2106" spans="1:21" ht="30" hidden="1" x14ac:dyDescent="0.2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11" t="s">
        <v>8314</v>
      </c>
      <c r="P2106" t="s">
        <v>8335</v>
      </c>
      <c r="Q2106">
        <f t="shared" si="128"/>
        <v>100</v>
      </c>
      <c r="R2106">
        <f t="shared" si="129"/>
        <v>41.67</v>
      </c>
      <c r="S2106" s="15">
        <f t="shared" si="130"/>
        <v>42403.998217592598</v>
      </c>
      <c r="T2106" s="15">
        <f t="shared" si="131"/>
        <v>42433.998217592598</v>
      </c>
    </row>
    <row r="2107" spans="1:21" ht="60" hidden="1" x14ac:dyDescent="0.2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11" t="s">
        <v>8314</v>
      </c>
      <c r="P2107" t="s">
        <v>8315</v>
      </c>
      <c r="Q2107">
        <f t="shared" si="128"/>
        <v>100</v>
      </c>
      <c r="R2107">
        <f t="shared" si="129"/>
        <v>74.53</v>
      </c>
      <c r="S2107" s="15">
        <f t="shared" si="130"/>
        <v>41852.658310185187</v>
      </c>
      <c r="T2107" s="15">
        <f t="shared" si="131"/>
        <v>41882.658310185187</v>
      </c>
    </row>
    <row r="2108" spans="1:21" ht="60" hidden="1" x14ac:dyDescent="0.2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11" t="s">
        <v>8314</v>
      </c>
      <c r="P2108" t="s">
        <v>8315</v>
      </c>
      <c r="Q2108">
        <f t="shared" si="128"/>
        <v>100</v>
      </c>
      <c r="R2108">
        <f t="shared" si="129"/>
        <v>70.88</v>
      </c>
      <c r="S2108" s="15">
        <f t="shared" si="130"/>
        <v>41941.683865740742</v>
      </c>
      <c r="T2108" s="15">
        <f t="shared" si="131"/>
        <v>41970.125</v>
      </c>
    </row>
    <row r="2109" spans="1:21" ht="60" hidden="1" x14ac:dyDescent="0.2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11" t="s">
        <v>8314</v>
      </c>
      <c r="P2109" t="s">
        <v>8327</v>
      </c>
      <c r="Q2109">
        <f t="shared" si="128"/>
        <v>100</v>
      </c>
      <c r="R2109">
        <f t="shared" si="129"/>
        <v>115.08</v>
      </c>
      <c r="S2109" s="15">
        <f t="shared" si="130"/>
        <v>42576.278715277775</v>
      </c>
      <c r="T2109" s="15">
        <f t="shared" si="131"/>
        <v>42606.278715277775</v>
      </c>
    </row>
    <row r="2110" spans="1:21" ht="60" hidden="1" x14ac:dyDescent="0.2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11" t="s">
        <v>8314</v>
      </c>
      <c r="P2110" t="s">
        <v>8327</v>
      </c>
      <c r="Q2110">
        <f t="shared" si="128"/>
        <v>100</v>
      </c>
      <c r="R2110">
        <f t="shared" si="129"/>
        <v>35.71</v>
      </c>
      <c r="S2110" s="15">
        <f t="shared" si="130"/>
        <v>42511.362048611118</v>
      </c>
      <c r="T2110" s="15">
        <f t="shared" si="131"/>
        <v>42541.362048611118</v>
      </c>
    </row>
    <row r="2111" spans="1:21" ht="60" hidden="1" x14ac:dyDescent="0.2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11" t="s">
        <v>8314</v>
      </c>
      <c r="P2111" t="s">
        <v>8327</v>
      </c>
      <c r="Q2111">
        <f t="shared" si="128"/>
        <v>100</v>
      </c>
      <c r="R2111">
        <f t="shared" si="129"/>
        <v>370.37</v>
      </c>
      <c r="S2111" s="15">
        <f t="shared" si="130"/>
        <v>42341.57430555555</v>
      </c>
      <c r="T2111" s="15">
        <f t="shared" si="131"/>
        <v>42376.57430555555</v>
      </c>
    </row>
    <row r="2112" spans="1:21" hidden="1" x14ac:dyDescent="0.2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11" t="s">
        <v>8314</v>
      </c>
      <c r="P2112" t="s">
        <v>8327</v>
      </c>
      <c r="Q2112">
        <f t="shared" si="128"/>
        <v>100</v>
      </c>
      <c r="R2112">
        <f t="shared" si="129"/>
        <v>45.59</v>
      </c>
      <c r="S2112" s="15">
        <f t="shared" si="130"/>
        <v>42390.838738425926</v>
      </c>
      <c r="T2112" s="15">
        <f t="shared" si="131"/>
        <v>42420.838738425926</v>
      </c>
    </row>
    <row r="2113" spans="1:20" ht="60" hidden="1" x14ac:dyDescent="0.2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11" t="s">
        <v>8314</v>
      </c>
      <c r="P2113" t="s">
        <v>8327</v>
      </c>
      <c r="Q2113">
        <f t="shared" si="128"/>
        <v>100</v>
      </c>
      <c r="R2113">
        <f t="shared" si="129"/>
        <v>62.5</v>
      </c>
      <c r="S2113" s="15">
        <f t="shared" si="130"/>
        <v>42752.827199074076</v>
      </c>
      <c r="T2113" s="15">
        <f t="shared" si="131"/>
        <v>42766.75</v>
      </c>
    </row>
    <row r="2114" spans="1:20" ht="75" hidden="1" x14ac:dyDescent="0.2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11" t="s">
        <v>8314</v>
      </c>
      <c r="P2114" t="s">
        <v>8327</v>
      </c>
      <c r="Q2114">
        <f t="shared" ref="Q2114:Q2177" si="132">ROUND(E2114/D2114*100,0)</f>
        <v>100</v>
      </c>
      <c r="R2114">
        <f t="shared" ref="R2114:R2177" si="133">IFERROR(ROUND(E2114/L2114,2),0)</f>
        <v>51.72</v>
      </c>
      <c r="S2114" s="15">
        <f t="shared" si="130"/>
        <v>42597.882488425923</v>
      </c>
      <c r="T2114" s="15">
        <f t="shared" si="131"/>
        <v>42657.882488425923</v>
      </c>
    </row>
    <row r="2115" spans="1:20" ht="45" hidden="1" x14ac:dyDescent="0.2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11" t="s">
        <v>8314</v>
      </c>
      <c r="P2115" t="s">
        <v>8315</v>
      </c>
      <c r="Q2115">
        <f t="shared" si="132"/>
        <v>100</v>
      </c>
      <c r="R2115">
        <f t="shared" si="133"/>
        <v>103.35</v>
      </c>
      <c r="S2115" s="15">
        <f t="shared" ref="S2115:S2178" si="134">(((J2115/60)/60)/24)+DATE(1970,1,1)</f>
        <v>41862.83997685185</v>
      </c>
      <c r="T2115" s="15">
        <f t="shared" ref="T2115:T2178" si="135">(((I2115/60)/60)/24)+DATE(1970,1,1)</f>
        <v>41892.83997685185</v>
      </c>
    </row>
    <row r="2116" spans="1:20" ht="60" hidden="1" x14ac:dyDescent="0.2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11" t="s">
        <v>8314</v>
      </c>
      <c r="P2116" t="s">
        <v>8315</v>
      </c>
      <c r="Q2116">
        <f t="shared" si="132"/>
        <v>100</v>
      </c>
      <c r="R2116">
        <f t="shared" si="133"/>
        <v>41.67</v>
      </c>
      <c r="S2116" s="15">
        <f t="shared" si="134"/>
        <v>41829.977326388893</v>
      </c>
      <c r="T2116" s="15">
        <f t="shared" si="135"/>
        <v>41836.977326388893</v>
      </c>
    </row>
    <row r="2117" spans="1:20" ht="60" hidden="1" x14ac:dyDescent="0.2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11" t="s">
        <v>8314</v>
      </c>
      <c r="P2117" t="s">
        <v>8315</v>
      </c>
      <c r="Q2117">
        <f t="shared" si="132"/>
        <v>100</v>
      </c>
      <c r="R2117">
        <f t="shared" si="133"/>
        <v>127.81</v>
      </c>
      <c r="S2117" s="15">
        <f t="shared" si="134"/>
        <v>42171.763414351852</v>
      </c>
      <c r="T2117" s="15">
        <f t="shared" si="135"/>
        <v>42211.763414351852</v>
      </c>
    </row>
    <row r="2118" spans="1:20" ht="60" hidden="1" x14ac:dyDescent="0.2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11" t="s">
        <v>8314</v>
      </c>
      <c r="P2118" t="s">
        <v>8315</v>
      </c>
      <c r="Q2118">
        <f t="shared" si="132"/>
        <v>100</v>
      </c>
      <c r="R2118">
        <f t="shared" si="133"/>
        <v>262.11</v>
      </c>
      <c r="S2118" s="15">
        <f t="shared" si="134"/>
        <v>42219.665173611109</v>
      </c>
      <c r="T2118" s="15">
        <f t="shared" si="135"/>
        <v>42257.165972222225</v>
      </c>
    </row>
    <row r="2119" spans="1:20" ht="60" hidden="1" x14ac:dyDescent="0.2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11" t="s">
        <v>8314</v>
      </c>
      <c r="P2119" t="s">
        <v>8315</v>
      </c>
      <c r="Q2119">
        <f t="shared" si="132"/>
        <v>100</v>
      </c>
      <c r="R2119">
        <f t="shared" si="133"/>
        <v>57.17</v>
      </c>
      <c r="S2119" s="15">
        <f t="shared" si="134"/>
        <v>42165.462627314817</v>
      </c>
      <c r="T2119" s="15">
        <f t="shared" si="135"/>
        <v>42196.604166666672</v>
      </c>
    </row>
    <row r="2120" spans="1:20" ht="45" hidden="1" x14ac:dyDescent="0.2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11" t="s">
        <v>8314</v>
      </c>
      <c r="P2120" t="s">
        <v>8315</v>
      </c>
      <c r="Q2120">
        <f t="shared" si="132"/>
        <v>100</v>
      </c>
      <c r="R2120">
        <f t="shared" si="133"/>
        <v>168.25</v>
      </c>
      <c r="S2120" s="15">
        <f t="shared" si="134"/>
        <v>42050.983182870375</v>
      </c>
      <c r="T2120" s="15">
        <f t="shared" si="135"/>
        <v>42085.941516203704</v>
      </c>
    </row>
    <row r="2121" spans="1:20" ht="60" hidden="1" x14ac:dyDescent="0.2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11" t="s">
        <v>8314</v>
      </c>
      <c r="P2121" t="s">
        <v>8315</v>
      </c>
      <c r="Q2121">
        <f t="shared" si="132"/>
        <v>100</v>
      </c>
      <c r="R2121">
        <f t="shared" si="133"/>
        <v>34.92</v>
      </c>
      <c r="S2121" s="15">
        <f t="shared" si="134"/>
        <v>42734.789444444439</v>
      </c>
      <c r="T2121" s="15">
        <f t="shared" si="135"/>
        <v>42767.979861111111</v>
      </c>
    </row>
    <row r="2122" spans="1:20" ht="45" hidden="1" x14ac:dyDescent="0.2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11" t="s">
        <v>8314</v>
      </c>
      <c r="P2122" t="s">
        <v>8315</v>
      </c>
      <c r="Q2122">
        <f t="shared" si="132"/>
        <v>100</v>
      </c>
      <c r="R2122">
        <f t="shared" si="133"/>
        <v>67.650000000000006</v>
      </c>
      <c r="S2122" s="15">
        <f t="shared" si="134"/>
        <v>42171.725416666668</v>
      </c>
      <c r="T2122" s="15">
        <f t="shared" si="135"/>
        <v>42201.725416666668</v>
      </c>
    </row>
    <row r="2123" spans="1:20" ht="60" hidden="1" x14ac:dyDescent="0.2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11" t="s">
        <v>8314</v>
      </c>
      <c r="P2123" t="s">
        <v>8315</v>
      </c>
      <c r="Q2123">
        <f t="shared" si="132"/>
        <v>100</v>
      </c>
      <c r="R2123">
        <f t="shared" si="133"/>
        <v>150.41999999999999</v>
      </c>
      <c r="S2123" s="15">
        <f t="shared" si="134"/>
        <v>42017.88045138889</v>
      </c>
      <c r="T2123" s="15">
        <f t="shared" si="135"/>
        <v>42044.1875</v>
      </c>
    </row>
    <row r="2124" spans="1:20" ht="30" hidden="1" x14ac:dyDescent="0.2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11" t="s">
        <v>8314</v>
      </c>
      <c r="P2124" t="s">
        <v>8315</v>
      </c>
      <c r="Q2124">
        <f t="shared" si="132"/>
        <v>100</v>
      </c>
      <c r="R2124">
        <f t="shared" si="133"/>
        <v>73.53</v>
      </c>
      <c r="S2124" s="15">
        <f t="shared" si="134"/>
        <v>42311.750324074077</v>
      </c>
      <c r="T2124" s="15">
        <f t="shared" si="135"/>
        <v>42336.750324074077</v>
      </c>
    </row>
    <row r="2125" spans="1:20" ht="60" hidden="1" x14ac:dyDescent="0.2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11" t="s">
        <v>8314</v>
      </c>
      <c r="P2125" t="s">
        <v>8315</v>
      </c>
      <c r="Q2125">
        <f t="shared" si="132"/>
        <v>100</v>
      </c>
      <c r="R2125">
        <f t="shared" si="133"/>
        <v>48.44</v>
      </c>
      <c r="S2125" s="15">
        <f t="shared" si="134"/>
        <v>42505.774479166663</v>
      </c>
      <c r="T2125" s="15">
        <f t="shared" si="135"/>
        <v>42541.958333333328</v>
      </c>
    </row>
    <row r="2126" spans="1:20" ht="45" hidden="1" x14ac:dyDescent="0.2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11" t="s">
        <v>8314</v>
      </c>
      <c r="P2126" t="s">
        <v>8315</v>
      </c>
      <c r="Q2126">
        <f t="shared" si="132"/>
        <v>100</v>
      </c>
      <c r="R2126">
        <f t="shared" si="133"/>
        <v>125.09</v>
      </c>
      <c r="S2126" s="15">
        <f t="shared" si="134"/>
        <v>42193.771481481483</v>
      </c>
      <c r="T2126" s="15">
        <f t="shared" si="135"/>
        <v>42212.957638888889</v>
      </c>
    </row>
    <row r="2127" spans="1:20" ht="45" hidden="1" x14ac:dyDescent="0.2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11" t="s">
        <v>8314</v>
      </c>
      <c r="P2127" t="s">
        <v>8315</v>
      </c>
      <c r="Q2127">
        <f t="shared" si="132"/>
        <v>100</v>
      </c>
      <c r="R2127">
        <f t="shared" si="133"/>
        <v>209.84</v>
      </c>
      <c r="S2127" s="15">
        <f t="shared" si="134"/>
        <v>42253.928530092591</v>
      </c>
      <c r="T2127" s="15">
        <f t="shared" si="135"/>
        <v>42283.928530092591</v>
      </c>
    </row>
    <row r="2128" spans="1:20" ht="60" hidden="1" x14ac:dyDescent="0.2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11" t="s">
        <v>8314</v>
      </c>
      <c r="P2128" t="s">
        <v>8315</v>
      </c>
      <c r="Q2128">
        <f t="shared" si="132"/>
        <v>100</v>
      </c>
      <c r="R2128">
        <f t="shared" si="133"/>
        <v>61</v>
      </c>
      <c r="S2128" s="15">
        <f t="shared" si="134"/>
        <v>42664.809560185182</v>
      </c>
      <c r="T2128" s="15">
        <f t="shared" si="135"/>
        <v>42685.916666666672</v>
      </c>
    </row>
    <row r="2129" spans="1:20" ht="75" hidden="1" x14ac:dyDescent="0.2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11" t="s">
        <v>8314</v>
      </c>
      <c r="P2129" t="s">
        <v>8315</v>
      </c>
      <c r="Q2129">
        <f t="shared" si="132"/>
        <v>100</v>
      </c>
      <c r="R2129">
        <f t="shared" si="133"/>
        <v>93.98</v>
      </c>
      <c r="S2129" s="15">
        <f t="shared" si="134"/>
        <v>41826.871238425927</v>
      </c>
      <c r="T2129" s="15">
        <f t="shared" si="135"/>
        <v>41859.57916666667</v>
      </c>
    </row>
    <row r="2130" spans="1:20" ht="45" hidden="1" x14ac:dyDescent="0.2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11" t="s">
        <v>8314</v>
      </c>
      <c r="P2130" t="s">
        <v>8315</v>
      </c>
      <c r="Q2130">
        <f t="shared" si="132"/>
        <v>100</v>
      </c>
      <c r="R2130">
        <f t="shared" si="133"/>
        <v>72.290000000000006</v>
      </c>
      <c r="S2130" s="15">
        <f t="shared" si="134"/>
        <v>41809.860300925924</v>
      </c>
      <c r="T2130" s="15">
        <f t="shared" si="135"/>
        <v>41839.860300925924</v>
      </c>
    </row>
    <row r="2131" spans="1:20" ht="60" hidden="1" x14ac:dyDescent="0.2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11" t="s">
        <v>8314</v>
      </c>
      <c r="P2131" t="s">
        <v>8315</v>
      </c>
      <c r="Q2131">
        <f t="shared" si="132"/>
        <v>100</v>
      </c>
      <c r="R2131">
        <f t="shared" si="133"/>
        <v>79.62</v>
      </c>
      <c r="S2131" s="15">
        <f t="shared" si="134"/>
        <v>41827.674143518518</v>
      </c>
      <c r="T2131" s="15">
        <f t="shared" si="135"/>
        <v>41854.958333333336</v>
      </c>
    </row>
    <row r="2132" spans="1:20" ht="45" hidden="1" x14ac:dyDescent="0.2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11" t="s">
        <v>8314</v>
      </c>
      <c r="P2132" t="s">
        <v>8315</v>
      </c>
      <c r="Q2132">
        <f t="shared" si="132"/>
        <v>100</v>
      </c>
      <c r="R2132">
        <f t="shared" si="133"/>
        <v>27.78</v>
      </c>
      <c r="S2132" s="15">
        <f t="shared" si="134"/>
        <v>42437.398680555561</v>
      </c>
      <c r="T2132" s="15">
        <f t="shared" si="135"/>
        <v>42465.35701388889</v>
      </c>
    </row>
    <row r="2133" spans="1:20" ht="60" hidden="1" x14ac:dyDescent="0.2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11" t="s">
        <v>8314</v>
      </c>
      <c r="P2133" t="s">
        <v>8315</v>
      </c>
      <c r="Q2133">
        <f t="shared" si="132"/>
        <v>100</v>
      </c>
      <c r="R2133">
        <f t="shared" si="133"/>
        <v>119.64</v>
      </c>
      <c r="S2133" s="15">
        <f t="shared" si="134"/>
        <v>42510.798854166671</v>
      </c>
      <c r="T2133" s="15">
        <f t="shared" si="135"/>
        <v>42533.708333333328</v>
      </c>
    </row>
    <row r="2134" spans="1:20" ht="60" hidden="1" x14ac:dyDescent="0.2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11" t="s">
        <v>8314</v>
      </c>
      <c r="P2134" t="s">
        <v>8315</v>
      </c>
      <c r="Q2134">
        <f t="shared" si="132"/>
        <v>100</v>
      </c>
      <c r="R2134">
        <f t="shared" si="133"/>
        <v>69.819999999999993</v>
      </c>
      <c r="S2134" s="15">
        <f t="shared" si="134"/>
        <v>42466.558796296296</v>
      </c>
      <c r="T2134" s="15">
        <f t="shared" si="135"/>
        <v>42490.165972222225</v>
      </c>
    </row>
    <row r="2135" spans="1:20" ht="60" hidden="1" x14ac:dyDescent="0.2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11" t="s">
        <v>8314</v>
      </c>
      <c r="P2135" t="s">
        <v>8315</v>
      </c>
      <c r="Q2135">
        <f t="shared" si="132"/>
        <v>100</v>
      </c>
      <c r="R2135">
        <f t="shared" si="133"/>
        <v>66.83</v>
      </c>
      <c r="S2135" s="15">
        <f t="shared" si="134"/>
        <v>42179.854629629626</v>
      </c>
      <c r="T2135" s="15">
        <f t="shared" si="135"/>
        <v>42203.666666666672</v>
      </c>
    </row>
    <row r="2136" spans="1:20" ht="45" hidden="1" x14ac:dyDescent="0.2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11" t="s">
        <v>8314</v>
      </c>
      <c r="P2136" t="s">
        <v>8315</v>
      </c>
      <c r="Q2136">
        <f t="shared" si="132"/>
        <v>100</v>
      </c>
      <c r="R2136">
        <f t="shared" si="133"/>
        <v>176.47</v>
      </c>
      <c r="S2136" s="15">
        <f t="shared" si="134"/>
        <v>41765.610798611109</v>
      </c>
      <c r="T2136" s="15">
        <f t="shared" si="135"/>
        <v>41777.610798611109</v>
      </c>
    </row>
    <row r="2137" spans="1:20" ht="60" hidden="1" x14ac:dyDescent="0.2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11" t="s">
        <v>8314</v>
      </c>
      <c r="P2137" t="s">
        <v>8315</v>
      </c>
      <c r="Q2137">
        <f t="shared" si="132"/>
        <v>100</v>
      </c>
      <c r="R2137">
        <f t="shared" si="133"/>
        <v>421.11</v>
      </c>
      <c r="S2137" s="15">
        <f t="shared" si="134"/>
        <v>42059.701319444444</v>
      </c>
      <c r="T2137" s="15">
        <f t="shared" si="135"/>
        <v>42119.659652777773</v>
      </c>
    </row>
    <row r="2138" spans="1:20" ht="60" hidden="1" x14ac:dyDescent="0.2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11" t="s">
        <v>8314</v>
      </c>
      <c r="P2138" t="s">
        <v>8315</v>
      </c>
      <c r="Q2138">
        <f t="shared" si="132"/>
        <v>100</v>
      </c>
      <c r="R2138">
        <f t="shared" si="133"/>
        <v>93.76</v>
      </c>
      <c r="S2138" s="15">
        <f t="shared" si="134"/>
        <v>42292.087592592594</v>
      </c>
      <c r="T2138" s="15">
        <f t="shared" si="135"/>
        <v>42329.125</v>
      </c>
    </row>
    <row r="2139" spans="1:20" ht="60" hidden="1" x14ac:dyDescent="0.2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11" t="s">
        <v>8314</v>
      </c>
      <c r="P2139" t="s">
        <v>8315</v>
      </c>
      <c r="Q2139">
        <f t="shared" si="132"/>
        <v>100</v>
      </c>
      <c r="R2139">
        <f t="shared" si="133"/>
        <v>133.33000000000001</v>
      </c>
      <c r="S2139" s="15">
        <f t="shared" si="134"/>
        <v>41953.8675</v>
      </c>
      <c r="T2139" s="15">
        <f t="shared" si="135"/>
        <v>41983.8675</v>
      </c>
    </row>
    <row r="2140" spans="1:20" ht="60" hidden="1" x14ac:dyDescent="0.2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11" t="s">
        <v>8314</v>
      </c>
      <c r="P2140" t="s">
        <v>8315</v>
      </c>
      <c r="Q2140">
        <f t="shared" si="132"/>
        <v>100</v>
      </c>
      <c r="R2140">
        <f t="shared" si="133"/>
        <v>41.67</v>
      </c>
      <c r="S2140" s="15">
        <f t="shared" si="134"/>
        <v>42446.845543981486</v>
      </c>
      <c r="T2140" s="15">
        <f t="shared" si="135"/>
        <v>42496.845543981486</v>
      </c>
    </row>
    <row r="2141" spans="1:20" ht="60" hidden="1" x14ac:dyDescent="0.2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11" t="s">
        <v>8314</v>
      </c>
      <c r="P2141" t="s">
        <v>8315</v>
      </c>
      <c r="Q2141">
        <f t="shared" si="132"/>
        <v>100</v>
      </c>
      <c r="R2141">
        <f t="shared" si="133"/>
        <v>118.13</v>
      </c>
      <c r="S2141" s="15">
        <f t="shared" si="134"/>
        <v>41834.953865740739</v>
      </c>
      <c r="T2141" s="15">
        <f t="shared" si="135"/>
        <v>41879.953865740739</v>
      </c>
    </row>
    <row r="2142" spans="1:20" ht="45" hidden="1" x14ac:dyDescent="0.2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11" t="s">
        <v>8314</v>
      </c>
      <c r="P2142" t="s">
        <v>8315</v>
      </c>
      <c r="Q2142">
        <f t="shared" si="132"/>
        <v>100</v>
      </c>
      <c r="R2142">
        <f t="shared" si="133"/>
        <v>117.65</v>
      </c>
      <c r="S2142" s="15">
        <f t="shared" si="134"/>
        <v>42150.462083333332</v>
      </c>
      <c r="T2142" s="15">
        <f t="shared" si="135"/>
        <v>42180.462083333332</v>
      </c>
    </row>
    <row r="2143" spans="1:20" ht="45" hidden="1" x14ac:dyDescent="0.2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11" t="s">
        <v>8314</v>
      </c>
      <c r="P2143" t="s">
        <v>8315</v>
      </c>
      <c r="Q2143">
        <f t="shared" si="132"/>
        <v>100</v>
      </c>
      <c r="R2143">
        <f t="shared" si="133"/>
        <v>110.23</v>
      </c>
      <c r="S2143" s="15">
        <f t="shared" si="134"/>
        <v>41791.492777777778</v>
      </c>
      <c r="T2143" s="15">
        <f t="shared" si="135"/>
        <v>41836.492777777778</v>
      </c>
    </row>
    <row r="2144" spans="1:20" ht="45" hidden="1" x14ac:dyDescent="0.2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11" t="s">
        <v>8314</v>
      </c>
      <c r="P2144" t="s">
        <v>8315</v>
      </c>
      <c r="Q2144">
        <f t="shared" si="132"/>
        <v>100</v>
      </c>
      <c r="R2144">
        <f t="shared" si="133"/>
        <v>115.38</v>
      </c>
      <c r="S2144" s="15">
        <f t="shared" si="134"/>
        <v>41879.959050925929</v>
      </c>
      <c r="T2144" s="15">
        <f t="shared" si="135"/>
        <v>41909.959050925929</v>
      </c>
    </row>
    <row r="2145" spans="1:20" ht="45" hidden="1" x14ac:dyDescent="0.2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11" t="s">
        <v>8314</v>
      </c>
      <c r="P2145" t="s">
        <v>8315</v>
      </c>
      <c r="Q2145">
        <f t="shared" si="132"/>
        <v>100</v>
      </c>
      <c r="R2145">
        <f t="shared" si="133"/>
        <v>22.22</v>
      </c>
      <c r="S2145" s="15">
        <f t="shared" si="134"/>
        <v>42467.144166666665</v>
      </c>
      <c r="T2145" s="15">
        <f t="shared" si="135"/>
        <v>42477.979166666672</v>
      </c>
    </row>
    <row r="2146" spans="1:20" ht="45" hidden="1" x14ac:dyDescent="0.2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11" t="s">
        <v>8314</v>
      </c>
      <c r="P2146" t="s">
        <v>8315</v>
      </c>
      <c r="Q2146">
        <f t="shared" si="132"/>
        <v>100</v>
      </c>
      <c r="R2146">
        <f t="shared" si="133"/>
        <v>37.78</v>
      </c>
      <c r="S2146" s="15">
        <f t="shared" si="134"/>
        <v>41894.91375</v>
      </c>
      <c r="T2146" s="15">
        <f t="shared" si="135"/>
        <v>41938.029861111114</v>
      </c>
    </row>
    <row r="2147" spans="1:20" ht="60" hidden="1" x14ac:dyDescent="0.2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11" t="s">
        <v>8314</v>
      </c>
      <c r="P2147" t="s">
        <v>8315</v>
      </c>
      <c r="Q2147">
        <f t="shared" si="132"/>
        <v>100</v>
      </c>
      <c r="R2147">
        <f t="shared" si="133"/>
        <v>51.72</v>
      </c>
      <c r="S2147" s="15">
        <f t="shared" si="134"/>
        <v>41792.645277777774</v>
      </c>
      <c r="T2147" s="15">
        <f t="shared" si="135"/>
        <v>41822.645277777774</v>
      </c>
    </row>
    <row r="2148" spans="1:20" ht="45" hidden="1" x14ac:dyDescent="0.2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11" t="s">
        <v>8314</v>
      </c>
      <c r="P2148" t="s">
        <v>8315</v>
      </c>
      <c r="Q2148">
        <f t="shared" si="132"/>
        <v>100</v>
      </c>
      <c r="R2148">
        <f t="shared" si="133"/>
        <v>95.24</v>
      </c>
      <c r="S2148" s="15">
        <f t="shared" si="134"/>
        <v>41839.730937500004</v>
      </c>
      <c r="T2148" s="15">
        <f t="shared" si="135"/>
        <v>41869.730937500004</v>
      </c>
    </row>
    <row r="2149" spans="1:20" ht="45" hidden="1" x14ac:dyDescent="0.2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11" t="s">
        <v>8314</v>
      </c>
      <c r="P2149" t="s">
        <v>8315</v>
      </c>
      <c r="Q2149">
        <f t="shared" si="132"/>
        <v>100</v>
      </c>
      <c r="R2149">
        <f t="shared" si="133"/>
        <v>134.15</v>
      </c>
      <c r="S2149" s="15">
        <f t="shared" si="134"/>
        <v>41776.063136574077</v>
      </c>
      <c r="T2149" s="15">
        <f t="shared" si="135"/>
        <v>41807.125</v>
      </c>
    </row>
    <row r="2150" spans="1:20" ht="60" hidden="1" x14ac:dyDescent="0.2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11" t="s">
        <v>8314</v>
      </c>
      <c r="P2150" t="s">
        <v>8315</v>
      </c>
      <c r="Q2150">
        <f t="shared" si="132"/>
        <v>100</v>
      </c>
      <c r="R2150">
        <f t="shared" si="133"/>
        <v>31.25</v>
      </c>
      <c r="S2150" s="15">
        <f t="shared" si="134"/>
        <v>42124.841111111105</v>
      </c>
      <c r="T2150" s="15">
        <f t="shared" si="135"/>
        <v>42154.841111111105</v>
      </c>
    </row>
    <row r="2151" spans="1:20" ht="45" hidden="1" x14ac:dyDescent="0.2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11" t="s">
        <v>8314</v>
      </c>
      <c r="P2151" t="s">
        <v>8315</v>
      </c>
      <c r="Q2151">
        <f t="shared" si="132"/>
        <v>100</v>
      </c>
      <c r="R2151">
        <f t="shared" si="133"/>
        <v>64.52</v>
      </c>
      <c r="S2151" s="15">
        <f t="shared" si="134"/>
        <v>42272.530509259261</v>
      </c>
      <c r="T2151" s="15">
        <f t="shared" si="135"/>
        <v>42300.530509259261</v>
      </c>
    </row>
    <row r="2152" spans="1:20" ht="60" hidden="1" x14ac:dyDescent="0.2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11" t="s">
        <v>8314</v>
      </c>
      <c r="P2152" t="s">
        <v>8315</v>
      </c>
      <c r="Q2152">
        <f t="shared" si="132"/>
        <v>100</v>
      </c>
      <c r="R2152">
        <f t="shared" si="133"/>
        <v>148.47999999999999</v>
      </c>
      <c r="S2152" s="15">
        <f t="shared" si="134"/>
        <v>42062.834444444445</v>
      </c>
      <c r="T2152" s="15">
        <f t="shared" si="135"/>
        <v>42083.852083333331</v>
      </c>
    </row>
    <row r="2153" spans="1:20" ht="60" hidden="1" x14ac:dyDescent="0.2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11" t="s">
        <v>8314</v>
      </c>
      <c r="P2153" t="s">
        <v>8315</v>
      </c>
      <c r="Q2153">
        <f t="shared" si="132"/>
        <v>100</v>
      </c>
      <c r="R2153">
        <f t="shared" si="133"/>
        <v>51.72</v>
      </c>
      <c r="S2153" s="15">
        <f t="shared" si="134"/>
        <v>41848.866157407407</v>
      </c>
      <c r="T2153" s="15">
        <f t="shared" si="135"/>
        <v>41868.21597222222</v>
      </c>
    </row>
    <row r="2154" spans="1:20" ht="60" hidden="1" x14ac:dyDescent="0.2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11" t="s">
        <v>8314</v>
      </c>
      <c r="P2154" t="s">
        <v>8315</v>
      </c>
      <c r="Q2154">
        <f t="shared" si="132"/>
        <v>100</v>
      </c>
      <c r="R2154">
        <f t="shared" si="133"/>
        <v>30.77</v>
      </c>
      <c r="S2154" s="15">
        <f t="shared" si="134"/>
        <v>42689.214988425927</v>
      </c>
      <c r="T2154" s="15">
        <f t="shared" si="135"/>
        <v>42700.25</v>
      </c>
    </row>
    <row r="2155" spans="1:20" ht="60" hidden="1" x14ac:dyDescent="0.2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11" t="s">
        <v>8314</v>
      </c>
      <c r="P2155" t="s">
        <v>8315</v>
      </c>
      <c r="Q2155">
        <f t="shared" si="132"/>
        <v>100</v>
      </c>
      <c r="R2155">
        <f t="shared" si="133"/>
        <v>125</v>
      </c>
      <c r="S2155" s="15">
        <f t="shared" si="134"/>
        <v>42297.748738425929</v>
      </c>
      <c r="T2155" s="15">
        <f t="shared" si="135"/>
        <v>42327.790405092594</v>
      </c>
    </row>
    <row r="2156" spans="1:20" ht="60" hidden="1" x14ac:dyDescent="0.2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11" t="s">
        <v>8314</v>
      </c>
      <c r="P2156" t="s">
        <v>8315</v>
      </c>
      <c r="Q2156">
        <f t="shared" si="132"/>
        <v>100</v>
      </c>
      <c r="R2156">
        <f t="shared" si="133"/>
        <v>58.82</v>
      </c>
      <c r="S2156" s="15">
        <f t="shared" si="134"/>
        <v>42057.536944444444</v>
      </c>
      <c r="T2156" s="15">
        <f t="shared" si="135"/>
        <v>42117.49527777778</v>
      </c>
    </row>
    <row r="2157" spans="1:20" ht="60" hidden="1" x14ac:dyDescent="0.2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11" t="s">
        <v>8314</v>
      </c>
      <c r="P2157" t="s">
        <v>8315</v>
      </c>
      <c r="Q2157">
        <f t="shared" si="132"/>
        <v>100</v>
      </c>
      <c r="R2157">
        <f t="shared" si="133"/>
        <v>227.27</v>
      </c>
      <c r="S2157" s="15">
        <f t="shared" si="134"/>
        <v>41856.010069444441</v>
      </c>
      <c r="T2157" s="15">
        <f t="shared" si="135"/>
        <v>41890.125</v>
      </c>
    </row>
    <row r="2158" spans="1:20" ht="45" hidden="1" x14ac:dyDescent="0.2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11" t="s">
        <v>8314</v>
      </c>
      <c r="P2158" t="s">
        <v>8315</v>
      </c>
      <c r="Q2158">
        <f t="shared" si="132"/>
        <v>100</v>
      </c>
      <c r="R2158">
        <f t="shared" si="133"/>
        <v>307.69</v>
      </c>
      <c r="S2158" s="15">
        <f t="shared" si="134"/>
        <v>41794.817523148151</v>
      </c>
      <c r="T2158" s="15">
        <f t="shared" si="135"/>
        <v>41824.458333333336</v>
      </c>
    </row>
    <row r="2159" spans="1:20" ht="60" hidden="1" x14ac:dyDescent="0.2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11" t="s">
        <v>8314</v>
      </c>
      <c r="P2159" t="s">
        <v>8315</v>
      </c>
      <c r="Q2159">
        <f t="shared" si="132"/>
        <v>100</v>
      </c>
      <c r="R2159">
        <f t="shared" si="133"/>
        <v>41.03</v>
      </c>
      <c r="S2159" s="15">
        <f t="shared" si="134"/>
        <v>42234.789884259255</v>
      </c>
      <c r="T2159" s="15">
        <f t="shared" si="135"/>
        <v>42262.420833333337</v>
      </c>
    </row>
    <row r="2160" spans="1:20" ht="60" hidden="1" x14ac:dyDescent="0.2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11" t="s">
        <v>8314</v>
      </c>
      <c r="P2160" t="s">
        <v>8315</v>
      </c>
      <c r="Q2160">
        <f t="shared" si="132"/>
        <v>100</v>
      </c>
      <c r="R2160">
        <f t="shared" si="133"/>
        <v>125</v>
      </c>
      <c r="S2160" s="15">
        <f t="shared" si="134"/>
        <v>42442.623344907406</v>
      </c>
      <c r="T2160" s="15">
        <f t="shared" si="135"/>
        <v>42470.833333333328</v>
      </c>
    </row>
    <row r="2161" spans="1:20" ht="45" hidden="1" x14ac:dyDescent="0.2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11" t="s">
        <v>8314</v>
      </c>
      <c r="P2161" t="s">
        <v>8315</v>
      </c>
      <c r="Q2161">
        <f t="shared" si="132"/>
        <v>100</v>
      </c>
      <c r="R2161">
        <f t="shared" si="133"/>
        <v>104.17</v>
      </c>
      <c r="S2161" s="15">
        <f t="shared" si="134"/>
        <v>42040.831678240742</v>
      </c>
      <c r="T2161" s="15">
        <f t="shared" si="135"/>
        <v>42070.831678240742</v>
      </c>
    </row>
    <row r="2162" spans="1:20" ht="60" hidden="1" x14ac:dyDescent="0.2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11" t="s">
        <v>8314</v>
      </c>
      <c r="P2162" t="s">
        <v>8315</v>
      </c>
      <c r="Q2162">
        <f t="shared" si="132"/>
        <v>100</v>
      </c>
      <c r="R2162">
        <f t="shared" si="133"/>
        <v>31.38</v>
      </c>
      <c r="S2162" s="15">
        <f t="shared" si="134"/>
        <v>42075.807395833333</v>
      </c>
      <c r="T2162" s="15">
        <f t="shared" si="135"/>
        <v>42105.807395833333</v>
      </c>
    </row>
    <row r="2163" spans="1:20" ht="60" hidden="1" x14ac:dyDescent="0.2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11" t="s">
        <v>8314</v>
      </c>
      <c r="P2163" t="s">
        <v>8315</v>
      </c>
      <c r="Q2163">
        <f t="shared" si="132"/>
        <v>100</v>
      </c>
      <c r="R2163">
        <f t="shared" si="133"/>
        <v>38.65</v>
      </c>
      <c r="S2163" s="15">
        <f t="shared" si="134"/>
        <v>41788.587083333332</v>
      </c>
      <c r="T2163" s="15">
        <f t="shared" si="135"/>
        <v>41818.587083333332</v>
      </c>
    </row>
    <row r="2164" spans="1:20" ht="60" hidden="1" x14ac:dyDescent="0.2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11" t="s">
        <v>8314</v>
      </c>
      <c r="P2164" t="s">
        <v>8315</v>
      </c>
      <c r="Q2164">
        <f t="shared" si="132"/>
        <v>100</v>
      </c>
      <c r="R2164">
        <f t="shared" si="133"/>
        <v>171.43</v>
      </c>
      <c r="S2164" s="15">
        <f t="shared" si="134"/>
        <v>42661.442060185189</v>
      </c>
      <c r="T2164" s="15">
        <f t="shared" si="135"/>
        <v>42691.483726851846</v>
      </c>
    </row>
    <row r="2165" spans="1:20" ht="60" hidden="1" x14ac:dyDescent="0.2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11" t="s">
        <v>8314</v>
      </c>
      <c r="P2165" t="s">
        <v>8315</v>
      </c>
      <c r="Q2165">
        <f t="shared" si="132"/>
        <v>100</v>
      </c>
      <c r="R2165">
        <f t="shared" si="133"/>
        <v>110.5</v>
      </c>
      <c r="S2165" s="15">
        <f t="shared" si="134"/>
        <v>41808.649583333332</v>
      </c>
      <c r="T2165" s="15">
        <f t="shared" si="135"/>
        <v>41868.649583333332</v>
      </c>
    </row>
    <row r="2166" spans="1:20" ht="60" hidden="1" x14ac:dyDescent="0.2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11" t="s">
        <v>8314</v>
      </c>
      <c r="P2166" t="s">
        <v>8315</v>
      </c>
      <c r="Q2166">
        <f t="shared" si="132"/>
        <v>100</v>
      </c>
      <c r="R2166">
        <f t="shared" si="133"/>
        <v>179.28</v>
      </c>
      <c r="S2166" s="15">
        <f t="shared" si="134"/>
        <v>41730.276747685188</v>
      </c>
      <c r="T2166" s="15">
        <f t="shared" si="135"/>
        <v>41764.276747685188</v>
      </c>
    </row>
    <row r="2167" spans="1:20" ht="45" hidden="1" x14ac:dyDescent="0.2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11" t="s">
        <v>8314</v>
      </c>
      <c r="P2167" t="s">
        <v>8315</v>
      </c>
      <c r="Q2167">
        <f t="shared" si="132"/>
        <v>100</v>
      </c>
      <c r="R2167">
        <f t="shared" si="133"/>
        <v>122.54</v>
      </c>
      <c r="S2167" s="15">
        <f t="shared" si="134"/>
        <v>41982.688611111109</v>
      </c>
      <c r="T2167" s="15">
        <f t="shared" si="135"/>
        <v>42012.688611111109</v>
      </c>
    </row>
    <row r="2168" spans="1:20" ht="30" hidden="1" x14ac:dyDescent="0.2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11" t="s">
        <v>8314</v>
      </c>
      <c r="P2168" t="s">
        <v>8315</v>
      </c>
      <c r="Q2168">
        <f t="shared" si="132"/>
        <v>100</v>
      </c>
      <c r="R2168">
        <f t="shared" si="133"/>
        <v>55.56</v>
      </c>
      <c r="S2168" s="15">
        <f t="shared" si="134"/>
        <v>42146.570393518516</v>
      </c>
      <c r="T2168" s="15">
        <f t="shared" si="135"/>
        <v>42176.570393518516</v>
      </c>
    </row>
    <row r="2169" spans="1:20" ht="45" hidden="1" x14ac:dyDescent="0.2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11" t="s">
        <v>8314</v>
      </c>
      <c r="P2169" t="s">
        <v>8315</v>
      </c>
      <c r="Q2169">
        <f t="shared" si="132"/>
        <v>100</v>
      </c>
      <c r="R2169">
        <f t="shared" si="133"/>
        <v>20</v>
      </c>
      <c r="S2169" s="15">
        <f t="shared" si="134"/>
        <v>42649.54923611111</v>
      </c>
      <c r="T2169" s="15">
        <f t="shared" si="135"/>
        <v>42709.590902777782</v>
      </c>
    </row>
    <row r="2170" spans="1:20" ht="45" hidden="1" x14ac:dyDescent="0.2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11" t="s">
        <v>8314</v>
      </c>
      <c r="P2170" t="s">
        <v>8315</v>
      </c>
      <c r="Q2170">
        <f t="shared" si="132"/>
        <v>100</v>
      </c>
      <c r="R2170">
        <f t="shared" si="133"/>
        <v>40.549999999999997</v>
      </c>
      <c r="S2170" s="15">
        <f t="shared" si="134"/>
        <v>42460.733530092592</v>
      </c>
      <c r="T2170" s="15">
        <f t="shared" si="135"/>
        <v>42490.733530092592</v>
      </c>
    </row>
    <row r="2171" spans="1:20" ht="60" hidden="1" x14ac:dyDescent="0.2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11" t="s">
        <v>8314</v>
      </c>
      <c r="P2171" t="s">
        <v>8315</v>
      </c>
      <c r="Q2171">
        <f t="shared" si="132"/>
        <v>100</v>
      </c>
      <c r="R2171">
        <f t="shared" si="133"/>
        <v>35.71</v>
      </c>
      <c r="S2171" s="15">
        <f t="shared" si="134"/>
        <v>42430.762222222227</v>
      </c>
      <c r="T2171" s="15">
        <f t="shared" si="135"/>
        <v>42460.720555555556</v>
      </c>
    </row>
    <row r="2172" spans="1:20" ht="60" hidden="1" x14ac:dyDescent="0.2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11" t="s">
        <v>8314</v>
      </c>
      <c r="P2172" t="s">
        <v>8315</v>
      </c>
      <c r="Q2172">
        <f t="shared" si="132"/>
        <v>100</v>
      </c>
      <c r="R2172">
        <f t="shared" si="133"/>
        <v>33.33</v>
      </c>
      <c r="S2172" s="15">
        <f t="shared" si="134"/>
        <v>41836.471180555556</v>
      </c>
      <c r="T2172" s="15">
        <f t="shared" si="135"/>
        <v>41850.471180555556</v>
      </c>
    </row>
    <row r="2173" spans="1:20" ht="60" hidden="1" x14ac:dyDescent="0.2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11" t="s">
        <v>8314</v>
      </c>
      <c r="P2173" t="s">
        <v>8315</v>
      </c>
      <c r="Q2173">
        <f t="shared" si="132"/>
        <v>100</v>
      </c>
      <c r="R2173">
        <f t="shared" si="133"/>
        <v>68.53</v>
      </c>
      <c r="S2173" s="15">
        <f t="shared" si="134"/>
        <v>41902.333726851852</v>
      </c>
      <c r="T2173" s="15">
        <f t="shared" si="135"/>
        <v>41932.333726851852</v>
      </c>
    </row>
    <row r="2174" spans="1:20" ht="60" hidden="1" x14ac:dyDescent="0.2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11" t="s">
        <v>8314</v>
      </c>
      <c r="P2174" t="s">
        <v>8315</v>
      </c>
      <c r="Q2174">
        <f t="shared" si="132"/>
        <v>100</v>
      </c>
      <c r="R2174">
        <f t="shared" si="133"/>
        <v>81.67</v>
      </c>
      <c r="S2174" s="15">
        <f t="shared" si="134"/>
        <v>42447.894432870366</v>
      </c>
      <c r="T2174" s="15">
        <f t="shared" si="135"/>
        <v>42507.894432870366</v>
      </c>
    </row>
    <row r="2175" spans="1:20" ht="60" hidden="1" x14ac:dyDescent="0.2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11" t="s">
        <v>8314</v>
      </c>
      <c r="P2175" t="s">
        <v>8315</v>
      </c>
      <c r="Q2175">
        <f t="shared" si="132"/>
        <v>100</v>
      </c>
      <c r="R2175">
        <f t="shared" si="133"/>
        <v>29.63</v>
      </c>
      <c r="S2175" s="15">
        <f t="shared" si="134"/>
        <v>42506.709375000006</v>
      </c>
      <c r="T2175" s="15">
        <f t="shared" si="135"/>
        <v>42538.583333333328</v>
      </c>
    </row>
    <row r="2176" spans="1:20" ht="45" hidden="1" x14ac:dyDescent="0.2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11" t="s">
        <v>8314</v>
      </c>
      <c r="P2176" t="s">
        <v>8315</v>
      </c>
      <c r="Q2176">
        <f t="shared" si="132"/>
        <v>100</v>
      </c>
      <c r="R2176">
        <f t="shared" si="133"/>
        <v>62.5</v>
      </c>
      <c r="S2176" s="15">
        <f t="shared" si="134"/>
        <v>41788.58997685185</v>
      </c>
      <c r="T2176" s="15">
        <f t="shared" si="135"/>
        <v>41818.58997685185</v>
      </c>
    </row>
    <row r="2177" spans="1:21" ht="30" hidden="1" x14ac:dyDescent="0.2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11" t="s">
        <v>8314</v>
      </c>
      <c r="P2177" t="s">
        <v>8315</v>
      </c>
      <c r="Q2177">
        <f t="shared" si="132"/>
        <v>100</v>
      </c>
      <c r="R2177">
        <f t="shared" si="133"/>
        <v>47.67</v>
      </c>
      <c r="S2177" s="15">
        <f t="shared" si="134"/>
        <v>41877.221886574072</v>
      </c>
      <c r="T2177" s="15">
        <f t="shared" si="135"/>
        <v>41910.140972222223</v>
      </c>
    </row>
    <row r="2178" spans="1:21" ht="60" hidden="1" x14ac:dyDescent="0.2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11" t="s">
        <v>8314</v>
      </c>
      <c r="P2178" t="s">
        <v>8315</v>
      </c>
      <c r="Q2178">
        <f t="shared" ref="Q2178:Q2241" si="136">ROUND(E2178/D2178*100,0)</f>
        <v>100</v>
      </c>
      <c r="R2178">
        <f t="shared" ref="R2178:R2241" si="137">IFERROR(ROUND(E2178/L2178,2),0)</f>
        <v>68.97</v>
      </c>
      <c r="S2178" s="15">
        <f t="shared" si="134"/>
        <v>42460.741747685184</v>
      </c>
      <c r="T2178" s="15">
        <f t="shared" si="135"/>
        <v>42511.165972222225</v>
      </c>
    </row>
    <row r="2179" spans="1:21" ht="30" hidden="1" x14ac:dyDescent="0.2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11" t="s">
        <v>8314</v>
      </c>
      <c r="P2179" t="s">
        <v>8315</v>
      </c>
      <c r="Q2179">
        <f t="shared" si="136"/>
        <v>100</v>
      </c>
      <c r="R2179">
        <f t="shared" si="137"/>
        <v>550.04</v>
      </c>
      <c r="S2179" s="15">
        <f t="shared" ref="S2179:S2242" si="138">(((J2179/60)/60)/24)+DATE(1970,1,1)</f>
        <v>41887.292187500003</v>
      </c>
      <c r="T2179" s="15">
        <f t="shared" ref="T2179:T2242" si="139">(((I2179/60)/60)/24)+DATE(1970,1,1)</f>
        <v>41917.292187500003</v>
      </c>
    </row>
    <row r="2180" spans="1:21" ht="60" hidden="1" x14ac:dyDescent="0.2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11" t="s">
        <v>8314</v>
      </c>
      <c r="P2180" t="s">
        <v>8315</v>
      </c>
      <c r="Q2180">
        <f t="shared" si="136"/>
        <v>100</v>
      </c>
      <c r="R2180">
        <f t="shared" si="137"/>
        <v>29.41</v>
      </c>
      <c r="S2180" s="15">
        <f t="shared" si="138"/>
        <v>42381.478981481487</v>
      </c>
      <c r="T2180" s="15">
        <f t="shared" si="139"/>
        <v>42402.478981481487</v>
      </c>
    </row>
    <row r="2181" spans="1:21" ht="60" hidden="1" x14ac:dyDescent="0.2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11" t="s">
        <v>8314</v>
      </c>
      <c r="P2181" t="s">
        <v>8315</v>
      </c>
      <c r="Q2181">
        <f t="shared" si="136"/>
        <v>100</v>
      </c>
      <c r="R2181">
        <f t="shared" si="137"/>
        <v>11.36</v>
      </c>
      <c r="S2181" s="15">
        <f t="shared" si="138"/>
        <v>41971.881076388891</v>
      </c>
      <c r="T2181" s="15">
        <f t="shared" si="139"/>
        <v>41996.881076388891</v>
      </c>
    </row>
    <row r="2182" spans="1:21" ht="30" hidden="1" x14ac:dyDescent="0.2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11" t="s">
        <v>8314</v>
      </c>
      <c r="P2182" t="s">
        <v>8315</v>
      </c>
      <c r="Q2182">
        <f t="shared" si="136"/>
        <v>100</v>
      </c>
      <c r="R2182">
        <f t="shared" si="137"/>
        <v>31.58</v>
      </c>
      <c r="S2182" s="15">
        <f t="shared" si="138"/>
        <v>41822.90488425926</v>
      </c>
      <c r="T2182" s="15">
        <f t="shared" si="139"/>
        <v>41844.291666666664</v>
      </c>
    </row>
    <row r="2183" spans="1:21" ht="60" hidden="1" x14ac:dyDescent="0.2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11" t="s">
        <v>8314</v>
      </c>
      <c r="P2183" t="s">
        <v>8315</v>
      </c>
      <c r="Q2183">
        <f t="shared" si="136"/>
        <v>100</v>
      </c>
      <c r="R2183">
        <f t="shared" si="137"/>
        <v>145.16</v>
      </c>
      <c r="S2183" s="15">
        <f t="shared" si="138"/>
        <v>42556.873020833329</v>
      </c>
      <c r="T2183" s="15">
        <f t="shared" si="139"/>
        <v>42616.873020833329</v>
      </c>
    </row>
    <row r="2184" spans="1:21" ht="60" hidden="1" x14ac:dyDescent="0.2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11" t="s">
        <v>8314</v>
      </c>
      <c r="P2184" t="s">
        <v>8315</v>
      </c>
      <c r="Q2184">
        <f t="shared" si="136"/>
        <v>100</v>
      </c>
      <c r="R2184">
        <f t="shared" si="137"/>
        <v>200.49</v>
      </c>
      <c r="S2184" s="15">
        <f t="shared" si="138"/>
        <v>41787.218229166669</v>
      </c>
      <c r="T2184" s="15">
        <f t="shared" si="139"/>
        <v>41817.218229166669</v>
      </c>
    </row>
    <row r="2185" spans="1:21" ht="60" hidden="1" x14ac:dyDescent="0.2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11" t="s">
        <v>8314</v>
      </c>
      <c r="P2185" t="s">
        <v>8315</v>
      </c>
      <c r="Q2185">
        <f t="shared" si="136"/>
        <v>100</v>
      </c>
      <c r="R2185">
        <f t="shared" si="137"/>
        <v>121.36</v>
      </c>
      <c r="S2185" s="15">
        <f t="shared" si="138"/>
        <v>41995.870486111111</v>
      </c>
      <c r="T2185" s="15">
        <f t="shared" si="139"/>
        <v>42015.870486111111</v>
      </c>
    </row>
    <row r="2186" spans="1:21" ht="60" hidden="1" x14ac:dyDescent="0.2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11" t="s">
        <v>8314</v>
      </c>
      <c r="P2186" t="s">
        <v>8315</v>
      </c>
      <c r="Q2186">
        <f t="shared" si="136"/>
        <v>100</v>
      </c>
      <c r="R2186">
        <f t="shared" si="137"/>
        <v>38.590000000000003</v>
      </c>
      <c r="S2186" s="15">
        <f t="shared" si="138"/>
        <v>42129.541585648149</v>
      </c>
      <c r="T2186" s="15">
        <f t="shared" si="139"/>
        <v>42159.541585648149</v>
      </c>
    </row>
    <row r="2187" spans="1:21" ht="105" hidden="1" x14ac:dyDescent="0.2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11" t="s">
        <v>8314</v>
      </c>
      <c r="P2187" t="s">
        <v>8335</v>
      </c>
      <c r="Q2187">
        <f t="shared" si="136"/>
        <v>100</v>
      </c>
      <c r="R2187">
        <f t="shared" si="137"/>
        <v>215.25</v>
      </c>
      <c r="S2187" s="15">
        <f t="shared" si="138"/>
        <v>42016.981574074074</v>
      </c>
      <c r="T2187" s="15">
        <f t="shared" si="139"/>
        <v>42045.332638888889</v>
      </c>
    </row>
    <row r="2188" spans="1:21" ht="60" hidden="1" x14ac:dyDescent="0.2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11" t="s">
        <v>8314</v>
      </c>
      <c r="P2188" t="s">
        <v>8335</v>
      </c>
      <c r="Q2188">
        <f t="shared" si="136"/>
        <v>100</v>
      </c>
      <c r="R2188">
        <f t="shared" si="137"/>
        <v>166.67</v>
      </c>
      <c r="S2188" s="15">
        <f t="shared" si="138"/>
        <v>42173.466863425929</v>
      </c>
      <c r="T2188" s="15">
        <f t="shared" si="139"/>
        <v>42226.958333333328</v>
      </c>
      <c r="U2188">
        <f>YEAR(T2188)</f>
        <v>2015</v>
      </c>
    </row>
    <row r="2189" spans="1:21" ht="30" hidden="1" x14ac:dyDescent="0.2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11" t="s">
        <v>8314</v>
      </c>
      <c r="P2189" t="s">
        <v>8335</v>
      </c>
      <c r="Q2189">
        <f t="shared" si="136"/>
        <v>100</v>
      </c>
      <c r="R2189">
        <f t="shared" si="137"/>
        <v>64.94</v>
      </c>
      <c r="S2189" s="15">
        <f t="shared" si="138"/>
        <v>42065.750300925924</v>
      </c>
      <c r="T2189" s="15">
        <f t="shared" si="139"/>
        <v>42095.708634259259</v>
      </c>
    </row>
    <row r="2190" spans="1:21" ht="45" hidden="1" x14ac:dyDescent="0.2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11" t="s">
        <v>8314</v>
      </c>
      <c r="P2190" t="s">
        <v>8335</v>
      </c>
      <c r="Q2190">
        <f t="shared" si="136"/>
        <v>100</v>
      </c>
      <c r="R2190">
        <f t="shared" si="137"/>
        <v>55.56</v>
      </c>
      <c r="S2190" s="15">
        <f t="shared" si="138"/>
        <v>42499.842962962968</v>
      </c>
      <c r="T2190" s="15">
        <f t="shared" si="139"/>
        <v>42519.024999999994</v>
      </c>
    </row>
    <row r="2191" spans="1:21" ht="45" hidden="1" x14ac:dyDescent="0.2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11" t="s">
        <v>8314</v>
      </c>
      <c r="P2191" t="s">
        <v>8335</v>
      </c>
      <c r="Q2191">
        <f t="shared" si="136"/>
        <v>100</v>
      </c>
      <c r="R2191">
        <f t="shared" si="137"/>
        <v>73.33</v>
      </c>
      <c r="S2191" s="15">
        <f t="shared" si="138"/>
        <v>42445.598136574074</v>
      </c>
      <c r="T2191" s="15">
        <f t="shared" si="139"/>
        <v>42475.598136574074</v>
      </c>
    </row>
    <row r="2192" spans="1:21" ht="60" hidden="1" x14ac:dyDescent="0.2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11" t="s">
        <v>8314</v>
      </c>
      <c r="P2192" t="s">
        <v>8335</v>
      </c>
      <c r="Q2192">
        <f t="shared" si="136"/>
        <v>100</v>
      </c>
      <c r="R2192">
        <f t="shared" si="137"/>
        <v>100</v>
      </c>
      <c r="S2192" s="15">
        <f t="shared" si="138"/>
        <v>42138.930671296301</v>
      </c>
      <c r="T2192" s="15">
        <f t="shared" si="139"/>
        <v>42168.930671296301</v>
      </c>
      <c r="U2192">
        <f>YEAR(T2192)</f>
        <v>2015</v>
      </c>
    </row>
    <row r="2193" spans="1:20" ht="60" hidden="1" x14ac:dyDescent="0.2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11" t="s">
        <v>8314</v>
      </c>
      <c r="P2193" t="s">
        <v>8335</v>
      </c>
      <c r="Q2193">
        <f t="shared" si="136"/>
        <v>100</v>
      </c>
      <c r="R2193">
        <f t="shared" si="137"/>
        <v>100</v>
      </c>
      <c r="S2193" s="15">
        <f t="shared" si="138"/>
        <v>42087.792303240742</v>
      </c>
      <c r="T2193" s="15">
        <f t="shared" si="139"/>
        <v>42103.792303240742</v>
      </c>
    </row>
    <row r="2194" spans="1:20" ht="45" hidden="1" x14ac:dyDescent="0.2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11" t="s">
        <v>8314</v>
      </c>
      <c r="P2194" t="s">
        <v>8335</v>
      </c>
      <c r="Q2194">
        <f t="shared" si="136"/>
        <v>100</v>
      </c>
      <c r="R2194">
        <f t="shared" si="137"/>
        <v>143.21</v>
      </c>
      <c r="S2194" s="15">
        <f t="shared" si="138"/>
        <v>42075.942627314813</v>
      </c>
      <c r="T2194" s="15">
        <f t="shared" si="139"/>
        <v>42103.166666666672</v>
      </c>
    </row>
    <row r="2195" spans="1:20" ht="45" hidden="1" x14ac:dyDescent="0.2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11" t="s">
        <v>8314</v>
      </c>
      <c r="P2195" t="s">
        <v>8335</v>
      </c>
      <c r="Q2195">
        <f t="shared" si="136"/>
        <v>100</v>
      </c>
      <c r="R2195">
        <f t="shared" si="137"/>
        <v>35.1</v>
      </c>
      <c r="S2195" s="15">
        <f t="shared" si="138"/>
        <v>42167.534791666665</v>
      </c>
      <c r="T2195" s="15">
        <f t="shared" si="139"/>
        <v>42196.165972222225</v>
      </c>
    </row>
    <row r="2196" spans="1:20" ht="45" hidden="1" x14ac:dyDescent="0.2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11" t="s">
        <v>8314</v>
      </c>
      <c r="P2196" t="s">
        <v>8315</v>
      </c>
      <c r="Q2196">
        <f t="shared" si="136"/>
        <v>100</v>
      </c>
      <c r="R2196">
        <f t="shared" si="137"/>
        <v>41.67</v>
      </c>
      <c r="S2196" s="15">
        <f t="shared" si="138"/>
        <v>42059.453923611116</v>
      </c>
      <c r="T2196" s="15">
        <f t="shared" si="139"/>
        <v>42119.412256944444</v>
      </c>
    </row>
    <row r="2197" spans="1:20" ht="30" hidden="1" x14ac:dyDescent="0.2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11" t="s">
        <v>8314</v>
      </c>
      <c r="P2197" t="s">
        <v>8315</v>
      </c>
      <c r="Q2197">
        <f t="shared" si="136"/>
        <v>100</v>
      </c>
      <c r="R2197">
        <f t="shared" si="137"/>
        <v>50</v>
      </c>
      <c r="S2197" s="15">
        <f t="shared" si="138"/>
        <v>42207.259918981479</v>
      </c>
      <c r="T2197" s="15">
        <f t="shared" si="139"/>
        <v>42236.958333333328</v>
      </c>
    </row>
    <row r="2198" spans="1:20" ht="60" hidden="1" x14ac:dyDescent="0.2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11" t="s">
        <v>8314</v>
      </c>
      <c r="P2198" t="s">
        <v>8315</v>
      </c>
      <c r="Q2198">
        <f t="shared" si="136"/>
        <v>100</v>
      </c>
      <c r="R2198">
        <f t="shared" si="137"/>
        <v>178.57</v>
      </c>
      <c r="S2198" s="15">
        <f t="shared" si="138"/>
        <v>41944.527627314819</v>
      </c>
      <c r="T2198" s="15">
        <f t="shared" si="139"/>
        <v>42004.569293981483</v>
      </c>
    </row>
    <row r="2199" spans="1:20" ht="60" hidden="1" x14ac:dyDescent="0.2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11" t="s">
        <v>8314</v>
      </c>
      <c r="P2199" t="s">
        <v>8315</v>
      </c>
      <c r="Q2199">
        <f t="shared" si="136"/>
        <v>100</v>
      </c>
      <c r="R2199">
        <f t="shared" si="137"/>
        <v>62.63</v>
      </c>
      <c r="S2199" s="15">
        <f t="shared" si="138"/>
        <v>42593.865405092598</v>
      </c>
      <c r="T2199" s="15">
        <f t="shared" si="139"/>
        <v>42613.865405092598</v>
      </c>
    </row>
    <row r="2200" spans="1:20" ht="30" x14ac:dyDescent="0.2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11" t="s">
        <v>8338</v>
      </c>
      <c r="P2200" t="s">
        <v>8339</v>
      </c>
      <c r="Q2200">
        <f t="shared" si="136"/>
        <v>95</v>
      </c>
      <c r="R2200">
        <f t="shared" si="137"/>
        <v>47.5</v>
      </c>
      <c r="S2200" s="15">
        <f t="shared" si="138"/>
        <v>42556.807187500002</v>
      </c>
      <c r="T2200" s="15">
        <f t="shared" si="139"/>
        <v>42563.807187500002</v>
      </c>
    </row>
    <row r="2201" spans="1:20" ht="60" hidden="1" x14ac:dyDescent="0.2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11" t="s">
        <v>8314</v>
      </c>
      <c r="P2201" t="s">
        <v>8335</v>
      </c>
      <c r="Q2201">
        <f t="shared" si="136"/>
        <v>90</v>
      </c>
      <c r="R2201">
        <f t="shared" si="137"/>
        <v>145.41</v>
      </c>
      <c r="S2201" s="15">
        <f t="shared" si="138"/>
        <v>42084.881539351853</v>
      </c>
      <c r="T2201" s="15">
        <f t="shared" si="139"/>
        <v>42114.881539351853</v>
      </c>
    </row>
    <row r="2202" spans="1:20" ht="45" hidden="1" x14ac:dyDescent="0.2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11" t="s">
        <v>8314</v>
      </c>
      <c r="P2202" t="s">
        <v>8315</v>
      </c>
      <c r="Q2202">
        <f t="shared" si="136"/>
        <v>86</v>
      </c>
      <c r="R2202">
        <f t="shared" si="137"/>
        <v>248.5</v>
      </c>
      <c r="S2202" s="15">
        <f t="shared" si="138"/>
        <v>42534.631481481483</v>
      </c>
      <c r="T2202" s="15">
        <f t="shared" si="139"/>
        <v>42562.631481481483</v>
      </c>
    </row>
    <row r="2203" spans="1:20" ht="60" x14ac:dyDescent="0.2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11" t="s">
        <v>8307</v>
      </c>
      <c r="P2203" t="s">
        <v>8313</v>
      </c>
      <c r="Q2203">
        <f t="shared" si="136"/>
        <v>85</v>
      </c>
      <c r="R2203">
        <f t="shared" si="137"/>
        <v>379.23</v>
      </c>
      <c r="S2203" s="15">
        <f t="shared" si="138"/>
        <v>41955.863750000004</v>
      </c>
      <c r="T2203" s="15">
        <f t="shared" si="139"/>
        <v>41990.863750000004</v>
      </c>
    </row>
    <row r="2204" spans="1:20" ht="60" hidden="1" x14ac:dyDescent="0.2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11" t="s">
        <v>8307</v>
      </c>
      <c r="P2204" t="s">
        <v>8313</v>
      </c>
      <c r="Q2204">
        <f t="shared" si="136"/>
        <v>83</v>
      </c>
      <c r="R2204">
        <f t="shared" si="137"/>
        <v>301.94</v>
      </c>
      <c r="S2204" s="15">
        <f t="shared" si="138"/>
        <v>42506.416990740734</v>
      </c>
      <c r="T2204" s="15">
        <f t="shared" si="139"/>
        <v>42541.790972222225</v>
      </c>
    </row>
    <row r="2205" spans="1:20" ht="60" hidden="1" x14ac:dyDescent="0.2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11" t="s">
        <v>8307</v>
      </c>
      <c r="P2205" t="s">
        <v>8313</v>
      </c>
      <c r="Q2205">
        <f t="shared" si="136"/>
        <v>82</v>
      </c>
      <c r="R2205">
        <f t="shared" si="137"/>
        <v>120.39</v>
      </c>
      <c r="S2205" s="15">
        <f t="shared" si="138"/>
        <v>41563.485509259262</v>
      </c>
      <c r="T2205" s="15">
        <f t="shared" si="139"/>
        <v>41600.666666666664</v>
      </c>
    </row>
    <row r="2206" spans="1:20" ht="45" x14ac:dyDescent="0.2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11" t="s">
        <v>8307</v>
      </c>
      <c r="P2206" t="s">
        <v>8313</v>
      </c>
      <c r="Q2206">
        <f t="shared" si="136"/>
        <v>82</v>
      </c>
      <c r="R2206">
        <f t="shared" si="137"/>
        <v>216.34</v>
      </c>
      <c r="S2206" s="15">
        <f t="shared" si="138"/>
        <v>42388.708645833336</v>
      </c>
      <c r="T2206" s="15">
        <f t="shared" si="139"/>
        <v>42418.708645833336</v>
      </c>
    </row>
    <row r="2207" spans="1:20" ht="60" hidden="1" x14ac:dyDescent="0.2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11" t="s">
        <v>8307</v>
      </c>
      <c r="P2207" t="s">
        <v>8313</v>
      </c>
      <c r="Q2207">
        <f t="shared" si="136"/>
        <v>79</v>
      </c>
      <c r="R2207">
        <f t="shared" si="137"/>
        <v>117.7</v>
      </c>
      <c r="S2207" s="15">
        <f t="shared" si="138"/>
        <v>42696.663506944446</v>
      </c>
      <c r="T2207" s="15">
        <f t="shared" si="139"/>
        <v>42736.663506944446</v>
      </c>
    </row>
    <row r="2208" spans="1:20" ht="60" hidden="1" x14ac:dyDescent="0.2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11" t="s">
        <v>8322</v>
      </c>
      <c r="P2208" t="s">
        <v>8340</v>
      </c>
      <c r="Q2208">
        <f t="shared" si="136"/>
        <v>79</v>
      </c>
      <c r="R2208">
        <f t="shared" si="137"/>
        <v>131.66999999999999</v>
      </c>
      <c r="S2208" s="15">
        <f t="shared" si="138"/>
        <v>42707.895462962959</v>
      </c>
      <c r="T2208" s="15">
        <f t="shared" si="139"/>
        <v>42729.458333333328</v>
      </c>
    </row>
    <row r="2209" spans="1:20" ht="60" hidden="1" x14ac:dyDescent="0.2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11" t="s">
        <v>8314</v>
      </c>
      <c r="P2209" t="s">
        <v>8315</v>
      </c>
      <c r="Q2209">
        <f t="shared" si="136"/>
        <v>78</v>
      </c>
      <c r="R2209">
        <f t="shared" si="137"/>
        <v>105.54</v>
      </c>
      <c r="S2209" s="15">
        <f t="shared" si="138"/>
        <v>42469.68414351852</v>
      </c>
      <c r="T2209" s="15">
        <f t="shared" si="139"/>
        <v>42499.166666666672</v>
      </c>
    </row>
    <row r="2210" spans="1:20" ht="45" hidden="1" x14ac:dyDescent="0.2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11" t="s">
        <v>8311</v>
      </c>
      <c r="P2210" t="s">
        <v>8328</v>
      </c>
      <c r="Q2210">
        <f t="shared" si="136"/>
        <v>75</v>
      </c>
      <c r="R2210">
        <f t="shared" si="137"/>
        <v>35.71</v>
      </c>
      <c r="S2210" s="15">
        <f t="shared" si="138"/>
        <v>42713.941099537042</v>
      </c>
      <c r="T2210" s="15">
        <f t="shared" si="139"/>
        <v>42734.941099537042</v>
      </c>
    </row>
    <row r="2211" spans="1:20" ht="45" x14ac:dyDescent="0.2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11" t="s">
        <v>8307</v>
      </c>
      <c r="P2211" t="s">
        <v>8313</v>
      </c>
      <c r="Q2211">
        <f t="shared" si="136"/>
        <v>75</v>
      </c>
      <c r="R2211">
        <f t="shared" si="137"/>
        <v>932.31</v>
      </c>
      <c r="S2211" s="15">
        <f t="shared" si="138"/>
        <v>42276.624803240738</v>
      </c>
      <c r="T2211" s="15">
        <f t="shared" si="139"/>
        <v>42307.624803240738</v>
      </c>
    </row>
    <row r="2212" spans="1:20" ht="60" hidden="1" x14ac:dyDescent="0.2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11" t="s">
        <v>8314</v>
      </c>
      <c r="P2212" t="s">
        <v>8315</v>
      </c>
      <c r="Q2212">
        <f t="shared" si="136"/>
        <v>75</v>
      </c>
      <c r="R2212">
        <f t="shared" si="137"/>
        <v>251.33</v>
      </c>
      <c r="S2212" s="15">
        <f t="shared" si="138"/>
        <v>42796.538275462968</v>
      </c>
      <c r="T2212" s="15">
        <f t="shared" si="139"/>
        <v>42813.25</v>
      </c>
    </row>
    <row r="2213" spans="1:20" ht="60" hidden="1" x14ac:dyDescent="0.2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11" t="s">
        <v>8307</v>
      </c>
      <c r="P2213" t="s">
        <v>8313</v>
      </c>
      <c r="Q2213">
        <f t="shared" si="136"/>
        <v>73</v>
      </c>
      <c r="R2213">
        <f t="shared" si="137"/>
        <v>405.5</v>
      </c>
      <c r="S2213" s="15">
        <f t="shared" si="138"/>
        <v>42262.104780092588</v>
      </c>
      <c r="T2213" s="15">
        <f t="shared" si="139"/>
        <v>42292.104780092588</v>
      </c>
    </row>
    <row r="2214" spans="1:20" ht="60" hidden="1" x14ac:dyDescent="0.2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11" t="s">
        <v>8309</v>
      </c>
      <c r="P2214" t="s">
        <v>8341</v>
      </c>
      <c r="Q2214">
        <f t="shared" si="136"/>
        <v>72</v>
      </c>
      <c r="R2214">
        <f t="shared" si="137"/>
        <v>49.12</v>
      </c>
      <c r="S2214" s="15">
        <f t="shared" si="138"/>
        <v>41923.783576388887</v>
      </c>
      <c r="T2214" s="15">
        <f t="shared" si="139"/>
        <v>41963.825243055559</v>
      </c>
    </row>
    <row r="2215" spans="1:20" ht="60" hidden="1" x14ac:dyDescent="0.2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11" t="s">
        <v>8314</v>
      </c>
      <c r="P2215" t="s">
        <v>8315</v>
      </c>
      <c r="Q2215">
        <f t="shared" si="136"/>
        <v>71</v>
      </c>
      <c r="R2215">
        <f t="shared" si="137"/>
        <v>106.97</v>
      </c>
      <c r="S2215" s="15">
        <f t="shared" si="138"/>
        <v>42053.049375000002</v>
      </c>
      <c r="T2215" s="15">
        <f t="shared" si="139"/>
        <v>42096.041666666672</v>
      </c>
    </row>
    <row r="2216" spans="1:20" ht="60" hidden="1" x14ac:dyDescent="0.2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11" t="s">
        <v>8320</v>
      </c>
      <c r="P2216" t="s">
        <v>8342</v>
      </c>
      <c r="Q2216">
        <f t="shared" si="136"/>
        <v>70</v>
      </c>
      <c r="R2216">
        <f t="shared" si="137"/>
        <v>39</v>
      </c>
      <c r="S2216" s="15">
        <f t="shared" si="138"/>
        <v>41663.780300925922</v>
      </c>
      <c r="T2216" s="15">
        <f t="shared" si="139"/>
        <v>41693.780300925922</v>
      </c>
    </row>
    <row r="2217" spans="1:20" ht="60" x14ac:dyDescent="0.2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11" t="s">
        <v>8307</v>
      </c>
      <c r="P2217" t="s">
        <v>8313</v>
      </c>
      <c r="Q2217">
        <f t="shared" si="136"/>
        <v>70</v>
      </c>
      <c r="R2217">
        <f t="shared" si="137"/>
        <v>382.39</v>
      </c>
      <c r="S2217" s="15">
        <f t="shared" si="138"/>
        <v>42612.624039351853</v>
      </c>
      <c r="T2217" s="15">
        <f t="shared" si="139"/>
        <v>42644.624039351853</v>
      </c>
    </row>
    <row r="2218" spans="1:20" ht="30" hidden="1" x14ac:dyDescent="0.2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11" t="s">
        <v>8314</v>
      </c>
      <c r="P2218" t="s">
        <v>8315</v>
      </c>
      <c r="Q2218">
        <f t="shared" si="136"/>
        <v>70</v>
      </c>
      <c r="R2218">
        <f t="shared" si="137"/>
        <v>63.56</v>
      </c>
      <c r="S2218" s="15">
        <f t="shared" si="138"/>
        <v>41990.584108796291</v>
      </c>
      <c r="T2218" s="15">
        <f t="shared" si="139"/>
        <v>42036.120833333334</v>
      </c>
    </row>
    <row r="2219" spans="1:20" ht="60" hidden="1" x14ac:dyDescent="0.2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11" t="s">
        <v>8311</v>
      </c>
      <c r="P2219" t="s">
        <v>8343</v>
      </c>
      <c r="Q2219">
        <f t="shared" si="136"/>
        <v>68</v>
      </c>
      <c r="R2219">
        <f t="shared" si="137"/>
        <v>46.59</v>
      </c>
      <c r="S2219" s="15">
        <f t="shared" si="138"/>
        <v>41597.788888888892</v>
      </c>
      <c r="T2219" s="15">
        <f t="shared" si="139"/>
        <v>41627.788888888892</v>
      </c>
    </row>
    <row r="2220" spans="1:20" ht="45" hidden="1" x14ac:dyDescent="0.2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11" t="s">
        <v>8311</v>
      </c>
      <c r="P2220" t="s">
        <v>8336</v>
      </c>
      <c r="Q2220">
        <f t="shared" si="136"/>
        <v>68</v>
      </c>
      <c r="R2220">
        <f t="shared" si="137"/>
        <v>122.14</v>
      </c>
      <c r="S2220" s="15">
        <f t="shared" si="138"/>
        <v>42268.625856481478</v>
      </c>
      <c r="T2220" s="15">
        <f t="shared" si="139"/>
        <v>42298.625856481478</v>
      </c>
    </row>
    <row r="2221" spans="1:20" ht="45" hidden="1" x14ac:dyDescent="0.2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11" t="s">
        <v>8322</v>
      </c>
      <c r="P2221" t="s">
        <v>8323</v>
      </c>
      <c r="Q2221">
        <f t="shared" si="136"/>
        <v>68</v>
      </c>
      <c r="R2221">
        <f t="shared" si="137"/>
        <v>48.25</v>
      </c>
      <c r="S2221" s="15">
        <f t="shared" si="138"/>
        <v>42689.56931712963</v>
      </c>
      <c r="T2221" s="15">
        <f t="shared" si="139"/>
        <v>42719.56931712963</v>
      </c>
    </row>
    <row r="2222" spans="1:20" ht="60" x14ac:dyDescent="0.2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11" t="s">
        <v>8314</v>
      </c>
      <c r="P2222" t="s">
        <v>8327</v>
      </c>
      <c r="Q2222">
        <f t="shared" si="136"/>
        <v>68</v>
      </c>
      <c r="R2222">
        <f t="shared" si="137"/>
        <v>244.8</v>
      </c>
      <c r="S2222" s="15">
        <f t="shared" si="138"/>
        <v>42530.993032407408</v>
      </c>
      <c r="T2222" s="15">
        <f t="shared" si="139"/>
        <v>42560.993032407408</v>
      </c>
    </row>
    <row r="2223" spans="1:20" ht="60" hidden="1" x14ac:dyDescent="0.2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11" t="s">
        <v>8314</v>
      </c>
      <c r="P2223" t="s">
        <v>8327</v>
      </c>
      <c r="Q2223">
        <f t="shared" si="136"/>
        <v>67</v>
      </c>
      <c r="R2223">
        <f t="shared" si="137"/>
        <v>99.76</v>
      </c>
      <c r="S2223" s="15">
        <f t="shared" si="138"/>
        <v>42248.535787037035</v>
      </c>
      <c r="T2223" s="15">
        <f t="shared" si="139"/>
        <v>42277.75</v>
      </c>
    </row>
    <row r="2224" spans="1:20" ht="45" hidden="1" x14ac:dyDescent="0.2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11" t="s">
        <v>8314</v>
      </c>
      <c r="P2224" t="s">
        <v>8315</v>
      </c>
      <c r="Q2224">
        <f t="shared" si="136"/>
        <v>67</v>
      </c>
      <c r="R2224">
        <f t="shared" si="137"/>
        <v>63.13</v>
      </c>
      <c r="S2224" s="15">
        <f t="shared" si="138"/>
        <v>42143.917743055557</v>
      </c>
      <c r="T2224" s="15">
        <f t="shared" si="139"/>
        <v>42181.559027777781</v>
      </c>
    </row>
    <row r="2225" spans="1:21" ht="60" x14ac:dyDescent="0.2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11" t="s">
        <v>8307</v>
      </c>
      <c r="P2225" t="s">
        <v>8313</v>
      </c>
      <c r="Q2225">
        <f t="shared" si="136"/>
        <v>65</v>
      </c>
      <c r="R2225">
        <f t="shared" si="137"/>
        <v>201.6</v>
      </c>
      <c r="S2225" s="15">
        <f t="shared" si="138"/>
        <v>41947.457569444443</v>
      </c>
      <c r="T2225" s="15">
        <f t="shared" si="139"/>
        <v>41977.457569444443</v>
      </c>
    </row>
    <row r="2226" spans="1:21" ht="45" hidden="1" x14ac:dyDescent="0.2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1" t="s">
        <v>8311</v>
      </c>
      <c r="P2226" t="s">
        <v>8336</v>
      </c>
      <c r="Q2226">
        <f t="shared" si="136"/>
        <v>65</v>
      </c>
      <c r="R2226">
        <f t="shared" si="137"/>
        <v>118.36</v>
      </c>
      <c r="S2226" s="15">
        <f t="shared" si="138"/>
        <v>42021.139733796299</v>
      </c>
      <c r="T2226" s="15">
        <f t="shared" si="139"/>
        <v>42051.139733796299</v>
      </c>
    </row>
    <row r="2227" spans="1:21" ht="45" hidden="1" x14ac:dyDescent="0.2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11" t="s">
        <v>8322</v>
      </c>
      <c r="P2227" t="s">
        <v>8323</v>
      </c>
      <c r="Q2227">
        <f t="shared" si="136"/>
        <v>65</v>
      </c>
      <c r="R2227">
        <f t="shared" si="137"/>
        <v>170.63</v>
      </c>
      <c r="S2227" s="15">
        <f t="shared" si="138"/>
        <v>41891.976388888892</v>
      </c>
      <c r="T2227" s="15">
        <f t="shared" si="139"/>
        <v>41936.976388888892</v>
      </c>
    </row>
    <row r="2228" spans="1:21" ht="60" hidden="1" x14ac:dyDescent="0.2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11" t="s">
        <v>8314</v>
      </c>
      <c r="P2228" t="s">
        <v>8335</v>
      </c>
      <c r="Q2228">
        <f t="shared" si="136"/>
        <v>65</v>
      </c>
      <c r="R2228">
        <f t="shared" si="137"/>
        <v>14.44</v>
      </c>
      <c r="S2228" s="15">
        <f t="shared" si="138"/>
        <v>42144.415532407409</v>
      </c>
      <c r="T2228" s="15">
        <f t="shared" si="139"/>
        <v>42165.415532407409</v>
      </c>
      <c r="U2228">
        <f>YEAR(T2228)</f>
        <v>2015</v>
      </c>
    </row>
    <row r="2229" spans="1:21" ht="45" hidden="1" x14ac:dyDescent="0.2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11" t="s">
        <v>8317</v>
      </c>
      <c r="P2229" t="s">
        <v>8344</v>
      </c>
      <c r="Q2229">
        <f t="shared" si="136"/>
        <v>64</v>
      </c>
      <c r="R2229">
        <f t="shared" si="137"/>
        <v>40</v>
      </c>
      <c r="S2229" s="15">
        <f t="shared" si="138"/>
        <v>42107.703877314809</v>
      </c>
      <c r="T2229" s="15">
        <f t="shared" si="139"/>
        <v>42137.703877314809</v>
      </c>
    </row>
    <row r="2230" spans="1:21" ht="45" hidden="1" x14ac:dyDescent="0.2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11" t="s">
        <v>8309</v>
      </c>
      <c r="P2230" t="s">
        <v>8345</v>
      </c>
      <c r="Q2230">
        <f t="shared" si="136"/>
        <v>63</v>
      </c>
      <c r="R2230">
        <f t="shared" si="137"/>
        <v>48.28</v>
      </c>
      <c r="S2230" s="15">
        <f t="shared" si="138"/>
        <v>41838.377893518518</v>
      </c>
      <c r="T2230" s="15">
        <f t="shared" si="139"/>
        <v>41893.377893518518</v>
      </c>
    </row>
    <row r="2231" spans="1:21" ht="60" hidden="1" x14ac:dyDescent="0.2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11" t="s">
        <v>8307</v>
      </c>
      <c r="P2231" t="s">
        <v>8334</v>
      </c>
      <c r="Q2231">
        <f t="shared" si="136"/>
        <v>63</v>
      </c>
      <c r="R2231">
        <f t="shared" si="137"/>
        <v>128.62</v>
      </c>
      <c r="S2231" s="15">
        <f t="shared" si="138"/>
        <v>42529.632754629631</v>
      </c>
      <c r="T2231" s="15">
        <f t="shared" si="139"/>
        <v>42556.207638888889</v>
      </c>
    </row>
    <row r="2232" spans="1:21" ht="60" hidden="1" x14ac:dyDescent="0.2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1" t="s">
        <v>8314</v>
      </c>
      <c r="P2232" t="s">
        <v>8315</v>
      </c>
      <c r="Q2232">
        <f t="shared" si="136"/>
        <v>62</v>
      </c>
      <c r="R2232">
        <f t="shared" si="137"/>
        <v>486.43</v>
      </c>
      <c r="S2232" s="15">
        <f t="shared" si="138"/>
        <v>41830.234166666669</v>
      </c>
      <c r="T2232" s="15">
        <f t="shared" si="139"/>
        <v>41860.234166666669</v>
      </c>
    </row>
    <row r="2233" spans="1:21" ht="45" hidden="1" x14ac:dyDescent="0.2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11" t="s">
        <v>8322</v>
      </c>
      <c r="P2233" t="s">
        <v>8323</v>
      </c>
      <c r="Q2233">
        <f t="shared" si="136"/>
        <v>61</v>
      </c>
      <c r="R2233">
        <f t="shared" si="137"/>
        <v>109.94</v>
      </c>
      <c r="S2233" s="15">
        <f t="shared" si="138"/>
        <v>42189.031041666662</v>
      </c>
      <c r="T2233" s="15">
        <f t="shared" si="139"/>
        <v>42226.290972222225</v>
      </c>
    </row>
    <row r="2234" spans="1:21" ht="45" hidden="1" x14ac:dyDescent="0.2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11" t="s">
        <v>8314</v>
      </c>
      <c r="P2234" t="s">
        <v>8315</v>
      </c>
      <c r="Q2234">
        <f t="shared" si="136"/>
        <v>61</v>
      </c>
      <c r="R2234">
        <f t="shared" si="137"/>
        <v>203.67</v>
      </c>
      <c r="S2234" s="15">
        <f t="shared" si="138"/>
        <v>42415.398032407407</v>
      </c>
      <c r="T2234" s="15">
        <f t="shared" si="139"/>
        <v>42445.356365740736</v>
      </c>
    </row>
    <row r="2235" spans="1:21" ht="60" hidden="1" x14ac:dyDescent="0.2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11" t="s">
        <v>8314</v>
      </c>
      <c r="P2235" t="s">
        <v>8315</v>
      </c>
      <c r="Q2235">
        <f t="shared" si="136"/>
        <v>61</v>
      </c>
      <c r="R2235">
        <f t="shared" si="137"/>
        <v>179.12</v>
      </c>
      <c r="S2235" s="15">
        <f t="shared" si="138"/>
        <v>42235.117476851854</v>
      </c>
      <c r="T2235" s="15">
        <f t="shared" si="139"/>
        <v>42275.117476851854</v>
      </c>
    </row>
    <row r="2236" spans="1:21" ht="45" hidden="1" x14ac:dyDescent="0.2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11" t="s">
        <v>8317</v>
      </c>
      <c r="P2236" t="s">
        <v>8346</v>
      </c>
      <c r="Q2236">
        <f t="shared" si="136"/>
        <v>60</v>
      </c>
      <c r="R2236">
        <f t="shared" si="137"/>
        <v>3000</v>
      </c>
      <c r="S2236" s="15">
        <f t="shared" si="138"/>
        <v>42721.075949074075</v>
      </c>
      <c r="T2236" s="15">
        <f t="shared" si="139"/>
        <v>42751.075949074075</v>
      </c>
    </row>
    <row r="2237" spans="1:21" ht="45" x14ac:dyDescent="0.2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11" t="s">
        <v>8314</v>
      </c>
      <c r="P2237" t="s">
        <v>8327</v>
      </c>
      <c r="Q2237">
        <f t="shared" si="136"/>
        <v>60</v>
      </c>
      <c r="R2237">
        <f t="shared" si="137"/>
        <v>65</v>
      </c>
      <c r="S2237" s="15">
        <f t="shared" si="138"/>
        <v>42141.741307870368</v>
      </c>
      <c r="T2237" s="15">
        <f t="shared" si="139"/>
        <v>42171.741307870368</v>
      </c>
    </row>
    <row r="2238" spans="1:21" ht="45" hidden="1" x14ac:dyDescent="0.2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11" t="s">
        <v>8314</v>
      </c>
      <c r="P2238" t="s">
        <v>8327</v>
      </c>
      <c r="Q2238">
        <f t="shared" si="136"/>
        <v>60</v>
      </c>
      <c r="R2238">
        <f t="shared" si="137"/>
        <v>61.31</v>
      </c>
      <c r="S2238" s="15">
        <f t="shared" si="138"/>
        <v>42097.732418981483</v>
      </c>
      <c r="T2238" s="15">
        <f t="shared" si="139"/>
        <v>42115.249305555553</v>
      </c>
    </row>
    <row r="2239" spans="1:21" ht="60" hidden="1" x14ac:dyDescent="0.2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11" t="s">
        <v>8314</v>
      </c>
      <c r="P2239" t="s">
        <v>8335</v>
      </c>
      <c r="Q2239">
        <f t="shared" si="136"/>
        <v>60</v>
      </c>
      <c r="R2239">
        <f t="shared" si="137"/>
        <v>174</v>
      </c>
      <c r="S2239" s="15">
        <f t="shared" si="138"/>
        <v>41968.938993055555</v>
      </c>
      <c r="T2239" s="15">
        <f t="shared" si="139"/>
        <v>41989.938993055555</v>
      </c>
    </row>
    <row r="2240" spans="1:21" ht="45" hidden="1" x14ac:dyDescent="0.2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11" t="s">
        <v>8314</v>
      </c>
      <c r="P2240" t="s">
        <v>8315</v>
      </c>
      <c r="Q2240">
        <f t="shared" si="136"/>
        <v>60</v>
      </c>
      <c r="R2240">
        <f t="shared" si="137"/>
        <v>60</v>
      </c>
      <c r="S2240" s="15">
        <f t="shared" si="138"/>
        <v>42305.670914351853</v>
      </c>
      <c r="T2240" s="15">
        <f t="shared" si="139"/>
        <v>42339.249305555553</v>
      </c>
    </row>
    <row r="2241" spans="1:21" ht="45" hidden="1" x14ac:dyDescent="0.2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1" t="s">
        <v>8307</v>
      </c>
      <c r="P2241" t="s">
        <v>8313</v>
      </c>
      <c r="Q2241">
        <f t="shared" si="136"/>
        <v>59</v>
      </c>
      <c r="R2241">
        <f t="shared" si="137"/>
        <v>153.43</v>
      </c>
      <c r="S2241" s="15">
        <f t="shared" si="138"/>
        <v>42282.168993055559</v>
      </c>
      <c r="T2241" s="15">
        <f t="shared" si="139"/>
        <v>42327.210659722223</v>
      </c>
    </row>
    <row r="2242" spans="1:21" ht="60" hidden="1" x14ac:dyDescent="0.2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1" t="s">
        <v>8322</v>
      </c>
      <c r="P2242" t="s">
        <v>8323</v>
      </c>
      <c r="Q2242">
        <f t="shared" ref="Q2242:Q2305" si="140">ROUND(E2242/D2242*100,0)</f>
        <v>59</v>
      </c>
      <c r="R2242">
        <f t="shared" ref="R2242:R2305" si="141">IFERROR(ROUND(E2242/L2242,2),0)</f>
        <v>72.17</v>
      </c>
      <c r="S2242" s="15">
        <f t="shared" si="138"/>
        <v>41834.980462962965</v>
      </c>
      <c r="T2242" s="15">
        <f t="shared" si="139"/>
        <v>41864.980462962965</v>
      </c>
    </row>
    <row r="2243" spans="1:21" ht="45" hidden="1" x14ac:dyDescent="0.2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1" t="s">
        <v>8307</v>
      </c>
      <c r="P2243" t="s">
        <v>8347</v>
      </c>
      <c r="Q2243">
        <f t="shared" si="140"/>
        <v>59</v>
      </c>
      <c r="R2243">
        <f t="shared" si="141"/>
        <v>70.599999999999994</v>
      </c>
      <c r="S2243" s="15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1" ht="60" hidden="1" x14ac:dyDescent="0.2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1" t="s">
        <v>8314</v>
      </c>
      <c r="P2244" t="s">
        <v>8335</v>
      </c>
      <c r="Q2244">
        <f t="shared" si="140"/>
        <v>59</v>
      </c>
      <c r="R2244">
        <f t="shared" si="141"/>
        <v>53.08</v>
      </c>
      <c r="S2244" s="15">
        <f t="shared" si="142"/>
        <v>42017.594236111108</v>
      </c>
      <c r="T2244" s="15">
        <f t="shared" si="143"/>
        <v>42047.594236111108</v>
      </c>
    </row>
    <row r="2245" spans="1:21" ht="60" hidden="1" x14ac:dyDescent="0.2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11" t="s">
        <v>8317</v>
      </c>
      <c r="P2245" t="s">
        <v>8346</v>
      </c>
      <c r="Q2245">
        <f t="shared" si="140"/>
        <v>58</v>
      </c>
      <c r="R2245">
        <f t="shared" si="141"/>
        <v>54.29</v>
      </c>
      <c r="S2245" s="15">
        <f t="shared" si="142"/>
        <v>42023.818622685183</v>
      </c>
      <c r="T2245" s="15">
        <f t="shared" si="143"/>
        <v>42043.818622685183</v>
      </c>
    </row>
    <row r="2246" spans="1:21" ht="60" hidden="1" x14ac:dyDescent="0.2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11" t="s">
        <v>8307</v>
      </c>
      <c r="P2246" t="s">
        <v>8313</v>
      </c>
      <c r="Q2246">
        <f t="shared" si="140"/>
        <v>58</v>
      </c>
      <c r="R2246">
        <f t="shared" si="141"/>
        <v>343.15</v>
      </c>
      <c r="S2246" s="15">
        <f t="shared" si="142"/>
        <v>42675.66778935185</v>
      </c>
      <c r="T2246" s="15">
        <f t="shared" si="143"/>
        <v>42712.207638888889</v>
      </c>
    </row>
    <row r="2247" spans="1:21" x14ac:dyDescent="0.2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11" t="s">
        <v>8314</v>
      </c>
      <c r="P2247" t="s">
        <v>8327</v>
      </c>
      <c r="Q2247">
        <f t="shared" si="140"/>
        <v>58</v>
      </c>
      <c r="R2247">
        <f t="shared" si="141"/>
        <v>58</v>
      </c>
      <c r="S2247" s="15">
        <f t="shared" si="142"/>
        <v>42678.932083333333</v>
      </c>
      <c r="T2247" s="15">
        <f t="shared" si="143"/>
        <v>42683.973750000005</v>
      </c>
    </row>
    <row r="2248" spans="1:21" ht="60" hidden="1" x14ac:dyDescent="0.2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1" t="s">
        <v>8322</v>
      </c>
      <c r="P2248" t="s">
        <v>8323</v>
      </c>
      <c r="Q2248">
        <f t="shared" si="140"/>
        <v>57</v>
      </c>
      <c r="R2248">
        <f t="shared" si="141"/>
        <v>150.5</v>
      </c>
      <c r="S2248" s="15">
        <f t="shared" si="142"/>
        <v>41891.780023148152</v>
      </c>
      <c r="T2248" s="15">
        <f t="shared" si="143"/>
        <v>41926.780023148152</v>
      </c>
    </row>
    <row r="2249" spans="1:21" ht="45" hidden="1" x14ac:dyDescent="0.2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11" t="s">
        <v>8314</v>
      </c>
      <c r="P2249" t="s">
        <v>8327</v>
      </c>
      <c r="Q2249">
        <f t="shared" si="140"/>
        <v>57</v>
      </c>
      <c r="R2249">
        <f t="shared" si="141"/>
        <v>43</v>
      </c>
      <c r="S2249" s="15">
        <f t="shared" si="142"/>
        <v>42081.515335648146</v>
      </c>
      <c r="T2249" s="15">
        <f t="shared" si="143"/>
        <v>42095.515335648146</v>
      </c>
    </row>
    <row r="2250" spans="1:21" ht="45" hidden="1" x14ac:dyDescent="0.2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11" t="s">
        <v>8314</v>
      </c>
      <c r="P2250" t="s">
        <v>8315</v>
      </c>
      <c r="Q2250">
        <f t="shared" si="140"/>
        <v>57</v>
      </c>
      <c r="R2250">
        <f t="shared" si="141"/>
        <v>59.58</v>
      </c>
      <c r="S2250" s="15">
        <f t="shared" si="142"/>
        <v>42061.963263888887</v>
      </c>
      <c r="T2250" s="15">
        <f t="shared" si="143"/>
        <v>42091.921597222223</v>
      </c>
    </row>
    <row r="2251" spans="1:21" ht="60" hidden="1" x14ac:dyDescent="0.2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11" t="s">
        <v>8317</v>
      </c>
      <c r="P2251" t="s">
        <v>8346</v>
      </c>
      <c r="Q2251">
        <f t="shared" si="140"/>
        <v>56</v>
      </c>
      <c r="R2251">
        <f t="shared" si="141"/>
        <v>331.54</v>
      </c>
      <c r="S2251" s="15">
        <f t="shared" si="142"/>
        <v>42066.958761574075</v>
      </c>
      <c r="T2251" s="15">
        <f t="shared" si="143"/>
        <v>42116.917094907403</v>
      </c>
    </row>
    <row r="2252" spans="1:21" ht="45" hidden="1" x14ac:dyDescent="0.2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11" t="s">
        <v>8307</v>
      </c>
      <c r="P2252" t="s">
        <v>8313</v>
      </c>
      <c r="Q2252">
        <f t="shared" si="140"/>
        <v>56</v>
      </c>
      <c r="R2252">
        <f t="shared" si="141"/>
        <v>790.84</v>
      </c>
      <c r="S2252" s="15">
        <f t="shared" si="142"/>
        <v>42395.309039351851</v>
      </c>
      <c r="T2252" s="15">
        <f t="shared" si="143"/>
        <v>42425.309039351851</v>
      </c>
    </row>
    <row r="2253" spans="1:21" ht="45" hidden="1" x14ac:dyDescent="0.2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1" t="s">
        <v>8314</v>
      </c>
      <c r="P2253" t="s">
        <v>8335</v>
      </c>
      <c r="Q2253">
        <f t="shared" si="140"/>
        <v>55</v>
      </c>
      <c r="R2253">
        <f t="shared" si="141"/>
        <v>109.04</v>
      </c>
      <c r="S2253" s="15">
        <f t="shared" si="142"/>
        <v>42293.853541666671</v>
      </c>
      <c r="T2253" s="15">
        <f t="shared" si="143"/>
        <v>42352.249305555553</v>
      </c>
    </row>
    <row r="2254" spans="1:21" ht="30" hidden="1" x14ac:dyDescent="0.2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1" t="s">
        <v>8307</v>
      </c>
      <c r="P2254" t="s">
        <v>8347</v>
      </c>
      <c r="Q2254">
        <f t="shared" si="140"/>
        <v>53</v>
      </c>
      <c r="R2254">
        <f t="shared" si="141"/>
        <v>2928.93</v>
      </c>
      <c r="S2254" s="15">
        <f t="shared" si="142"/>
        <v>42746.270057870366</v>
      </c>
      <c r="T2254" s="15">
        <f t="shared" si="143"/>
        <v>42776.270057870366</v>
      </c>
    </row>
    <row r="2255" spans="1:21" ht="60" x14ac:dyDescent="0.2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11" t="s">
        <v>8314</v>
      </c>
      <c r="P2255" t="s">
        <v>8335</v>
      </c>
      <c r="Q2255">
        <f t="shared" si="140"/>
        <v>53</v>
      </c>
      <c r="R2255">
        <f t="shared" si="141"/>
        <v>44.76</v>
      </c>
      <c r="S2255" s="15">
        <f t="shared" si="142"/>
        <v>42372.624166666668</v>
      </c>
      <c r="T2255" s="15">
        <f t="shared" si="143"/>
        <v>42402.624166666668</v>
      </c>
      <c r="U2255">
        <f>YEAR(T2255)</f>
        <v>2016</v>
      </c>
    </row>
    <row r="2256" spans="1:21" ht="60" hidden="1" x14ac:dyDescent="0.2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11" t="s">
        <v>8314</v>
      </c>
      <c r="P2256" t="s">
        <v>8315</v>
      </c>
      <c r="Q2256">
        <f t="shared" si="140"/>
        <v>53</v>
      </c>
      <c r="R2256">
        <f t="shared" si="141"/>
        <v>88.33</v>
      </c>
      <c r="S2256" s="15">
        <f t="shared" si="142"/>
        <v>42534.933321759265</v>
      </c>
      <c r="T2256" s="15">
        <f t="shared" si="143"/>
        <v>42554.832638888889</v>
      </c>
    </row>
    <row r="2257" spans="1:20" ht="45" hidden="1" x14ac:dyDescent="0.2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1" t="s">
        <v>8322</v>
      </c>
      <c r="P2257" t="s">
        <v>8323</v>
      </c>
      <c r="Q2257">
        <f t="shared" si="140"/>
        <v>52</v>
      </c>
      <c r="R2257">
        <f t="shared" si="141"/>
        <v>94.19</v>
      </c>
      <c r="S2257" s="15">
        <f t="shared" si="142"/>
        <v>42705.662118055552</v>
      </c>
      <c r="T2257" s="15">
        <f t="shared" si="143"/>
        <v>42765.290972222225</v>
      </c>
    </row>
    <row r="2258" spans="1:20" ht="45" hidden="1" x14ac:dyDescent="0.2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11" t="s">
        <v>8320</v>
      </c>
      <c r="P2258" t="s">
        <v>8348</v>
      </c>
      <c r="Q2258">
        <f t="shared" si="140"/>
        <v>52</v>
      </c>
      <c r="R2258">
        <f t="shared" si="141"/>
        <v>17.329999999999998</v>
      </c>
      <c r="S2258" s="15">
        <f t="shared" si="142"/>
        <v>42072.790821759263</v>
      </c>
      <c r="T2258" s="15">
        <f t="shared" si="143"/>
        <v>42102.790821759263</v>
      </c>
    </row>
    <row r="2259" spans="1:20" ht="60" hidden="1" x14ac:dyDescent="0.2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11" t="s">
        <v>8314</v>
      </c>
      <c r="P2259" t="s">
        <v>8315</v>
      </c>
      <c r="Q2259">
        <f t="shared" si="140"/>
        <v>52</v>
      </c>
      <c r="R2259">
        <f t="shared" si="141"/>
        <v>32.25</v>
      </c>
      <c r="S2259" s="15">
        <f t="shared" si="142"/>
        <v>42800.753333333334</v>
      </c>
      <c r="T2259" s="15">
        <f t="shared" si="143"/>
        <v>42841.833333333328</v>
      </c>
    </row>
    <row r="2260" spans="1:20" ht="45" hidden="1" x14ac:dyDescent="0.2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11" t="s">
        <v>8314</v>
      </c>
      <c r="P2260" t="s">
        <v>8335</v>
      </c>
      <c r="Q2260">
        <f t="shared" si="140"/>
        <v>52</v>
      </c>
      <c r="R2260">
        <f t="shared" si="141"/>
        <v>49.21</v>
      </c>
      <c r="S2260" s="15">
        <f t="shared" si="142"/>
        <v>41858.761782407404</v>
      </c>
      <c r="T2260" s="15">
        <f t="shared" si="143"/>
        <v>41888.875</v>
      </c>
    </row>
    <row r="2261" spans="1:20" ht="60" hidden="1" x14ac:dyDescent="0.2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11" t="s">
        <v>8317</v>
      </c>
      <c r="P2261" t="s">
        <v>8346</v>
      </c>
      <c r="Q2261">
        <f t="shared" si="140"/>
        <v>51</v>
      </c>
      <c r="R2261">
        <f t="shared" si="141"/>
        <v>117.68</v>
      </c>
      <c r="S2261" s="15">
        <f t="shared" si="142"/>
        <v>42556.583368055552</v>
      </c>
      <c r="T2261" s="15">
        <f t="shared" si="143"/>
        <v>42586.583368055552</v>
      </c>
    </row>
    <row r="2262" spans="1:20" ht="60" hidden="1" x14ac:dyDescent="0.2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11" t="s">
        <v>8320</v>
      </c>
      <c r="P2262" t="s">
        <v>8342</v>
      </c>
      <c r="Q2262">
        <f t="shared" si="140"/>
        <v>51</v>
      </c>
      <c r="R2262">
        <f t="shared" si="141"/>
        <v>63.12</v>
      </c>
      <c r="S2262" s="15">
        <f t="shared" si="142"/>
        <v>42250.685706018514</v>
      </c>
      <c r="T2262" s="15">
        <f t="shared" si="143"/>
        <v>42288.208333333328</v>
      </c>
    </row>
    <row r="2263" spans="1:20" ht="60" x14ac:dyDescent="0.2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1" t="s">
        <v>8311</v>
      </c>
      <c r="P2263" t="s">
        <v>8349</v>
      </c>
      <c r="Q2263">
        <f t="shared" si="140"/>
        <v>51</v>
      </c>
      <c r="R2263">
        <f t="shared" si="141"/>
        <v>74.62</v>
      </c>
      <c r="S2263" s="15">
        <f t="shared" si="142"/>
        <v>41923.837731481479</v>
      </c>
      <c r="T2263" s="15">
        <f t="shared" si="143"/>
        <v>41946.249305555553</v>
      </c>
    </row>
    <row r="2264" spans="1:20" ht="60" hidden="1" x14ac:dyDescent="0.2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11" t="s">
        <v>8314</v>
      </c>
      <c r="P2264" t="s">
        <v>8335</v>
      </c>
      <c r="Q2264">
        <f t="shared" si="140"/>
        <v>51</v>
      </c>
      <c r="R2264">
        <f t="shared" si="141"/>
        <v>147.88</v>
      </c>
      <c r="S2264" s="15">
        <f t="shared" si="142"/>
        <v>41880.753437499996</v>
      </c>
      <c r="T2264" s="15">
        <f t="shared" si="143"/>
        <v>41905.165972222225</v>
      </c>
    </row>
    <row r="2265" spans="1:20" ht="60" hidden="1" x14ac:dyDescent="0.2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11" t="s">
        <v>8317</v>
      </c>
      <c r="P2265" t="s">
        <v>8344</v>
      </c>
      <c r="Q2265">
        <f t="shared" si="140"/>
        <v>50</v>
      </c>
      <c r="R2265">
        <f t="shared" si="141"/>
        <v>51.22</v>
      </c>
      <c r="S2265" s="15">
        <f t="shared" si="142"/>
        <v>41243.197592592594</v>
      </c>
      <c r="T2265" s="15">
        <f t="shared" si="143"/>
        <v>41303.197592592594</v>
      </c>
    </row>
    <row r="2266" spans="1:20" ht="60" hidden="1" x14ac:dyDescent="0.2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11" t="s">
        <v>8307</v>
      </c>
      <c r="P2266" t="s">
        <v>8334</v>
      </c>
      <c r="Q2266">
        <f t="shared" si="140"/>
        <v>50</v>
      </c>
      <c r="R2266">
        <f t="shared" si="141"/>
        <v>117.56</v>
      </c>
      <c r="S2266" s="15">
        <f t="shared" si="142"/>
        <v>42482.624699074076</v>
      </c>
      <c r="T2266" s="15">
        <f t="shared" si="143"/>
        <v>42512.624699074076</v>
      </c>
    </row>
    <row r="2267" spans="1:20" ht="60" hidden="1" x14ac:dyDescent="0.2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11" t="s">
        <v>8314</v>
      </c>
      <c r="P2267" t="s">
        <v>8315</v>
      </c>
      <c r="Q2267">
        <f t="shared" si="140"/>
        <v>50</v>
      </c>
      <c r="R2267">
        <f t="shared" si="141"/>
        <v>60</v>
      </c>
      <c r="S2267" s="15">
        <f t="shared" si="142"/>
        <v>42370.007766203707</v>
      </c>
      <c r="T2267" s="15">
        <f t="shared" si="143"/>
        <v>42398.981944444444</v>
      </c>
    </row>
    <row r="2268" spans="1:20" ht="45" x14ac:dyDescent="0.2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1" t="s">
        <v>8307</v>
      </c>
      <c r="P2268" t="s">
        <v>8313</v>
      </c>
      <c r="Q2268">
        <f t="shared" si="140"/>
        <v>49</v>
      </c>
      <c r="R2268">
        <f t="shared" si="141"/>
        <v>176.36</v>
      </c>
      <c r="S2268" s="15">
        <f t="shared" si="142"/>
        <v>42767.577303240745</v>
      </c>
      <c r="T2268" s="15">
        <f t="shared" si="143"/>
        <v>42797.577303240745</v>
      </c>
    </row>
    <row r="2269" spans="1:20" ht="60" hidden="1" x14ac:dyDescent="0.2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1" t="s">
        <v>8322</v>
      </c>
      <c r="P2269" t="s">
        <v>8350</v>
      </c>
      <c r="Q2269">
        <f t="shared" si="140"/>
        <v>49</v>
      </c>
      <c r="R2269">
        <f t="shared" si="141"/>
        <v>132.19</v>
      </c>
      <c r="S2269" s="15">
        <f t="shared" si="142"/>
        <v>41892.688750000001</v>
      </c>
      <c r="T2269" s="15">
        <f t="shared" si="143"/>
        <v>41913.165972222225</v>
      </c>
    </row>
    <row r="2270" spans="1:20" ht="45" hidden="1" x14ac:dyDescent="0.2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11" t="s">
        <v>8322</v>
      </c>
      <c r="P2270" t="s">
        <v>8323</v>
      </c>
      <c r="Q2270">
        <f t="shared" si="140"/>
        <v>49</v>
      </c>
      <c r="R2270">
        <f t="shared" si="141"/>
        <v>42.16</v>
      </c>
      <c r="S2270" s="15">
        <f t="shared" si="142"/>
        <v>42033.314074074078</v>
      </c>
      <c r="T2270" s="15">
        <f t="shared" si="143"/>
        <v>42063.314074074078</v>
      </c>
    </row>
    <row r="2271" spans="1:20" ht="60" hidden="1" x14ac:dyDescent="0.2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11" t="s">
        <v>8314</v>
      </c>
      <c r="P2271" t="s">
        <v>8315</v>
      </c>
      <c r="Q2271">
        <f t="shared" si="140"/>
        <v>49</v>
      </c>
      <c r="R2271">
        <f t="shared" si="141"/>
        <v>47.26</v>
      </c>
      <c r="S2271" s="15">
        <f t="shared" si="142"/>
        <v>42663.468078703707</v>
      </c>
      <c r="T2271" s="15">
        <f t="shared" si="143"/>
        <v>42688.509745370371</v>
      </c>
    </row>
    <row r="2272" spans="1:20" ht="45" hidden="1" x14ac:dyDescent="0.2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11" t="s">
        <v>8311</v>
      </c>
      <c r="P2272" t="s">
        <v>8336</v>
      </c>
      <c r="Q2272">
        <f t="shared" si="140"/>
        <v>48</v>
      </c>
      <c r="R2272">
        <f t="shared" si="141"/>
        <v>159.33000000000001</v>
      </c>
      <c r="S2272" s="15">
        <f t="shared" si="142"/>
        <v>42788.151238425926</v>
      </c>
      <c r="T2272" s="15">
        <f t="shared" si="143"/>
        <v>42820.999305555553</v>
      </c>
    </row>
    <row r="2273" spans="1:20" ht="60" hidden="1" x14ac:dyDescent="0.2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11" t="s">
        <v>8322</v>
      </c>
      <c r="P2273" t="s">
        <v>8323</v>
      </c>
      <c r="Q2273">
        <f t="shared" si="140"/>
        <v>48</v>
      </c>
      <c r="R2273">
        <f t="shared" si="141"/>
        <v>31.21</v>
      </c>
      <c r="S2273" s="15">
        <f t="shared" si="142"/>
        <v>41958.550659722227</v>
      </c>
      <c r="T2273" s="15">
        <f t="shared" si="143"/>
        <v>41988.550659722227</v>
      </c>
    </row>
    <row r="2274" spans="1:20" ht="45" hidden="1" x14ac:dyDescent="0.2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11" t="s">
        <v>8322</v>
      </c>
      <c r="P2274" t="s">
        <v>8323</v>
      </c>
      <c r="Q2274">
        <f t="shared" si="140"/>
        <v>48</v>
      </c>
      <c r="R2274">
        <f t="shared" si="141"/>
        <v>94.28</v>
      </c>
      <c r="S2274" s="15">
        <f t="shared" si="142"/>
        <v>42159.47256944445</v>
      </c>
      <c r="T2274" s="15">
        <f t="shared" si="143"/>
        <v>42182.915972222225</v>
      </c>
    </row>
    <row r="2275" spans="1:20" ht="45" hidden="1" x14ac:dyDescent="0.2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11" t="s">
        <v>8325</v>
      </c>
      <c r="P2275" t="s">
        <v>8326</v>
      </c>
      <c r="Q2275">
        <f t="shared" si="140"/>
        <v>48</v>
      </c>
      <c r="R2275">
        <f t="shared" si="141"/>
        <v>30</v>
      </c>
      <c r="S2275" s="15">
        <f t="shared" si="142"/>
        <v>42807.755173611105</v>
      </c>
      <c r="T2275" s="15">
        <f t="shared" si="143"/>
        <v>42814.755173611105</v>
      </c>
    </row>
    <row r="2276" spans="1:20" ht="60" hidden="1" x14ac:dyDescent="0.2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11" t="s">
        <v>8314</v>
      </c>
      <c r="P2276" t="s">
        <v>8315</v>
      </c>
      <c r="Q2276">
        <f t="shared" si="140"/>
        <v>48</v>
      </c>
      <c r="R2276">
        <f t="shared" si="141"/>
        <v>62</v>
      </c>
      <c r="S2276" s="15">
        <f t="shared" si="142"/>
        <v>41830.858344907407</v>
      </c>
      <c r="T2276" s="15">
        <f t="shared" si="143"/>
        <v>41852.291666666664</v>
      </c>
    </row>
    <row r="2277" spans="1:20" ht="30" hidden="1" x14ac:dyDescent="0.2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1" t="s">
        <v>8307</v>
      </c>
      <c r="P2277" t="s">
        <v>8313</v>
      </c>
      <c r="Q2277">
        <f t="shared" si="140"/>
        <v>47</v>
      </c>
      <c r="R2277">
        <f t="shared" si="141"/>
        <v>1272.73</v>
      </c>
      <c r="S2277" s="15">
        <f t="shared" si="142"/>
        <v>42742.30332175926</v>
      </c>
      <c r="T2277" s="15">
        <f t="shared" si="143"/>
        <v>42775.30332175926</v>
      </c>
    </row>
    <row r="2278" spans="1:20" ht="45" x14ac:dyDescent="0.2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11" t="s">
        <v>8307</v>
      </c>
      <c r="P2278" t="s">
        <v>8313</v>
      </c>
      <c r="Q2278">
        <f t="shared" si="140"/>
        <v>47</v>
      </c>
      <c r="R2278">
        <f t="shared" si="141"/>
        <v>53.25</v>
      </c>
      <c r="S2278" s="15">
        <f t="shared" si="142"/>
        <v>42009.973946759259</v>
      </c>
      <c r="T2278" s="15">
        <f t="shared" si="143"/>
        <v>42039.973946759259</v>
      </c>
    </row>
    <row r="2279" spans="1:20" ht="60" hidden="1" x14ac:dyDescent="0.2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11" t="s">
        <v>8307</v>
      </c>
      <c r="P2279" t="s">
        <v>8347</v>
      </c>
      <c r="Q2279">
        <f t="shared" si="140"/>
        <v>47</v>
      </c>
      <c r="R2279">
        <f t="shared" si="141"/>
        <v>34.1</v>
      </c>
      <c r="S2279" s="15">
        <f t="shared" si="142"/>
        <v>42702.770729166667</v>
      </c>
      <c r="T2279" s="15">
        <f t="shared" si="143"/>
        <v>42762.770729166667</v>
      </c>
    </row>
    <row r="2280" spans="1:20" ht="60" hidden="1" x14ac:dyDescent="0.2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11" t="s">
        <v>8307</v>
      </c>
      <c r="P2280" t="s">
        <v>8347</v>
      </c>
      <c r="Q2280">
        <f t="shared" si="140"/>
        <v>47</v>
      </c>
      <c r="R2280">
        <f t="shared" si="141"/>
        <v>29.63</v>
      </c>
      <c r="S2280" s="15">
        <f t="shared" si="142"/>
        <v>42113.875567129624</v>
      </c>
      <c r="T2280" s="15">
        <f t="shared" si="143"/>
        <v>42143.875567129624</v>
      </c>
    </row>
    <row r="2281" spans="1:20" ht="45" hidden="1" x14ac:dyDescent="0.2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11" t="s">
        <v>8314</v>
      </c>
      <c r="P2281" t="s">
        <v>8315</v>
      </c>
      <c r="Q2281">
        <f t="shared" si="140"/>
        <v>47</v>
      </c>
      <c r="R2281">
        <f t="shared" si="141"/>
        <v>166.06</v>
      </c>
      <c r="S2281" s="15">
        <f t="shared" si="142"/>
        <v>41804.937083333331</v>
      </c>
      <c r="T2281" s="15">
        <f t="shared" si="143"/>
        <v>41821.9375</v>
      </c>
    </row>
    <row r="2282" spans="1:20" ht="60" hidden="1" x14ac:dyDescent="0.2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11" t="s">
        <v>8307</v>
      </c>
      <c r="P2282" t="s">
        <v>8313</v>
      </c>
      <c r="Q2282">
        <f t="shared" si="140"/>
        <v>46</v>
      </c>
      <c r="R2282">
        <f t="shared" si="141"/>
        <v>20.34</v>
      </c>
      <c r="S2282" s="15">
        <f t="shared" si="142"/>
        <v>42388.523020833338</v>
      </c>
      <c r="T2282" s="15">
        <f t="shared" si="143"/>
        <v>42403.523020833338</v>
      </c>
    </row>
    <row r="2283" spans="1:20" ht="45" hidden="1" x14ac:dyDescent="0.2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11" t="s">
        <v>8307</v>
      </c>
      <c r="P2283" t="s">
        <v>8313</v>
      </c>
      <c r="Q2283">
        <f t="shared" si="140"/>
        <v>46</v>
      </c>
      <c r="R2283">
        <f t="shared" si="141"/>
        <v>136.46</v>
      </c>
      <c r="S2283" s="15">
        <f t="shared" si="142"/>
        <v>42766.626793981486</v>
      </c>
      <c r="T2283" s="15">
        <f t="shared" si="143"/>
        <v>42808.585127314815</v>
      </c>
    </row>
    <row r="2284" spans="1:20" ht="60" hidden="1" x14ac:dyDescent="0.2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11" t="s">
        <v>8307</v>
      </c>
      <c r="P2284" t="s">
        <v>8313</v>
      </c>
      <c r="Q2284">
        <f t="shared" si="140"/>
        <v>46</v>
      </c>
      <c r="R2284">
        <f t="shared" si="141"/>
        <v>164</v>
      </c>
      <c r="S2284" s="15">
        <f t="shared" si="142"/>
        <v>42721.220520833333</v>
      </c>
      <c r="T2284" s="15">
        <f t="shared" si="143"/>
        <v>42758.207638888889</v>
      </c>
    </row>
    <row r="2285" spans="1:20" ht="45" hidden="1" x14ac:dyDescent="0.2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1" t="s">
        <v>8322</v>
      </c>
      <c r="P2285" t="s">
        <v>8323</v>
      </c>
      <c r="Q2285">
        <f t="shared" si="140"/>
        <v>46</v>
      </c>
      <c r="R2285">
        <f t="shared" si="141"/>
        <v>58.62</v>
      </c>
      <c r="S2285" s="15">
        <f t="shared" si="142"/>
        <v>41824.658379629633</v>
      </c>
      <c r="T2285" s="15">
        <f t="shared" si="143"/>
        <v>41854.658379629633</v>
      </c>
    </row>
    <row r="2286" spans="1:20" ht="60" hidden="1" x14ac:dyDescent="0.2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11" t="s">
        <v>8322</v>
      </c>
      <c r="P2286" t="s">
        <v>8323</v>
      </c>
      <c r="Q2286">
        <f t="shared" si="140"/>
        <v>46</v>
      </c>
      <c r="R2286">
        <f t="shared" si="141"/>
        <v>88.31</v>
      </c>
      <c r="S2286" s="15">
        <f t="shared" si="142"/>
        <v>41930.218657407408</v>
      </c>
      <c r="T2286" s="15">
        <f t="shared" si="143"/>
        <v>41972.624305555553</v>
      </c>
    </row>
    <row r="2287" spans="1:20" ht="60" hidden="1" x14ac:dyDescent="0.2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11" t="s">
        <v>8314</v>
      </c>
      <c r="P2287" t="s">
        <v>8327</v>
      </c>
      <c r="Q2287">
        <f t="shared" si="140"/>
        <v>46</v>
      </c>
      <c r="R2287">
        <f t="shared" si="141"/>
        <v>34.130000000000003</v>
      </c>
      <c r="S2287" s="15">
        <f t="shared" si="142"/>
        <v>42801.774699074071</v>
      </c>
      <c r="T2287" s="15">
        <f t="shared" si="143"/>
        <v>42832.733032407406</v>
      </c>
    </row>
    <row r="2288" spans="1:20" ht="60" hidden="1" x14ac:dyDescent="0.2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11" t="s">
        <v>8314</v>
      </c>
      <c r="P2288" t="s">
        <v>8335</v>
      </c>
      <c r="Q2288">
        <f t="shared" si="140"/>
        <v>46</v>
      </c>
      <c r="R2288">
        <f t="shared" si="141"/>
        <v>70.83</v>
      </c>
      <c r="S2288" s="15">
        <f t="shared" si="142"/>
        <v>42057.277858796297</v>
      </c>
      <c r="T2288" s="15">
        <f t="shared" si="143"/>
        <v>42117.236192129625</v>
      </c>
    </row>
    <row r="2289" spans="1:20" ht="60" hidden="1" x14ac:dyDescent="0.2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1" t="s">
        <v>8317</v>
      </c>
      <c r="P2289" t="s">
        <v>8346</v>
      </c>
      <c r="Q2289">
        <f t="shared" si="140"/>
        <v>45</v>
      </c>
      <c r="R2289">
        <f t="shared" si="141"/>
        <v>185.83</v>
      </c>
      <c r="S2289" s="15">
        <f t="shared" si="142"/>
        <v>42236.159918981488</v>
      </c>
      <c r="T2289" s="15">
        <f t="shared" si="143"/>
        <v>42266.159918981488</v>
      </c>
    </row>
    <row r="2290" spans="1:20" ht="45" hidden="1" x14ac:dyDescent="0.2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1" t="s">
        <v>8322</v>
      </c>
      <c r="P2290" t="s">
        <v>8350</v>
      </c>
      <c r="Q2290">
        <f t="shared" si="140"/>
        <v>45</v>
      </c>
      <c r="R2290">
        <f t="shared" si="141"/>
        <v>56.42</v>
      </c>
      <c r="S2290" s="15">
        <f t="shared" si="142"/>
        <v>42525.153055555551</v>
      </c>
      <c r="T2290" s="15">
        <f t="shared" si="143"/>
        <v>42555.153055555551</v>
      </c>
    </row>
    <row r="2291" spans="1:20" ht="45" x14ac:dyDescent="0.2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11" t="s">
        <v>8307</v>
      </c>
      <c r="P2291" t="s">
        <v>8313</v>
      </c>
      <c r="Q2291">
        <f t="shared" si="140"/>
        <v>44</v>
      </c>
      <c r="R2291">
        <f t="shared" si="141"/>
        <v>174.95</v>
      </c>
      <c r="S2291" s="15">
        <f t="shared" si="142"/>
        <v>42676.583599537036</v>
      </c>
      <c r="T2291" s="15">
        <f t="shared" si="143"/>
        <v>42718.6252662037</v>
      </c>
    </row>
    <row r="2292" spans="1:20" ht="60" hidden="1" x14ac:dyDescent="0.2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11" t="s">
        <v>8311</v>
      </c>
      <c r="P2292" t="s">
        <v>8336</v>
      </c>
      <c r="Q2292">
        <f t="shared" si="140"/>
        <v>44</v>
      </c>
      <c r="R2292">
        <f t="shared" si="141"/>
        <v>253.14</v>
      </c>
      <c r="S2292" s="15">
        <f t="shared" si="142"/>
        <v>42804.534652777773</v>
      </c>
      <c r="T2292" s="15">
        <f t="shared" si="143"/>
        <v>42834.492986111116</v>
      </c>
    </row>
    <row r="2293" spans="1:20" ht="60" hidden="1" x14ac:dyDescent="0.2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11" t="s">
        <v>8314</v>
      </c>
      <c r="P2293" t="s">
        <v>8315</v>
      </c>
      <c r="Q2293">
        <f t="shared" si="140"/>
        <v>44</v>
      </c>
      <c r="R2293">
        <f t="shared" si="141"/>
        <v>57.17</v>
      </c>
      <c r="S2293" s="15">
        <f t="shared" si="142"/>
        <v>42221.656782407401</v>
      </c>
      <c r="T2293" s="15">
        <f t="shared" si="143"/>
        <v>42281.656782407401</v>
      </c>
    </row>
    <row r="2294" spans="1:20" ht="45" hidden="1" x14ac:dyDescent="0.2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11" t="s">
        <v>8307</v>
      </c>
      <c r="P2294" t="s">
        <v>8313</v>
      </c>
      <c r="Q2294">
        <f t="shared" si="140"/>
        <v>43</v>
      </c>
      <c r="R2294">
        <f t="shared" si="141"/>
        <v>89.19</v>
      </c>
      <c r="S2294" s="15">
        <f t="shared" si="142"/>
        <v>42194.833784722221</v>
      </c>
      <c r="T2294" s="15">
        <f t="shared" si="143"/>
        <v>42236.833784722221</v>
      </c>
    </row>
    <row r="2295" spans="1:20" ht="45" hidden="1" x14ac:dyDescent="0.2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11" t="s">
        <v>8311</v>
      </c>
      <c r="P2295" t="s">
        <v>8336</v>
      </c>
      <c r="Q2295">
        <f t="shared" si="140"/>
        <v>43</v>
      </c>
      <c r="R2295">
        <f t="shared" si="141"/>
        <v>34.020000000000003</v>
      </c>
      <c r="S2295" s="15">
        <f t="shared" si="142"/>
        <v>42460.98192129629</v>
      </c>
      <c r="T2295" s="15">
        <f t="shared" si="143"/>
        <v>42481.166666666672</v>
      </c>
    </row>
    <row r="2296" spans="1:20" ht="60" hidden="1" x14ac:dyDescent="0.2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1" t="s">
        <v>8309</v>
      </c>
      <c r="P2296" t="s">
        <v>8341</v>
      </c>
      <c r="Q2296">
        <f t="shared" si="140"/>
        <v>43</v>
      </c>
      <c r="R2296">
        <f t="shared" si="141"/>
        <v>58.08</v>
      </c>
      <c r="S2296" s="15">
        <f t="shared" si="142"/>
        <v>41733.716435185182</v>
      </c>
      <c r="T2296" s="15">
        <f t="shared" si="143"/>
        <v>41763.716435185182</v>
      </c>
    </row>
    <row r="2297" spans="1:20" ht="45" hidden="1" x14ac:dyDescent="0.2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11" t="s">
        <v>8307</v>
      </c>
      <c r="P2297" t="s">
        <v>8347</v>
      </c>
      <c r="Q2297">
        <f t="shared" si="140"/>
        <v>43</v>
      </c>
      <c r="R2297">
        <f t="shared" si="141"/>
        <v>215.96</v>
      </c>
      <c r="S2297" s="15">
        <f t="shared" si="142"/>
        <v>42514.671099537038</v>
      </c>
      <c r="T2297" s="15">
        <f t="shared" si="143"/>
        <v>42544.671099537038</v>
      </c>
    </row>
    <row r="2298" spans="1:20" ht="45" hidden="1" x14ac:dyDescent="0.2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11" t="s">
        <v>8307</v>
      </c>
      <c r="P2298" t="s">
        <v>8347</v>
      </c>
      <c r="Q2298">
        <f t="shared" si="140"/>
        <v>43</v>
      </c>
      <c r="R2298">
        <f t="shared" si="141"/>
        <v>40.98</v>
      </c>
      <c r="S2298" s="15">
        <f t="shared" si="142"/>
        <v>42270.875706018516</v>
      </c>
      <c r="T2298" s="15">
        <f t="shared" si="143"/>
        <v>42298.958333333328</v>
      </c>
    </row>
    <row r="2299" spans="1:20" ht="45" hidden="1" x14ac:dyDescent="0.2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11" t="s">
        <v>8317</v>
      </c>
      <c r="P2299" t="s">
        <v>8346</v>
      </c>
      <c r="Q2299">
        <f t="shared" si="140"/>
        <v>42</v>
      </c>
      <c r="R2299">
        <f t="shared" si="141"/>
        <v>77.11</v>
      </c>
      <c r="S2299" s="15">
        <f t="shared" si="142"/>
        <v>42259.542800925927</v>
      </c>
      <c r="T2299" s="15">
        <f t="shared" si="143"/>
        <v>42287.875</v>
      </c>
    </row>
    <row r="2300" spans="1:20" ht="45" hidden="1" x14ac:dyDescent="0.2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1" t="s">
        <v>8311</v>
      </c>
      <c r="P2300" t="s">
        <v>8343</v>
      </c>
      <c r="Q2300">
        <f t="shared" si="140"/>
        <v>42</v>
      </c>
      <c r="R2300">
        <f t="shared" si="141"/>
        <v>34.18</v>
      </c>
      <c r="S2300" s="15">
        <f t="shared" si="142"/>
        <v>41541.106921296298</v>
      </c>
      <c r="T2300" s="15">
        <f t="shared" si="143"/>
        <v>41563.415972222225</v>
      </c>
    </row>
    <row r="2301" spans="1:20" ht="45" hidden="1" x14ac:dyDescent="0.2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11" t="s">
        <v>8307</v>
      </c>
      <c r="P2301" t="s">
        <v>8313</v>
      </c>
      <c r="Q2301">
        <f t="shared" si="140"/>
        <v>42</v>
      </c>
      <c r="R2301">
        <f t="shared" si="141"/>
        <v>364.35</v>
      </c>
      <c r="S2301" s="15">
        <f t="shared" si="142"/>
        <v>42740.693692129629</v>
      </c>
      <c r="T2301" s="15">
        <f t="shared" si="143"/>
        <v>42786.791666666672</v>
      </c>
    </row>
    <row r="2302" spans="1:20" ht="30" hidden="1" x14ac:dyDescent="0.2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11" t="s">
        <v>8322</v>
      </c>
      <c r="P2302" t="s">
        <v>8351</v>
      </c>
      <c r="Q2302">
        <f t="shared" si="140"/>
        <v>42</v>
      </c>
      <c r="R2302">
        <f t="shared" si="141"/>
        <v>83.43</v>
      </c>
      <c r="S2302" s="15">
        <f t="shared" si="142"/>
        <v>42034.639768518522</v>
      </c>
      <c r="T2302" s="15">
        <f t="shared" si="143"/>
        <v>42064.639768518522</v>
      </c>
    </row>
    <row r="2303" spans="1:20" ht="45" hidden="1" x14ac:dyDescent="0.2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11" t="s">
        <v>8314</v>
      </c>
      <c r="P2303" t="s">
        <v>8315</v>
      </c>
      <c r="Q2303">
        <f t="shared" si="140"/>
        <v>42</v>
      </c>
      <c r="R2303">
        <f t="shared" si="141"/>
        <v>29.79</v>
      </c>
      <c r="S2303" s="15">
        <f t="shared" si="142"/>
        <v>42111.71665509259</v>
      </c>
      <c r="T2303" s="15">
        <f t="shared" si="143"/>
        <v>42131.71665509259</v>
      </c>
    </row>
    <row r="2304" spans="1:20" ht="60" hidden="1" x14ac:dyDescent="0.2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11" t="s">
        <v>8314</v>
      </c>
      <c r="P2304" t="s">
        <v>8315</v>
      </c>
      <c r="Q2304">
        <f t="shared" si="140"/>
        <v>42</v>
      </c>
      <c r="R2304">
        <f t="shared" si="141"/>
        <v>105.03</v>
      </c>
      <c r="S2304" s="15">
        <f t="shared" si="142"/>
        <v>42618.827013888891</v>
      </c>
      <c r="T2304" s="15">
        <f t="shared" si="143"/>
        <v>42648.827013888891</v>
      </c>
    </row>
    <row r="2305" spans="1:20" ht="45" hidden="1" x14ac:dyDescent="0.2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11" t="s">
        <v>8314</v>
      </c>
      <c r="P2305" t="s">
        <v>8327</v>
      </c>
      <c r="Q2305">
        <f t="shared" si="140"/>
        <v>42</v>
      </c>
      <c r="R2305">
        <f t="shared" si="141"/>
        <v>79.87</v>
      </c>
      <c r="S2305" s="15">
        <f t="shared" si="142"/>
        <v>41876.718935185185</v>
      </c>
      <c r="T2305" s="15">
        <f t="shared" si="143"/>
        <v>41931.208333333336</v>
      </c>
    </row>
    <row r="2306" spans="1:20" ht="60" hidden="1" x14ac:dyDescent="0.2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11" t="s">
        <v>8320</v>
      </c>
      <c r="P2306" t="s">
        <v>8342</v>
      </c>
      <c r="Q2306">
        <f t="shared" ref="Q2306:Q2369" si="144">ROUND(E2306/D2306*100,0)</f>
        <v>41</v>
      </c>
      <c r="R2306">
        <f t="shared" ref="R2306:R2369" si="145">IFERROR(ROUND(E2306/L2306,2),0)</f>
        <v>31.85</v>
      </c>
      <c r="S2306" s="15">
        <f t="shared" si="142"/>
        <v>41604.996458333335</v>
      </c>
      <c r="T2306" s="15">
        <f t="shared" si="143"/>
        <v>41634.996458333335</v>
      </c>
    </row>
    <row r="2307" spans="1:20" ht="30" hidden="1" x14ac:dyDescent="0.2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11" t="s">
        <v>8311</v>
      </c>
      <c r="P2307" t="s">
        <v>8343</v>
      </c>
      <c r="Q2307">
        <f t="shared" si="144"/>
        <v>41</v>
      </c>
      <c r="R2307">
        <f t="shared" si="145"/>
        <v>28.58</v>
      </c>
      <c r="S2307" s="15">
        <f t="shared" ref="S2307:S2370" si="146">(((J2307/60)/60)/24)+DATE(1970,1,1)</f>
        <v>41276.496840277774</v>
      </c>
      <c r="T2307" s="15">
        <f t="shared" ref="T2307:T2370" si="147">(((I2307/60)/60)/24)+DATE(1970,1,1)</f>
        <v>41309.496840277774</v>
      </c>
    </row>
    <row r="2308" spans="1:20" ht="60" hidden="1" x14ac:dyDescent="0.2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11" t="s">
        <v>8311</v>
      </c>
      <c r="P2308" t="s">
        <v>8328</v>
      </c>
      <c r="Q2308">
        <f t="shared" si="144"/>
        <v>41</v>
      </c>
      <c r="R2308">
        <f t="shared" si="145"/>
        <v>29.29</v>
      </c>
      <c r="S2308" s="15">
        <f t="shared" si="146"/>
        <v>42603.870520833334</v>
      </c>
      <c r="T2308" s="15">
        <f t="shared" si="147"/>
        <v>42628.870520833334</v>
      </c>
    </row>
    <row r="2309" spans="1:20" ht="60" hidden="1" x14ac:dyDescent="0.2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11" t="s">
        <v>8311</v>
      </c>
      <c r="P2309" t="s">
        <v>8328</v>
      </c>
      <c r="Q2309">
        <f t="shared" si="144"/>
        <v>41</v>
      </c>
      <c r="R2309">
        <f t="shared" si="145"/>
        <v>143.82</v>
      </c>
      <c r="S2309" s="15">
        <f t="shared" si="146"/>
        <v>40304.20003472222</v>
      </c>
      <c r="T2309" s="15">
        <f t="shared" si="147"/>
        <v>40391.166666666664</v>
      </c>
    </row>
    <row r="2310" spans="1:20" ht="45" hidden="1" x14ac:dyDescent="0.2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11" t="s">
        <v>8309</v>
      </c>
      <c r="P2310" t="s">
        <v>8345</v>
      </c>
      <c r="Q2310">
        <f t="shared" si="144"/>
        <v>41</v>
      </c>
      <c r="R2310">
        <f t="shared" si="145"/>
        <v>23.57</v>
      </c>
      <c r="S2310" s="15">
        <f t="shared" si="146"/>
        <v>40973.740451388891</v>
      </c>
      <c r="T2310" s="15">
        <f t="shared" si="147"/>
        <v>41003.698784722219</v>
      </c>
    </row>
    <row r="2311" spans="1:20" ht="30" x14ac:dyDescent="0.2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11" t="s">
        <v>8320</v>
      </c>
      <c r="P2311" t="s">
        <v>8352</v>
      </c>
      <c r="Q2311">
        <f t="shared" si="144"/>
        <v>41</v>
      </c>
      <c r="R2311">
        <f t="shared" si="145"/>
        <v>47.77</v>
      </c>
      <c r="S2311" s="15">
        <f t="shared" si="146"/>
        <v>42438.813449074078</v>
      </c>
      <c r="T2311" s="15">
        <f t="shared" si="147"/>
        <v>42468.771782407406</v>
      </c>
    </row>
    <row r="2312" spans="1:20" ht="60" hidden="1" x14ac:dyDescent="0.2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11" t="s">
        <v>8322</v>
      </c>
      <c r="P2312" t="s">
        <v>8323</v>
      </c>
      <c r="Q2312">
        <f t="shared" si="144"/>
        <v>41</v>
      </c>
      <c r="R2312">
        <f t="shared" si="145"/>
        <v>120.77</v>
      </c>
      <c r="S2312" s="15">
        <f t="shared" si="146"/>
        <v>42742.680902777778</v>
      </c>
      <c r="T2312" s="15">
        <f t="shared" si="147"/>
        <v>42777.680902777778</v>
      </c>
    </row>
    <row r="2313" spans="1:20" ht="45" hidden="1" x14ac:dyDescent="0.2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11" t="s">
        <v>8325</v>
      </c>
      <c r="P2313" t="s">
        <v>8353</v>
      </c>
      <c r="Q2313">
        <f t="shared" si="144"/>
        <v>41</v>
      </c>
      <c r="R2313">
        <f t="shared" si="145"/>
        <v>84.06</v>
      </c>
      <c r="S2313" s="15">
        <f t="shared" si="146"/>
        <v>41983.110995370371</v>
      </c>
      <c r="T2313" s="15">
        <f t="shared" si="147"/>
        <v>42023.110995370371</v>
      </c>
    </row>
    <row r="2314" spans="1:20" ht="60" hidden="1" x14ac:dyDescent="0.2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11" t="s">
        <v>8314</v>
      </c>
      <c r="P2314" t="s">
        <v>8315</v>
      </c>
      <c r="Q2314">
        <f t="shared" si="144"/>
        <v>41</v>
      </c>
      <c r="R2314">
        <f t="shared" si="145"/>
        <v>81.319999999999993</v>
      </c>
      <c r="S2314" s="15">
        <f t="shared" si="146"/>
        <v>41766.617291666669</v>
      </c>
      <c r="T2314" s="15">
        <f t="shared" si="147"/>
        <v>41793.290972222225</v>
      </c>
    </row>
    <row r="2315" spans="1:20" ht="30" hidden="1" x14ac:dyDescent="0.2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11" t="s">
        <v>8317</v>
      </c>
      <c r="P2315" t="s">
        <v>8346</v>
      </c>
      <c r="Q2315">
        <f t="shared" si="144"/>
        <v>40</v>
      </c>
      <c r="R2315">
        <f t="shared" si="145"/>
        <v>25.71</v>
      </c>
      <c r="S2315" s="15">
        <f t="shared" si="146"/>
        <v>42070.047754629632</v>
      </c>
      <c r="T2315" s="15">
        <f t="shared" si="147"/>
        <v>42087.00608796296</v>
      </c>
    </row>
    <row r="2316" spans="1:20" ht="60" hidden="1" x14ac:dyDescent="0.2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11" t="s">
        <v>8317</v>
      </c>
      <c r="P2316" t="s">
        <v>8346</v>
      </c>
      <c r="Q2316">
        <f t="shared" si="144"/>
        <v>40</v>
      </c>
      <c r="R2316">
        <f t="shared" si="145"/>
        <v>80.2</v>
      </c>
      <c r="S2316" s="15">
        <f t="shared" si="146"/>
        <v>42136.035405092596</v>
      </c>
      <c r="T2316" s="15">
        <f t="shared" si="147"/>
        <v>42176.035405092596</v>
      </c>
    </row>
    <row r="2317" spans="1:20" ht="60" hidden="1" x14ac:dyDescent="0.2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11" t="s">
        <v>8311</v>
      </c>
      <c r="P2317" t="s">
        <v>8328</v>
      </c>
      <c r="Q2317">
        <f t="shared" si="144"/>
        <v>40</v>
      </c>
      <c r="R2317">
        <f t="shared" si="145"/>
        <v>83.38</v>
      </c>
      <c r="S2317" s="15">
        <f t="shared" si="146"/>
        <v>42371.935590277775</v>
      </c>
      <c r="T2317" s="15">
        <f t="shared" si="147"/>
        <v>42431.935590277775</v>
      </c>
    </row>
    <row r="2318" spans="1:20" ht="60" hidden="1" x14ac:dyDescent="0.2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11" t="s">
        <v>8311</v>
      </c>
      <c r="P2318" t="s">
        <v>8328</v>
      </c>
      <c r="Q2318">
        <f t="shared" si="144"/>
        <v>40</v>
      </c>
      <c r="R2318">
        <f t="shared" si="145"/>
        <v>44.44</v>
      </c>
      <c r="S2318" s="15">
        <f t="shared" si="146"/>
        <v>42218.872986111113</v>
      </c>
      <c r="T2318" s="15">
        <f t="shared" si="147"/>
        <v>42244.166666666672</v>
      </c>
    </row>
    <row r="2319" spans="1:20" ht="30" hidden="1" x14ac:dyDescent="0.2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11" t="s">
        <v>8307</v>
      </c>
      <c r="P2319" t="s">
        <v>8313</v>
      </c>
      <c r="Q2319">
        <f t="shared" si="144"/>
        <v>40</v>
      </c>
      <c r="R2319">
        <f t="shared" si="145"/>
        <v>99.86</v>
      </c>
      <c r="S2319" s="15">
        <f t="shared" si="146"/>
        <v>42662.613564814819</v>
      </c>
      <c r="T2319" s="15">
        <f t="shared" si="147"/>
        <v>42692.655231481483</v>
      </c>
    </row>
    <row r="2320" spans="1:20" ht="60" hidden="1" x14ac:dyDescent="0.2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11" t="s">
        <v>8309</v>
      </c>
      <c r="P2320" t="s">
        <v>8341</v>
      </c>
      <c r="Q2320">
        <f t="shared" si="144"/>
        <v>40</v>
      </c>
      <c r="R2320">
        <f t="shared" si="145"/>
        <v>253.21</v>
      </c>
      <c r="S2320" s="15">
        <f t="shared" si="146"/>
        <v>42453.819687499999</v>
      </c>
      <c r="T2320" s="15">
        <f t="shared" si="147"/>
        <v>42483.819687499999</v>
      </c>
    </row>
    <row r="2321" spans="1:20" ht="45" x14ac:dyDescent="0.2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11" t="s">
        <v>8307</v>
      </c>
      <c r="P2321" t="s">
        <v>8313</v>
      </c>
      <c r="Q2321">
        <f t="shared" si="144"/>
        <v>40</v>
      </c>
      <c r="R2321">
        <f t="shared" si="145"/>
        <v>152.41</v>
      </c>
      <c r="S2321" s="15">
        <f t="shared" si="146"/>
        <v>42747.194502314815</v>
      </c>
      <c r="T2321" s="15">
        <f t="shared" si="147"/>
        <v>42807.152835648143</v>
      </c>
    </row>
    <row r="2322" spans="1:20" ht="30" x14ac:dyDescent="0.2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11" t="s">
        <v>8307</v>
      </c>
      <c r="P2322" t="s">
        <v>8313</v>
      </c>
      <c r="Q2322">
        <f t="shared" si="144"/>
        <v>40</v>
      </c>
      <c r="R2322">
        <f t="shared" si="145"/>
        <v>162.91999999999999</v>
      </c>
      <c r="S2322" s="15">
        <f t="shared" si="146"/>
        <v>42278.498240740737</v>
      </c>
      <c r="T2322" s="15">
        <f t="shared" si="147"/>
        <v>42314.041666666672</v>
      </c>
    </row>
    <row r="2323" spans="1:20" ht="60" hidden="1" x14ac:dyDescent="0.2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11" t="s">
        <v>8322</v>
      </c>
      <c r="P2323" t="s">
        <v>8323</v>
      </c>
      <c r="Q2323">
        <f t="shared" si="144"/>
        <v>40</v>
      </c>
      <c r="R2323">
        <f t="shared" si="145"/>
        <v>78.44</v>
      </c>
      <c r="S2323" s="15">
        <f t="shared" si="146"/>
        <v>42493.600810185191</v>
      </c>
      <c r="T2323" s="15">
        <f t="shared" si="147"/>
        <v>42553.600810185191</v>
      </c>
    </row>
    <row r="2324" spans="1:20" ht="60" hidden="1" x14ac:dyDescent="0.2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11" t="s">
        <v>8322</v>
      </c>
      <c r="P2324" t="s">
        <v>8323</v>
      </c>
      <c r="Q2324">
        <f t="shared" si="144"/>
        <v>40</v>
      </c>
      <c r="R2324">
        <f t="shared" si="145"/>
        <v>60.24</v>
      </c>
      <c r="S2324" s="15">
        <f t="shared" si="146"/>
        <v>42003.655555555553</v>
      </c>
      <c r="T2324" s="15">
        <f t="shared" si="147"/>
        <v>42035.142361111109</v>
      </c>
    </row>
    <row r="2325" spans="1:20" hidden="1" x14ac:dyDescent="0.2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11" t="s">
        <v>8317</v>
      </c>
      <c r="P2325" t="s">
        <v>8344</v>
      </c>
      <c r="Q2325">
        <f t="shared" si="144"/>
        <v>39</v>
      </c>
      <c r="R2325">
        <f t="shared" si="145"/>
        <v>393.59</v>
      </c>
      <c r="S2325" s="15">
        <f t="shared" si="146"/>
        <v>42024.888692129629</v>
      </c>
      <c r="T2325" s="15">
        <f t="shared" si="147"/>
        <v>42054.888692129629</v>
      </c>
    </row>
    <row r="2326" spans="1:20" ht="60" hidden="1" x14ac:dyDescent="0.2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11" t="s">
        <v>8307</v>
      </c>
      <c r="P2326" t="s">
        <v>8313</v>
      </c>
      <c r="Q2326">
        <f t="shared" si="144"/>
        <v>39</v>
      </c>
      <c r="R2326">
        <f t="shared" si="145"/>
        <v>788.53</v>
      </c>
      <c r="S2326" s="15">
        <f t="shared" si="146"/>
        <v>41984.692731481482</v>
      </c>
      <c r="T2326" s="15">
        <f t="shared" si="147"/>
        <v>42018.166666666672</v>
      </c>
    </row>
    <row r="2327" spans="1:20" ht="60" hidden="1" x14ac:dyDescent="0.2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11" t="s">
        <v>8311</v>
      </c>
      <c r="P2327" t="s">
        <v>8328</v>
      </c>
      <c r="Q2327">
        <f t="shared" si="144"/>
        <v>39</v>
      </c>
      <c r="R2327">
        <f t="shared" si="145"/>
        <v>147.81</v>
      </c>
      <c r="S2327" s="15">
        <f t="shared" si="146"/>
        <v>42496.981597222228</v>
      </c>
      <c r="T2327" s="15">
        <f t="shared" si="147"/>
        <v>42526.981597222228</v>
      </c>
    </row>
    <row r="2328" spans="1:20" ht="60" hidden="1" x14ac:dyDescent="0.2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11" t="s">
        <v>8307</v>
      </c>
      <c r="P2328" t="s">
        <v>8313</v>
      </c>
      <c r="Q2328">
        <f t="shared" si="144"/>
        <v>39</v>
      </c>
      <c r="R2328">
        <f t="shared" si="145"/>
        <v>113.63</v>
      </c>
      <c r="S2328" s="15">
        <f t="shared" si="146"/>
        <v>41993.174363425926</v>
      </c>
      <c r="T2328" s="15">
        <f t="shared" si="147"/>
        <v>42023.174363425926</v>
      </c>
    </row>
    <row r="2329" spans="1:20" ht="45" hidden="1" x14ac:dyDescent="0.2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11" t="s">
        <v>8309</v>
      </c>
      <c r="P2329" t="s">
        <v>8345</v>
      </c>
      <c r="Q2329">
        <f t="shared" si="144"/>
        <v>39</v>
      </c>
      <c r="R2329">
        <f t="shared" si="145"/>
        <v>40.479999999999997</v>
      </c>
      <c r="S2329" s="15">
        <f t="shared" si="146"/>
        <v>41572.229849537034</v>
      </c>
      <c r="T2329" s="15">
        <f t="shared" si="147"/>
        <v>41604.271516203706</v>
      </c>
    </row>
    <row r="2330" spans="1:20" ht="45" hidden="1" x14ac:dyDescent="0.2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11" t="s">
        <v>8322</v>
      </c>
      <c r="P2330" t="s">
        <v>8323</v>
      </c>
      <c r="Q2330">
        <f t="shared" si="144"/>
        <v>39</v>
      </c>
      <c r="R2330">
        <f t="shared" si="145"/>
        <v>133.9</v>
      </c>
      <c r="S2330" s="15">
        <f t="shared" si="146"/>
        <v>42628.288668981477</v>
      </c>
      <c r="T2330" s="15">
        <f t="shared" si="147"/>
        <v>42657.666666666672</v>
      </c>
    </row>
    <row r="2331" spans="1:20" ht="45" hidden="1" x14ac:dyDescent="0.2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11" t="s">
        <v>8307</v>
      </c>
      <c r="P2331" t="s">
        <v>8347</v>
      </c>
      <c r="Q2331">
        <f t="shared" si="144"/>
        <v>39</v>
      </c>
      <c r="R2331">
        <f t="shared" si="145"/>
        <v>117.49</v>
      </c>
      <c r="S2331" s="15">
        <f t="shared" si="146"/>
        <v>42264.963159722218</v>
      </c>
      <c r="T2331" s="15">
        <f t="shared" si="147"/>
        <v>42308.947916666672</v>
      </c>
    </row>
    <row r="2332" spans="1:20" ht="45" hidden="1" x14ac:dyDescent="0.2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11" t="s">
        <v>8325</v>
      </c>
      <c r="P2332" t="s">
        <v>8326</v>
      </c>
      <c r="Q2332">
        <f t="shared" si="144"/>
        <v>39</v>
      </c>
      <c r="R2332">
        <f t="shared" si="145"/>
        <v>64.53</v>
      </c>
      <c r="S2332" s="15">
        <f t="shared" si="146"/>
        <v>42799.260428240741</v>
      </c>
      <c r="T2332" s="15">
        <f t="shared" si="147"/>
        <v>42829.21876157407</v>
      </c>
    </row>
    <row r="2333" spans="1:20" ht="45" hidden="1" x14ac:dyDescent="0.2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11" t="s">
        <v>8325</v>
      </c>
      <c r="P2333" t="s">
        <v>8353</v>
      </c>
      <c r="Q2333">
        <f t="shared" si="144"/>
        <v>39</v>
      </c>
      <c r="R2333">
        <f t="shared" si="145"/>
        <v>83.57</v>
      </c>
      <c r="S2333" s="15">
        <f t="shared" si="146"/>
        <v>42240.840289351851</v>
      </c>
      <c r="T2333" s="15">
        <f t="shared" si="147"/>
        <v>42270.840289351851</v>
      </c>
    </row>
    <row r="2334" spans="1:20" ht="60" hidden="1" x14ac:dyDescent="0.2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11" t="s">
        <v>8314</v>
      </c>
      <c r="P2334" t="s">
        <v>8327</v>
      </c>
      <c r="Q2334">
        <f t="shared" si="144"/>
        <v>39</v>
      </c>
      <c r="R2334">
        <f t="shared" si="145"/>
        <v>69.53</v>
      </c>
      <c r="S2334" s="15">
        <f t="shared" si="146"/>
        <v>42555.340486111112</v>
      </c>
      <c r="T2334" s="15">
        <f t="shared" si="147"/>
        <v>42605.340486111112</v>
      </c>
    </row>
    <row r="2335" spans="1:20" ht="60" hidden="1" x14ac:dyDescent="0.2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11" t="s">
        <v>8311</v>
      </c>
      <c r="P2335" t="s">
        <v>8343</v>
      </c>
      <c r="Q2335">
        <f t="shared" si="144"/>
        <v>38</v>
      </c>
      <c r="R2335">
        <f t="shared" si="145"/>
        <v>69</v>
      </c>
      <c r="S2335" s="15">
        <f t="shared" si="146"/>
        <v>40312.915578703702</v>
      </c>
      <c r="T2335" s="15">
        <f t="shared" si="147"/>
        <v>40354.897222222222</v>
      </c>
    </row>
    <row r="2336" spans="1:20" hidden="1" x14ac:dyDescent="0.2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11" t="s">
        <v>8307</v>
      </c>
      <c r="P2336" t="s">
        <v>8313</v>
      </c>
      <c r="Q2336">
        <f t="shared" si="144"/>
        <v>38</v>
      </c>
      <c r="R2336">
        <f t="shared" si="145"/>
        <v>158.63999999999999</v>
      </c>
      <c r="S2336" s="15">
        <f t="shared" si="146"/>
        <v>42480.653611111105</v>
      </c>
      <c r="T2336" s="15">
        <f t="shared" si="147"/>
        <v>42525.653611111105</v>
      </c>
    </row>
    <row r="2337" spans="1:20" ht="60" hidden="1" x14ac:dyDescent="0.2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11" t="s">
        <v>8314</v>
      </c>
      <c r="P2337" t="s">
        <v>8315</v>
      </c>
      <c r="Q2337">
        <f t="shared" si="144"/>
        <v>38</v>
      </c>
      <c r="R2337">
        <f t="shared" si="145"/>
        <v>119.13</v>
      </c>
      <c r="S2337" s="15">
        <f t="shared" si="146"/>
        <v>42002.817488425921</v>
      </c>
      <c r="T2337" s="15">
        <f t="shared" si="147"/>
        <v>42032.817488425921</v>
      </c>
    </row>
    <row r="2338" spans="1:20" ht="45" hidden="1" x14ac:dyDescent="0.2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11" t="s">
        <v>8314</v>
      </c>
      <c r="P2338" t="s">
        <v>8315</v>
      </c>
      <c r="Q2338">
        <f t="shared" si="144"/>
        <v>38</v>
      </c>
      <c r="R2338">
        <f t="shared" si="145"/>
        <v>81.569999999999993</v>
      </c>
      <c r="S2338" s="15">
        <f t="shared" si="146"/>
        <v>41850.863252314812</v>
      </c>
      <c r="T2338" s="15">
        <f t="shared" si="147"/>
        <v>41880.863252314812</v>
      </c>
    </row>
    <row r="2339" spans="1:20" ht="45" hidden="1" x14ac:dyDescent="0.2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11" t="s">
        <v>8314</v>
      </c>
      <c r="P2339" t="s">
        <v>8315</v>
      </c>
      <c r="Q2339">
        <f t="shared" si="144"/>
        <v>38</v>
      </c>
      <c r="R2339">
        <f t="shared" si="145"/>
        <v>11.62</v>
      </c>
      <c r="S2339" s="15">
        <f t="shared" si="146"/>
        <v>41765.92465277778</v>
      </c>
      <c r="T2339" s="15">
        <f t="shared" si="147"/>
        <v>41775.92465277778</v>
      </c>
    </row>
    <row r="2340" spans="1:20" ht="60" hidden="1" x14ac:dyDescent="0.2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11" t="s">
        <v>8314</v>
      </c>
      <c r="P2340" t="s">
        <v>8315</v>
      </c>
      <c r="Q2340">
        <f t="shared" si="144"/>
        <v>38</v>
      </c>
      <c r="R2340">
        <f t="shared" si="145"/>
        <v>32.36</v>
      </c>
      <c r="S2340" s="15">
        <f t="shared" si="146"/>
        <v>42775.964212962965</v>
      </c>
      <c r="T2340" s="15">
        <f t="shared" si="147"/>
        <v>42795.791666666672</v>
      </c>
    </row>
    <row r="2341" spans="1:20" ht="60" hidden="1" x14ac:dyDescent="0.2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11" t="s">
        <v>8314</v>
      </c>
      <c r="P2341" t="s">
        <v>8315</v>
      </c>
      <c r="Q2341">
        <f t="shared" si="144"/>
        <v>38</v>
      </c>
      <c r="R2341">
        <f t="shared" si="145"/>
        <v>56.25</v>
      </c>
      <c r="S2341" s="15">
        <f t="shared" si="146"/>
        <v>42074.219699074078</v>
      </c>
      <c r="T2341" s="15">
        <f t="shared" si="147"/>
        <v>42104.208333333328</v>
      </c>
    </row>
    <row r="2342" spans="1:20" ht="60" hidden="1" x14ac:dyDescent="0.2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11" t="s">
        <v>8314</v>
      </c>
      <c r="P2342" t="s">
        <v>8315</v>
      </c>
      <c r="Q2342">
        <f t="shared" si="144"/>
        <v>38</v>
      </c>
      <c r="R2342">
        <f t="shared" si="145"/>
        <v>86.62</v>
      </c>
      <c r="S2342" s="15">
        <f t="shared" si="146"/>
        <v>41865.878657407404</v>
      </c>
      <c r="T2342" s="15">
        <f t="shared" si="147"/>
        <v>41925.878657407404</v>
      </c>
    </row>
    <row r="2343" spans="1:20" ht="60" hidden="1" x14ac:dyDescent="0.2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11" t="s">
        <v>8307</v>
      </c>
      <c r="P2343" t="s">
        <v>8354</v>
      </c>
      <c r="Q2343">
        <f t="shared" si="144"/>
        <v>37</v>
      </c>
      <c r="R2343">
        <f t="shared" si="145"/>
        <v>64.36</v>
      </c>
      <c r="S2343" s="15">
        <f t="shared" si="146"/>
        <v>41901.684861111113</v>
      </c>
      <c r="T2343" s="15">
        <f t="shared" si="147"/>
        <v>41931.684861111113</v>
      </c>
    </row>
    <row r="2344" spans="1:20" ht="45" hidden="1" x14ac:dyDescent="0.2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11" t="s">
        <v>8311</v>
      </c>
      <c r="P2344" t="s">
        <v>8328</v>
      </c>
      <c r="Q2344">
        <f t="shared" si="144"/>
        <v>37</v>
      </c>
      <c r="R2344">
        <f t="shared" si="145"/>
        <v>35</v>
      </c>
      <c r="S2344" s="15">
        <f t="shared" si="146"/>
        <v>40646.099097222221</v>
      </c>
      <c r="T2344" s="15">
        <f t="shared" si="147"/>
        <v>40691.099097222221</v>
      </c>
    </row>
    <row r="2345" spans="1:20" ht="60" hidden="1" x14ac:dyDescent="0.2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11" t="s">
        <v>8314</v>
      </c>
      <c r="P2345" t="s">
        <v>8315</v>
      </c>
      <c r="Q2345">
        <f t="shared" si="144"/>
        <v>37</v>
      </c>
      <c r="R2345">
        <f t="shared" si="145"/>
        <v>46.93</v>
      </c>
      <c r="S2345" s="15">
        <f t="shared" si="146"/>
        <v>42142.768819444449</v>
      </c>
      <c r="T2345" s="15">
        <f t="shared" si="147"/>
        <v>42182.768819444449</v>
      </c>
    </row>
    <row r="2346" spans="1:20" ht="45" hidden="1" x14ac:dyDescent="0.2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11" t="s">
        <v>8314</v>
      </c>
      <c r="P2346" t="s">
        <v>8315</v>
      </c>
      <c r="Q2346">
        <f t="shared" si="144"/>
        <v>37</v>
      </c>
      <c r="R2346">
        <f t="shared" si="145"/>
        <v>83.14</v>
      </c>
      <c r="S2346" s="15">
        <f t="shared" si="146"/>
        <v>41939.8122337963</v>
      </c>
      <c r="T2346" s="15">
        <f t="shared" si="147"/>
        <v>41969.853900462964</v>
      </c>
    </row>
    <row r="2347" spans="1:20" ht="30" hidden="1" x14ac:dyDescent="0.2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11" t="s">
        <v>8314</v>
      </c>
      <c r="P2347" t="s">
        <v>8315</v>
      </c>
      <c r="Q2347">
        <f t="shared" si="144"/>
        <v>37</v>
      </c>
      <c r="R2347">
        <f t="shared" si="145"/>
        <v>147.4</v>
      </c>
      <c r="S2347" s="15">
        <f t="shared" si="146"/>
        <v>41903.882951388885</v>
      </c>
      <c r="T2347" s="15">
        <f t="shared" si="147"/>
        <v>41933.882951388885</v>
      </c>
    </row>
    <row r="2348" spans="1:20" ht="45" hidden="1" x14ac:dyDescent="0.2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11" t="s">
        <v>8314</v>
      </c>
      <c r="P2348" t="s">
        <v>8315</v>
      </c>
      <c r="Q2348">
        <f t="shared" si="144"/>
        <v>37</v>
      </c>
      <c r="R2348">
        <f t="shared" si="145"/>
        <v>91.25</v>
      </c>
      <c r="S2348" s="15">
        <f t="shared" si="146"/>
        <v>41890.086805555555</v>
      </c>
      <c r="T2348" s="15">
        <f t="shared" si="147"/>
        <v>41934.207638888889</v>
      </c>
    </row>
    <row r="2349" spans="1:20" hidden="1" x14ac:dyDescent="0.2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11" t="s">
        <v>8317</v>
      </c>
      <c r="P2349" t="s">
        <v>8346</v>
      </c>
      <c r="Q2349">
        <f t="shared" si="144"/>
        <v>36</v>
      </c>
      <c r="R2349">
        <f t="shared" si="145"/>
        <v>373.5</v>
      </c>
      <c r="S2349" s="15">
        <f t="shared" si="146"/>
        <v>41939.810300925928</v>
      </c>
      <c r="T2349" s="15">
        <f t="shared" si="147"/>
        <v>41969.851967592593</v>
      </c>
    </row>
    <row r="2350" spans="1:20" ht="60" hidden="1" x14ac:dyDescent="0.2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11" t="s">
        <v>8320</v>
      </c>
      <c r="P2350" t="s">
        <v>8342</v>
      </c>
      <c r="Q2350">
        <f t="shared" si="144"/>
        <v>36</v>
      </c>
      <c r="R2350">
        <f t="shared" si="145"/>
        <v>57.3</v>
      </c>
      <c r="S2350" s="15">
        <f t="shared" si="146"/>
        <v>41901.542638888888</v>
      </c>
      <c r="T2350" s="15">
        <f t="shared" si="147"/>
        <v>41931.542638888888</v>
      </c>
    </row>
    <row r="2351" spans="1:20" ht="45" hidden="1" x14ac:dyDescent="0.2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11" t="s">
        <v>8309</v>
      </c>
      <c r="P2351" t="s">
        <v>8345</v>
      </c>
      <c r="Q2351">
        <f t="shared" si="144"/>
        <v>36</v>
      </c>
      <c r="R2351">
        <f t="shared" si="145"/>
        <v>100.23</v>
      </c>
      <c r="S2351" s="15">
        <f t="shared" si="146"/>
        <v>41963.759386574078</v>
      </c>
      <c r="T2351" s="15">
        <f t="shared" si="147"/>
        <v>42023.354166666672</v>
      </c>
    </row>
    <row r="2352" spans="1:20" ht="60" hidden="1" x14ac:dyDescent="0.2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1" t="s">
        <v>8322</v>
      </c>
      <c r="P2352" t="s">
        <v>8323</v>
      </c>
      <c r="Q2352">
        <f t="shared" si="144"/>
        <v>36</v>
      </c>
      <c r="R2352">
        <f t="shared" si="145"/>
        <v>104.89</v>
      </c>
      <c r="S2352" s="15">
        <f t="shared" si="146"/>
        <v>42585.691898148143</v>
      </c>
      <c r="T2352" s="15">
        <f t="shared" si="147"/>
        <v>42615.691898148143</v>
      </c>
    </row>
    <row r="2353" spans="1:20" ht="60" hidden="1" x14ac:dyDescent="0.2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11" t="s">
        <v>8322</v>
      </c>
      <c r="P2353" t="s">
        <v>8323</v>
      </c>
      <c r="Q2353">
        <f t="shared" si="144"/>
        <v>36</v>
      </c>
      <c r="R2353">
        <f t="shared" si="145"/>
        <v>67.14</v>
      </c>
      <c r="S2353" s="15">
        <f t="shared" si="146"/>
        <v>42247.803912037038</v>
      </c>
      <c r="T2353" s="15">
        <f t="shared" si="147"/>
        <v>42279.75</v>
      </c>
    </row>
    <row r="2354" spans="1:20" ht="30" hidden="1" x14ac:dyDescent="0.2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1" t="s">
        <v>8314</v>
      </c>
      <c r="P2354" t="s">
        <v>8335</v>
      </c>
      <c r="Q2354">
        <f t="shared" si="144"/>
        <v>36</v>
      </c>
      <c r="R2354">
        <f t="shared" si="145"/>
        <v>127.6</v>
      </c>
      <c r="S2354" s="15">
        <f t="shared" si="146"/>
        <v>42450.88282407407</v>
      </c>
      <c r="T2354" s="15">
        <f t="shared" si="147"/>
        <v>42480.88282407407</v>
      </c>
    </row>
    <row r="2355" spans="1:20" ht="60" hidden="1" x14ac:dyDescent="0.2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11" t="s">
        <v>8314</v>
      </c>
      <c r="P2355" t="s">
        <v>8315</v>
      </c>
      <c r="Q2355">
        <f t="shared" si="144"/>
        <v>36</v>
      </c>
      <c r="R2355">
        <f t="shared" si="145"/>
        <v>33.67</v>
      </c>
      <c r="S2355" s="15">
        <f t="shared" si="146"/>
        <v>42114.818935185183</v>
      </c>
      <c r="T2355" s="15">
        <f t="shared" si="147"/>
        <v>42134.957638888889</v>
      </c>
    </row>
    <row r="2356" spans="1:20" ht="45" hidden="1" x14ac:dyDescent="0.2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11" t="s">
        <v>8314</v>
      </c>
      <c r="P2356" t="s">
        <v>8315</v>
      </c>
      <c r="Q2356">
        <f t="shared" si="144"/>
        <v>36</v>
      </c>
      <c r="R2356">
        <f t="shared" si="145"/>
        <v>137.08000000000001</v>
      </c>
      <c r="S2356" s="15">
        <f t="shared" si="146"/>
        <v>42279.778564814813</v>
      </c>
      <c r="T2356" s="15">
        <f t="shared" si="147"/>
        <v>42310.701388888891</v>
      </c>
    </row>
    <row r="2357" spans="1:20" ht="45" hidden="1" x14ac:dyDescent="0.2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11" t="s">
        <v>8307</v>
      </c>
      <c r="P2357" t="s">
        <v>8313</v>
      </c>
      <c r="Q2357">
        <f t="shared" si="144"/>
        <v>35</v>
      </c>
      <c r="R2357">
        <f t="shared" si="145"/>
        <v>119.39</v>
      </c>
      <c r="S2357" s="15">
        <f t="shared" si="146"/>
        <v>42094.808182870373</v>
      </c>
      <c r="T2357" s="15">
        <f t="shared" si="147"/>
        <v>42124.808182870373</v>
      </c>
    </row>
    <row r="2358" spans="1:20" ht="45" hidden="1" x14ac:dyDescent="0.2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11" t="s">
        <v>8307</v>
      </c>
      <c r="P2358" t="s">
        <v>8313</v>
      </c>
      <c r="Q2358">
        <f t="shared" si="144"/>
        <v>35</v>
      </c>
      <c r="R2358">
        <f t="shared" si="145"/>
        <v>153.88999999999999</v>
      </c>
      <c r="S2358" s="15">
        <f t="shared" si="146"/>
        <v>41856.865717592591</v>
      </c>
      <c r="T2358" s="15">
        <f t="shared" si="147"/>
        <v>41886.290972222225</v>
      </c>
    </row>
    <row r="2359" spans="1:20" ht="60" x14ac:dyDescent="0.2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11" t="s">
        <v>8307</v>
      </c>
      <c r="P2359" t="s">
        <v>8313</v>
      </c>
      <c r="Q2359">
        <f t="shared" si="144"/>
        <v>35</v>
      </c>
      <c r="R2359">
        <f t="shared" si="145"/>
        <v>95.91</v>
      </c>
      <c r="S2359" s="15">
        <f t="shared" si="146"/>
        <v>42339.833981481483</v>
      </c>
      <c r="T2359" s="15">
        <f t="shared" si="147"/>
        <v>42367.833333333328</v>
      </c>
    </row>
    <row r="2360" spans="1:20" ht="45" hidden="1" x14ac:dyDescent="0.2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11" t="s">
        <v>8322</v>
      </c>
      <c r="P2360" t="s">
        <v>8323</v>
      </c>
      <c r="Q2360">
        <f t="shared" si="144"/>
        <v>35</v>
      </c>
      <c r="R2360">
        <f t="shared" si="145"/>
        <v>104.85</v>
      </c>
      <c r="S2360" s="15">
        <f t="shared" si="146"/>
        <v>42282.678287037037</v>
      </c>
      <c r="T2360" s="15">
        <f t="shared" si="147"/>
        <v>42322.719953703709</v>
      </c>
    </row>
    <row r="2361" spans="1:20" ht="45" hidden="1" x14ac:dyDescent="0.2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11" t="s">
        <v>8314</v>
      </c>
      <c r="P2361" t="s">
        <v>8335</v>
      </c>
      <c r="Q2361">
        <f t="shared" si="144"/>
        <v>35</v>
      </c>
      <c r="R2361">
        <f t="shared" si="145"/>
        <v>56.84</v>
      </c>
      <c r="S2361" s="15">
        <f t="shared" si="146"/>
        <v>42649.623460648145</v>
      </c>
      <c r="T2361" s="15">
        <f t="shared" si="147"/>
        <v>42693.041666666672</v>
      </c>
    </row>
    <row r="2362" spans="1:20" ht="60" hidden="1" x14ac:dyDescent="0.2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11" t="s">
        <v>8314</v>
      </c>
      <c r="P2362" t="s">
        <v>8315</v>
      </c>
      <c r="Q2362">
        <f t="shared" si="144"/>
        <v>35</v>
      </c>
      <c r="R2362">
        <f t="shared" si="145"/>
        <v>84.28</v>
      </c>
      <c r="S2362" s="15">
        <f t="shared" si="146"/>
        <v>41747.86986111111</v>
      </c>
      <c r="T2362" s="15">
        <f t="shared" si="147"/>
        <v>41779.290972222225</v>
      </c>
    </row>
    <row r="2363" spans="1:20" ht="60" hidden="1" x14ac:dyDescent="0.2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1" t="s">
        <v>8314</v>
      </c>
      <c r="P2363" t="s">
        <v>8315</v>
      </c>
      <c r="Q2363">
        <f t="shared" si="144"/>
        <v>35</v>
      </c>
      <c r="R2363">
        <f t="shared" si="145"/>
        <v>17.5</v>
      </c>
      <c r="S2363" s="15">
        <f t="shared" si="146"/>
        <v>42019.683761574073</v>
      </c>
      <c r="T2363" s="15">
        <f t="shared" si="147"/>
        <v>42049.477083333331</v>
      </c>
    </row>
    <row r="2364" spans="1:20" ht="30" hidden="1" x14ac:dyDescent="0.2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11" t="s">
        <v>8307</v>
      </c>
      <c r="P2364" t="s">
        <v>8354</v>
      </c>
      <c r="Q2364">
        <f t="shared" si="144"/>
        <v>34</v>
      </c>
      <c r="R2364">
        <f t="shared" si="145"/>
        <v>121.43</v>
      </c>
      <c r="S2364" s="15">
        <f t="shared" si="146"/>
        <v>41948.00209490741</v>
      </c>
      <c r="T2364" s="15">
        <f t="shared" si="147"/>
        <v>41978.00209490741</v>
      </c>
    </row>
    <row r="2365" spans="1:20" ht="60" hidden="1" x14ac:dyDescent="0.2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11" t="s">
        <v>8307</v>
      </c>
      <c r="P2365" t="s">
        <v>8313</v>
      </c>
      <c r="Q2365">
        <f t="shared" si="144"/>
        <v>34</v>
      </c>
      <c r="R2365">
        <f t="shared" si="145"/>
        <v>99.97</v>
      </c>
      <c r="S2365" s="15">
        <f t="shared" si="146"/>
        <v>42678.459120370375</v>
      </c>
      <c r="T2365" s="15">
        <f t="shared" si="147"/>
        <v>42718.500787037032</v>
      </c>
    </row>
    <row r="2366" spans="1:20" ht="60" hidden="1" x14ac:dyDescent="0.2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11" t="s">
        <v>8307</v>
      </c>
      <c r="P2366" t="s">
        <v>8313</v>
      </c>
      <c r="Q2366">
        <f t="shared" si="144"/>
        <v>34</v>
      </c>
      <c r="R2366">
        <f t="shared" si="145"/>
        <v>75.75</v>
      </c>
      <c r="S2366" s="15">
        <f t="shared" si="146"/>
        <v>42391.942094907412</v>
      </c>
      <c r="T2366" s="15">
        <f t="shared" si="147"/>
        <v>42421.942094907412</v>
      </c>
    </row>
    <row r="2367" spans="1:20" ht="45" hidden="1" x14ac:dyDescent="0.2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11" t="s">
        <v>8322</v>
      </c>
      <c r="P2367" t="s">
        <v>8350</v>
      </c>
      <c r="Q2367">
        <f t="shared" si="144"/>
        <v>34</v>
      </c>
      <c r="R2367">
        <f t="shared" si="145"/>
        <v>28.33</v>
      </c>
      <c r="S2367" s="15">
        <f t="shared" si="146"/>
        <v>42281.136099537034</v>
      </c>
      <c r="T2367" s="15">
        <f t="shared" si="147"/>
        <v>42311.177766203706</v>
      </c>
    </row>
    <row r="2368" spans="1:20" ht="30" hidden="1" x14ac:dyDescent="0.2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11" t="s">
        <v>8311</v>
      </c>
      <c r="P2368" t="s">
        <v>8336</v>
      </c>
      <c r="Q2368">
        <f t="shared" si="144"/>
        <v>34</v>
      </c>
      <c r="R2368">
        <f t="shared" si="145"/>
        <v>137.25</v>
      </c>
      <c r="S2368" s="15">
        <f t="shared" si="146"/>
        <v>41788.919722222221</v>
      </c>
      <c r="T2368" s="15">
        <f t="shared" si="147"/>
        <v>41817.919722222221</v>
      </c>
    </row>
    <row r="2369" spans="1:20" ht="60" x14ac:dyDescent="0.2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11" t="s">
        <v>8307</v>
      </c>
      <c r="P2369" t="s">
        <v>8316</v>
      </c>
      <c r="Q2369">
        <f t="shared" si="144"/>
        <v>34</v>
      </c>
      <c r="R2369">
        <f t="shared" si="145"/>
        <v>223.58</v>
      </c>
      <c r="S2369" s="15">
        <f t="shared" si="146"/>
        <v>42689.582349537035</v>
      </c>
      <c r="T2369" s="15">
        <f t="shared" si="147"/>
        <v>42725.332638888889</v>
      </c>
    </row>
    <row r="2370" spans="1:20" ht="60" hidden="1" x14ac:dyDescent="0.2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11" t="s">
        <v>8314</v>
      </c>
      <c r="P2370" t="s">
        <v>8327</v>
      </c>
      <c r="Q2370">
        <f t="shared" ref="Q2370:Q2433" si="148">ROUND(E2370/D2370*100,0)</f>
        <v>34</v>
      </c>
      <c r="R2370">
        <f t="shared" ref="R2370:R2433" si="149">IFERROR(ROUND(E2370/L2370,2),0)</f>
        <v>132.35</v>
      </c>
      <c r="S2370" s="15">
        <f t="shared" si="146"/>
        <v>42800.801817129628</v>
      </c>
      <c r="T2370" s="15">
        <f t="shared" si="147"/>
        <v>42830.760150462964</v>
      </c>
    </row>
    <row r="2371" spans="1:20" ht="60" hidden="1" x14ac:dyDescent="0.2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11" t="s">
        <v>8314</v>
      </c>
      <c r="P2371" t="s">
        <v>8315</v>
      </c>
      <c r="Q2371">
        <f t="shared" si="148"/>
        <v>34</v>
      </c>
      <c r="R2371">
        <f t="shared" si="149"/>
        <v>63</v>
      </c>
      <c r="S2371" s="15">
        <f t="shared" ref="S2371:S2434" si="150">(((J2371/60)/60)/24)+DATE(1970,1,1)</f>
        <v>42461.596273148149</v>
      </c>
      <c r="T2371" s="15">
        <f t="shared" ref="T2371:T2434" si="151">(((I2371/60)/60)/24)+DATE(1970,1,1)</f>
        <v>42491.596273148149</v>
      </c>
    </row>
    <row r="2372" spans="1:20" ht="45" hidden="1" x14ac:dyDescent="0.2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11" t="s">
        <v>8314</v>
      </c>
      <c r="P2372" t="s">
        <v>8315</v>
      </c>
      <c r="Q2372">
        <f t="shared" si="148"/>
        <v>34</v>
      </c>
      <c r="R2372">
        <f t="shared" si="149"/>
        <v>35.5</v>
      </c>
      <c r="S2372" s="15">
        <f t="shared" si="150"/>
        <v>42172.439571759256</v>
      </c>
      <c r="T2372" s="15">
        <f t="shared" si="151"/>
        <v>42202.439571759256</v>
      </c>
    </row>
    <row r="2373" spans="1:20" ht="45" hidden="1" x14ac:dyDescent="0.2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11" t="s">
        <v>8314</v>
      </c>
      <c r="P2373" t="s">
        <v>8315</v>
      </c>
      <c r="Q2373">
        <f t="shared" si="148"/>
        <v>34</v>
      </c>
      <c r="R2373">
        <f t="shared" si="149"/>
        <v>33.08</v>
      </c>
      <c r="S2373" s="15">
        <f t="shared" si="150"/>
        <v>42022.661527777775</v>
      </c>
      <c r="T2373" s="15">
        <f t="shared" si="151"/>
        <v>42063.5</v>
      </c>
    </row>
    <row r="2374" spans="1:20" ht="45" hidden="1" x14ac:dyDescent="0.2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11" t="s">
        <v>8317</v>
      </c>
      <c r="P2374" t="s">
        <v>8346</v>
      </c>
      <c r="Q2374">
        <f t="shared" si="148"/>
        <v>33</v>
      </c>
      <c r="R2374">
        <f t="shared" si="149"/>
        <v>30.85</v>
      </c>
      <c r="S2374" s="15">
        <f t="shared" si="150"/>
        <v>42067.991238425922</v>
      </c>
      <c r="T2374" s="15">
        <f t="shared" si="151"/>
        <v>42107.791666666672</v>
      </c>
    </row>
    <row r="2375" spans="1:20" ht="45" hidden="1" x14ac:dyDescent="0.2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11" t="s">
        <v>8317</v>
      </c>
      <c r="P2375" t="s">
        <v>8344</v>
      </c>
      <c r="Q2375">
        <f t="shared" si="148"/>
        <v>33</v>
      </c>
      <c r="R2375">
        <f t="shared" si="149"/>
        <v>88.8</v>
      </c>
      <c r="S2375" s="15">
        <f t="shared" si="150"/>
        <v>41904.407812500001</v>
      </c>
      <c r="T2375" s="15">
        <f t="shared" si="151"/>
        <v>41964.449479166666</v>
      </c>
    </row>
    <row r="2376" spans="1:20" ht="60" hidden="1" x14ac:dyDescent="0.2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11" t="s">
        <v>8311</v>
      </c>
      <c r="P2376" t="s">
        <v>8336</v>
      </c>
      <c r="Q2376">
        <f t="shared" si="148"/>
        <v>33</v>
      </c>
      <c r="R2376">
        <f t="shared" si="149"/>
        <v>264.26</v>
      </c>
      <c r="S2376" s="15">
        <f t="shared" si="150"/>
        <v>42795.701481481476</v>
      </c>
      <c r="T2376" s="15">
        <f t="shared" si="151"/>
        <v>42828.041666666672</v>
      </c>
    </row>
    <row r="2377" spans="1:20" ht="60" hidden="1" x14ac:dyDescent="0.2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11" t="s">
        <v>8307</v>
      </c>
      <c r="P2377" t="s">
        <v>8334</v>
      </c>
      <c r="Q2377">
        <f t="shared" si="148"/>
        <v>33</v>
      </c>
      <c r="R2377">
        <f t="shared" si="149"/>
        <v>70.62</v>
      </c>
      <c r="S2377" s="15">
        <f t="shared" si="150"/>
        <v>42344.884143518517</v>
      </c>
      <c r="T2377" s="15">
        <f t="shared" si="151"/>
        <v>42366.25</v>
      </c>
    </row>
    <row r="2378" spans="1:20" ht="30" hidden="1" x14ac:dyDescent="0.2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11" t="s">
        <v>8314</v>
      </c>
      <c r="P2378" t="s">
        <v>8315</v>
      </c>
      <c r="Q2378">
        <f t="shared" si="148"/>
        <v>33</v>
      </c>
      <c r="R2378">
        <f t="shared" si="149"/>
        <v>26</v>
      </c>
      <c r="S2378" s="15">
        <f t="shared" si="150"/>
        <v>42047.07640046296</v>
      </c>
      <c r="T2378" s="15">
        <f t="shared" si="151"/>
        <v>42077.034733796296</v>
      </c>
    </row>
    <row r="2379" spans="1:20" ht="30" hidden="1" x14ac:dyDescent="0.2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11" t="s">
        <v>8314</v>
      </c>
      <c r="P2379" t="s">
        <v>8315</v>
      </c>
      <c r="Q2379">
        <f t="shared" si="148"/>
        <v>33</v>
      </c>
      <c r="R2379">
        <f t="shared" si="149"/>
        <v>37.14</v>
      </c>
      <c r="S2379" s="15">
        <f t="shared" si="150"/>
        <v>42056.1324537037</v>
      </c>
      <c r="T2379" s="15">
        <f t="shared" si="151"/>
        <v>42086.207638888889</v>
      </c>
    </row>
    <row r="2380" spans="1:20" ht="60" hidden="1" x14ac:dyDescent="0.2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11" t="s">
        <v>8314</v>
      </c>
      <c r="P2380" t="s">
        <v>8315</v>
      </c>
      <c r="Q2380">
        <f t="shared" si="148"/>
        <v>33</v>
      </c>
      <c r="R2380">
        <f t="shared" si="149"/>
        <v>50.88</v>
      </c>
      <c r="S2380" s="15">
        <f t="shared" si="150"/>
        <v>42193.482291666667</v>
      </c>
      <c r="T2380" s="15">
        <f t="shared" si="151"/>
        <v>42233.666666666672</v>
      </c>
    </row>
    <row r="2381" spans="1:20" ht="60" x14ac:dyDescent="0.2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1" t="s">
        <v>8307</v>
      </c>
      <c r="P2381" t="s">
        <v>8313</v>
      </c>
      <c r="Q2381">
        <f t="shared" si="148"/>
        <v>32</v>
      </c>
      <c r="R2381">
        <f t="shared" si="149"/>
        <v>800.7</v>
      </c>
      <c r="S2381" s="15">
        <f t="shared" si="150"/>
        <v>42669.802303240736</v>
      </c>
      <c r="T2381" s="15">
        <f t="shared" si="151"/>
        <v>42704.843969907408</v>
      </c>
    </row>
    <row r="2382" spans="1:20" ht="60" hidden="1" x14ac:dyDescent="0.2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1" t="s">
        <v>8320</v>
      </c>
      <c r="P2382" t="s">
        <v>8355</v>
      </c>
      <c r="Q2382">
        <f t="shared" si="148"/>
        <v>32</v>
      </c>
      <c r="R2382">
        <f t="shared" si="149"/>
        <v>115.55</v>
      </c>
      <c r="S2382" s="15">
        <f t="shared" si="150"/>
        <v>42304.210833333331</v>
      </c>
      <c r="T2382" s="15">
        <f t="shared" si="151"/>
        <v>42334.252500000002</v>
      </c>
    </row>
    <row r="2383" spans="1:20" ht="45" hidden="1" x14ac:dyDescent="0.2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1" t="s">
        <v>8314</v>
      </c>
      <c r="P2383" t="s">
        <v>8315</v>
      </c>
      <c r="Q2383">
        <f t="shared" si="148"/>
        <v>32</v>
      </c>
      <c r="R2383">
        <f t="shared" si="149"/>
        <v>60.67</v>
      </c>
      <c r="S2383" s="15">
        <f t="shared" si="150"/>
        <v>42103.016585648147</v>
      </c>
      <c r="T2383" s="15">
        <f t="shared" si="151"/>
        <v>42163.016585648147</v>
      </c>
    </row>
    <row r="2384" spans="1:20" ht="60" hidden="1" x14ac:dyDescent="0.2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11" t="s">
        <v>8314</v>
      </c>
      <c r="P2384" t="s">
        <v>8315</v>
      </c>
      <c r="Q2384">
        <f t="shared" si="148"/>
        <v>32</v>
      </c>
      <c r="R2384">
        <f t="shared" si="149"/>
        <v>26.67</v>
      </c>
      <c r="S2384" s="15">
        <f t="shared" si="150"/>
        <v>42257.590833333335</v>
      </c>
      <c r="T2384" s="15">
        <f t="shared" si="151"/>
        <v>42271.590833333335</v>
      </c>
    </row>
    <row r="2385" spans="1:20" ht="60" hidden="1" x14ac:dyDescent="0.2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11" t="s">
        <v>8314</v>
      </c>
      <c r="P2385" t="s">
        <v>8315</v>
      </c>
      <c r="Q2385">
        <f t="shared" si="148"/>
        <v>32</v>
      </c>
      <c r="R2385">
        <f t="shared" si="149"/>
        <v>40.06</v>
      </c>
      <c r="S2385" s="15">
        <f t="shared" si="150"/>
        <v>41816.950370370374</v>
      </c>
      <c r="T2385" s="15">
        <f t="shared" si="151"/>
        <v>41853.583333333336</v>
      </c>
    </row>
    <row r="2386" spans="1:20" ht="60" hidden="1" x14ac:dyDescent="0.2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1" t="s">
        <v>8314</v>
      </c>
      <c r="P2386" t="s">
        <v>8315</v>
      </c>
      <c r="Q2386">
        <f t="shared" si="148"/>
        <v>32</v>
      </c>
      <c r="R2386">
        <f t="shared" si="149"/>
        <v>29.09</v>
      </c>
      <c r="S2386" s="15">
        <f t="shared" si="150"/>
        <v>42493.546851851846</v>
      </c>
      <c r="T2386" s="15">
        <f t="shared" si="151"/>
        <v>42523.546851851846</v>
      </c>
    </row>
    <row r="2387" spans="1:20" ht="60" hidden="1" x14ac:dyDescent="0.2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11" t="s">
        <v>8314</v>
      </c>
      <c r="P2387" t="s">
        <v>8315</v>
      </c>
      <c r="Q2387">
        <f t="shared" si="148"/>
        <v>32</v>
      </c>
      <c r="R2387">
        <f t="shared" si="149"/>
        <v>33.74</v>
      </c>
      <c r="S2387" s="15">
        <f t="shared" si="150"/>
        <v>42399.707407407404</v>
      </c>
      <c r="T2387" s="15">
        <f t="shared" si="151"/>
        <v>42420.878472222219</v>
      </c>
    </row>
    <row r="2388" spans="1:20" ht="60" hidden="1" x14ac:dyDescent="0.2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11" t="s">
        <v>8307</v>
      </c>
      <c r="P2388" t="s">
        <v>8313</v>
      </c>
      <c r="Q2388">
        <f t="shared" si="148"/>
        <v>31</v>
      </c>
      <c r="R2388">
        <f t="shared" si="149"/>
        <v>124.92</v>
      </c>
      <c r="S2388" s="15">
        <f t="shared" si="150"/>
        <v>42668.726701388892</v>
      </c>
      <c r="T2388" s="15">
        <f t="shared" si="151"/>
        <v>42698.768368055549</v>
      </c>
    </row>
    <row r="2389" spans="1:20" ht="60" hidden="1" x14ac:dyDescent="0.2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11" t="s">
        <v>8311</v>
      </c>
      <c r="P2389" t="s">
        <v>8343</v>
      </c>
      <c r="Q2389">
        <f t="shared" si="148"/>
        <v>31</v>
      </c>
      <c r="R2389">
        <f t="shared" si="149"/>
        <v>21.47</v>
      </c>
      <c r="S2389" s="15">
        <f t="shared" si="150"/>
        <v>41037.829918981479</v>
      </c>
      <c r="T2389" s="15">
        <f t="shared" si="151"/>
        <v>41058.829918981479</v>
      </c>
    </row>
    <row r="2390" spans="1:20" ht="60" hidden="1" x14ac:dyDescent="0.2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11" t="s">
        <v>8311</v>
      </c>
      <c r="P2390" t="s">
        <v>8343</v>
      </c>
      <c r="Q2390">
        <f t="shared" si="148"/>
        <v>31</v>
      </c>
      <c r="R2390">
        <f t="shared" si="149"/>
        <v>231.75</v>
      </c>
      <c r="S2390" s="15">
        <f t="shared" si="150"/>
        <v>40847.171018518515</v>
      </c>
      <c r="T2390" s="15">
        <f t="shared" si="151"/>
        <v>40889.212685185186</v>
      </c>
    </row>
    <row r="2391" spans="1:20" ht="30" x14ac:dyDescent="0.2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11" t="s">
        <v>8307</v>
      </c>
      <c r="P2391" t="s">
        <v>8313</v>
      </c>
      <c r="Q2391">
        <f t="shared" si="148"/>
        <v>31</v>
      </c>
      <c r="R2391">
        <f t="shared" si="149"/>
        <v>191.25</v>
      </c>
      <c r="S2391" s="15">
        <f t="shared" si="150"/>
        <v>41955.002488425926</v>
      </c>
      <c r="T2391" s="15">
        <f t="shared" si="151"/>
        <v>42005.002488425926</v>
      </c>
    </row>
    <row r="2392" spans="1:20" ht="60" x14ac:dyDescent="0.2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11" t="s">
        <v>8307</v>
      </c>
      <c r="P2392" t="s">
        <v>8313</v>
      </c>
      <c r="Q2392">
        <f t="shared" si="148"/>
        <v>31</v>
      </c>
      <c r="R2392">
        <f t="shared" si="149"/>
        <v>102.02</v>
      </c>
      <c r="S2392" s="15">
        <f t="shared" si="150"/>
        <v>42402.709652777776</v>
      </c>
      <c r="T2392" s="15">
        <f t="shared" si="151"/>
        <v>42432.709652777776</v>
      </c>
    </row>
    <row r="2393" spans="1:20" ht="45" hidden="1" x14ac:dyDescent="0.2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11" t="s">
        <v>8320</v>
      </c>
      <c r="P2393" t="s">
        <v>8342</v>
      </c>
      <c r="Q2393">
        <f t="shared" si="148"/>
        <v>31</v>
      </c>
      <c r="R2393">
        <f t="shared" si="149"/>
        <v>47.11</v>
      </c>
      <c r="S2393" s="15">
        <f t="shared" si="150"/>
        <v>41520.561041666668</v>
      </c>
      <c r="T2393" s="15">
        <f t="shared" si="151"/>
        <v>41549.561041666668</v>
      </c>
    </row>
    <row r="2394" spans="1:20" ht="60" hidden="1" x14ac:dyDescent="0.2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11" t="s">
        <v>8311</v>
      </c>
      <c r="P2394" t="s">
        <v>8336</v>
      </c>
      <c r="Q2394">
        <f t="shared" si="148"/>
        <v>31</v>
      </c>
      <c r="R2394">
        <f t="shared" si="149"/>
        <v>80.13</v>
      </c>
      <c r="S2394" s="15">
        <f t="shared" si="150"/>
        <v>42802.046817129631</v>
      </c>
      <c r="T2394" s="15">
        <f t="shared" si="151"/>
        <v>42835.84375</v>
      </c>
    </row>
    <row r="2395" spans="1:20" ht="45" hidden="1" x14ac:dyDescent="0.2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11" t="s">
        <v>8322</v>
      </c>
      <c r="P2395" t="s">
        <v>8323</v>
      </c>
      <c r="Q2395">
        <f t="shared" si="148"/>
        <v>31</v>
      </c>
      <c r="R2395">
        <f t="shared" si="149"/>
        <v>71.87</v>
      </c>
      <c r="S2395" s="15">
        <f t="shared" si="150"/>
        <v>42018.071550925932</v>
      </c>
      <c r="T2395" s="15">
        <f t="shared" si="151"/>
        <v>42049.071550925932</v>
      </c>
    </row>
    <row r="2396" spans="1:20" ht="60" hidden="1" x14ac:dyDescent="0.2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11" t="s">
        <v>8314</v>
      </c>
      <c r="P2396" t="s">
        <v>8335</v>
      </c>
      <c r="Q2396">
        <f t="shared" si="148"/>
        <v>31</v>
      </c>
      <c r="R2396">
        <f t="shared" si="149"/>
        <v>66.14</v>
      </c>
      <c r="S2396" s="15">
        <f t="shared" si="150"/>
        <v>41975.700636574074</v>
      </c>
      <c r="T2396" s="15">
        <f t="shared" si="151"/>
        <v>42005.700636574074</v>
      </c>
    </row>
    <row r="2397" spans="1:20" ht="45" hidden="1" x14ac:dyDescent="0.2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11" t="s">
        <v>8314</v>
      </c>
      <c r="P2397" t="s">
        <v>8315</v>
      </c>
      <c r="Q2397">
        <f t="shared" si="148"/>
        <v>31</v>
      </c>
      <c r="R2397">
        <f t="shared" si="149"/>
        <v>1250</v>
      </c>
      <c r="S2397" s="15">
        <f t="shared" si="150"/>
        <v>42144.231527777782</v>
      </c>
      <c r="T2397" s="15">
        <f t="shared" si="151"/>
        <v>42203.125</v>
      </c>
    </row>
    <row r="2398" spans="1:20" ht="60" hidden="1" x14ac:dyDescent="0.2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11" t="s">
        <v>8317</v>
      </c>
      <c r="P2398" t="s">
        <v>8346</v>
      </c>
      <c r="Q2398">
        <f t="shared" si="148"/>
        <v>30</v>
      </c>
      <c r="R2398">
        <f t="shared" si="149"/>
        <v>93.25</v>
      </c>
      <c r="S2398" s="15">
        <f t="shared" si="150"/>
        <v>41973.847962962958</v>
      </c>
      <c r="T2398" s="15">
        <f t="shared" si="151"/>
        <v>42033.847962962958</v>
      </c>
    </row>
    <row r="2399" spans="1:20" ht="60" hidden="1" x14ac:dyDescent="0.2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11" t="s">
        <v>8311</v>
      </c>
      <c r="P2399" t="s">
        <v>8343</v>
      </c>
      <c r="Q2399">
        <f t="shared" si="148"/>
        <v>30</v>
      </c>
      <c r="R2399">
        <f t="shared" si="149"/>
        <v>50.67</v>
      </c>
      <c r="S2399" s="15">
        <f t="shared" si="150"/>
        <v>41733.737083333333</v>
      </c>
      <c r="T2399" s="15">
        <f t="shared" si="151"/>
        <v>41763.25</v>
      </c>
    </row>
    <row r="2400" spans="1:20" ht="60" hidden="1" x14ac:dyDescent="0.2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11" t="s">
        <v>8307</v>
      </c>
      <c r="P2400" t="s">
        <v>8313</v>
      </c>
      <c r="Q2400">
        <f t="shared" si="148"/>
        <v>30</v>
      </c>
      <c r="R2400">
        <f t="shared" si="149"/>
        <v>171.79</v>
      </c>
      <c r="S2400" s="15">
        <f t="shared" si="150"/>
        <v>42574.667650462965</v>
      </c>
      <c r="T2400" s="15">
        <f t="shared" si="151"/>
        <v>42605.870833333334</v>
      </c>
    </row>
    <row r="2401" spans="1:20" ht="60" x14ac:dyDescent="0.2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11" t="s">
        <v>8307</v>
      </c>
      <c r="P2401" t="s">
        <v>8313</v>
      </c>
      <c r="Q2401">
        <f t="shared" si="148"/>
        <v>30</v>
      </c>
      <c r="R2401">
        <f t="shared" si="149"/>
        <v>134.55000000000001</v>
      </c>
      <c r="S2401" s="15">
        <f t="shared" si="150"/>
        <v>42325.684189814812</v>
      </c>
      <c r="T2401" s="15">
        <f t="shared" si="151"/>
        <v>42355.249305555553</v>
      </c>
    </row>
    <row r="2402" spans="1:20" ht="60" hidden="1" x14ac:dyDescent="0.2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11" t="s">
        <v>8309</v>
      </c>
      <c r="P2402" t="s">
        <v>8345</v>
      </c>
      <c r="Q2402">
        <f t="shared" si="148"/>
        <v>30</v>
      </c>
      <c r="R2402">
        <f t="shared" si="149"/>
        <v>51.29</v>
      </c>
      <c r="S2402" s="15">
        <f t="shared" si="150"/>
        <v>41575.237430555557</v>
      </c>
      <c r="T2402" s="15">
        <f t="shared" si="151"/>
        <v>41605.279097222221</v>
      </c>
    </row>
    <row r="2403" spans="1:20" ht="60" hidden="1" x14ac:dyDescent="0.2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11" t="s">
        <v>8314</v>
      </c>
      <c r="P2403" t="s">
        <v>8327</v>
      </c>
      <c r="Q2403">
        <f t="shared" si="148"/>
        <v>30</v>
      </c>
      <c r="R2403">
        <f t="shared" si="149"/>
        <v>237</v>
      </c>
      <c r="S2403" s="15">
        <f t="shared" si="150"/>
        <v>42006.908692129626</v>
      </c>
      <c r="T2403" s="15">
        <f t="shared" si="151"/>
        <v>42038.083333333328</v>
      </c>
    </row>
    <row r="2404" spans="1:20" ht="60" hidden="1" x14ac:dyDescent="0.2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11" t="s">
        <v>8314</v>
      </c>
      <c r="P2404" t="s">
        <v>8335</v>
      </c>
      <c r="Q2404">
        <f t="shared" si="148"/>
        <v>30</v>
      </c>
      <c r="R2404">
        <f t="shared" si="149"/>
        <v>50.56</v>
      </c>
      <c r="S2404" s="15">
        <f t="shared" si="150"/>
        <v>42090.909016203703</v>
      </c>
      <c r="T2404" s="15">
        <f t="shared" si="151"/>
        <v>42097.909016203703</v>
      </c>
    </row>
    <row r="2405" spans="1:20" ht="60" hidden="1" x14ac:dyDescent="0.2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1" t="s">
        <v>8307</v>
      </c>
      <c r="P2405" t="s">
        <v>8313</v>
      </c>
      <c r="Q2405">
        <f t="shared" si="148"/>
        <v>29</v>
      </c>
      <c r="R2405">
        <f t="shared" si="149"/>
        <v>85</v>
      </c>
      <c r="S2405" s="15">
        <f t="shared" si="150"/>
        <v>42506.709722222222</v>
      </c>
      <c r="T2405" s="15">
        <f t="shared" si="151"/>
        <v>42540.340277777781</v>
      </c>
    </row>
    <row r="2406" spans="1:20" ht="45" hidden="1" x14ac:dyDescent="0.2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11" t="s">
        <v>8309</v>
      </c>
      <c r="P2406" t="s">
        <v>8345</v>
      </c>
      <c r="Q2406">
        <f t="shared" si="148"/>
        <v>29</v>
      </c>
      <c r="R2406">
        <f t="shared" si="149"/>
        <v>43.98</v>
      </c>
      <c r="S2406" s="15">
        <f t="shared" si="150"/>
        <v>42353.16679398148</v>
      </c>
      <c r="T2406" s="15">
        <f t="shared" si="151"/>
        <v>42383.16679398148</v>
      </c>
    </row>
    <row r="2407" spans="1:20" ht="45" x14ac:dyDescent="0.2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11" t="s">
        <v>8311</v>
      </c>
      <c r="P2407" t="s">
        <v>8349</v>
      </c>
      <c r="Q2407">
        <f t="shared" si="148"/>
        <v>29</v>
      </c>
      <c r="R2407">
        <f t="shared" si="149"/>
        <v>61.04</v>
      </c>
      <c r="S2407" s="15">
        <f t="shared" si="150"/>
        <v>40754.729259259257</v>
      </c>
      <c r="T2407" s="15">
        <f t="shared" si="151"/>
        <v>40814.729259259257</v>
      </c>
    </row>
    <row r="2408" spans="1:20" ht="60" hidden="1" x14ac:dyDescent="0.2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11" t="s">
        <v>8322</v>
      </c>
      <c r="P2408" t="s">
        <v>8350</v>
      </c>
      <c r="Q2408">
        <f t="shared" si="148"/>
        <v>29</v>
      </c>
      <c r="R2408">
        <f t="shared" si="149"/>
        <v>26.27</v>
      </c>
      <c r="S2408" s="15">
        <f t="shared" si="150"/>
        <v>41839.212951388887</v>
      </c>
      <c r="T2408" s="15">
        <f t="shared" si="151"/>
        <v>41899.212951388887</v>
      </c>
    </row>
    <row r="2409" spans="1:20" ht="60" hidden="1" x14ac:dyDescent="0.2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11" t="s">
        <v>8322</v>
      </c>
      <c r="P2409" t="s">
        <v>8340</v>
      </c>
      <c r="Q2409">
        <f t="shared" si="148"/>
        <v>29</v>
      </c>
      <c r="R2409">
        <f t="shared" si="149"/>
        <v>44.48</v>
      </c>
      <c r="S2409" s="15">
        <f t="shared" si="150"/>
        <v>42433.726168981477</v>
      </c>
      <c r="T2409" s="15">
        <f t="shared" si="151"/>
        <v>42463.68450231482</v>
      </c>
    </row>
    <row r="2410" spans="1:20" ht="30" hidden="1" x14ac:dyDescent="0.2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11" t="s">
        <v>8309</v>
      </c>
      <c r="P2410" t="s">
        <v>8345</v>
      </c>
      <c r="Q2410">
        <f t="shared" si="148"/>
        <v>29</v>
      </c>
      <c r="R2410">
        <f t="shared" si="149"/>
        <v>34.22</v>
      </c>
      <c r="S2410" s="15">
        <f t="shared" si="150"/>
        <v>42045.50535879629</v>
      </c>
      <c r="T2410" s="15">
        <f t="shared" si="151"/>
        <v>42075.463692129633</v>
      </c>
    </row>
    <row r="2411" spans="1:20" ht="45" x14ac:dyDescent="0.2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11" t="s">
        <v>8307</v>
      </c>
      <c r="P2411" t="s">
        <v>8354</v>
      </c>
      <c r="Q2411">
        <f t="shared" si="148"/>
        <v>29</v>
      </c>
      <c r="R2411">
        <f t="shared" si="149"/>
        <v>60</v>
      </c>
      <c r="S2411" s="15">
        <f t="shared" si="150"/>
        <v>41954.688310185185</v>
      </c>
      <c r="T2411" s="15">
        <f t="shared" si="151"/>
        <v>41984.688310185185</v>
      </c>
    </row>
    <row r="2412" spans="1:20" ht="45" hidden="1" x14ac:dyDescent="0.2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11" t="s">
        <v>8320</v>
      </c>
      <c r="P2412" t="s">
        <v>8348</v>
      </c>
      <c r="Q2412">
        <f t="shared" si="148"/>
        <v>29</v>
      </c>
      <c r="R2412">
        <f t="shared" si="149"/>
        <v>40.61</v>
      </c>
      <c r="S2412" s="15">
        <f t="shared" si="150"/>
        <v>41030.719756944447</v>
      </c>
      <c r="T2412" s="15">
        <f t="shared" si="151"/>
        <v>41044.719756944447</v>
      </c>
    </row>
    <row r="2413" spans="1:20" ht="60" hidden="1" x14ac:dyDescent="0.2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11" t="s">
        <v>8314</v>
      </c>
      <c r="P2413" t="s">
        <v>8315</v>
      </c>
      <c r="Q2413">
        <f t="shared" si="148"/>
        <v>29</v>
      </c>
      <c r="R2413">
        <f t="shared" si="149"/>
        <v>44.31</v>
      </c>
      <c r="S2413" s="15">
        <f t="shared" si="150"/>
        <v>41779.045937499999</v>
      </c>
      <c r="T2413" s="15">
        <f t="shared" si="151"/>
        <v>41820.727777777778</v>
      </c>
    </row>
    <row r="2414" spans="1:20" ht="60" hidden="1" x14ac:dyDescent="0.2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11" t="s">
        <v>8314</v>
      </c>
      <c r="P2414" t="s">
        <v>8315</v>
      </c>
      <c r="Q2414">
        <f t="shared" si="148"/>
        <v>29</v>
      </c>
      <c r="R2414">
        <f t="shared" si="149"/>
        <v>14.33</v>
      </c>
      <c r="S2414" s="15">
        <f t="shared" si="150"/>
        <v>42512.626747685179</v>
      </c>
      <c r="T2414" s="15">
        <f t="shared" si="151"/>
        <v>42572.626747685179</v>
      </c>
    </row>
    <row r="2415" spans="1:20" ht="45" x14ac:dyDescent="0.2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11" t="s">
        <v>8317</v>
      </c>
      <c r="P2415" t="s">
        <v>8337</v>
      </c>
      <c r="Q2415">
        <f t="shared" si="148"/>
        <v>28</v>
      </c>
      <c r="R2415">
        <f t="shared" si="149"/>
        <v>55.95</v>
      </c>
      <c r="S2415" s="15">
        <f t="shared" si="150"/>
        <v>42047.762407407412</v>
      </c>
      <c r="T2415" s="15">
        <f t="shared" si="151"/>
        <v>42107.72074074074</v>
      </c>
    </row>
    <row r="2416" spans="1:20" ht="60" hidden="1" x14ac:dyDescent="0.2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11" t="s">
        <v>8307</v>
      </c>
      <c r="P2416" t="s">
        <v>8313</v>
      </c>
      <c r="Q2416">
        <f t="shared" si="148"/>
        <v>28</v>
      </c>
      <c r="R2416">
        <f t="shared" si="149"/>
        <v>55.3</v>
      </c>
      <c r="S2416" s="15">
        <f t="shared" si="150"/>
        <v>41971.866574074069</v>
      </c>
      <c r="T2416" s="15">
        <f t="shared" si="151"/>
        <v>42016.866574074069</v>
      </c>
    </row>
    <row r="2417" spans="1:20" ht="45" hidden="1" x14ac:dyDescent="0.2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11" t="s">
        <v>8307</v>
      </c>
      <c r="P2417" t="s">
        <v>8313</v>
      </c>
      <c r="Q2417">
        <f t="shared" si="148"/>
        <v>28</v>
      </c>
      <c r="R2417">
        <f t="shared" si="149"/>
        <v>58.42</v>
      </c>
      <c r="S2417" s="15">
        <f t="shared" si="150"/>
        <v>42356.750706018516</v>
      </c>
      <c r="T2417" s="15">
        <f t="shared" si="151"/>
        <v>42386.750706018516</v>
      </c>
    </row>
    <row r="2418" spans="1:20" ht="60" hidden="1" x14ac:dyDescent="0.2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11" t="s">
        <v>8307</v>
      </c>
      <c r="P2418" t="s">
        <v>8313</v>
      </c>
      <c r="Q2418">
        <f t="shared" si="148"/>
        <v>28</v>
      </c>
      <c r="R2418">
        <f t="shared" si="149"/>
        <v>19.239999999999998</v>
      </c>
      <c r="S2418" s="15">
        <f t="shared" si="150"/>
        <v>42373.712418981479</v>
      </c>
      <c r="T2418" s="15">
        <f t="shared" si="151"/>
        <v>42411.712418981479</v>
      </c>
    </row>
    <row r="2419" spans="1:20" ht="45" hidden="1" x14ac:dyDescent="0.2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11" t="s">
        <v>8309</v>
      </c>
      <c r="P2419" t="s">
        <v>8345</v>
      </c>
      <c r="Q2419">
        <f t="shared" si="148"/>
        <v>28</v>
      </c>
      <c r="R2419">
        <f t="shared" si="149"/>
        <v>26.6</v>
      </c>
      <c r="S2419" s="15">
        <f t="shared" si="150"/>
        <v>41948.771168981482</v>
      </c>
      <c r="T2419" s="15">
        <f t="shared" si="151"/>
        <v>41978.771168981482</v>
      </c>
    </row>
    <row r="2420" spans="1:20" ht="30" hidden="1" x14ac:dyDescent="0.2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11" t="s">
        <v>8309</v>
      </c>
      <c r="P2420" t="s">
        <v>8345</v>
      </c>
      <c r="Q2420">
        <f t="shared" si="148"/>
        <v>28</v>
      </c>
      <c r="R2420">
        <f t="shared" si="149"/>
        <v>370.95</v>
      </c>
      <c r="S2420" s="15">
        <f t="shared" si="150"/>
        <v>42694.98128472222</v>
      </c>
      <c r="T2420" s="15">
        <f t="shared" si="151"/>
        <v>42727.332638888889</v>
      </c>
    </row>
    <row r="2421" spans="1:20" ht="60" hidden="1" x14ac:dyDescent="0.2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11" t="s">
        <v>8307</v>
      </c>
      <c r="P2421" t="s">
        <v>8334</v>
      </c>
      <c r="Q2421">
        <f t="shared" si="148"/>
        <v>28</v>
      </c>
      <c r="R2421">
        <f t="shared" si="149"/>
        <v>167.15</v>
      </c>
      <c r="S2421" s="15">
        <f t="shared" si="150"/>
        <v>41912.541655092595</v>
      </c>
      <c r="T2421" s="15">
        <f t="shared" si="151"/>
        <v>41941.947916666664</v>
      </c>
    </row>
    <row r="2422" spans="1:20" ht="45" hidden="1" x14ac:dyDescent="0.2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11" t="s">
        <v>8325</v>
      </c>
      <c r="P2422" t="s">
        <v>8353</v>
      </c>
      <c r="Q2422">
        <f t="shared" si="148"/>
        <v>28</v>
      </c>
      <c r="R2422">
        <f t="shared" si="149"/>
        <v>84.9</v>
      </c>
      <c r="S2422" s="15">
        <f t="shared" si="150"/>
        <v>41932.871990740743</v>
      </c>
      <c r="T2422" s="15">
        <f t="shared" si="151"/>
        <v>41965.249305555553</v>
      </c>
    </row>
    <row r="2423" spans="1:20" ht="45" hidden="1" x14ac:dyDescent="0.2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11" t="s">
        <v>8320</v>
      </c>
      <c r="P2423" t="s">
        <v>8348</v>
      </c>
      <c r="Q2423">
        <f t="shared" si="148"/>
        <v>28</v>
      </c>
      <c r="R2423">
        <f t="shared" si="149"/>
        <v>35</v>
      </c>
      <c r="S2423" s="15">
        <f t="shared" si="150"/>
        <v>41044.64811342593</v>
      </c>
      <c r="T2423" s="15">
        <f t="shared" si="151"/>
        <v>41076.131944444445</v>
      </c>
    </row>
    <row r="2424" spans="1:20" ht="60" hidden="1" x14ac:dyDescent="0.2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11" t="s">
        <v>8314</v>
      </c>
      <c r="P2424" t="s">
        <v>8315</v>
      </c>
      <c r="Q2424">
        <f t="shared" si="148"/>
        <v>28</v>
      </c>
      <c r="R2424">
        <f t="shared" si="149"/>
        <v>61</v>
      </c>
      <c r="S2424" s="15">
        <f t="shared" si="150"/>
        <v>42089.901574074072</v>
      </c>
      <c r="T2424" s="15">
        <f t="shared" si="151"/>
        <v>42149.901574074072</v>
      </c>
    </row>
    <row r="2425" spans="1:20" ht="45" hidden="1" x14ac:dyDescent="0.2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11" t="s">
        <v>8314</v>
      </c>
      <c r="P2425" t="s">
        <v>8315</v>
      </c>
      <c r="Q2425">
        <f t="shared" si="148"/>
        <v>28</v>
      </c>
      <c r="R2425">
        <f t="shared" si="149"/>
        <v>51</v>
      </c>
      <c r="S2425" s="15">
        <f t="shared" si="150"/>
        <v>41765.938657407409</v>
      </c>
      <c r="T2425" s="15">
        <f t="shared" si="151"/>
        <v>41795.938657407409</v>
      </c>
    </row>
    <row r="2426" spans="1:20" ht="30" hidden="1" x14ac:dyDescent="0.2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11" t="s">
        <v>8317</v>
      </c>
      <c r="P2426" t="s">
        <v>8344</v>
      </c>
      <c r="Q2426">
        <f t="shared" si="148"/>
        <v>27</v>
      </c>
      <c r="R2426">
        <f t="shared" si="149"/>
        <v>17.25</v>
      </c>
      <c r="S2426" s="15">
        <f t="shared" si="150"/>
        <v>41801.120069444441</v>
      </c>
      <c r="T2426" s="15">
        <f t="shared" si="151"/>
        <v>41817.120069444441</v>
      </c>
    </row>
    <row r="2427" spans="1:20" ht="60" hidden="1" x14ac:dyDescent="0.2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11" t="s">
        <v>8307</v>
      </c>
      <c r="P2427" t="s">
        <v>8354</v>
      </c>
      <c r="Q2427">
        <f t="shared" si="148"/>
        <v>27</v>
      </c>
      <c r="R2427">
        <f t="shared" si="149"/>
        <v>402.71</v>
      </c>
      <c r="S2427" s="15">
        <f t="shared" si="150"/>
        <v>42283.592465277776</v>
      </c>
      <c r="T2427" s="15">
        <f t="shared" si="151"/>
        <v>42323.634131944447</v>
      </c>
    </row>
    <row r="2428" spans="1:20" ht="60" hidden="1" x14ac:dyDescent="0.2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11" t="s">
        <v>8307</v>
      </c>
      <c r="P2428" t="s">
        <v>8313</v>
      </c>
      <c r="Q2428">
        <f t="shared" si="148"/>
        <v>27</v>
      </c>
      <c r="R2428">
        <f t="shared" si="149"/>
        <v>291.33</v>
      </c>
      <c r="S2428" s="15">
        <f t="shared" si="150"/>
        <v>41813.662962962961</v>
      </c>
      <c r="T2428" s="15">
        <f t="shared" si="151"/>
        <v>41843.662962962961</v>
      </c>
    </row>
    <row r="2429" spans="1:20" ht="60" hidden="1" x14ac:dyDescent="0.2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11" t="s">
        <v>8320</v>
      </c>
      <c r="P2429" t="s">
        <v>8355</v>
      </c>
      <c r="Q2429">
        <f t="shared" si="148"/>
        <v>27</v>
      </c>
      <c r="R2429">
        <f t="shared" si="149"/>
        <v>36.68</v>
      </c>
      <c r="S2429" s="15">
        <f t="shared" si="150"/>
        <v>41796.531701388885</v>
      </c>
      <c r="T2429" s="15">
        <f t="shared" si="151"/>
        <v>41833.207638888889</v>
      </c>
    </row>
    <row r="2430" spans="1:20" ht="60" hidden="1" x14ac:dyDescent="0.2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11" t="s">
        <v>8320</v>
      </c>
      <c r="P2430" t="s">
        <v>8348</v>
      </c>
      <c r="Q2430">
        <f t="shared" si="148"/>
        <v>27</v>
      </c>
      <c r="R2430">
        <f t="shared" si="149"/>
        <v>42.16</v>
      </c>
      <c r="S2430" s="15">
        <f t="shared" si="150"/>
        <v>41850.781377314815</v>
      </c>
      <c r="T2430" s="15">
        <f t="shared" si="151"/>
        <v>41880.781377314815</v>
      </c>
    </row>
    <row r="2431" spans="1:20" ht="45" hidden="1" x14ac:dyDescent="0.2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11" t="s">
        <v>8314</v>
      </c>
      <c r="P2431" t="s">
        <v>8315</v>
      </c>
      <c r="Q2431">
        <f t="shared" si="148"/>
        <v>27</v>
      </c>
      <c r="R2431">
        <f t="shared" si="149"/>
        <v>68.099999999999994</v>
      </c>
      <c r="S2431" s="15">
        <f t="shared" si="150"/>
        <v>42278.629710648151</v>
      </c>
      <c r="T2431" s="15">
        <f t="shared" si="151"/>
        <v>42306.629710648151</v>
      </c>
    </row>
    <row r="2432" spans="1:20" ht="60" hidden="1" x14ac:dyDescent="0.2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11" t="s">
        <v>8314</v>
      </c>
      <c r="P2432" t="s">
        <v>8315</v>
      </c>
      <c r="Q2432">
        <f t="shared" si="148"/>
        <v>27</v>
      </c>
      <c r="R2432">
        <f t="shared" si="149"/>
        <v>51.62</v>
      </c>
      <c r="S2432" s="15">
        <f t="shared" si="150"/>
        <v>42058.792476851857</v>
      </c>
      <c r="T2432" s="15">
        <f t="shared" si="151"/>
        <v>42088.750810185185</v>
      </c>
    </row>
    <row r="2433" spans="1:20" ht="45" hidden="1" x14ac:dyDescent="0.2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11" t="s">
        <v>8314</v>
      </c>
      <c r="P2433" t="s">
        <v>8327</v>
      </c>
      <c r="Q2433">
        <f t="shared" si="148"/>
        <v>27</v>
      </c>
      <c r="R2433">
        <f t="shared" si="149"/>
        <v>70.11</v>
      </c>
      <c r="S2433" s="15">
        <f t="shared" si="150"/>
        <v>41885.595138888886</v>
      </c>
      <c r="T2433" s="15">
        <f t="shared" si="151"/>
        <v>41916.595138888886</v>
      </c>
    </row>
    <row r="2434" spans="1:20" ht="45" hidden="1" x14ac:dyDescent="0.2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11" t="s">
        <v>8314</v>
      </c>
      <c r="P2434" t="s">
        <v>8315</v>
      </c>
      <c r="Q2434">
        <f t="shared" ref="Q2434:Q2497" si="152">ROUND(E2434/D2434*100,0)</f>
        <v>27</v>
      </c>
      <c r="R2434">
        <f t="shared" ref="R2434:R2497" si="153">IFERROR(ROUND(E2434/L2434,2),0)</f>
        <v>46.43</v>
      </c>
      <c r="S2434" s="15">
        <f t="shared" si="150"/>
        <v>41841.651597222226</v>
      </c>
      <c r="T2434" s="15">
        <f t="shared" si="151"/>
        <v>41881.229166666664</v>
      </c>
    </row>
    <row r="2435" spans="1:20" ht="60" hidden="1" x14ac:dyDescent="0.2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11" t="s">
        <v>8314</v>
      </c>
      <c r="P2435" t="s">
        <v>8315</v>
      </c>
      <c r="Q2435">
        <f t="shared" si="152"/>
        <v>27</v>
      </c>
      <c r="R2435">
        <f t="shared" si="153"/>
        <v>38.71</v>
      </c>
      <c r="S2435" s="15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60" hidden="1" x14ac:dyDescent="0.2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11" t="s">
        <v>8314</v>
      </c>
      <c r="P2436" t="s">
        <v>8315</v>
      </c>
      <c r="Q2436">
        <f t="shared" si="152"/>
        <v>27</v>
      </c>
      <c r="R2436">
        <f t="shared" si="153"/>
        <v>35</v>
      </c>
      <c r="S2436" s="15">
        <f t="shared" si="154"/>
        <v>42283.552951388891</v>
      </c>
      <c r="T2436" s="15">
        <f t="shared" si="155"/>
        <v>42313.594618055555</v>
      </c>
    </row>
    <row r="2437" spans="1:20" ht="45" hidden="1" x14ac:dyDescent="0.2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11" t="s">
        <v>8314</v>
      </c>
      <c r="P2437" t="s">
        <v>8315</v>
      </c>
      <c r="Q2437">
        <f t="shared" si="152"/>
        <v>27</v>
      </c>
      <c r="R2437">
        <f t="shared" si="153"/>
        <v>22.83</v>
      </c>
      <c r="S2437" s="15">
        <f t="shared" si="154"/>
        <v>42475.848067129627</v>
      </c>
      <c r="T2437" s="15">
        <f t="shared" si="155"/>
        <v>42505.848067129627</v>
      </c>
    </row>
    <row r="2438" spans="1:20" ht="45" hidden="1" x14ac:dyDescent="0.2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11" t="s">
        <v>8317</v>
      </c>
      <c r="P2438" t="s">
        <v>8346</v>
      </c>
      <c r="Q2438">
        <f t="shared" si="152"/>
        <v>26</v>
      </c>
      <c r="R2438">
        <f t="shared" si="153"/>
        <v>87.31</v>
      </c>
      <c r="S2438" s="15">
        <f t="shared" si="154"/>
        <v>41867.083368055559</v>
      </c>
      <c r="T2438" s="15">
        <f t="shared" si="155"/>
        <v>41897.083368055559</v>
      </c>
    </row>
    <row r="2439" spans="1:20" ht="75" hidden="1" x14ac:dyDescent="0.2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11" t="s">
        <v>8307</v>
      </c>
      <c r="P2439" t="s">
        <v>8313</v>
      </c>
      <c r="Q2439">
        <f t="shared" si="152"/>
        <v>26</v>
      </c>
      <c r="R2439">
        <f t="shared" si="153"/>
        <v>133.25</v>
      </c>
      <c r="S2439" s="15">
        <f t="shared" si="154"/>
        <v>42504.403877314813</v>
      </c>
      <c r="T2439" s="15">
        <f t="shared" si="155"/>
        <v>42549.403877314813</v>
      </c>
    </row>
    <row r="2440" spans="1:20" ht="60" hidden="1" x14ac:dyDescent="0.2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11" t="s">
        <v>8307</v>
      </c>
      <c r="P2440" t="s">
        <v>8313</v>
      </c>
      <c r="Q2440">
        <f t="shared" si="152"/>
        <v>26</v>
      </c>
      <c r="R2440">
        <f t="shared" si="153"/>
        <v>150.65</v>
      </c>
      <c r="S2440" s="15">
        <f t="shared" si="154"/>
        <v>41864.501516203702</v>
      </c>
      <c r="T2440" s="15">
        <f t="shared" si="155"/>
        <v>41899.501516203702</v>
      </c>
    </row>
    <row r="2441" spans="1:20" ht="60" hidden="1" x14ac:dyDescent="0.2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11" t="s">
        <v>8309</v>
      </c>
      <c r="P2441" t="s">
        <v>8345</v>
      </c>
      <c r="Q2441">
        <f t="shared" si="152"/>
        <v>26</v>
      </c>
      <c r="R2441">
        <f t="shared" si="153"/>
        <v>13</v>
      </c>
      <c r="S2441" s="15">
        <f t="shared" si="154"/>
        <v>41599.855682870373</v>
      </c>
      <c r="T2441" s="15">
        <f t="shared" si="155"/>
        <v>41629.855682870373</v>
      </c>
    </row>
    <row r="2442" spans="1:20" ht="60" x14ac:dyDescent="0.2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11" t="s">
        <v>8307</v>
      </c>
      <c r="P2442" t="s">
        <v>8313</v>
      </c>
      <c r="Q2442">
        <f t="shared" si="152"/>
        <v>26</v>
      </c>
      <c r="R2442">
        <f t="shared" si="153"/>
        <v>90.62</v>
      </c>
      <c r="S2442" s="15">
        <f t="shared" si="154"/>
        <v>42543.665601851855</v>
      </c>
      <c r="T2442" s="15">
        <f t="shared" si="155"/>
        <v>42572.729166666672</v>
      </c>
    </row>
    <row r="2443" spans="1:20" ht="60" hidden="1" x14ac:dyDescent="0.2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11" t="s">
        <v>8311</v>
      </c>
      <c r="P2443" t="s">
        <v>8336</v>
      </c>
      <c r="Q2443">
        <f t="shared" si="152"/>
        <v>26</v>
      </c>
      <c r="R2443">
        <f t="shared" si="153"/>
        <v>65.97</v>
      </c>
      <c r="S2443" s="15">
        <f t="shared" si="154"/>
        <v>42796.071643518517</v>
      </c>
      <c r="T2443" s="15">
        <f t="shared" si="155"/>
        <v>42826.166666666672</v>
      </c>
    </row>
    <row r="2444" spans="1:20" ht="60" hidden="1" x14ac:dyDescent="0.2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1" t="s">
        <v>8322</v>
      </c>
      <c r="P2444" t="s">
        <v>8323</v>
      </c>
      <c r="Q2444">
        <f t="shared" si="152"/>
        <v>26</v>
      </c>
      <c r="R2444">
        <f t="shared" si="153"/>
        <v>59.04</v>
      </c>
      <c r="S2444" s="15">
        <f t="shared" si="154"/>
        <v>42597.617418981477</v>
      </c>
      <c r="T2444" s="15">
        <f t="shared" si="155"/>
        <v>42628.617418981477</v>
      </c>
    </row>
    <row r="2445" spans="1:20" ht="60" hidden="1" x14ac:dyDescent="0.2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11" t="s">
        <v>8322</v>
      </c>
      <c r="P2445" t="s">
        <v>8351</v>
      </c>
      <c r="Q2445">
        <f t="shared" si="152"/>
        <v>26</v>
      </c>
      <c r="R2445">
        <f t="shared" si="153"/>
        <v>218.33</v>
      </c>
      <c r="S2445" s="15">
        <f t="shared" si="154"/>
        <v>41807.118495370371</v>
      </c>
      <c r="T2445" s="15">
        <f t="shared" si="155"/>
        <v>41852.118495370371</v>
      </c>
    </row>
    <row r="2446" spans="1:20" ht="45" hidden="1" x14ac:dyDescent="0.2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11" t="s">
        <v>8325</v>
      </c>
      <c r="P2446" t="s">
        <v>8353</v>
      </c>
      <c r="Q2446">
        <f t="shared" si="152"/>
        <v>26</v>
      </c>
      <c r="R2446">
        <f t="shared" si="153"/>
        <v>116.56</v>
      </c>
      <c r="S2446" s="15">
        <f t="shared" si="154"/>
        <v>42187.940081018518</v>
      </c>
      <c r="T2446" s="15">
        <f t="shared" si="155"/>
        <v>42218.916666666672</v>
      </c>
    </row>
    <row r="2447" spans="1:20" ht="60" hidden="1" x14ac:dyDescent="0.2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11" t="s">
        <v>8320</v>
      </c>
      <c r="P2447" t="s">
        <v>8348</v>
      </c>
      <c r="Q2447">
        <f t="shared" si="152"/>
        <v>26</v>
      </c>
      <c r="R2447">
        <f t="shared" si="153"/>
        <v>93.67</v>
      </c>
      <c r="S2447" s="15">
        <f t="shared" si="154"/>
        <v>41846.978078703702</v>
      </c>
      <c r="T2447" s="15">
        <f t="shared" si="155"/>
        <v>41876.978078703702</v>
      </c>
    </row>
    <row r="2448" spans="1:20" ht="45" hidden="1" x14ac:dyDescent="0.2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11" t="s">
        <v>8314</v>
      </c>
      <c r="P2448" t="s">
        <v>8315</v>
      </c>
      <c r="Q2448">
        <f t="shared" si="152"/>
        <v>26</v>
      </c>
      <c r="R2448">
        <f t="shared" si="153"/>
        <v>65.34</v>
      </c>
      <c r="S2448" s="15">
        <f t="shared" si="154"/>
        <v>42614.268796296295</v>
      </c>
      <c r="T2448" s="15">
        <f t="shared" si="155"/>
        <v>42645.375</v>
      </c>
    </row>
    <row r="2449" spans="1:20" ht="60" hidden="1" x14ac:dyDescent="0.2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11" t="s">
        <v>8317</v>
      </c>
      <c r="P2449" t="s">
        <v>8346</v>
      </c>
      <c r="Q2449">
        <f t="shared" si="152"/>
        <v>25</v>
      </c>
      <c r="R2449">
        <f t="shared" si="153"/>
        <v>91.82</v>
      </c>
      <c r="S2449" s="15">
        <f t="shared" si="154"/>
        <v>42249.064722222218</v>
      </c>
      <c r="T2449" s="15">
        <f t="shared" si="155"/>
        <v>42278.208333333328</v>
      </c>
    </row>
    <row r="2450" spans="1:20" ht="45" hidden="1" x14ac:dyDescent="0.2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11" t="s">
        <v>8317</v>
      </c>
      <c r="P2450" t="s">
        <v>8346</v>
      </c>
      <c r="Q2450">
        <f t="shared" si="152"/>
        <v>25</v>
      </c>
      <c r="R2450">
        <f t="shared" si="153"/>
        <v>50</v>
      </c>
      <c r="S2450" s="15">
        <f t="shared" si="154"/>
        <v>42297.110300925924</v>
      </c>
      <c r="T2450" s="15">
        <f t="shared" si="155"/>
        <v>42316.5</v>
      </c>
    </row>
    <row r="2451" spans="1:20" ht="45" hidden="1" x14ac:dyDescent="0.2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11" t="s">
        <v>8317</v>
      </c>
      <c r="P2451" t="s">
        <v>8344</v>
      </c>
      <c r="Q2451">
        <f t="shared" si="152"/>
        <v>25</v>
      </c>
      <c r="R2451">
        <f t="shared" si="153"/>
        <v>725.03</v>
      </c>
      <c r="S2451" s="15">
        <f t="shared" si="154"/>
        <v>42327.490752314814</v>
      </c>
      <c r="T2451" s="15">
        <f t="shared" si="155"/>
        <v>42367.490752314814</v>
      </c>
    </row>
    <row r="2452" spans="1:20" ht="45" hidden="1" x14ac:dyDescent="0.2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11" t="s">
        <v>8307</v>
      </c>
      <c r="P2452" t="s">
        <v>8313</v>
      </c>
      <c r="Q2452">
        <f t="shared" si="152"/>
        <v>25</v>
      </c>
      <c r="R2452">
        <f t="shared" si="153"/>
        <v>89.6</v>
      </c>
      <c r="S2452" s="15">
        <f t="shared" si="154"/>
        <v>42652.964907407411</v>
      </c>
      <c r="T2452" s="15">
        <f t="shared" si="155"/>
        <v>42686.208333333328</v>
      </c>
    </row>
    <row r="2453" spans="1:20" ht="60" hidden="1" x14ac:dyDescent="0.2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11" t="s">
        <v>8320</v>
      </c>
      <c r="P2453" t="s">
        <v>8342</v>
      </c>
      <c r="Q2453">
        <f t="shared" si="152"/>
        <v>25</v>
      </c>
      <c r="R2453">
        <f t="shared" si="153"/>
        <v>46.73</v>
      </c>
      <c r="S2453" s="15">
        <f t="shared" si="154"/>
        <v>41365.904594907406</v>
      </c>
      <c r="T2453" s="15">
        <f t="shared" si="155"/>
        <v>41395.904594907406</v>
      </c>
    </row>
    <row r="2454" spans="1:20" ht="45" hidden="1" x14ac:dyDescent="0.2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1" t="s">
        <v>8311</v>
      </c>
      <c r="P2454" t="s">
        <v>8336</v>
      </c>
      <c r="Q2454">
        <f t="shared" si="152"/>
        <v>25</v>
      </c>
      <c r="R2454">
        <f t="shared" si="153"/>
        <v>57.73</v>
      </c>
      <c r="S2454" s="15">
        <f t="shared" si="154"/>
        <v>42801.43104166667</v>
      </c>
      <c r="T2454" s="15">
        <f t="shared" si="155"/>
        <v>42831.389374999999</v>
      </c>
    </row>
    <row r="2455" spans="1:20" ht="60" hidden="1" x14ac:dyDescent="0.2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11" t="s">
        <v>8325</v>
      </c>
      <c r="P2455" t="s">
        <v>8353</v>
      </c>
      <c r="Q2455">
        <f t="shared" si="152"/>
        <v>25</v>
      </c>
      <c r="R2455">
        <f t="shared" si="153"/>
        <v>168.39</v>
      </c>
      <c r="S2455" s="15">
        <f t="shared" si="154"/>
        <v>42082.575555555552</v>
      </c>
      <c r="T2455" s="15">
        <f t="shared" si="155"/>
        <v>42105.25</v>
      </c>
    </row>
    <row r="2456" spans="1:20" ht="60" hidden="1" x14ac:dyDescent="0.2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11" t="s">
        <v>8314</v>
      </c>
      <c r="P2456" t="s">
        <v>8327</v>
      </c>
      <c r="Q2456">
        <f t="shared" si="152"/>
        <v>25</v>
      </c>
      <c r="R2456">
        <f t="shared" si="153"/>
        <v>58.18</v>
      </c>
      <c r="S2456" s="15">
        <f t="shared" si="154"/>
        <v>41844.125115740739</v>
      </c>
      <c r="T2456" s="15">
        <f t="shared" si="155"/>
        <v>41879.125115740739</v>
      </c>
    </row>
    <row r="2457" spans="1:20" ht="45" hidden="1" x14ac:dyDescent="0.2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11" t="s">
        <v>8314</v>
      </c>
      <c r="P2457" t="s">
        <v>8335</v>
      </c>
      <c r="Q2457">
        <f t="shared" si="152"/>
        <v>25</v>
      </c>
      <c r="R2457">
        <f t="shared" si="153"/>
        <v>41.67</v>
      </c>
      <c r="S2457" s="15">
        <f t="shared" si="154"/>
        <v>42242.988680555558</v>
      </c>
      <c r="T2457" s="15">
        <f t="shared" si="155"/>
        <v>42272.988680555558</v>
      </c>
    </row>
    <row r="2458" spans="1:20" ht="60" hidden="1" x14ac:dyDescent="0.2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11" t="s">
        <v>8311</v>
      </c>
      <c r="P2458" t="s">
        <v>8343</v>
      </c>
      <c r="Q2458">
        <f t="shared" si="152"/>
        <v>24</v>
      </c>
      <c r="R2458">
        <f t="shared" si="153"/>
        <v>109.18</v>
      </c>
      <c r="S2458" s="15">
        <f t="shared" si="154"/>
        <v>40088.105393518519</v>
      </c>
      <c r="T2458" s="15">
        <f t="shared" si="155"/>
        <v>40148.207638888889</v>
      </c>
    </row>
    <row r="2459" spans="1:20" ht="60" hidden="1" x14ac:dyDescent="0.2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11" t="s">
        <v>8311</v>
      </c>
      <c r="P2459" t="s">
        <v>8343</v>
      </c>
      <c r="Q2459">
        <f t="shared" si="152"/>
        <v>24</v>
      </c>
      <c r="R2459">
        <f t="shared" si="153"/>
        <v>34.76</v>
      </c>
      <c r="S2459" s="15">
        <f t="shared" si="154"/>
        <v>41368.583726851852</v>
      </c>
      <c r="T2459" s="15">
        <f t="shared" si="155"/>
        <v>41398.583726851852</v>
      </c>
    </row>
    <row r="2460" spans="1:20" ht="60" hidden="1" x14ac:dyDescent="0.2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11" t="s">
        <v>8322</v>
      </c>
      <c r="P2460" t="s">
        <v>8323</v>
      </c>
      <c r="Q2460">
        <f t="shared" si="152"/>
        <v>24</v>
      </c>
      <c r="R2460">
        <f t="shared" si="153"/>
        <v>51.23</v>
      </c>
      <c r="S2460" s="15">
        <f t="shared" si="154"/>
        <v>42115.949976851851</v>
      </c>
      <c r="T2460" s="15">
        <f t="shared" si="155"/>
        <v>42145.949976851851</v>
      </c>
    </row>
    <row r="2461" spans="1:20" ht="60" hidden="1" x14ac:dyDescent="0.2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11" t="s">
        <v>8325</v>
      </c>
      <c r="P2461" t="s">
        <v>8353</v>
      </c>
      <c r="Q2461">
        <f t="shared" si="152"/>
        <v>24</v>
      </c>
      <c r="R2461">
        <f t="shared" si="153"/>
        <v>305.77999999999997</v>
      </c>
      <c r="S2461" s="15">
        <f t="shared" si="154"/>
        <v>41828.664456018516</v>
      </c>
      <c r="T2461" s="15">
        <f t="shared" si="155"/>
        <v>41858.664456018516</v>
      </c>
    </row>
    <row r="2462" spans="1:20" ht="60" hidden="1" x14ac:dyDescent="0.2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11" t="s">
        <v>8314</v>
      </c>
      <c r="P2462" t="s">
        <v>8327</v>
      </c>
      <c r="Q2462">
        <f t="shared" si="152"/>
        <v>24</v>
      </c>
      <c r="R2462">
        <f t="shared" si="153"/>
        <v>23.63</v>
      </c>
      <c r="S2462" s="15">
        <f t="shared" si="154"/>
        <v>42744.416030092587</v>
      </c>
      <c r="T2462" s="15">
        <f t="shared" si="155"/>
        <v>42774.416030092587</v>
      </c>
    </row>
    <row r="2463" spans="1:20" ht="60" hidden="1" x14ac:dyDescent="0.2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11" t="s">
        <v>8314</v>
      </c>
      <c r="P2463" t="s">
        <v>8315</v>
      </c>
      <c r="Q2463">
        <f t="shared" si="152"/>
        <v>24</v>
      </c>
      <c r="R2463">
        <f t="shared" si="153"/>
        <v>53.13</v>
      </c>
      <c r="S2463" s="15">
        <f t="shared" si="154"/>
        <v>42306.848854166667</v>
      </c>
      <c r="T2463" s="15">
        <f t="shared" si="155"/>
        <v>42336.890520833331</v>
      </c>
    </row>
    <row r="2464" spans="1:20" ht="60" hidden="1" x14ac:dyDescent="0.2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11" t="s">
        <v>8314</v>
      </c>
      <c r="P2464" t="s">
        <v>8315</v>
      </c>
      <c r="Q2464">
        <f t="shared" si="152"/>
        <v>24</v>
      </c>
      <c r="R2464">
        <f t="shared" si="153"/>
        <v>24.33</v>
      </c>
      <c r="S2464" s="15">
        <f t="shared" si="154"/>
        <v>41880.788842592592</v>
      </c>
      <c r="T2464" s="15">
        <f t="shared" si="155"/>
        <v>41910.788842592592</v>
      </c>
    </row>
    <row r="2465" spans="1:20" ht="60" hidden="1" x14ac:dyDescent="0.2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11" t="s">
        <v>8314</v>
      </c>
      <c r="P2465" t="s">
        <v>8315</v>
      </c>
      <c r="Q2465">
        <f t="shared" si="152"/>
        <v>24</v>
      </c>
      <c r="R2465">
        <f t="shared" si="153"/>
        <v>41</v>
      </c>
      <c r="S2465" s="15">
        <f t="shared" si="154"/>
        <v>42770.290590277778</v>
      </c>
      <c r="T2465" s="15">
        <f t="shared" si="155"/>
        <v>42800.290590277778</v>
      </c>
    </row>
    <row r="2466" spans="1:20" ht="45" hidden="1" x14ac:dyDescent="0.2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11" t="s">
        <v>8314</v>
      </c>
      <c r="P2466" t="s">
        <v>8315</v>
      </c>
      <c r="Q2466">
        <f t="shared" si="152"/>
        <v>24</v>
      </c>
      <c r="R2466">
        <f t="shared" si="153"/>
        <v>45.84</v>
      </c>
      <c r="S2466" s="15">
        <f t="shared" si="154"/>
        <v>41921.770439814813</v>
      </c>
      <c r="T2466" s="15">
        <f t="shared" si="155"/>
        <v>41938.770439814813</v>
      </c>
    </row>
    <row r="2467" spans="1:20" ht="45" x14ac:dyDescent="0.2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1" t="s">
        <v>8317</v>
      </c>
      <c r="P2467" t="s">
        <v>8337</v>
      </c>
      <c r="Q2467">
        <f t="shared" si="152"/>
        <v>23</v>
      </c>
      <c r="R2467">
        <f t="shared" si="153"/>
        <v>449.43</v>
      </c>
      <c r="S2467" s="15">
        <f t="shared" si="154"/>
        <v>42090.161828703705</v>
      </c>
      <c r="T2467" s="15">
        <f t="shared" si="155"/>
        <v>42150.161828703705</v>
      </c>
    </row>
    <row r="2468" spans="1:20" ht="45" hidden="1" x14ac:dyDescent="0.2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11" t="s">
        <v>8317</v>
      </c>
      <c r="P2468" t="s">
        <v>8344</v>
      </c>
      <c r="Q2468">
        <f t="shared" si="152"/>
        <v>23</v>
      </c>
      <c r="R2468">
        <f t="shared" si="153"/>
        <v>39.229999999999997</v>
      </c>
      <c r="S2468" s="15">
        <f t="shared" si="154"/>
        <v>41218.391446759262</v>
      </c>
      <c r="T2468" s="15">
        <f t="shared" si="155"/>
        <v>41248.391446759262</v>
      </c>
    </row>
    <row r="2469" spans="1:20" ht="60" hidden="1" x14ac:dyDescent="0.2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11" t="s">
        <v>8307</v>
      </c>
      <c r="P2469" t="s">
        <v>8354</v>
      </c>
      <c r="Q2469">
        <f t="shared" si="152"/>
        <v>23</v>
      </c>
      <c r="R2469">
        <f t="shared" si="153"/>
        <v>16.43</v>
      </c>
      <c r="S2469" s="15">
        <f t="shared" si="154"/>
        <v>42070.677604166667</v>
      </c>
      <c r="T2469" s="15">
        <f t="shared" si="155"/>
        <v>42100.635937500003</v>
      </c>
    </row>
    <row r="2470" spans="1:20" ht="60" x14ac:dyDescent="0.2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11" t="s">
        <v>8307</v>
      </c>
      <c r="P2470" t="s">
        <v>8313</v>
      </c>
      <c r="Q2470">
        <f t="shared" si="152"/>
        <v>23</v>
      </c>
      <c r="R2470">
        <f t="shared" si="153"/>
        <v>161.12</v>
      </c>
      <c r="S2470" s="15">
        <f t="shared" si="154"/>
        <v>42289.675173611111</v>
      </c>
      <c r="T2470" s="15">
        <f t="shared" si="155"/>
        <v>42329.716840277775</v>
      </c>
    </row>
    <row r="2471" spans="1:20" ht="60" x14ac:dyDescent="0.2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1" t="s">
        <v>8320</v>
      </c>
      <c r="P2471" t="s">
        <v>8352</v>
      </c>
      <c r="Q2471">
        <f t="shared" si="152"/>
        <v>23</v>
      </c>
      <c r="R2471">
        <f t="shared" si="153"/>
        <v>65.459999999999994</v>
      </c>
      <c r="S2471" s="15">
        <f t="shared" si="154"/>
        <v>41799.524259259262</v>
      </c>
      <c r="T2471" s="15">
        <f t="shared" si="155"/>
        <v>41829.524259259262</v>
      </c>
    </row>
    <row r="2472" spans="1:20" ht="45" hidden="1" x14ac:dyDescent="0.2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1" t="s">
        <v>8325</v>
      </c>
      <c r="P2472" t="s">
        <v>8353</v>
      </c>
      <c r="Q2472">
        <f t="shared" si="152"/>
        <v>23</v>
      </c>
      <c r="R2472">
        <f t="shared" si="153"/>
        <v>56.3</v>
      </c>
      <c r="S2472" s="15">
        <f t="shared" si="154"/>
        <v>42595.585358796292</v>
      </c>
      <c r="T2472" s="15">
        <f t="shared" si="155"/>
        <v>42616.585358796292</v>
      </c>
    </row>
    <row r="2473" spans="1:20" ht="60" hidden="1" x14ac:dyDescent="0.2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11" t="s">
        <v>8314</v>
      </c>
      <c r="P2473" t="s">
        <v>8315</v>
      </c>
      <c r="Q2473">
        <f t="shared" si="152"/>
        <v>23</v>
      </c>
      <c r="R2473">
        <f t="shared" si="153"/>
        <v>96.55</v>
      </c>
      <c r="S2473" s="15">
        <f t="shared" si="154"/>
        <v>42192.905694444446</v>
      </c>
      <c r="T2473" s="15">
        <f t="shared" si="155"/>
        <v>42236.711805555555</v>
      </c>
    </row>
    <row r="2474" spans="1:20" ht="45" hidden="1" x14ac:dyDescent="0.2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11" t="s">
        <v>8314</v>
      </c>
      <c r="P2474" t="s">
        <v>8327</v>
      </c>
      <c r="Q2474">
        <f t="shared" si="152"/>
        <v>23</v>
      </c>
      <c r="R2474">
        <f t="shared" si="153"/>
        <v>130.09</v>
      </c>
      <c r="S2474" s="15">
        <f t="shared" si="154"/>
        <v>42528.542627314819</v>
      </c>
      <c r="T2474" s="15">
        <f t="shared" si="155"/>
        <v>42560.082638888889</v>
      </c>
    </row>
    <row r="2475" spans="1:20" ht="60" hidden="1" x14ac:dyDescent="0.2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11" t="s">
        <v>8314</v>
      </c>
      <c r="P2475" t="s">
        <v>8327</v>
      </c>
      <c r="Q2475">
        <f t="shared" si="152"/>
        <v>23</v>
      </c>
      <c r="R2475">
        <f t="shared" si="153"/>
        <v>53.53</v>
      </c>
      <c r="S2475" s="15">
        <f t="shared" si="154"/>
        <v>41760.909039351849</v>
      </c>
      <c r="T2475" s="15">
        <f t="shared" si="155"/>
        <v>41791.165972222225</v>
      </c>
    </row>
    <row r="2476" spans="1:20" ht="60" hidden="1" x14ac:dyDescent="0.2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11" t="s">
        <v>8314</v>
      </c>
      <c r="P2476" t="s">
        <v>8315</v>
      </c>
      <c r="Q2476">
        <f t="shared" si="152"/>
        <v>23</v>
      </c>
      <c r="R2476">
        <f t="shared" si="153"/>
        <v>18.75</v>
      </c>
      <c r="S2476" s="15">
        <f t="shared" si="154"/>
        <v>42800.720127314817</v>
      </c>
      <c r="T2476" s="15">
        <f t="shared" si="155"/>
        <v>42821.678460648152</v>
      </c>
    </row>
    <row r="2477" spans="1:20" ht="60" hidden="1" x14ac:dyDescent="0.2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11" t="s">
        <v>8317</v>
      </c>
      <c r="P2477" t="s">
        <v>8346</v>
      </c>
      <c r="Q2477">
        <f t="shared" si="152"/>
        <v>22</v>
      </c>
      <c r="R2477">
        <f t="shared" si="153"/>
        <v>56</v>
      </c>
      <c r="S2477" s="15">
        <f t="shared" si="154"/>
        <v>41900.505312499998</v>
      </c>
      <c r="T2477" s="15">
        <f t="shared" si="155"/>
        <v>41930.505312499998</v>
      </c>
    </row>
    <row r="2478" spans="1:20" ht="60" hidden="1" x14ac:dyDescent="0.2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11" t="s">
        <v>8317</v>
      </c>
      <c r="P2478" t="s">
        <v>8344</v>
      </c>
      <c r="Q2478">
        <f t="shared" si="152"/>
        <v>22</v>
      </c>
      <c r="R2478">
        <f t="shared" si="153"/>
        <v>110.64</v>
      </c>
      <c r="S2478" s="15">
        <f t="shared" si="154"/>
        <v>41135.679791666669</v>
      </c>
      <c r="T2478" s="15">
        <f t="shared" si="155"/>
        <v>41180.679791666669</v>
      </c>
    </row>
    <row r="2479" spans="1:20" ht="45" hidden="1" x14ac:dyDescent="0.2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11" t="s">
        <v>8317</v>
      </c>
      <c r="P2479" t="s">
        <v>8344</v>
      </c>
      <c r="Q2479">
        <f t="shared" si="152"/>
        <v>22</v>
      </c>
      <c r="R2479">
        <f t="shared" si="153"/>
        <v>66.52</v>
      </c>
      <c r="S2479" s="15">
        <f t="shared" si="154"/>
        <v>41381.50577546296</v>
      </c>
      <c r="T2479" s="15">
        <f t="shared" si="155"/>
        <v>41411.50577546296</v>
      </c>
    </row>
    <row r="2480" spans="1:20" ht="60" hidden="1" x14ac:dyDescent="0.2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11" t="s">
        <v>8307</v>
      </c>
      <c r="P2480" t="s">
        <v>8313</v>
      </c>
      <c r="Q2480">
        <f t="shared" si="152"/>
        <v>22</v>
      </c>
      <c r="R2480">
        <f t="shared" si="153"/>
        <v>1536.25</v>
      </c>
      <c r="S2480" s="15">
        <f t="shared" si="154"/>
        <v>42527.625671296293</v>
      </c>
      <c r="T2480" s="15">
        <f t="shared" si="155"/>
        <v>42557.625671296293</v>
      </c>
    </row>
    <row r="2481" spans="1:20" ht="60" hidden="1" x14ac:dyDescent="0.2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11" t="s">
        <v>8307</v>
      </c>
      <c r="P2481" t="s">
        <v>8313</v>
      </c>
      <c r="Q2481">
        <f t="shared" si="152"/>
        <v>22</v>
      </c>
      <c r="R2481">
        <f t="shared" si="153"/>
        <v>50.3</v>
      </c>
      <c r="S2481" s="15">
        <f t="shared" si="154"/>
        <v>41974.219490740739</v>
      </c>
      <c r="T2481" s="15">
        <f t="shared" si="155"/>
        <v>42005.207638888889</v>
      </c>
    </row>
    <row r="2482" spans="1:20" ht="60" hidden="1" x14ac:dyDescent="0.2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11" t="s">
        <v>8307</v>
      </c>
      <c r="P2482" t="s">
        <v>8313</v>
      </c>
      <c r="Q2482">
        <f t="shared" si="152"/>
        <v>22</v>
      </c>
      <c r="R2482">
        <f t="shared" si="153"/>
        <v>23.95</v>
      </c>
      <c r="S2482" s="15">
        <f t="shared" si="154"/>
        <v>41835.581018518518</v>
      </c>
      <c r="T2482" s="15">
        <f t="shared" si="155"/>
        <v>41895.581018518518</v>
      </c>
    </row>
    <row r="2483" spans="1:20" ht="45" hidden="1" x14ac:dyDescent="0.2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11" t="s">
        <v>8311</v>
      </c>
      <c r="P2483" t="s">
        <v>8343</v>
      </c>
      <c r="Q2483">
        <f t="shared" si="152"/>
        <v>22</v>
      </c>
      <c r="R2483">
        <f t="shared" si="153"/>
        <v>24.6</v>
      </c>
      <c r="S2483" s="15">
        <f t="shared" si="154"/>
        <v>42737.545358796298</v>
      </c>
      <c r="T2483" s="15">
        <f t="shared" si="155"/>
        <v>42797.545358796298</v>
      </c>
    </row>
    <row r="2484" spans="1:20" ht="45" x14ac:dyDescent="0.2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11" t="s">
        <v>8307</v>
      </c>
      <c r="P2484" t="s">
        <v>8313</v>
      </c>
      <c r="Q2484">
        <f t="shared" si="152"/>
        <v>22</v>
      </c>
      <c r="R2484">
        <f t="shared" si="153"/>
        <v>157.46</v>
      </c>
      <c r="S2484" s="15">
        <f t="shared" si="154"/>
        <v>42522.276724537034</v>
      </c>
      <c r="T2484" s="15">
        <f t="shared" si="155"/>
        <v>42553.166666666672</v>
      </c>
    </row>
    <row r="2485" spans="1:20" ht="45" hidden="1" x14ac:dyDescent="0.2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11" t="s">
        <v>8311</v>
      </c>
      <c r="P2485" t="s">
        <v>8336</v>
      </c>
      <c r="Q2485">
        <f t="shared" si="152"/>
        <v>22</v>
      </c>
      <c r="R2485">
        <f t="shared" si="153"/>
        <v>76</v>
      </c>
      <c r="S2485" s="15">
        <f t="shared" si="154"/>
        <v>42808.781689814816</v>
      </c>
      <c r="T2485" s="15">
        <f t="shared" si="155"/>
        <v>42832.781689814816</v>
      </c>
    </row>
    <row r="2486" spans="1:20" ht="60" hidden="1" x14ac:dyDescent="0.2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11" t="s">
        <v>8322</v>
      </c>
      <c r="P2486" t="s">
        <v>8323</v>
      </c>
      <c r="Q2486">
        <f t="shared" si="152"/>
        <v>22</v>
      </c>
      <c r="R2486">
        <f t="shared" si="153"/>
        <v>48.72</v>
      </c>
      <c r="S2486" s="15">
        <f t="shared" si="154"/>
        <v>42515.439421296294</v>
      </c>
      <c r="T2486" s="15">
        <f t="shared" si="155"/>
        <v>42575.439421296294</v>
      </c>
    </row>
    <row r="2487" spans="1:20" ht="60" hidden="1" x14ac:dyDescent="0.2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11" t="s">
        <v>8320</v>
      </c>
      <c r="P2487" t="s">
        <v>8348</v>
      </c>
      <c r="Q2487">
        <f t="shared" si="152"/>
        <v>22</v>
      </c>
      <c r="R2487">
        <f t="shared" si="153"/>
        <v>35.729999999999997</v>
      </c>
      <c r="S2487" s="15">
        <f t="shared" si="154"/>
        <v>41044.988055555557</v>
      </c>
      <c r="T2487" s="15">
        <f t="shared" si="155"/>
        <v>41104.988055555557</v>
      </c>
    </row>
    <row r="2488" spans="1:20" ht="45" hidden="1" x14ac:dyDescent="0.2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11" t="s">
        <v>8314</v>
      </c>
      <c r="P2488" t="s">
        <v>8315</v>
      </c>
      <c r="Q2488">
        <f t="shared" si="152"/>
        <v>22</v>
      </c>
      <c r="R2488">
        <f t="shared" si="153"/>
        <v>48.56</v>
      </c>
      <c r="S2488" s="15">
        <f t="shared" si="154"/>
        <v>42245.234340277777</v>
      </c>
      <c r="T2488" s="15">
        <f t="shared" si="155"/>
        <v>42263.234340277777</v>
      </c>
    </row>
    <row r="2489" spans="1:20" ht="60" hidden="1" x14ac:dyDescent="0.2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11" t="s">
        <v>8314</v>
      </c>
      <c r="P2489" t="s">
        <v>8315</v>
      </c>
      <c r="Q2489">
        <f t="shared" si="152"/>
        <v>22</v>
      </c>
      <c r="R2489">
        <f t="shared" si="153"/>
        <v>47.7</v>
      </c>
      <c r="S2489" s="15">
        <f t="shared" si="154"/>
        <v>41740.493657407409</v>
      </c>
      <c r="T2489" s="15">
        <f t="shared" si="155"/>
        <v>41770.493657407409</v>
      </c>
    </row>
    <row r="2490" spans="1:20" ht="60" hidden="1" x14ac:dyDescent="0.2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11" t="s">
        <v>8314</v>
      </c>
      <c r="P2490" t="s">
        <v>8315</v>
      </c>
      <c r="Q2490">
        <f t="shared" si="152"/>
        <v>22</v>
      </c>
      <c r="R2490">
        <f t="shared" si="153"/>
        <v>128.27000000000001</v>
      </c>
      <c r="S2490" s="15">
        <f t="shared" si="154"/>
        <v>41779.657870370371</v>
      </c>
      <c r="T2490" s="15">
        <f t="shared" si="155"/>
        <v>41821.25</v>
      </c>
    </row>
    <row r="2491" spans="1:20" ht="60" hidden="1" x14ac:dyDescent="0.2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11" t="s">
        <v>8314</v>
      </c>
      <c r="P2491" t="s">
        <v>8315</v>
      </c>
      <c r="Q2491">
        <f t="shared" si="152"/>
        <v>22</v>
      </c>
      <c r="R2491">
        <f t="shared" si="153"/>
        <v>55</v>
      </c>
      <c r="S2491" s="15">
        <f t="shared" si="154"/>
        <v>41928.690138888887</v>
      </c>
      <c r="T2491" s="15">
        <f t="shared" si="155"/>
        <v>41958.833333333328</v>
      </c>
    </row>
    <row r="2492" spans="1:20" ht="60" hidden="1" x14ac:dyDescent="0.2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11" t="s">
        <v>8314</v>
      </c>
      <c r="P2492" t="s">
        <v>8315</v>
      </c>
      <c r="Q2492">
        <f t="shared" si="152"/>
        <v>22</v>
      </c>
      <c r="R2492">
        <f t="shared" si="153"/>
        <v>129.16999999999999</v>
      </c>
      <c r="S2492" s="15">
        <f t="shared" si="154"/>
        <v>42310.968518518523</v>
      </c>
      <c r="T2492" s="15">
        <f t="shared" si="155"/>
        <v>42333.958333333328</v>
      </c>
    </row>
    <row r="2493" spans="1:20" ht="60" hidden="1" x14ac:dyDescent="0.2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11" t="s">
        <v>8314</v>
      </c>
      <c r="P2493" t="s">
        <v>8315</v>
      </c>
      <c r="Q2493">
        <f t="shared" si="152"/>
        <v>22</v>
      </c>
      <c r="R2493">
        <f t="shared" si="153"/>
        <v>126.5</v>
      </c>
      <c r="S2493" s="15">
        <f t="shared" si="154"/>
        <v>42353.761759259258</v>
      </c>
      <c r="T2493" s="15">
        <f t="shared" si="155"/>
        <v>42383.761759259258</v>
      </c>
    </row>
    <row r="2494" spans="1:20" ht="60" hidden="1" x14ac:dyDescent="0.2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11" t="s">
        <v>8317</v>
      </c>
      <c r="P2494" t="s">
        <v>8346</v>
      </c>
      <c r="Q2494">
        <f t="shared" si="152"/>
        <v>21</v>
      </c>
      <c r="R2494">
        <f t="shared" si="153"/>
        <v>180.5</v>
      </c>
      <c r="S2494" s="15">
        <f t="shared" si="154"/>
        <v>42147.741840277777</v>
      </c>
      <c r="T2494" s="15">
        <f t="shared" si="155"/>
        <v>42177.741840277777</v>
      </c>
    </row>
    <row r="2495" spans="1:20" ht="60" x14ac:dyDescent="0.2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11" t="s">
        <v>8307</v>
      </c>
      <c r="P2495" t="s">
        <v>8354</v>
      </c>
      <c r="Q2495">
        <f t="shared" si="152"/>
        <v>21</v>
      </c>
      <c r="R2495">
        <f t="shared" si="153"/>
        <v>105.93</v>
      </c>
      <c r="S2495" s="15">
        <f t="shared" si="154"/>
        <v>42247.496759259258</v>
      </c>
      <c r="T2495" s="15">
        <f t="shared" si="155"/>
        <v>42278.207638888889</v>
      </c>
    </row>
    <row r="2496" spans="1:20" ht="45" hidden="1" x14ac:dyDescent="0.2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11" t="s">
        <v>8311</v>
      </c>
      <c r="P2496" t="s">
        <v>8343</v>
      </c>
      <c r="Q2496">
        <f t="shared" si="152"/>
        <v>21</v>
      </c>
      <c r="R2496">
        <f t="shared" si="153"/>
        <v>189.33</v>
      </c>
      <c r="S2496" s="15">
        <f t="shared" si="154"/>
        <v>41878.530011574076</v>
      </c>
      <c r="T2496" s="15">
        <f t="shared" si="155"/>
        <v>41913.530011574076</v>
      </c>
    </row>
    <row r="2497" spans="1:20" ht="60" hidden="1" x14ac:dyDescent="0.2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11" t="s">
        <v>8325</v>
      </c>
      <c r="P2497" t="s">
        <v>8353</v>
      </c>
      <c r="Q2497">
        <f t="shared" si="152"/>
        <v>21</v>
      </c>
      <c r="R2497">
        <f t="shared" si="153"/>
        <v>82.82</v>
      </c>
      <c r="S2497" s="15">
        <f t="shared" si="154"/>
        <v>41792.214467592588</v>
      </c>
      <c r="T2497" s="15">
        <f t="shared" si="155"/>
        <v>41826.214467592588</v>
      </c>
    </row>
    <row r="2498" spans="1:20" ht="45" x14ac:dyDescent="0.2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11" t="s">
        <v>8320</v>
      </c>
      <c r="P2498" t="s">
        <v>8352</v>
      </c>
      <c r="Q2498">
        <f t="shared" ref="Q2498:Q2561" si="156">ROUND(E2498/D2498*100,0)</f>
        <v>21</v>
      </c>
      <c r="R2498">
        <f t="shared" ref="R2498:R2561" si="157">IFERROR(ROUND(E2498/L2498,2),0)</f>
        <v>108.05</v>
      </c>
      <c r="S2498" s="15">
        <f t="shared" si="154"/>
        <v>42549.916712962964</v>
      </c>
      <c r="T2498" s="15">
        <f t="shared" si="155"/>
        <v>42578.916666666672</v>
      </c>
    </row>
    <row r="2499" spans="1:20" ht="45" hidden="1" x14ac:dyDescent="0.2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11" t="s">
        <v>8322</v>
      </c>
      <c r="P2499" t="s">
        <v>8340</v>
      </c>
      <c r="Q2499">
        <f t="shared" si="156"/>
        <v>21</v>
      </c>
      <c r="R2499">
        <f t="shared" si="157"/>
        <v>20.5</v>
      </c>
      <c r="S2499" s="15">
        <f t="shared" ref="S2499:S2562" si="158">(((J2499/60)/60)/24)+DATE(1970,1,1)</f>
        <v>42445.712754629625</v>
      </c>
      <c r="T2499" s="15">
        <f t="shared" ref="T2499:T2562" si="159">(((I2499/60)/60)/24)+DATE(1970,1,1)</f>
        <v>42505.681249999994</v>
      </c>
    </row>
    <row r="2500" spans="1:20" ht="60" hidden="1" x14ac:dyDescent="0.2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11" t="s">
        <v>8311</v>
      </c>
      <c r="P2500" t="s">
        <v>8336</v>
      </c>
      <c r="Q2500">
        <f t="shared" si="156"/>
        <v>21</v>
      </c>
      <c r="R2500">
        <f t="shared" si="157"/>
        <v>56.67</v>
      </c>
      <c r="S2500" s="15">
        <f t="shared" si="158"/>
        <v>42175.948981481488</v>
      </c>
      <c r="T2500" s="15">
        <f t="shared" si="159"/>
        <v>42205.948981481488</v>
      </c>
    </row>
    <row r="2501" spans="1:20" ht="60" hidden="1" x14ac:dyDescent="0.2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11" t="s">
        <v>8322</v>
      </c>
      <c r="P2501" t="s">
        <v>8323</v>
      </c>
      <c r="Q2501">
        <f t="shared" si="156"/>
        <v>21</v>
      </c>
      <c r="R2501">
        <f t="shared" si="157"/>
        <v>35.799999999999997</v>
      </c>
      <c r="S2501" s="15">
        <f t="shared" si="158"/>
        <v>41905.979629629634</v>
      </c>
      <c r="T2501" s="15">
        <f t="shared" si="159"/>
        <v>41935.979629629634</v>
      </c>
    </row>
    <row r="2502" spans="1:20" ht="60" hidden="1" x14ac:dyDescent="0.2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11" t="s">
        <v>8322</v>
      </c>
      <c r="P2502" t="s">
        <v>8351</v>
      </c>
      <c r="Q2502">
        <f t="shared" si="156"/>
        <v>21</v>
      </c>
      <c r="R2502">
        <f t="shared" si="157"/>
        <v>453.14</v>
      </c>
      <c r="S2502" s="15">
        <f t="shared" si="158"/>
        <v>41913.790289351848</v>
      </c>
      <c r="T2502" s="15">
        <f t="shared" si="159"/>
        <v>41973.831956018519</v>
      </c>
    </row>
    <row r="2503" spans="1:20" ht="45" hidden="1" x14ac:dyDescent="0.2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11" t="s">
        <v>8325</v>
      </c>
      <c r="P2503" t="s">
        <v>8326</v>
      </c>
      <c r="Q2503">
        <f t="shared" si="156"/>
        <v>21</v>
      </c>
      <c r="R2503">
        <f t="shared" si="157"/>
        <v>25.49</v>
      </c>
      <c r="S2503" s="15">
        <f t="shared" si="158"/>
        <v>42790.885243055556</v>
      </c>
      <c r="T2503" s="15">
        <f t="shared" si="159"/>
        <v>42820.843576388885</v>
      </c>
    </row>
    <row r="2504" spans="1:20" x14ac:dyDescent="0.2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11" t="s">
        <v>8307</v>
      </c>
      <c r="P2504" t="s">
        <v>8316</v>
      </c>
      <c r="Q2504">
        <f t="shared" si="156"/>
        <v>21</v>
      </c>
      <c r="R2504">
        <f t="shared" si="157"/>
        <v>73.37</v>
      </c>
      <c r="S2504" s="15">
        <f t="shared" si="158"/>
        <v>42381.866284722222</v>
      </c>
      <c r="T2504" s="15">
        <f t="shared" si="159"/>
        <v>42409.833333333328</v>
      </c>
    </row>
    <row r="2505" spans="1:20" ht="45" hidden="1" x14ac:dyDescent="0.2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11" t="s">
        <v>8314</v>
      </c>
      <c r="P2505" t="s">
        <v>8315</v>
      </c>
      <c r="Q2505">
        <f t="shared" si="156"/>
        <v>21</v>
      </c>
      <c r="R2505">
        <f t="shared" si="157"/>
        <v>52.08</v>
      </c>
      <c r="S2505" s="15">
        <f t="shared" si="158"/>
        <v>42701.908807870372</v>
      </c>
      <c r="T2505" s="15">
        <f t="shared" si="159"/>
        <v>42716.25</v>
      </c>
    </row>
    <row r="2506" spans="1:20" ht="60" hidden="1" x14ac:dyDescent="0.2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11" t="s">
        <v>8314</v>
      </c>
      <c r="P2506" t="s">
        <v>8315</v>
      </c>
      <c r="Q2506">
        <f t="shared" si="156"/>
        <v>21</v>
      </c>
      <c r="R2506">
        <f t="shared" si="157"/>
        <v>23.14</v>
      </c>
      <c r="S2506" s="15">
        <f t="shared" si="158"/>
        <v>42807.151863425926</v>
      </c>
      <c r="T2506" s="15">
        <f t="shared" si="159"/>
        <v>42829.151863425926</v>
      </c>
    </row>
    <row r="2507" spans="1:20" ht="45" hidden="1" x14ac:dyDescent="0.2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11" t="s">
        <v>8314</v>
      </c>
      <c r="P2507" t="s">
        <v>8315</v>
      </c>
      <c r="Q2507">
        <f t="shared" si="156"/>
        <v>21</v>
      </c>
      <c r="R2507">
        <f t="shared" si="157"/>
        <v>37.5</v>
      </c>
      <c r="S2507" s="15">
        <f t="shared" si="158"/>
        <v>42297.691006944442</v>
      </c>
      <c r="T2507" s="15">
        <f t="shared" si="159"/>
        <v>42320.290972222225</v>
      </c>
    </row>
    <row r="2508" spans="1:20" ht="60" hidden="1" x14ac:dyDescent="0.2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11" t="s">
        <v>8314</v>
      </c>
      <c r="P2508" t="s">
        <v>8315</v>
      </c>
      <c r="Q2508">
        <f t="shared" si="156"/>
        <v>21</v>
      </c>
      <c r="R2508">
        <f t="shared" si="157"/>
        <v>56.05</v>
      </c>
      <c r="S2508" s="15">
        <f t="shared" si="158"/>
        <v>41766.072500000002</v>
      </c>
      <c r="T2508" s="15">
        <f t="shared" si="159"/>
        <v>41791.072500000002</v>
      </c>
    </row>
    <row r="2509" spans="1:20" ht="45" hidden="1" x14ac:dyDescent="0.2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11" t="s">
        <v>8314</v>
      </c>
      <c r="P2509" t="s">
        <v>8315</v>
      </c>
      <c r="Q2509">
        <f t="shared" si="156"/>
        <v>21</v>
      </c>
      <c r="R2509">
        <f t="shared" si="157"/>
        <v>26.38</v>
      </c>
      <c r="S2509" s="15">
        <f t="shared" si="158"/>
        <v>41981.067523148144</v>
      </c>
      <c r="T2509" s="15">
        <f t="shared" si="159"/>
        <v>42041.067523148144</v>
      </c>
    </row>
    <row r="2510" spans="1:20" ht="45" hidden="1" x14ac:dyDescent="0.2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11" t="s">
        <v>8314</v>
      </c>
      <c r="P2510" t="s">
        <v>8315</v>
      </c>
      <c r="Q2510">
        <f t="shared" si="156"/>
        <v>21</v>
      </c>
      <c r="R2510">
        <f t="shared" si="157"/>
        <v>45.79</v>
      </c>
      <c r="S2510" s="15">
        <f t="shared" si="158"/>
        <v>42640.278171296297</v>
      </c>
      <c r="T2510" s="15">
        <f t="shared" si="159"/>
        <v>42670.278171296297</v>
      </c>
    </row>
    <row r="2511" spans="1:20" ht="30" hidden="1" x14ac:dyDescent="0.2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11" t="s">
        <v>8317</v>
      </c>
      <c r="P2511" t="s">
        <v>8346</v>
      </c>
      <c r="Q2511">
        <f t="shared" si="156"/>
        <v>20</v>
      </c>
      <c r="R2511">
        <f t="shared" si="157"/>
        <v>100</v>
      </c>
      <c r="S2511" s="15">
        <f t="shared" si="158"/>
        <v>42403.080497685187</v>
      </c>
      <c r="T2511" s="15">
        <f t="shared" si="159"/>
        <v>42433.080497685187</v>
      </c>
    </row>
    <row r="2512" spans="1:20" ht="60" hidden="1" x14ac:dyDescent="0.2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11" t="s">
        <v>8311</v>
      </c>
      <c r="P2512" t="s">
        <v>8328</v>
      </c>
      <c r="Q2512">
        <f t="shared" si="156"/>
        <v>20</v>
      </c>
      <c r="R2512">
        <f t="shared" si="157"/>
        <v>21.57</v>
      </c>
      <c r="S2512" s="15">
        <f t="shared" si="158"/>
        <v>40759.860532407409</v>
      </c>
      <c r="T2512" s="15">
        <f t="shared" si="159"/>
        <v>40792.860532407409</v>
      </c>
    </row>
    <row r="2513" spans="1:21" ht="60" x14ac:dyDescent="0.2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11" t="s">
        <v>8307</v>
      </c>
      <c r="P2513" t="s">
        <v>8313</v>
      </c>
      <c r="Q2513">
        <f t="shared" si="156"/>
        <v>20</v>
      </c>
      <c r="R2513">
        <f t="shared" si="157"/>
        <v>308.75</v>
      </c>
      <c r="S2513" s="15">
        <f t="shared" si="158"/>
        <v>42313.936365740738</v>
      </c>
      <c r="T2513" s="15">
        <f t="shared" si="159"/>
        <v>42343.936365740738</v>
      </c>
    </row>
    <row r="2514" spans="1:21" ht="45" hidden="1" x14ac:dyDescent="0.2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11" t="s">
        <v>8320</v>
      </c>
      <c r="P2514" t="s">
        <v>8355</v>
      </c>
      <c r="Q2514">
        <f t="shared" si="156"/>
        <v>20</v>
      </c>
      <c r="R2514">
        <f t="shared" si="157"/>
        <v>109.07</v>
      </c>
      <c r="S2514" s="15">
        <f t="shared" si="158"/>
        <v>42676.717615740738</v>
      </c>
      <c r="T2514" s="15">
        <f t="shared" si="159"/>
        <v>42689.759282407409</v>
      </c>
    </row>
    <row r="2515" spans="1:21" ht="45" hidden="1" x14ac:dyDescent="0.2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11" t="s">
        <v>8311</v>
      </c>
      <c r="P2515" t="s">
        <v>8336</v>
      </c>
      <c r="Q2515">
        <f t="shared" si="156"/>
        <v>20</v>
      </c>
      <c r="R2515">
        <f t="shared" si="157"/>
        <v>114.82</v>
      </c>
      <c r="S2515" s="15">
        <f t="shared" si="158"/>
        <v>42805.032962962956</v>
      </c>
      <c r="T2515" s="15">
        <f t="shared" si="159"/>
        <v>42834.991296296299</v>
      </c>
    </row>
    <row r="2516" spans="1:21" ht="60" hidden="1" x14ac:dyDescent="0.2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11" t="s">
        <v>8322</v>
      </c>
      <c r="P2516" t="s">
        <v>8323</v>
      </c>
      <c r="Q2516">
        <f t="shared" si="156"/>
        <v>20</v>
      </c>
      <c r="R2516">
        <f t="shared" si="157"/>
        <v>55.28</v>
      </c>
      <c r="S2516" s="15">
        <f t="shared" si="158"/>
        <v>41825.485868055555</v>
      </c>
      <c r="T2516" s="15">
        <f t="shared" si="159"/>
        <v>41854.485868055555</v>
      </c>
    </row>
    <row r="2517" spans="1:21" ht="45" hidden="1" x14ac:dyDescent="0.2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11" t="s">
        <v>8322</v>
      </c>
      <c r="P2517" t="s">
        <v>8323</v>
      </c>
      <c r="Q2517">
        <f t="shared" si="156"/>
        <v>20</v>
      </c>
      <c r="R2517">
        <f t="shared" si="157"/>
        <v>44.94</v>
      </c>
      <c r="S2517" s="15">
        <f t="shared" si="158"/>
        <v>41897.134895833333</v>
      </c>
      <c r="T2517" s="15">
        <f t="shared" si="159"/>
        <v>41928</v>
      </c>
    </row>
    <row r="2518" spans="1:21" ht="60" hidden="1" x14ac:dyDescent="0.2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11" t="s">
        <v>8322</v>
      </c>
      <c r="P2518" t="s">
        <v>8323</v>
      </c>
      <c r="Q2518">
        <f t="shared" si="156"/>
        <v>20</v>
      </c>
      <c r="R2518">
        <f t="shared" si="157"/>
        <v>83.72</v>
      </c>
      <c r="S2518" s="15">
        <f t="shared" si="158"/>
        <v>42623.606134259258</v>
      </c>
      <c r="T2518" s="15">
        <f t="shared" si="159"/>
        <v>42653.606134259258</v>
      </c>
    </row>
    <row r="2519" spans="1:21" ht="30" hidden="1" x14ac:dyDescent="0.2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11" t="s">
        <v>8309</v>
      </c>
      <c r="P2519" t="s">
        <v>8341</v>
      </c>
      <c r="Q2519">
        <f t="shared" si="156"/>
        <v>20</v>
      </c>
      <c r="R2519">
        <f t="shared" si="157"/>
        <v>41.83</v>
      </c>
      <c r="S2519" s="15">
        <f t="shared" si="158"/>
        <v>42430.566898148143</v>
      </c>
      <c r="T2519" s="15">
        <f t="shared" si="159"/>
        <v>42459.525231481486</v>
      </c>
    </row>
    <row r="2520" spans="1:21" ht="60" hidden="1" x14ac:dyDescent="0.2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11" t="s">
        <v>8314</v>
      </c>
      <c r="P2520" t="s">
        <v>8315</v>
      </c>
      <c r="Q2520">
        <f t="shared" si="156"/>
        <v>20</v>
      </c>
      <c r="R2520">
        <f t="shared" si="157"/>
        <v>500</v>
      </c>
      <c r="S2520" s="15">
        <f t="shared" si="158"/>
        <v>42726.920081018514</v>
      </c>
      <c r="T2520" s="15">
        <f t="shared" si="159"/>
        <v>42786.75</v>
      </c>
    </row>
    <row r="2521" spans="1:21" ht="60" hidden="1" x14ac:dyDescent="0.2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11" t="s">
        <v>8314</v>
      </c>
      <c r="P2521" t="s">
        <v>8315</v>
      </c>
      <c r="Q2521">
        <f t="shared" si="156"/>
        <v>20</v>
      </c>
      <c r="R2521">
        <f t="shared" si="157"/>
        <v>50.4</v>
      </c>
      <c r="S2521" s="15">
        <f t="shared" si="158"/>
        <v>42531.195277777777</v>
      </c>
      <c r="T2521" s="15">
        <f t="shared" si="159"/>
        <v>42555.166666666672</v>
      </c>
    </row>
    <row r="2522" spans="1:21" ht="60" hidden="1" x14ac:dyDescent="0.2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11" t="s">
        <v>8314</v>
      </c>
      <c r="P2522" t="s">
        <v>8327</v>
      </c>
      <c r="Q2522">
        <f t="shared" si="156"/>
        <v>20</v>
      </c>
      <c r="R2522">
        <f t="shared" si="157"/>
        <v>202.23</v>
      </c>
      <c r="S2522" s="15">
        <f t="shared" si="158"/>
        <v>42334.803923611107</v>
      </c>
      <c r="T2522" s="15">
        <f t="shared" si="159"/>
        <v>42354.845833333333</v>
      </c>
    </row>
    <row r="2523" spans="1:21" ht="45" hidden="1" x14ac:dyDescent="0.2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11" t="s">
        <v>8314</v>
      </c>
      <c r="P2523" t="s">
        <v>8327</v>
      </c>
      <c r="Q2523">
        <f t="shared" si="156"/>
        <v>20</v>
      </c>
      <c r="R2523">
        <f t="shared" si="157"/>
        <v>25.52</v>
      </c>
      <c r="S2523" s="15">
        <f t="shared" si="158"/>
        <v>42630.922893518517</v>
      </c>
      <c r="T2523" s="15">
        <f t="shared" si="159"/>
        <v>42665.922893518517</v>
      </c>
    </row>
    <row r="2524" spans="1:21" ht="60" hidden="1" x14ac:dyDescent="0.2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11" t="s">
        <v>8314</v>
      </c>
      <c r="P2524" t="s">
        <v>8327</v>
      </c>
      <c r="Q2524">
        <f t="shared" si="156"/>
        <v>20</v>
      </c>
      <c r="R2524">
        <f t="shared" si="157"/>
        <v>272.58999999999997</v>
      </c>
      <c r="S2524" s="15">
        <f t="shared" si="158"/>
        <v>42128.814247685179</v>
      </c>
      <c r="T2524" s="15">
        <f t="shared" si="159"/>
        <v>42135.814247685179</v>
      </c>
    </row>
    <row r="2525" spans="1:21" ht="60" hidden="1" x14ac:dyDescent="0.2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11" t="s">
        <v>8314</v>
      </c>
      <c r="P2525" t="s">
        <v>8335</v>
      </c>
      <c r="Q2525">
        <f t="shared" si="156"/>
        <v>20</v>
      </c>
      <c r="R2525">
        <f t="shared" si="157"/>
        <v>100</v>
      </c>
      <c r="S2525" s="15">
        <f t="shared" si="158"/>
        <v>41946.936909722222</v>
      </c>
      <c r="T2525" s="15">
        <f t="shared" si="159"/>
        <v>41966.936909722222</v>
      </c>
      <c r="U2525">
        <f>YEAR(T2525)</f>
        <v>2014</v>
      </c>
    </row>
    <row r="2526" spans="1:21" ht="60" hidden="1" x14ac:dyDescent="0.2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11" t="s">
        <v>8314</v>
      </c>
      <c r="P2526" t="s">
        <v>8315</v>
      </c>
      <c r="Q2526">
        <f t="shared" si="156"/>
        <v>20</v>
      </c>
      <c r="R2526">
        <f t="shared" si="157"/>
        <v>100.63</v>
      </c>
      <c r="S2526" s="15">
        <f t="shared" si="158"/>
        <v>42548.449861111112</v>
      </c>
      <c r="T2526" s="15">
        <f t="shared" si="159"/>
        <v>42568.449861111112</v>
      </c>
    </row>
    <row r="2527" spans="1:21" ht="30" hidden="1" x14ac:dyDescent="0.2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11" t="s">
        <v>8314</v>
      </c>
      <c r="P2527" t="s">
        <v>8335</v>
      </c>
      <c r="Q2527">
        <f t="shared" si="156"/>
        <v>20</v>
      </c>
      <c r="R2527">
        <f t="shared" si="157"/>
        <v>58.95</v>
      </c>
      <c r="S2527" s="15">
        <f t="shared" si="158"/>
        <v>42403.971851851849</v>
      </c>
      <c r="T2527" s="15">
        <f t="shared" si="159"/>
        <v>42433.971851851849</v>
      </c>
    </row>
    <row r="2528" spans="1:21" ht="60" hidden="1" x14ac:dyDescent="0.2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11" t="s">
        <v>8314</v>
      </c>
      <c r="P2528" t="s">
        <v>8315</v>
      </c>
      <c r="Q2528">
        <f t="shared" si="156"/>
        <v>20</v>
      </c>
      <c r="R2528">
        <f t="shared" si="157"/>
        <v>34</v>
      </c>
      <c r="S2528" s="15">
        <f t="shared" si="158"/>
        <v>42132.809953703705</v>
      </c>
      <c r="T2528" s="15">
        <f t="shared" si="159"/>
        <v>42192.809953703705</v>
      </c>
    </row>
    <row r="2529" spans="1:20" ht="30" hidden="1" x14ac:dyDescent="0.2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11" t="s">
        <v>8314</v>
      </c>
      <c r="P2529" t="s">
        <v>8315</v>
      </c>
      <c r="Q2529">
        <f t="shared" si="156"/>
        <v>20</v>
      </c>
      <c r="R2529">
        <f t="shared" si="157"/>
        <v>100</v>
      </c>
      <c r="S2529" s="15">
        <f t="shared" si="158"/>
        <v>42125.644467592589</v>
      </c>
      <c r="T2529" s="15">
        <f t="shared" si="159"/>
        <v>42155.644467592589</v>
      </c>
    </row>
    <row r="2530" spans="1:20" ht="60" hidden="1" x14ac:dyDescent="0.2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11" t="s">
        <v>8317</v>
      </c>
      <c r="P2530" t="s">
        <v>8344</v>
      </c>
      <c r="Q2530">
        <f t="shared" si="156"/>
        <v>19</v>
      </c>
      <c r="R2530">
        <f t="shared" si="157"/>
        <v>55.46</v>
      </c>
      <c r="S2530" s="15">
        <f t="shared" si="158"/>
        <v>41465.500173611108</v>
      </c>
      <c r="T2530" s="15">
        <f t="shared" si="159"/>
        <v>41495.500173611108</v>
      </c>
    </row>
    <row r="2531" spans="1:20" ht="60" hidden="1" x14ac:dyDescent="0.2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11" t="s">
        <v>8307</v>
      </c>
      <c r="P2531" t="s">
        <v>8313</v>
      </c>
      <c r="Q2531">
        <f t="shared" si="156"/>
        <v>19</v>
      </c>
      <c r="R2531">
        <f t="shared" si="157"/>
        <v>155.33000000000001</v>
      </c>
      <c r="S2531" s="15">
        <f t="shared" si="158"/>
        <v>42688.711354166662</v>
      </c>
      <c r="T2531" s="15">
        <f t="shared" si="159"/>
        <v>42748.711354166662</v>
      </c>
    </row>
    <row r="2532" spans="1:20" ht="60" hidden="1" x14ac:dyDescent="0.2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11" t="s">
        <v>8325</v>
      </c>
      <c r="P2532" t="s">
        <v>8353</v>
      </c>
      <c r="Q2532">
        <f t="shared" si="156"/>
        <v>19</v>
      </c>
      <c r="R2532">
        <f t="shared" si="157"/>
        <v>358.88</v>
      </c>
      <c r="S2532" s="15">
        <f t="shared" si="158"/>
        <v>42150.485439814816</v>
      </c>
      <c r="T2532" s="15">
        <f t="shared" si="159"/>
        <v>42181.166666666672</v>
      </c>
    </row>
    <row r="2533" spans="1:20" ht="60" hidden="1" x14ac:dyDescent="0.2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11" t="s">
        <v>8325</v>
      </c>
      <c r="P2533" t="s">
        <v>8356</v>
      </c>
      <c r="Q2533">
        <f t="shared" si="156"/>
        <v>19</v>
      </c>
      <c r="R2533">
        <f t="shared" si="157"/>
        <v>77.5</v>
      </c>
      <c r="S2533" s="15">
        <f t="shared" si="158"/>
        <v>42027.839733796296</v>
      </c>
      <c r="T2533" s="15">
        <f t="shared" si="159"/>
        <v>42057.839733796296</v>
      </c>
    </row>
    <row r="2534" spans="1:20" ht="60" x14ac:dyDescent="0.2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11" t="s">
        <v>8307</v>
      </c>
      <c r="P2534" t="s">
        <v>8316</v>
      </c>
      <c r="Q2534">
        <f t="shared" si="156"/>
        <v>19</v>
      </c>
      <c r="R2534">
        <f t="shared" si="157"/>
        <v>95.28</v>
      </c>
      <c r="S2534" s="15">
        <f t="shared" si="158"/>
        <v>42551.928854166668</v>
      </c>
      <c r="T2534" s="15">
        <f t="shared" si="159"/>
        <v>42585.0625</v>
      </c>
    </row>
    <row r="2535" spans="1:20" ht="45" hidden="1" x14ac:dyDescent="0.2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11" t="s">
        <v>8320</v>
      </c>
      <c r="P2535" t="s">
        <v>8348</v>
      </c>
      <c r="Q2535">
        <f t="shared" si="156"/>
        <v>19</v>
      </c>
      <c r="R2535">
        <f t="shared" si="157"/>
        <v>47.5</v>
      </c>
      <c r="S2535" s="15">
        <f t="shared" si="158"/>
        <v>41117.900729166664</v>
      </c>
      <c r="T2535" s="15">
        <f t="shared" si="159"/>
        <v>41147.900729166664</v>
      </c>
    </row>
    <row r="2536" spans="1:20" ht="60" hidden="1" x14ac:dyDescent="0.2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11" t="s">
        <v>8314</v>
      </c>
      <c r="P2536" t="s">
        <v>8315</v>
      </c>
      <c r="Q2536">
        <f t="shared" si="156"/>
        <v>19</v>
      </c>
      <c r="R2536">
        <f t="shared" si="157"/>
        <v>381.6</v>
      </c>
      <c r="S2536" s="15">
        <f t="shared" si="158"/>
        <v>42370.90320601852</v>
      </c>
      <c r="T2536" s="15">
        <f t="shared" si="159"/>
        <v>42406.207638888889</v>
      </c>
    </row>
    <row r="2537" spans="1:20" ht="60" hidden="1" x14ac:dyDescent="0.2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11" t="s">
        <v>8314</v>
      </c>
      <c r="P2537" t="s">
        <v>8315</v>
      </c>
      <c r="Q2537">
        <f t="shared" si="156"/>
        <v>19</v>
      </c>
      <c r="R2537">
        <f t="shared" si="157"/>
        <v>64.17</v>
      </c>
      <c r="S2537" s="15">
        <f t="shared" si="158"/>
        <v>42093.588263888887</v>
      </c>
      <c r="T2537" s="15">
        <f t="shared" si="159"/>
        <v>42123.588263888887</v>
      </c>
    </row>
    <row r="2538" spans="1:20" ht="45" hidden="1" x14ac:dyDescent="0.2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11" t="s">
        <v>8317</v>
      </c>
      <c r="P2538" t="s">
        <v>8346</v>
      </c>
      <c r="Q2538">
        <f t="shared" si="156"/>
        <v>18</v>
      </c>
      <c r="R2538">
        <f t="shared" si="157"/>
        <v>115.99</v>
      </c>
      <c r="S2538" s="15">
        <f t="shared" si="158"/>
        <v>42429.326678240745</v>
      </c>
      <c r="T2538" s="15">
        <f t="shared" si="159"/>
        <v>42461.290972222225</v>
      </c>
    </row>
    <row r="2539" spans="1:20" ht="60" hidden="1" x14ac:dyDescent="0.2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11" t="s">
        <v>8317</v>
      </c>
      <c r="P2539" t="s">
        <v>8344</v>
      </c>
      <c r="Q2539">
        <f t="shared" si="156"/>
        <v>18</v>
      </c>
      <c r="R2539">
        <f t="shared" si="157"/>
        <v>28.2</v>
      </c>
      <c r="S2539" s="15">
        <f t="shared" si="158"/>
        <v>41844.922662037039</v>
      </c>
      <c r="T2539" s="15">
        <f t="shared" si="159"/>
        <v>41874.922662037039</v>
      </c>
    </row>
    <row r="2540" spans="1:20" ht="60" hidden="1" x14ac:dyDescent="0.2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11" t="s">
        <v>8311</v>
      </c>
      <c r="P2540" t="s">
        <v>8343</v>
      </c>
      <c r="Q2540">
        <f t="shared" si="156"/>
        <v>18</v>
      </c>
      <c r="R2540">
        <f t="shared" si="157"/>
        <v>52.92</v>
      </c>
      <c r="S2540" s="15">
        <f t="shared" si="158"/>
        <v>41570.482789351852</v>
      </c>
      <c r="T2540" s="15">
        <f t="shared" si="159"/>
        <v>41600.524456018517</v>
      </c>
    </row>
    <row r="2541" spans="1:20" ht="45" hidden="1" x14ac:dyDescent="0.2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11" t="s">
        <v>8311</v>
      </c>
      <c r="P2541" t="s">
        <v>8343</v>
      </c>
      <c r="Q2541">
        <f t="shared" si="156"/>
        <v>18</v>
      </c>
      <c r="R2541">
        <f t="shared" si="157"/>
        <v>58.18</v>
      </c>
      <c r="S2541" s="15">
        <f t="shared" si="158"/>
        <v>42025.637939814813</v>
      </c>
      <c r="T2541" s="15">
        <f t="shared" si="159"/>
        <v>42063.631944444445</v>
      </c>
    </row>
    <row r="2542" spans="1:20" ht="45" hidden="1" x14ac:dyDescent="0.2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11" t="s">
        <v>8307</v>
      </c>
      <c r="P2542" t="s">
        <v>8313</v>
      </c>
      <c r="Q2542">
        <f t="shared" si="156"/>
        <v>18</v>
      </c>
      <c r="R2542">
        <f t="shared" si="157"/>
        <v>43.98</v>
      </c>
      <c r="S2542" s="15">
        <f t="shared" si="158"/>
        <v>42422.254328703704</v>
      </c>
      <c r="T2542" s="15">
        <f t="shared" si="159"/>
        <v>42482.21266203704</v>
      </c>
    </row>
    <row r="2543" spans="1:20" ht="60" hidden="1" x14ac:dyDescent="0.2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11" t="s">
        <v>8309</v>
      </c>
      <c r="P2543" t="s">
        <v>8345</v>
      </c>
      <c r="Q2543">
        <f t="shared" si="156"/>
        <v>18</v>
      </c>
      <c r="R2543">
        <f t="shared" si="157"/>
        <v>122</v>
      </c>
      <c r="S2543" s="15">
        <f t="shared" si="158"/>
        <v>40795.713344907403</v>
      </c>
      <c r="T2543" s="15">
        <f t="shared" si="159"/>
        <v>40825.713344907403</v>
      </c>
    </row>
    <row r="2544" spans="1:20" ht="60" hidden="1" x14ac:dyDescent="0.2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11" t="s">
        <v>8309</v>
      </c>
      <c r="P2544" t="s">
        <v>8345</v>
      </c>
      <c r="Q2544">
        <f t="shared" si="156"/>
        <v>18</v>
      </c>
      <c r="R2544">
        <f t="shared" si="157"/>
        <v>74.209999999999994</v>
      </c>
      <c r="S2544" s="15">
        <f t="shared" si="158"/>
        <v>41885.51798611111</v>
      </c>
      <c r="T2544" s="15">
        <f t="shared" si="159"/>
        <v>41916.145833333336</v>
      </c>
    </row>
    <row r="2545" spans="1:20" ht="60" x14ac:dyDescent="0.2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11" t="s">
        <v>8311</v>
      </c>
      <c r="P2545" t="s">
        <v>8349</v>
      </c>
      <c r="Q2545">
        <f t="shared" si="156"/>
        <v>18</v>
      </c>
      <c r="R2545">
        <f t="shared" si="157"/>
        <v>59.33</v>
      </c>
      <c r="S2545" s="15">
        <f t="shared" si="158"/>
        <v>40731.61037037037</v>
      </c>
      <c r="T2545" s="15">
        <f t="shared" si="159"/>
        <v>40761.61037037037</v>
      </c>
    </row>
    <row r="2546" spans="1:20" ht="45" hidden="1" x14ac:dyDescent="0.2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11" t="s">
        <v>8320</v>
      </c>
      <c r="P2546" t="s">
        <v>8355</v>
      </c>
      <c r="Q2546">
        <f t="shared" si="156"/>
        <v>18</v>
      </c>
      <c r="R2546">
        <f t="shared" si="157"/>
        <v>88.89</v>
      </c>
      <c r="S2546" s="15">
        <f t="shared" si="158"/>
        <v>42192.675821759258</v>
      </c>
      <c r="T2546" s="15">
        <f t="shared" si="159"/>
        <v>42232.675821759258</v>
      </c>
    </row>
    <row r="2547" spans="1:20" ht="45" hidden="1" x14ac:dyDescent="0.2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11" t="s">
        <v>8307</v>
      </c>
      <c r="P2547" t="s">
        <v>8334</v>
      </c>
      <c r="Q2547">
        <f t="shared" si="156"/>
        <v>18</v>
      </c>
      <c r="R2547">
        <f t="shared" si="157"/>
        <v>126.48</v>
      </c>
      <c r="S2547" s="15">
        <f t="shared" si="158"/>
        <v>41793.029432870368</v>
      </c>
      <c r="T2547" s="15">
        <f t="shared" si="159"/>
        <v>41823.029432870368</v>
      </c>
    </row>
    <row r="2548" spans="1:20" ht="45" hidden="1" x14ac:dyDescent="0.2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11" t="s">
        <v>8314</v>
      </c>
      <c r="P2548" t="s">
        <v>8315</v>
      </c>
      <c r="Q2548">
        <f t="shared" si="156"/>
        <v>18</v>
      </c>
      <c r="R2548">
        <f t="shared" si="157"/>
        <v>36.590000000000003</v>
      </c>
      <c r="S2548" s="15">
        <f t="shared" si="158"/>
        <v>42606.056863425925</v>
      </c>
      <c r="T2548" s="15">
        <f t="shared" si="159"/>
        <v>42620.056863425925</v>
      </c>
    </row>
    <row r="2549" spans="1:20" ht="45" hidden="1" x14ac:dyDescent="0.2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11" t="s">
        <v>8314</v>
      </c>
      <c r="P2549" t="s">
        <v>8315</v>
      </c>
      <c r="Q2549">
        <f t="shared" si="156"/>
        <v>18</v>
      </c>
      <c r="R2549">
        <f t="shared" si="157"/>
        <v>45</v>
      </c>
      <c r="S2549" s="15">
        <f t="shared" si="158"/>
        <v>41813.938715277778</v>
      </c>
      <c r="T2549" s="15">
        <f t="shared" si="159"/>
        <v>41835.916666666664</v>
      </c>
    </row>
    <row r="2550" spans="1:20" ht="60" hidden="1" x14ac:dyDescent="0.2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11" t="s">
        <v>8314</v>
      </c>
      <c r="P2550" t="s">
        <v>8315</v>
      </c>
      <c r="Q2550">
        <f t="shared" si="156"/>
        <v>18</v>
      </c>
      <c r="R2550">
        <f t="shared" si="157"/>
        <v>25.57</v>
      </c>
      <c r="S2550" s="15">
        <f t="shared" si="158"/>
        <v>41833.089756944442</v>
      </c>
      <c r="T2550" s="15">
        <f t="shared" si="159"/>
        <v>41863.079143518517</v>
      </c>
    </row>
    <row r="2551" spans="1:20" ht="60" hidden="1" x14ac:dyDescent="0.2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11" t="s">
        <v>8314</v>
      </c>
      <c r="P2551" t="s">
        <v>8315</v>
      </c>
      <c r="Q2551">
        <f t="shared" si="156"/>
        <v>18</v>
      </c>
      <c r="R2551">
        <f t="shared" si="157"/>
        <v>81.540000000000006</v>
      </c>
      <c r="S2551" s="15">
        <f t="shared" si="158"/>
        <v>41833.660995370366</v>
      </c>
      <c r="T2551" s="15">
        <f t="shared" si="159"/>
        <v>41863.660995370366</v>
      </c>
    </row>
    <row r="2552" spans="1:20" ht="60" hidden="1" x14ac:dyDescent="0.2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11" t="s">
        <v>8314</v>
      </c>
      <c r="P2552" t="s">
        <v>8315</v>
      </c>
      <c r="Q2552">
        <f t="shared" si="156"/>
        <v>18</v>
      </c>
      <c r="R2552">
        <f t="shared" si="157"/>
        <v>44</v>
      </c>
      <c r="S2552" s="15">
        <f t="shared" si="158"/>
        <v>41982.87364583333</v>
      </c>
      <c r="T2552" s="15">
        <f t="shared" si="159"/>
        <v>42012.87364583333</v>
      </c>
    </row>
    <row r="2553" spans="1:20" ht="60" hidden="1" x14ac:dyDescent="0.2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11" t="s">
        <v>8314</v>
      </c>
      <c r="P2553" t="s">
        <v>8315</v>
      </c>
      <c r="Q2553">
        <f t="shared" si="156"/>
        <v>18</v>
      </c>
      <c r="R2553">
        <f t="shared" si="157"/>
        <v>64.290000000000006</v>
      </c>
      <c r="S2553" s="15">
        <f t="shared" si="158"/>
        <v>41795.598923611113</v>
      </c>
      <c r="T2553" s="15">
        <f t="shared" si="159"/>
        <v>41825.598923611113</v>
      </c>
    </row>
    <row r="2554" spans="1:20" ht="60" hidden="1" x14ac:dyDescent="0.2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11" t="s">
        <v>8314</v>
      </c>
      <c r="P2554" t="s">
        <v>8315</v>
      </c>
      <c r="Q2554">
        <f t="shared" si="156"/>
        <v>18</v>
      </c>
      <c r="R2554">
        <f t="shared" si="157"/>
        <v>32.979999999999997</v>
      </c>
      <c r="S2554" s="15">
        <f t="shared" si="158"/>
        <v>42436.509108796294</v>
      </c>
      <c r="T2554" s="15">
        <f t="shared" si="159"/>
        <v>42471.467442129629</v>
      </c>
    </row>
    <row r="2555" spans="1:20" ht="60" hidden="1" x14ac:dyDescent="0.2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11" t="s">
        <v>8314</v>
      </c>
      <c r="P2555" t="s">
        <v>8315</v>
      </c>
      <c r="Q2555">
        <f t="shared" si="156"/>
        <v>18</v>
      </c>
      <c r="R2555">
        <f t="shared" si="157"/>
        <v>41.95</v>
      </c>
      <c r="S2555" s="15">
        <f t="shared" si="158"/>
        <v>41779.648506944446</v>
      </c>
      <c r="T2555" s="15">
        <f t="shared" si="159"/>
        <v>41809.648506944446</v>
      </c>
    </row>
    <row r="2556" spans="1:20" ht="60" x14ac:dyDescent="0.2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11" t="s">
        <v>8307</v>
      </c>
      <c r="P2556" t="s">
        <v>8354</v>
      </c>
      <c r="Q2556">
        <f t="shared" si="156"/>
        <v>17</v>
      </c>
      <c r="R2556">
        <f t="shared" si="157"/>
        <v>111.41</v>
      </c>
      <c r="S2556" s="15">
        <f t="shared" si="158"/>
        <v>42198.559479166666</v>
      </c>
      <c r="T2556" s="15">
        <f t="shared" si="159"/>
        <v>42231.556944444441</v>
      </c>
    </row>
    <row r="2557" spans="1:20" ht="45" hidden="1" x14ac:dyDescent="0.2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11" t="s">
        <v>8307</v>
      </c>
      <c r="P2557" t="s">
        <v>8313</v>
      </c>
      <c r="Q2557">
        <f t="shared" si="156"/>
        <v>17</v>
      </c>
      <c r="R2557">
        <f t="shared" si="157"/>
        <v>110.29</v>
      </c>
      <c r="S2557" s="15">
        <f t="shared" si="158"/>
        <v>42182.008402777778</v>
      </c>
      <c r="T2557" s="15">
        <f t="shared" si="159"/>
        <v>42227.008402777778</v>
      </c>
    </row>
    <row r="2558" spans="1:20" ht="30" hidden="1" x14ac:dyDescent="0.2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1" t="s">
        <v>8307</v>
      </c>
      <c r="P2558" t="s">
        <v>8313</v>
      </c>
      <c r="Q2558">
        <f t="shared" si="156"/>
        <v>17</v>
      </c>
      <c r="R2558">
        <f t="shared" si="157"/>
        <v>52.41</v>
      </c>
      <c r="S2558" s="15">
        <f t="shared" si="158"/>
        <v>42611.933969907404</v>
      </c>
      <c r="T2558" s="15">
        <f t="shared" si="159"/>
        <v>42641.933969907404</v>
      </c>
    </row>
    <row r="2559" spans="1:20" ht="60" hidden="1" x14ac:dyDescent="0.2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11" t="s">
        <v>8322</v>
      </c>
      <c r="P2559" t="s">
        <v>8351</v>
      </c>
      <c r="Q2559">
        <f t="shared" si="156"/>
        <v>17</v>
      </c>
      <c r="R2559">
        <f t="shared" si="157"/>
        <v>101.8</v>
      </c>
      <c r="S2559" s="15">
        <f t="shared" si="158"/>
        <v>42398.195972222224</v>
      </c>
      <c r="T2559" s="15">
        <f t="shared" si="159"/>
        <v>42413.195972222224</v>
      </c>
    </row>
    <row r="2560" spans="1:20" ht="45" hidden="1" x14ac:dyDescent="0.2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11" t="s">
        <v>8325</v>
      </c>
      <c r="P2560" t="s">
        <v>8353</v>
      </c>
      <c r="Q2560">
        <f t="shared" si="156"/>
        <v>17</v>
      </c>
      <c r="R2560">
        <f t="shared" si="157"/>
        <v>16.829999999999998</v>
      </c>
      <c r="S2560" s="15">
        <f t="shared" si="158"/>
        <v>42399.882615740738</v>
      </c>
      <c r="T2560" s="15">
        <f t="shared" si="159"/>
        <v>42459.840949074074</v>
      </c>
    </row>
    <row r="2561" spans="1:20" ht="60" x14ac:dyDescent="0.2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11" t="s">
        <v>8314</v>
      </c>
      <c r="P2561" t="s">
        <v>8327</v>
      </c>
      <c r="Q2561">
        <f t="shared" si="156"/>
        <v>17</v>
      </c>
      <c r="R2561">
        <f t="shared" si="157"/>
        <v>66.099999999999994</v>
      </c>
      <c r="S2561" s="15">
        <f t="shared" si="158"/>
        <v>42464.958912037036</v>
      </c>
      <c r="T2561" s="15">
        <f t="shared" si="159"/>
        <v>42494.958912037036</v>
      </c>
    </row>
    <row r="2562" spans="1:20" ht="60" hidden="1" x14ac:dyDescent="0.2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11" t="s">
        <v>8314</v>
      </c>
      <c r="P2562" t="s">
        <v>8327</v>
      </c>
      <c r="Q2562">
        <f t="shared" ref="Q2562:Q2625" si="160">ROUND(E2562/D2562*100,0)</f>
        <v>17</v>
      </c>
      <c r="R2562">
        <f t="shared" ref="R2562:R2625" si="161">IFERROR(ROUND(E2562/L2562,2),0)</f>
        <v>40.83</v>
      </c>
      <c r="S2562" s="15">
        <f t="shared" si="158"/>
        <v>42629.503483796296</v>
      </c>
      <c r="T2562" s="15">
        <f t="shared" si="159"/>
        <v>42650.583333333328</v>
      </c>
    </row>
    <row r="2563" spans="1:20" ht="60" hidden="1" x14ac:dyDescent="0.2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11" t="s">
        <v>8314</v>
      </c>
      <c r="P2563" t="s">
        <v>8315</v>
      </c>
      <c r="Q2563">
        <f t="shared" si="160"/>
        <v>17</v>
      </c>
      <c r="R2563">
        <f t="shared" si="161"/>
        <v>315.5</v>
      </c>
      <c r="S2563" s="15">
        <f t="shared" ref="S2563:S2626" si="162">(((J2563/60)/60)/24)+DATE(1970,1,1)</f>
        <v>42171.758611111116</v>
      </c>
      <c r="T2563" s="15">
        <f t="shared" ref="T2563:T2626" si="163">(((I2563/60)/60)/24)+DATE(1970,1,1)</f>
        <v>42231.758611111116</v>
      </c>
    </row>
    <row r="2564" spans="1:20" ht="45" hidden="1" x14ac:dyDescent="0.2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11" t="s">
        <v>8314</v>
      </c>
      <c r="P2564" t="s">
        <v>8315</v>
      </c>
      <c r="Q2564">
        <f t="shared" si="160"/>
        <v>17</v>
      </c>
      <c r="R2564">
        <f t="shared" si="161"/>
        <v>29.24</v>
      </c>
      <c r="S2564" s="15">
        <f t="shared" si="162"/>
        <v>41950.26694444444</v>
      </c>
      <c r="T2564" s="15">
        <f t="shared" si="163"/>
        <v>41963.669444444444</v>
      </c>
    </row>
    <row r="2565" spans="1:20" ht="45" hidden="1" x14ac:dyDescent="0.2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11" t="s">
        <v>8314</v>
      </c>
      <c r="P2565" t="s">
        <v>8315</v>
      </c>
      <c r="Q2565">
        <f t="shared" si="160"/>
        <v>17</v>
      </c>
      <c r="R2565">
        <f t="shared" si="161"/>
        <v>82.57</v>
      </c>
      <c r="S2565" s="15">
        <f t="shared" si="162"/>
        <v>41842.828680555554</v>
      </c>
      <c r="T2565" s="15">
        <f t="shared" si="163"/>
        <v>41882.827650462961</v>
      </c>
    </row>
    <row r="2566" spans="1:20" ht="60" hidden="1" x14ac:dyDescent="0.2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11" t="s">
        <v>8314</v>
      </c>
      <c r="P2566" t="s">
        <v>8315</v>
      </c>
      <c r="Q2566">
        <f t="shared" si="160"/>
        <v>17</v>
      </c>
      <c r="R2566">
        <f t="shared" si="161"/>
        <v>33.33</v>
      </c>
      <c r="S2566" s="15">
        <f t="shared" si="162"/>
        <v>42057.190960648149</v>
      </c>
      <c r="T2566" s="15">
        <f t="shared" si="163"/>
        <v>42087.149293981478</v>
      </c>
    </row>
    <row r="2567" spans="1:20" ht="45" hidden="1" x14ac:dyDescent="0.2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11" t="s">
        <v>8314</v>
      </c>
      <c r="P2567" t="s">
        <v>8315</v>
      </c>
      <c r="Q2567">
        <f t="shared" si="160"/>
        <v>17</v>
      </c>
      <c r="R2567">
        <f t="shared" si="161"/>
        <v>27.5</v>
      </c>
      <c r="S2567" s="15">
        <f t="shared" si="162"/>
        <v>42031.666898148149</v>
      </c>
      <c r="T2567" s="15">
        <f t="shared" si="163"/>
        <v>42064.125</v>
      </c>
    </row>
    <row r="2568" spans="1:20" ht="45" hidden="1" x14ac:dyDescent="0.2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11" t="s">
        <v>8317</v>
      </c>
      <c r="P2568" t="s">
        <v>8346</v>
      </c>
      <c r="Q2568">
        <f t="shared" si="160"/>
        <v>16</v>
      </c>
      <c r="R2568">
        <f t="shared" si="161"/>
        <v>43.5</v>
      </c>
      <c r="S2568" s="15">
        <f t="shared" si="162"/>
        <v>41835.126805555556</v>
      </c>
      <c r="T2568" s="15">
        <f t="shared" si="163"/>
        <v>41867.987500000003</v>
      </c>
    </row>
    <row r="2569" spans="1:20" ht="45" hidden="1" x14ac:dyDescent="0.2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11" t="s">
        <v>8317</v>
      </c>
      <c r="P2569" t="s">
        <v>8346</v>
      </c>
      <c r="Q2569">
        <f t="shared" si="160"/>
        <v>16</v>
      </c>
      <c r="R2569">
        <f t="shared" si="161"/>
        <v>160</v>
      </c>
      <c r="S2569" s="15">
        <f t="shared" si="162"/>
        <v>42182.234456018516</v>
      </c>
      <c r="T2569" s="15">
        <f t="shared" si="163"/>
        <v>42206.290972222225</v>
      </c>
    </row>
    <row r="2570" spans="1:20" ht="45" hidden="1" x14ac:dyDescent="0.2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11" t="s">
        <v>8317</v>
      </c>
      <c r="P2570" t="s">
        <v>8346</v>
      </c>
      <c r="Q2570">
        <f t="shared" si="160"/>
        <v>16</v>
      </c>
      <c r="R2570">
        <f t="shared" si="161"/>
        <v>76.47</v>
      </c>
      <c r="S2570" s="15">
        <f t="shared" si="162"/>
        <v>42248.632199074069</v>
      </c>
      <c r="T2570" s="15">
        <f t="shared" si="163"/>
        <v>42283.632199074069</v>
      </c>
    </row>
    <row r="2571" spans="1:20" ht="45" x14ac:dyDescent="0.2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11" t="s">
        <v>8307</v>
      </c>
      <c r="P2571" t="s">
        <v>8313</v>
      </c>
      <c r="Q2571">
        <f t="shared" si="160"/>
        <v>16</v>
      </c>
      <c r="R2571">
        <f t="shared" si="161"/>
        <v>214.07</v>
      </c>
      <c r="S2571" s="15">
        <f t="shared" si="162"/>
        <v>42780.709039351852</v>
      </c>
      <c r="T2571" s="15">
        <f t="shared" si="163"/>
        <v>42810.667372685188</v>
      </c>
    </row>
    <row r="2572" spans="1:20" ht="45" x14ac:dyDescent="0.2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11" t="s">
        <v>8307</v>
      </c>
      <c r="P2572" t="s">
        <v>8313</v>
      </c>
      <c r="Q2572">
        <f t="shared" si="160"/>
        <v>16</v>
      </c>
      <c r="R2572">
        <f t="shared" si="161"/>
        <v>129.16999999999999</v>
      </c>
      <c r="S2572" s="15">
        <f t="shared" si="162"/>
        <v>42556.667245370365</v>
      </c>
      <c r="T2572" s="15">
        <f t="shared" si="163"/>
        <v>42601.667245370365</v>
      </c>
    </row>
    <row r="2573" spans="1:20" ht="45" hidden="1" x14ac:dyDescent="0.2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11" t="s">
        <v>8322</v>
      </c>
      <c r="P2573" t="s">
        <v>8323</v>
      </c>
      <c r="Q2573">
        <f t="shared" si="160"/>
        <v>16</v>
      </c>
      <c r="R2573">
        <f t="shared" si="161"/>
        <v>45.16</v>
      </c>
      <c r="S2573" s="15">
        <f t="shared" si="162"/>
        <v>41766.718009259261</v>
      </c>
      <c r="T2573" s="15">
        <f t="shared" si="163"/>
        <v>41826.718009259261</v>
      </c>
    </row>
    <row r="2574" spans="1:20" ht="60" hidden="1" x14ac:dyDescent="0.2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11" t="s">
        <v>8314</v>
      </c>
      <c r="P2574" t="s">
        <v>8327</v>
      </c>
      <c r="Q2574">
        <f t="shared" si="160"/>
        <v>16</v>
      </c>
      <c r="R2574">
        <f t="shared" si="161"/>
        <v>88.44</v>
      </c>
      <c r="S2574" s="15">
        <f t="shared" si="162"/>
        <v>42566.948414351849</v>
      </c>
      <c r="T2574" s="15">
        <f t="shared" si="163"/>
        <v>42596.948414351849</v>
      </c>
    </row>
    <row r="2575" spans="1:20" ht="30" hidden="1" x14ac:dyDescent="0.2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11" t="s">
        <v>8314</v>
      </c>
      <c r="P2575" t="s">
        <v>8315</v>
      </c>
      <c r="Q2575">
        <f t="shared" si="160"/>
        <v>16</v>
      </c>
      <c r="R2575">
        <f t="shared" si="161"/>
        <v>53.75</v>
      </c>
      <c r="S2575" s="15">
        <f t="shared" si="162"/>
        <v>42803.579224537039</v>
      </c>
      <c r="T2575" s="15">
        <f t="shared" si="163"/>
        <v>42833.537557870368</v>
      </c>
    </row>
    <row r="2576" spans="1:20" ht="45" hidden="1" x14ac:dyDescent="0.2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1" t="s">
        <v>8314</v>
      </c>
      <c r="P2576" t="s">
        <v>8335</v>
      </c>
      <c r="Q2576">
        <f t="shared" si="160"/>
        <v>16</v>
      </c>
      <c r="R2576">
        <f t="shared" si="161"/>
        <v>68.42</v>
      </c>
      <c r="S2576" s="15">
        <f t="shared" si="162"/>
        <v>42409.241747685184</v>
      </c>
      <c r="T2576" s="15">
        <f t="shared" si="163"/>
        <v>42437.207638888889</v>
      </c>
    </row>
    <row r="2577" spans="1:20" ht="45" hidden="1" x14ac:dyDescent="0.2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11" t="s">
        <v>8314</v>
      </c>
      <c r="P2577" t="s">
        <v>8315</v>
      </c>
      <c r="Q2577">
        <f t="shared" si="160"/>
        <v>16</v>
      </c>
      <c r="R2577">
        <f t="shared" si="161"/>
        <v>188.56</v>
      </c>
      <c r="S2577" s="15">
        <f t="shared" si="162"/>
        <v>42159.224432870367</v>
      </c>
      <c r="T2577" s="15">
        <f t="shared" si="163"/>
        <v>42204.224432870367</v>
      </c>
    </row>
    <row r="2578" spans="1:20" ht="60" hidden="1" x14ac:dyDescent="0.2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11" t="s">
        <v>8314</v>
      </c>
      <c r="P2578" t="s">
        <v>8315</v>
      </c>
      <c r="Q2578">
        <f t="shared" si="160"/>
        <v>16</v>
      </c>
      <c r="R2578">
        <f t="shared" si="161"/>
        <v>49.51</v>
      </c>
      <c r="S2578" s="15">
        <f t="shared" si="162"/>
        <v>42265.817002314812</v>
      </c>
      <c r="T2578" s="15">
        <f t="shared" si="163"/>
        <v>42295.817002314812</v>
      </c>
    </row>
    <row r="2579" spans="1:20" ht="30" hidden="1" x14ac:dyDescent="0.2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11" t="s">
        <v>8314</v>
      </c>
      <c r="P2579" t="s">
        <v>8315</v>
      </c>
      <c r="Q2579">
        <f t="shared" si="160"/>
        <v>16</v>
      </c>
      <c r="R2579">
        <f t="shared" si="161"/>
        <v>89.4</v>
      </c>
      <c r="S2579" s="15">
        <f t="shared" si="162"/>
        <v>42103.884930555556</v>
      </c>
      <c r="T2579" s="15">
        <f t="shared" si="163"/>
        <v>42133.884930555556</v>
      </c>
    </row>
    <row r="2580" spans="1:20" ht="60" hidden="1" x14ac:dyDescent="0.2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11" t="s">
        <v>8314</v>
      </c>
      <c r="P2580" t="s">
        <v>8315</v>
      </c>
      <c r="Q2580">
        <f t="shared" si="160"/>
        <v>16</v>
      </c>
      <c r="R2580">
        <f t="shared" si="161"/>
        <v>91.83</v>
      </c>
      <c r="S2580" s="15">
        <f t="shared" si="162"/>
        <v>42538.968310185184</v>
      </c>
      <c r="T2580" s="15">
        <f t="shared" si="163"/>
        <v>42568.029861111107</v>
      </c>
    </row>
    <row r="2581" spans="1:20" ht="60" hidden="1" x14ac:dyDescent="0.2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11" t="s">
        <v>8314</v>
      </c>
      <c r="P2581" t="s">
        <v>8315</v>
      </c>
      <c r="Q2581">
        <f t="shared" si="160"/>
        <v>16</v>
      </c>
      <c r="R2581">
        <f t="shared" si="161"/>
        <v>49.28</v>
      </c>
      <c r="S2581" s="15">
        <f t="shared" si="162"/>
        <v>42016.120613425926</v>
      </c>
      <c r="T2581" s="15">
        <f t="shared" si="163"/>
        <v>42046.120613425926</v>
      </c>
    </row>
    <row r="2582" spans="1:20" ht="60" hidden="1" x14ac:dyDescent="0.2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11" t="s">
        <v>8314</v>
      </c>
      <c r="P2582" t="s">
        <v>8315</v>
      </c>
      <c r="Q2582">
        <f t="shared" si="160"/>
        <v>16</v>
      </c>
      <c r="R2582">
        <f t="shared" si="161"/>
        <v>66.67</v>
      </c>
      <c r="S2582" s="15">
        <f t="shared" si="162"/>
        <v>42374.655081018514</v>
      </c>
      <c r="T2582" s="15">
        <f t="shared" si="163"/>
        <v>42403.784027777772</v>
      </c>
    </row>
    <row r="2583" spans="1:20" ht="45" hidden="1" x14ac:dyDescent="0.2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11" t="s">
        <v>8314</v>
      </c>
      <c r="P2583" t="s">
        <v>8315</v>
      </c>
      <c r="Q2583">
        <f t="shared" si="160"/>
        <v>16</v>
      </c>
      <c r="R2583">
        <f t="shared" si="161"/>
        <v>29.17</v>
      </c>
      <c r="S2583" s="15">
        <f t="shared" si="162"/>
        <v>42041.581307870365</v>
      </c>
      <c r="T2583" s="15">
        <f t="shared" si="163"/>
        <v>42071.539641203708</v>
      </c>
    </row>
    <row r="2584" spans="1:20" ht="45" hidden="1" x14ac:dyDescent="0.2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11" t="s">
        <v>8317</v>
      </c>
      <c r="P2584" t="s">
        <v>8346</v>
      </c>
      <c r="Q2584">
        <f t="shared" si="160"/>
        <v>15</v>
      </c>
      <c r="R2584">
        <f t="shared" si="161"/>
        <v>163.85</v>
      </c>
      <c r="S2584" s="15">
        <f t="shared" si="162"/>
        <v>41978.197199074071</v>
      </c>
      <c r="T2584" s="15">
        <f t="shared" si="163"/>
        <v>42008.197199074071</v>
      </c>
    </row>
    <row r="2585" spans="1:20" ht="60" hidden="1" x14ac:dyDescent="0.2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11" t="s">
        <v>8307</v>
      </c>
      <c r="P2585" t="s">
        <v>8313</v>
      </c>
      <c r="Q2585">
        <f t="shared" si="160"/>
        <v>15</v>
      </c>
      <c r="R2585">
        <f t="shared" si="161"/>
        <v>34.270000000000003</v>
      </c>
      <c r="S2585" s="15">
        <f t="shared" si="162"/>
        <v>41975.930601851855</v>
      </c>
      <c r="T2585" s="15">
        <f t="shared" si="163"/>
        <v>42005.290972222225</v>
      </c>
    </row>
    <row r="2586" spans="1:20" ht="60" hidden="1" x14ac:dyDescent="0.2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11" t="s">
        <v>8307</v>
      </c>
      <c r="P2586" t="s">
        <v>8313</v>
      </c>
      <c r="Q2586">
        <f t="shared" si="160"/>
        <v>15</v>
      </c>
      <c r="R2586">
        <f t="shared" si="161"/>
        <v>93.9</v>
      </c>
      <c r="S2586" s="15">
        <f t="shared" si="162"/>
        <v>42556.695706018523</v>
      </c>
      <c r="T2586" s="15">
        <f t="shared" si="163"/>
        <v>42616.695706018523</v>
      </c>
    </row>
    <row r="2587" spans="1:20" ht="60" hidden="1" x14ac:dyDescent="0.2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11" t="s">
        <v>8307</v>
      </c>
      <c r="P2587" t="s">
        <v>8313</v>
      </c>
      <c r="Q2587">
        <f t="shared" si="160"/>
        <v>15</v>
      </c>
      <c r="R2587">
        <f t="shared" si="161"/>
        <v>530.69000000000005</v>
      </c>
      <c r="S2587" s="15">
        <f t="shared" si="162"/>
        <v>41866.931076388886</v>
      </c>
      <c r="T2587" s="15">
        <f t="shared" si="163"/>
        <v>41900.083333333336</v>
      </c>
    </row>
    <row r="2588" spans="1:20" ht="45" hidden="1" x14ac:dyDescent="0.2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11" t="s">
        <v>8307</v>
      </c>
      <c r="P2588" t="s">
        <v>8313</v>
      </c>
      <c r="Q2588">
        <f t="shared" si="160"/>
        <v>15</v>
      </c>
      <c r="R2588">
        <f t="shared" si="161"/>
        <v>80.319999999999993</v>
      </c>
      <c r="S2588" s="15">
        <f t="shared" si="162"/>
        <v>42734.787986111114</v>
      </c>
      <c r="T2588" s="15">
        <f t="shared" si="163"/>
        <v>42794.787986111114</v>
      </c>
    </row>
    <row r="2589" spans="1:20" ht="45" hidden="1" x14ac:dyDescent="0.2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11" t="s">
        <v>8311</v>
      </c>
      <c r="P2589" t="s">
        <v>8343</v>
      </c>
      <c r="Q2589">
        <f t="shared" si="160"/>
        <v>15</v>
      </c>
      <c r="R2589">
        <f t="shared" si="161"/>
        <v>46.03</v>
      </c>
      <c r="S2589" s="15">
        <f t="shared" si="162"/>
        <v>41310.969270833331</v>
      </c>
      <c r="T2589" s="15">
        <f t="shared" si="163"/>
        <v>41355.927604166667</v>
      </c>
    </row>
    <row r="2590" spans="1:20" ht="45" hidden="1" x14ac:dyDescent="0.2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11" t="s">
        <v>8307</v>
      </c>
      <c r="P2590" t="s">
        <v>8313</v>
      </c>
      <c r="Q2590">
        <f t="shared" si="160"/>
        <v>15</v>
      </c>
      <c r="R2590">
        <f t="shared" si="161"/>
        <v>59.2</v>
      </c>
      <c r="S2590" s="15">
        <f t="shared" si="162"/>
        <v>42619.635787037041</v>
      </c>
      <c r="T2590" s="15">
        <f t="shared" si="163"/>
        <v>42649.635787037041</v>
      </c>
    </row>
    <row r="2591" spans="1:20" ht="60" hidden="1" x14ac:dyDescent="0.2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11" t="s">
        <v>8307</v>
      </c>
      <c r="P2591" t="s">
        <v>8313</v>
      </c>
      <c r="Q2591">
        <f t="shared" si="160"/>
        <v>15</v>
      </c>
      <c r="R2591">
        <f t="shared" si="161"/>
        <v>47.94</v>
      </c>
      <c r="S2591" s="15">
        <f t="shared" si="162"/>
        <v>41928.904189814813</v>
      </c>
      <c r="T2591" s="15">
        <f t="shared" si="163"/>
        <v>41973.945856481485</v>
      </c>
    </row>
    <row r="2592" spans="1:20" ht="45" x14ac:dyDescent="0.2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11" t="s">
        <v>8307</v>
      </c>
      <c r="P2592" t="s">
        <v>8313</v>
      </c>
      <c r="Q2592">
        <f t="shared" si="160"/>
        <v>15</v>
      </c>
      <c r="R2592">
        <f t="shared" si="161"/>
        <v>45.41</v>
      </c>
      <c r="S2592" s="15">
        <f t="shared" si="162"/>
        <v>41985.043657407412</v>
      </c>
      <c r="T2592" s="15">
        <f t="shared" si="163"/>
        <v>42015.043657407412</v>
      </c>
    </row>
    <row r="2593" spans="1:20" ht="60" x14ac:dyDescent="0.2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11" t="s">
        <v>8307</v>
      </c>
      <c r="P2593" t="s">
        <v>8313</v>
      </c>
      <c r="Q2593">
        <f t="shared" si="160"/>
        <v>15</v>
      </c>
      <c r="R2593">
        <f t="shared" si="161"/>
        <v>97.33</v>
      </c>
      <c r="S2593" s="15">
        <f t="shared" si="162"/>
        <v>41816.812094907407</v>
      </c>
      <c r="T2593" s="15">
        <f t="shared" si="163"/>
        <v>41831.666666666664</v>
      </c>
    </row>
    <row r="2594" spans="1:20" ht="60" hidden="1" x14ac:dyDescent="0.2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11" t="s">
        <v>8322</v>
      </c>
      <c r="P2594" t="s">
        <v>8323</v>
      </c>
      <c r="Q2594">
        <f t="shared" si="160"/>
        <v>15</v>
      </c>
      <c r="R2594">
        <f t="shared" si="161"/>
        <v>71.34</v>
      </c>
      <c r="S2594" s="15">
        <f t="shared" si="162"/>
        <v>42388.575104166666</v>
      </c>
      <c r="T2594" s="15">
        <f t="shared" si="163"/>
        <v>42421.575104166666</v>
      </c>
    </row>
    <row r="2595" spans="1:20" ht="45" hidden="1" x14ac:dyDescent="0.2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11" t="s">
        <v>8322</v>
      </c>
      <c r="P2595" t="s">
        <v>8323</v>
      </c>
      <c r="Q2595">
        <f t="shared" si="160"/>
        <v>15</v>
      </c>
      <c r="R2595">
        <f t="shared" si="161"/>
        <v>63.88</v>
      </c>
      <c r="S2595" s="15">
        <f t="shared" si="162"/>
        <v>42068.65552083333</v>
      </c>
      <c r="T2595" s="15">
        <f t="shared" si="163"/>
        <v>42098.613854166666</v>
      </c>
    </row>
    <row r="2596" spans="1:20" ht="45" x14ac:dyDescent="0.2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11" t="s">
        <v>8307</v>
      </c>
      <c r="P2596" t="s">
        <v>8354</v>
      </c>
      <c r="Q2596">
        <f t="shared" si="160"/>
        <v>15</v>
      </c>
      <c r="R2596">
        <f t="shared" si="161"/>
        <v>367</v>
      </c>
      <c r="S2596" s="15">
        <f t="shared" si="162"/>
        <v>42159.649583333332</v>
      </c>
      <c r="T2596" s="15">
        <f t="shared" si="163"/>
        <v>42219.649583333332</v>
      </c>
    </row>
    <row r="2597" spans="1:20" ht="45" hidden="1" x14ac:dyDescent="0.2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11" t="s">
        <v>8325</v>
      </c>
      <c r="P2597" t="s">
        <v>8353</v>
      </c>
      <c r="Q2597">
        <f t="shared" si="160"/>
        <v>15</v>
      </c>
      <c r="R2597">
        <f t="shared" si="161"/>
        <v>69.47</v>
      </c>
      <c r="S2597" s="15">
        <f t="shared" si="162"/>
        <v>41893.028877314813</v>
      </c>
      <c r="T2597" s="15">
        <f t="shared" si="163"/>
        <v>41953.070543981477</v>
      </c>
    </row>
    <row r="2598" spans="1:20" ht="60" hidden="1" x14ac:dyDescent="0.2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11" t="s">
        <v>8314</v>
      </c>
      <c r="P2598" t="s">
        <v>8315</v>
      </c>
      <c r="Q2598">
        <f t="shared" si="160"/>
        <v>15</v>
      </c>
      <c r="R2598">
        <f t="shared" si="161"/>
        <v>83.33</v>
      </c>
      <c r="S2598" s="15">
        <f t="shared" si="162"/>
        <v>41746.189409722225</v>
      </c>
      <c r="T2598" s="15">
        <f t="shared" si="163"/>
        <v>41776.189409722225</v>
      </c>
    </row>
    <row r="2599" spans="1:20" ht="30" hidden="1" x14ac:dyDescent="0.2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11" t="s">
        <v>8314</v>
      </c>
      <c r="P2599" t="s">
        <v>8327</v>
      </c>
      <c r="Q2599">
        <f t="shared" si="160"/>
        <v>15</v>
      </c>
      <c r="R2599">
        <f t="shared" si="161"/>
        <v>30.12</v>
      </c>
      <c r="S2599" s="15">
        <f t="shared" si="162"/>
        <v>42226.651886574073</v>
      </c>
      <c r="T2599" s="15">
        <f t="shared" si="163"/>
        <v>42286.651886574073</v>
      </c>
    </row>
    <row r="2600" spans="1:20" ht="60" hidden="1" x14ac:dyDescent="0.2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11" t="s">
        <v>8314</v>
      </c>
      <c r="P2600" t="s">
        <v>8327</v>
      </c>
      <c r="Q2600">
        <f t="shared" si="160"/>
        <v>15</v>
      </c>
      <c r="R2600">
        <f t="shared" si="161"/>
        <v>140.54</v>
      </c>
      <c r="S2600" s="15">
        <f t="shared" si="162"/>
        <v>41902.622395833336</v>
      </c>
      <c r="T2600" s="15">
        <f t="shared" si="163"/>
        <v>41932.622395833336</v>
      </c>
    </row>
    <row r="2601" spans="1:20" ht="45" hidden="1" x14ac:dyDescent="0.2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11" t="s">
        <v>8314</v>
      </c>
      <c r="P2601" t="s">
        <v>8315</v>
      </c>
      <c r="Q2601">
        <f t="shared" si="160"/>
        <v>15</v>
      </c>
      <c r="R2601">
        <f t="shared" si="161"/>
        <v>32.75</v>
      </c>
      <c r="S2601" s="15">
        <f t="shared" si="162"/>
        <v>41968.677465277782</v>
      </c>
      <c r="T2601" s="15">
        <f t="shared" si="163"/>
        <v>42028.5</v>
      </c>
    </row>
    <row r="2602" spans="1:20" ht="60" x14ac:dyDescent="0.2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11" t="s">
        <v>8314</v>
      </c>
      <c r="P2602" t="s">
        <v>8335</v>
      </c>
      <c r="Q2602">
        <f t="shared" si="160"/>
        <v>15</v>
      </c>
      <c r="R2602">
        <f t="shared" si="161"/>
        <v>150</v>
      </c>
      <c r="S2602" s="15">
        <f t="shared" si="162"/>
        <v>41793.17219907407</v>
      </c>
      <c r="T2602" s="15">
        <f t="shared" si="163"/>
        <v>41823.17219907407</v>
      </c>
    </row>
    <row r="2603" spans="1:20" ht="45" hidden="1" x14ac:dyDescent="0.2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11" t="s">
        <v>8314</v>
      </c>
      <c r="P2603" t="s">
        <v>8315</v>
      </c>
      <c r="Q2603">
        <f t="shared" si="160"/>
        <v>15</v>
      </c>
      <c r="R2603">
        <f t="shared" si="161"/>
        <v>38.25</v>
      </c>
      <c r="S2603" s="15">
        <f t="shared" si="162"/>
        <v>41906.819513888891</v>
      </c>
      <c r="T2603" s="15">
        <f t="shared" si="163"/>
        <v>41938.838888888888</v>
      </c>
    </row>
    <row r="2604" spans="1:20" ht="45" hidden="1" x14ac:dyDescent="0.2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11" t="s">
        <v>8314</v>
      </c>
      <c r="P2604" t="s">
        <v>8315</v>
      </c>
      <c r="Q2604">
        <f t="shared" si="160"/>
        <v>15</v>
      </c>
      <c r="R2604">
        <f t="shared" si="161"/>
        <v>57.25</v>
      </c>
      <c r="S2604" s="15">
        <f t="shared" si="162"/>
        <v>41786.959745370368</v>
      </c>
      <c r="T2604" s="15">
        <f t="shared" si="163"/>
        <v>41816.959745370368</v>
      </c>
    </row>
    <row r="2605" spans="1:20" ht="60" x14ac:dyDescent="0.2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11" t="s">
        <v>8317</v>
      </c>
      <c r="P2605" t="s">
        <v>8337</v>
      </c>
      <c r="Q2605">
        <f t="shared" si="160"/>
        <v>14</v>
      </c>
      <c r="R2605">
        <f t="shared" si="161"/>
        <v>11.67</v>
      </c>
      <c r="S2605" s="15">
        <f t="shared" si="162"/>
        <v>42709.993981481486</v>
      </c>
      <c r="T2605" s="15">
        <f t="shared" si="163"/>
        <v>42769.993981481486</v>
      </c>
    </row>
    <row r="2606" spans="1:20" ht="45" hidden="1" x14ac:dyDescent="0.2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11" t="s">
        <v>8317</v>
      </c>
      <c r="P2606" t="s">
        <v>8344</v>
      </c>
      <c r="Q2606">
        <f t="shared" si="160"/>
        <v>14</v>
      </c>
      <c r="R2606">
        <f t="shared" si="161"/>
        <v>51.88</v>
      </c>
      <c r="S2606" s="15">
        <f t="shared" si="162"/>
        <v>42526.871331018512</v>
      </c>
      <c r="T2606" s="15">
        <f t="shared" si="163"/>
        <v>42556.871331018512</v>
      </c>
    </row>
    <row r="2607" spans="1:20" ht="45" hidden="1" x14ac:dyDescent="0.2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11" t="s">
        <v>8317</v>
      </c>
      <c r="P2607" t="s">
        <v>8344</v>
      </c>
      <c r="Q2607">
        <f t="shared" si="160"/>
        <v>14</v>
      </c>
      <c r="R2607">
        <f t="shared" si="161"/>
        <v>102.38</v>
      </c>
      <c r="S2607" s="15">
        <f t="shared" si="162"/>
        <v>42552.653993055559</v>
      </c>
      <c r="T2607" s="15">
        <f t="shared" si="163"/>
        <v>42597.291666666672</v>
      </c>
    </row>
    <row r="2608" spans="1:20" ht="45" hidden="1" x14ac:dyDescent="0.2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11" t="s">
        <v>8309</v>
      </c>
      <c r="P2608" t="s">
        <v>8345</v>
      </c>
      <c r="Q2608">
        <f t="shared" si="160"/>
        <v>14</v>
      </c>
      <c r="R2608">
        <f t="shared" si="161"/>
        <v>43.42</v>
      </c>
      <c r="S2608" s="15">
        <f t="shared" si="162"/>
        <v>41723.799386574072</v>
      </c>
      <c r="T2608" s="15">
        <f t="shared" si="163"/>
        <v>41753.799386574072</v>
      </c>
    </row>
    <row r="2609" spans="1:20" ht="45" hidden="1" x14ac:dyDescent="0.2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11" t="s">
        <v>8309</v>
      </c>
      <c r="P2609" t="s">
        <v>8345</v>
      </c>
      <c r="Q2609">
        <f t="shared" si="160"/>
        <v>14</v>
      </c>
      <c r="R2609">
        <f t="shared" si="161"/>
        <v>10.56</v>
      </c>
      <c r="S2609" s="15">
        <f t="shared" si="162"/>
        <v>42396.973807870367</v>
      </c>
      <c r="T2609" s="15">
        <f t="shared" si="163"/>
        <v>42411.973807870367</v>
      </c>
    </row>
    <row r="2610" spans="1:20" ht="45" hidden="1" x14ac:dyDescent="0.2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11" t="s">
        <v>8309</v>
      </c>
      <c r="P2610" t="s">
        <v>8341</v>
      </c>
      <c r="Q2610">
        <f t="shared" si="160"/>
        <v>14</v>
      </c>
      <c r="R2610">
        <f t="shared" si="161"/>
        <v>110.62</v>
      </c>
      <c r="S2610" s="15">
        <f t="shared" si="162"/>
        <v>42706.115405092598</v>
      </c>
      <c r="T2610" s="15">
        <f t="shared" si="163"/>
        <v>42736.115405092598</v>
      </c>
    </row>
    <row r="2611" spans="1:20" ht="45" x14ac:dyDescent="0.2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11" t="s">
        <v>8311</v>
      </c>
      <c r="P2611" t="s">
        <v>8349</v>
      </c>
      <c r="Q2611">
        <f t="shared" si="160"/>
        <v>14</v>
      </c>
      <c r="R2611">
        <f t="shared" si="161"/>
        <v>44.5</v>
      </c>
      <c r="S2611" s="15">
        <f t="shared" si="162"/>
        <v>40671.879293981481</v>
      </c>
      <c r="T2611" s="15">
        <f t="shared" si="163"/>
        <v>40732.875</v>
      </c>
    </row>
    <row r="2612" spans="1:20" ht="45" x14ac:dyDescent="0.2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11" t="s">
        <v>8320</v>
      </c>
      <c r="P2612" t="s">
        <v>8352</v>
      </c>
      <c r="Q2612">
        <f t="shared" si="160"/>
        <v>14</v>
      </c>
      <c r="R2612">
        <f t="shared" si="161"/>
        <v>155</v>
      </c>
      <c r="S2612" s="15">
        <f t="shared" si="162"/>
        <v>41962.062326388885</v>
      </c>
      <c r="T2612" s="15">
        <f t="shared" si="163"/>
        <v>41997.062326388885</v>
      </c>
    </row>
    <row r="2613" spans="1:20" ht="60" hidden="1" x14ac:dyDescent="0.2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11" t="s">
        <v>8322</v>
      </c>
      <c r="P2613" t="s">
        <v>8323</v>
      </c>
      <c r="Q2613">
        <f t="shared" si="160"/>
        <v>14</v>
      </c>
      <c r="R2613">
        <f t="shared" si="161"/>
        <v>65.099999999999994</v>
      </c>
      <c r="S2613" s="15">
        <f t="shared" si="162"/>
        <v>42025.357094907406</v>
      </c>
      <c r="T2613" s="15">
        <f t="shared" si="163"/>
        <v>42055.357094907406</v>
      </c>
    </row>
    <row r="2614" spans="1:20" ht="45" hidden="1" x14ac:dyDescent="0.2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11" t="s">
        <v>8322</v>
      </c>
      <c r="P2614" t="s">
        <v>8323</v>
      </c>
      <c r="Q2614">
        <f t="shared" si="160"/>
        <v>14</v>
      </c>
      <c r="R2614">
        <f t="shared" si="161"/>
        <v>58.97</v>
      </c>
      <c r="S2614" s="15">
        <f t="shared" si="162"/>
        <v>42344.32677083333</v>
      </c>
      <c r="T2614" s="15">
        <f t="shared" si="163"/>
        <v>42404.32677083333</v>
      </c>
    </row>
    <row r="2615" spans="1:20" ht="60" hidden="1" x14ac:dyDescent="0.2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11" t="s">
        <v>8322</v>
      </c>
      <c r="P2615" t="s">
        <v>8323</v>
      </c>
      <c r="Q2615">
        <f t="shared" si="160"/>
        <v>14</v>
      </c>
      <c r="R2615">
        <f t="shared" si="161"/>
        <v>63.65</v>
      </c>
      <c r="S2615" s="15">
        <f t="shared" si="162"/>
        <v>42321.660509259258</v>
      </c>
      <c r="T2615" s="15">
        <f t="shared" si="163"/>
        <v>42353.506944444445</v>
      </c>
    </row>
    <row r="2616" spans="1:20" ht="60" hidden="1" x14ac:dyDescent="0.2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11" t="s">
        <v>8307</v>
      </c>
      <c r="P2616" t="s">
        <v>8347</v>
      </c>
      <c r="Q2616">
        <f t="shared" si="160"/>
        <v>14</v>
      </c>
      <c r="R2616">
        <f t="shared" si="161"/>
        <v>129.97</v>
      </c>
      <c r="S2616" s="15">
        <f t="shared" si="162"/>
        <v>41905.429155092592</v>
      </c>
      <c r="T2616" s="15">
        <f t="shared" si="163"/>
        <v>41935.429155092592</v>
      </c>
    </row>
    <row r="2617" spans="1:20" ht="45" hidden="1" x14ac:dyDescent="0.2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11" t="s">
        <v>8320</v>
      </c>
      <c r="P2617" t="s">
        <v>8348</v>
      </c>
      <c r="Q2617">
        <f t="shared" si="160"/>
        <v>14</v>
      </c>
      <c r="R2617">
        <f t="shared" si="161"/>
        <v>29.47</v>
      </c>
      <c r="S2617" s="15">
        <f t="shared" si="162"/>
        <v>40967.614849537036</v>
      </c>
      <c r="T2617" s="15">
        <f t="shared" si="163"/>
        <v>40997.573182870372</v>
      </c>
    </row>
    <row r="2618" spans="1:20" ht="60" hidden="1" x14ac:dyDescent="0.2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11" t="s">
        <v>8320</v>
      </c>
      <c r="P2618" t="s">
        <v>8348</v>
      </c>
      <c r="Q2618">
        <f t="shared" si="160"/>
        <v>14</v>
      </c>
      <c r="R2618">
        <f t="shared" si="161"/>
        <v>43.85</v>
      </c>
      <c r="S2618" s="15">
        <f t="shared" si="162"/>
        <v>41311.126481481479</v>
      </c>
      <c r="T2618" s="15">
        <f t="shared" si="163"/>
        <v>41341.126481481479</v>
      </c>
    </row>
    <row r="2619" spans="1:20" ht="60" hidden="1" x14ac:dyDescent="0.2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11" t="s">
        <v>8314</v>
      </c>
      <c r="P2619" t="s">
        <v>8315</v>
      </c>
      <c r="Q2619">
        <f t="shared" si="160"/>
        <v>14</v>
      </c>
      <c r="R2619">
        <f t="shared" si="161"/>
        <v>78.08</v>
      </c>
      <c r="S2619" s="15">
        <f t="shared" si="162"/>
        <v>42354.131643518514</v>
      </c>
      <c r="T2619" s="15">
        <f t="shared" si="163"/>
        <v>42384.131643518514</v>
      </c>
    </row>
    <row r="2620" spans="1:20" ht="60" hidden="1" x14ac:dyDescent="0.2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11" t="s">
        <v>8314</v>
      </c>
      <c r="P2620" t="s">
        <v>8327</v>
      </c>
      <c r="Q2620">
        <f t="shared" si="160"/>
        <v>14</v>
      </c>
      <c r="R2620">
        <f t="shared" si="161"/>
        <v>20.14</v>
      </c>
      <c r="S2620" s="15">
        <f t="shared" si="162"/>
        <v>41957.833726851852</v>
      </c>
      <c r="T2620" s="15">
        <f t="shared" si="163"/>
        <v>41987.833726851852</v>
      </c>
    </row>
    <row r="2621" spans="1:20" ht="60" hidden="1" x14ac:dyDescent="0.2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11" t="s">
        <v>8314</v>
      </c>
      <c r="P2621" t="s">
        <v>8327</v>
      </c>
      <c r="Q2621">
        <f t="shared" si="160"/>
        <v>14</v>
      </c>
      <c r="R2621">
        <f t="shared" si="161"/>
        <v>55.6</v>
      </c>
      <c r="S2621" s="15">
        <f t="shared" si="162"/>
        <v>42382.189710648148</v>
      </c>
      <c r="T2621" s="15">
        <f t="shared" si="163"/>
        <v>42412.189710648148</v>
      </c>
    </row>
    <row r="2622" spans="1:20" ht="60" hidden="1" x14ac:dyDescent="0.2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11" t="s">
        <v>8314</v>
      </c>
      <c r="P2622" t="s">
        <v>8315</v>
      </c>
      <c r="Q2622">
        <f t="shared" si="160"/>
        <v>14</v>
      </c>
      <c r="R2622">
        <f t="shared" si="161"/>
        <v>71.25</v>
      </c>
      <c r="S2622" s="15">
        <f t="shared" si="162"/>
        <v>42414.235879629632</v>
      </c>
      <c r="T2622" s="15">
        <f t="shared" si="163"/>
        <v>42474.194212962961</v>
      </c>
    </row>
    <row r="2623" spans="1:20" ht="60" hidden="1" x14ac:dyDescent="0.2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11" t="s">
        <v>8314</v>
      </c>
      <c r="P2623" t="s">
        <v>8315</v>
      </c>
      <c r="Q2623">
        <f t="shared" si="160"/>
        <v>14</v>
      </c>
      <c r="R2623">
        <f t="shared" si="161"/>
        <v>10</v>
      </c>
      <c r="S2623" s="15">
        <f t="shared" si="162"/>
        <v>41869.872685185182</v>
      </c>
      <c r="T2623" s="15">
        <f t="shared" si="163"/>
        <v>41899.872685185182</v>
      </c>
    </row>
    <row r="2624" spans="1:20" ht="45" x14ac:dyDescent="0.2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11" t="s">
        <v>8317</v>
      </c>
      <c r="P2624" t="s">
        <v>8337</v>
      </c>
      <c r="Q2624">
        <f t="shared" si="160"/>
        <v>13</v>
      </c>
      <c r="R2624">
        <f t="shared" si="161"/>
        <v>80.599999999999994</v>
      </c>
      <c r="S2624" s="15">
        <f t="shared" si="162"/>
        <v>41788.381909722222</v>
      </c>
      <c r="T2624" s="15">
        <f t="shared" si="163"/>
        <v>41821.791666666664</v>
      </c>
    </row>
    <row r="2625" spans="1:21" ht="60" hidden="1" x14ac:dyDescent="0.2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11" t="s">
        <v>8317</v>
      </c>
      <c r="P2625" t="s">
        <v>8346</v>
      </c>
      <c r="Q2625">
        <f t="shared" si="160"/>
        <v>13</v>
      </c>
      <c r="R2625">
        <f t="shared" si="161"/>
        <v>65</v>
      </c>
      <c r="S2625" s="15">
        <f t="shared" si="162"/>
        <v>42031.769884259258</v>
      </c>
      <c r="T2625" s="15">
        <f t="shared" si="163"/>
        <v>42090.110416666663</v>
      </c>
    </row>
    <row r="2626" spans="1:21" ht="45" hidden="1" x14ac:dyDescent="0.2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11" t="s">
        <v>8307</v>
      </c>
      <c r="P2626" t="s">
        <v>8313</v>
      </c>
      <c r="Q2626">
        <f t="shared" ref="Q2626:Q2689" si="164">ROUND(E2626/D2626*100,0)</f>
        <v>13</v>
      </c>
      <c r="R2626">
        <f t="shared" ref="R2626:R2689" si="165">IFERROR(ROUND(E2626/L2626,2),0)</f>
        <v>69.41</v>
      </c>
      <c r="S2626" s="15">
        <f t="shared" si="162"/>
        <v>42444.583912037036</v>
      </c>
      <c r="T2626" s="15">
        <f t="shared" si="163"/>
        <v>42478.583333333328</v>
      </c>
    </row>
    <row r="2627" spans="1:21" ht="60" hidden="1" x14ac:dyDescent="0.2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11" t="s">
        <v>8307</v>
      </c>
      <c r="P2627" t="s">
        <v>8313</v>
      </c>
      <c r="Q2627">
        <f t="shared" si="164"/>
        <v>13</v>
      </c>
      <c r="R2627">
        <f t="shared" si="165"/>
        <v>110.87</v>
      </c>
      <c r="S2627" s="15">
        <f t="shared" ref="S2627:S2690" si="166">(((J2627/60)/60)/24)+DATE(1970,1,1)</f>
        <v>42324.767361111109</v>
      </c>
      <c r="T2627" s="15">
        <f t="shared" ref="T2627:T2690" si="167">(((I2627/60)/60)/24)+DATE(1970,1,1)</f>
        <v>42379</v>
      </c>
    </row>
    <row r="2628" spans="1:21" ht="45" hidden="1" x14ac:dyDescent="0.2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11" t="s">
        <v>8307</v>
      </c>
      <c r="P2628" t="s">
        <v>8313</v>
      </c>
      <c r="Q2628">
        <f t="shared" si="164"/>
        <v>13</v>
      </c>
      <c r="R2628">
        <f t="shared" si="165"/>
        <v>161.22</v>
      </c>
      <c r="S2628" s="15">
        <f t="shared" si="166"/>
        <v>41773.294560185182</v>
      </c>
      <c r="T2628" s="15">
        <f t="shared" si="167"/>
        <v>41813.294560185182</v>
      </c>
    </row>
    <row r="2629" spans="1:21" ht="60" x14ac:dyDescent="0.2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11" t="s">
        <v>8307</v>
      </c>
      <c r="P2629" t="s">
        <v>8313</v>
      </c>
      <c r="Q2629">
        <f t="shared" si="164"/>
        <v>13</v>
      </c>
      <c r="R2629">
        <f t="shared" si="165"/>
        <v>65</v>
      </c>
      <c r="S2629" s="15">
        <f t="shared" si="166"/>
        <v>42510.604699074072</v>
      </c>
      <c r="T2629" s="15">
        <f t="shared" si="167"/>
        <v>42540.604699074072</v>
      </c>
    </row>
    <row r="2630" spans="1:21" ht="60" hidden="1" x14ac:dyDescent="0.2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11" t="s">
        <v>8309</v>
      </c>
      <c r="P2630" t="s">
        <v>8345</v>
      </c>
      <c r="Q2630">
        <f t="shared" si="164"/>
        <v>13</v>
      </c>
      <c r="R2630">
        <f t="shared" si="165"/>
        <v>12.5</v>
      </c>
      <c r="S2630" s="15">
        <f t="shared" si="166"/>
        <v>42440.820277777777</v>
      </c>
      <c r="T2630" s="15">
        <f t="shared" si="167"/>
        <v>42470.778611111105</v>
      </c>
    </row>
    <row r="2631" spans="1:21" ht="60" hidden="1" x14ac:dyDescent="0.2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11" t="s">
        <v>8322</v>
      </c>
      <c r="P2631" t="s">
        <v>8350</v>
      </c>
      <c r="Q2631">
        <f t="shared" si="164"/>
        <v>13</v>
      </c>
      <c r="R2631">
        <f t="shared" si="165"/>
        <v>14.43</v>
      </c>
      <c r="S2631" s="15">
        <f t="shared" si="166"/>
        <v>42472.449467592596</v>
      </c>
      <c r="T2631" s="15">
        <f t="shared" si="167"/>
        <v>42502.449467592596</v>
      </c>
    </row>
    <row r="2632" spans="1:21" ht="45" x14ac:dyDescent="0.2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11" t="s">
        <v>8320</v>
      </c>
      <c r="P2632" t="s">
        <v>8352</v>
      </c>
      <c r="Q2632">
        <f t="shared" si="164"/>
        <v>13</v>
      </c>
      <c r="R2632">
        <f t="shared" si="165"/>
        <v>65</v>
      </c>
      <c r="S2632" s="15">
        <f t="shared" si="166"/>
        <v>42140.879259259258</v>
      </c>
      <c r="T2632" s="15">
        <f t="shared" si="167"/>
        <v>42185.879259259258</v>
      </c>
    </row>
    <row r="2633" spans="1:21" ht="60" hidden="1" x14ac:dyDescent="0.2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11" t="s">
        <v>8322</v>
      </c>
      <c r="P2633" t="s">
        <v>8323</v>
      </c>
      <c r="Q2633">
        <f t="shared" si="164"/>
        <v>13</v>
      </c>
      <c r="R2633">
        <f t="shared" si="165"/>
        <v>37.61</v>
      </c>
      <c r="S2633" s="15">
        <f t="shared" si="166"/>
        <v>42524.318703703699</v>
      </c>
      <c r="T2633" s="15">
        <f t="shared" si="167"/>
        <v>42554.318703703699</v>
      </c>
    </row>
    <row r="2634" spans="1:21" ht="60" hidden="1" x14ac:dyDescent="0.2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11" t="s">
        <v>8322</v>
      </c>
      <c r="P2634" t="s">
        <v>8351</v>
      </c>
      <c r="Q2634">
        <f t="shared" si="164"/>
        <v>13</v>
      </c>
      <c r="R2634">
        <f t="shared" si="165"/>
        <v>25</v>
      </c>
      <c r="S2634" s="15">
        <f t="shared" si="166"/>
        <v>42345.951539351852</v>
      </c>
      <c r="T2634" s="15">
        <f t="shared" si="167"/>
        <v>42375.951539351852</v>
      </c>
    </row>
    <row r="2635" spans="1:21" ht="45" hidden="1" x14ac:dyDescent="0.2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11" t="s">
        <v>8309</v>
      </c>
      <c r="P2635" t="s">
        <v>8345</v>
      </c>
      <c r="Q2635">
        <f t="shared" si="164"/>
        <v>13</v>
      </c>
      <c r="R2635">
        <f t="shared" si="165"/>
        <v>10.67</v>
      </c>
      <c r="S2635" s="15">
        <f t="shared" si="166"/>
        <v>41557.013182870374</v>
      </c>
      <c r="T2635" s="15">
        <f t="shared" si="167"/>
        <v>41587.054849537039</v>
      </c>
    </row>
    <row r="2636" spans="1:21" ht="30" hidden="1" x14ac:dyDescent="0.2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11" t="s">
        <v>8314</v>
      </c>
      <c r="P2636" t="s">
        <v>8315</v>
      </c>
      <c r="Q2636">
        <f t="shared" si="164"/>
        <v>13</v>
      </c>
      <c r="R2636">
        <f t="shared" si="165"/>
        <v>10</v>
      </c>
      <c r="S2636" s="15">
        <f t="shared" si="166"/>
        <v>42122.693159722221</v>
      </c>
      <c r="T2636" s="15">
        <f t="shared" si="167"/>
        <v>42152.693159722221</v>
      </c>
    </row>
    <row r="2637" spans="1:21" ht="45" hidden="1" x14ac:dyDescent="0.2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11" t="s">
        <v>8314</v>
      </c>
      <c r="P2637" t="s">
        <v>8315</v>
      </c>
      <c r="Q2637">
        <f t="shared" si="164"/>
        <v>13</v>
      </c>
      <c r="R2637">
        <f t="shared" si="165"/>
        <v>50.2</v>
      </c>
      <c r="S2637" s="15">
        <f t="shared" si="166"/>
        <v>42509.814108796301</v>
      </c>
      <c r="T2637" s="15">
        <f t="shared" si="167"/>
        <v>42539.814108796301</v>
      </c>
    </row>
    <row r="2638" spans="1:21" ht="60" x14ac:dyDescent="0.2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11" t="s">
        <v>8314</v>
      </c>
      <c r="P2638" t="s">
        <v>8335</v>
      </c>
      <c r="Q2638">
        <f t="shared" si="164"/>
        <v>13</v>
      </c>
      <c r="R2638">
        <f t="shared" si="165"/>
        <v>57.65</v>
      </c>
      <c r="S2638" s="15">
        <f t="shared" si="166"/>
        <v>41815.815046296295</v>
      </c>
      <c r="T2638" s="15">
        <f t="shared" si="167"/>
        <v>41850.958333333336</v>
      </c>
      <c r="U2638">
        <f>YEAR(T2638)</f>
        <v>2014</v>
      </c>
    </row>
    <row r="2639" spans="1:21" ht="60" hidden="1" x14ac:dyDescent="0.2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11" t="s">
        <v>8314</v>
      </c>
      <c r="P2639" t="s">
        <v>8315</v>
      </c>
      <c r="Q2639">
        <f t="shared" si="164"/>
        <v>13</v>
      </c>
      <c r="R2639">
        <f t="shared" si="165"/>
        <v>93</v>
      </c>
      <c r="S2639" s="15">
        <f t="shared" si="166"/>
        <v>42265.683182870373</v>
      </c>
      <c r="T2639" s="15">
        <f t="shared" si="167"/>
        <v>42293.207638888889</v>
      </c>
    </row>
    <row r="2640" spans="1:21" ht="60" hidden="1" x14ac:dyDescent="0.2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11" t="s">
        <v>8314</v>
      </c>
      <c r="P2640" t="s">
        <v>8315</v>
      </c>
      <c r="Q2640">
        <f t="shared" si="164"/>
        <v>13</v>
      </c>
      <c r="R2640">
        <f t="shared" si="165"/>
        <v>25.5</v>
      </c>
      <c r="S2640" s="15">
        <f t="shared" si="166"/>
        <v>41990.506377314814</v>
      </c>
      <c r="T2640" s="15">
        <f t="shared" si="167"/>
        <v>42020.506377314814</v>
      </c>
    </row>
    <row r="2641" spans="1:20" hidden="1" x14ac:dyDescent="0.2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11" t="s">
        <v>8317</v>
      </c>
      <c r="P2641" t="s">
        <v>8346</v>
      </c>
      <c r="Q2641">
        <f t="shared" si="164"/>
        <v>12</v>
      </c>
      <c r="R2641">
        <f t="shared" si="165"/>
        <v>314.29000000000002</v>
      </c>
      <c r="S2641" s="15">
        <f t="shared" si="166"/>
        <v>41970.64061342593</v>
      </c>
      <c r="T2641" s="15">
        <f t="shared" si="167"/>
        <v>42001.64061342593</v>
      </c>
    </row>
    <row r="2642" spans="1:20" ht="60" hidden="1" x14ac:dyDescent="0.2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11" t="s">
        <v>8317</v>
      </c>
      <c r="P2642" t="s">
        <v>8344</v>
      </c>
      <c r="Q2642">
        <f t="shared" si="164"/>
        <v>12</v>
      </c>
      <c r="R2642">
        <f t="shared" si="165"/>
        <v>38.479999999999997</v>
      </c>
      <c r="S2642" s="15">
        <f t="shared" si="166"/>
        <v>41703.721979166665</v>
      </c>
      <c r="T2642" s="15">
        <f t="shared" si="167"/>
        <v>41748.680312500001</v>
      </c>
    </row>
    <row r="2643" spans="1:20" ht="45" x14ac:dyDescent="0.2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11" t="s">
        <v>8307</v>
      </c>
      <c r="P2643" t="s">
        <v>8354</v>
      </c>
      <c r="Q2643">
        <f t="shared" si="164"/>
        <v>12</v>
      </c>
      <c r="R2643">
        <f t="shared" si="165"/>
        <v>49.8</v>
      </c>
      <c r="S2643" s="15">
        <f t="shared" si="166"/>
        <v>42507.29932870371</v>
      </c>
      <c r="T2643" s="15">
        <f t="shared" si="167"/>
        <v>42538.958333333328</v>
      </c>
    </row>
    <row r="2644" spans="1:20" ht="30" hidden="1" x14ac:dyDescent="0.2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11" t="s">
        <v>8307</v>
      </c>
      <c r="P2644" t="s">
        <v>8313</v>
      </c>
      <c r="Q2644">
        <f t="shared" si="164"/>
        <v>12</v>
      </c>
      <c r="R2644">
        <f t="shared" si="165"/>
        <v>72.59</v>
      </c>
      <c r="S2644" s="15">
        <f t="shared" si="166"/>
        <v>42579.634733796294</v>
      </c>
      <c r="T2644" s="15">
        <f t="shared" si="167"/>
        <v>42622.25</v>
      </c>
    </row>
    <row r="2645" spans="1:20" ht="60" hidden="1" x14ac:dyDescent="0.2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11" t="s">
        <v>8311</v>
      </c>
      <c r="P2645" t="s">
        <v>8343</v>
      </c>
      <c r="Q2645">
        <f t="shared" si="164"/>
        <v>12</v>
      </c>
      <c r="R2645">
        <f t="shared" si="165"/>
        <v>346.67</v>
      </c>
      <c r="S2645" s="15">
        <f t="shared" si="166"/>
        <v>41342.845567129632</v>
      </c>
      <c r="T2645" s="15">
        <f t="shared" si="167"/>
        <v>41372.803900462961</v>
      </c>
    </row>
    <row r="2646" spans="1:20" ht="60" hidden="1" x14ac:dyDescent="0.2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11" t="s">
        <v>8307</v>
      </c>
      <c r="P2646" t="s">
        <v>8313</v>
      </c>
      <c r="Q2646">
        <f t="shared" si="164"/>
        <v>12</v>
      </c>
      <c r="R2646">
        <f t="shared" si="165"/>
        <v>60</v>
      </c>
      <c r="S2646" s="15">
        <f t="shared" si="166"/>
        <v>42411.828287037039</v>
      </c>
      <c r="T2646" s="15">
        <f t="shared" si="167"/>
        <v>42441.828287037039</v>
      </c>
    </row>
    <row r="2647" spans="1:20" ht="45" hidden="1" x14ac:dyDescent="0.2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11" t="s">
        <v>8325</v>
      </c>
      <c r="P2647" t="s">
        <v>8353</v>
      </c>
      <c r="Q2647">
        <f t="shared" si="164"/>
        <v>12</v>
      </c>
      <c r="R2647">
        <f t="shared" si="165"/>
        <v>69.12</v>
      </c>
      <c r="S2647" s="15">
        <f t="shared" si="166"/>
        <v>41781.806875000002</v>
      </c>
      <c r="T2647" s="15">
        <f t="shared" si="167"/>
        <v>41818.806875000002</v>
      </c>
    </row>
    <row r="2648" spans="1:20" ht="60" x14ac:dyDescent="0.2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11" t="s">
        <v>8311</v>
      </c>
      <c r="P2648" t="s">
        <v>8349</v>
      </c>
      <c r="Q2648">
        <f t="shared" si="164"/>
        <v>12</v>
      </c>
      <c r="R2648">
        <f t="shared" si="165"/>
        <v>19.329999999999998</v>
      </c>
      <c r="S2648" s="15">
        <f t="shared" si="166"/>
        <v>40939.948773148149</v>
      </c>
      <c r="T2648" s="15">
        <f t="shared" si="167"/>
        <v>40960.948773148149</v>
      </c>
    </row>
    <row r="2649" spans="1:20" ht="30" x14ac:dyDescent="0.2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11" t="s">
        <v>8307</v>
      </c>
      <c r="P2649" t="s">
        <v>8313</v>
      </c>
      <c r="Q2649">
        <f t="shared" si="164"/>
        <v>12</v>
      </c>
      <c r="R2649">
        <f t="shared" si="165"/>
        <v>127.93</v>
      </c>
      <c r="S2649" s="15">
        <f t="shared" si="166"/>
        <v>42387.503229166665</v>
      </c>
      <c r="T2649" s="15">
        <f t="shared" si="167"/>
        <v>42417.503229166665</v>
      </c>
    </row>
    <row r="2650" spans="1:20" ht="60" hidden="1" x14ac:dyDescent="0.2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11" t="s">
        <v>8311</v>
      </c>
      <c r="P2650" t="s">
        <v>8336</v>
      </c>
      <c r="Q2650">
        <f t="shared" si="164"/>
        <v>12</v>
      </c>
      <c r="R2650">
        <f t="shared" si="165"/>
        <v>61.09</v>
      </c>
      <c r="S2650" s="15">
        <f t="shared" si="166"/>
        <v>42801.031412037039</v>
      </c>
      <c r="T2650" s="15">
        <f t="shared" si="167"/>
        <v>42835.041666666672</v>
      </c>
    </row>
    <row r="2651" spans="1:20" ht="60" hidden="1" x14ac:dyDescent="0.2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11" t="s">
        <v>8309</v>
      </c>
      <c r="P2651" t="s">
        <v>8345</v>
      </c>
      <c r="Q2651">
        <f t="shared" si="164"/>
        <v>12</v>
      </c>
      <c r="R2651">
        <f t="shared" si="165"/>
        <v>19.670000000000002</v>
      </c>
      <c r="S2651" s="15">
        <f t="shared" si="166"/>
        <v>42409.024305555555</v>
      </c>
      <c r="T2651" s="15">
        <f t="shared" si="167"/>
        <v>42439.024305555555</v>
      </c>
    </row>
    <row r="2652" spans="1:20" ht="30" hidden="1" x14ac:dyDescent="0.2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11" t="s">
        <v>8325</v>
      </c>
      <c r="P2652" t="s">
        <v>8353</v>
      </c>
      <c r="Q2652">
        <f t="shared" si="164"/>
        <v>12</v>
      </c>
      <c r="R2652">
        <f t="shared" si="165"/>
        <v>96.05</v>
      </c>
      <c r="S2652" s="15">
        <f t="shared" si="166"/>
        <v>42760.244212962964</v>
      </c>
      <c r="T2652" s="15">
        <f t="shared" si="167"/>
        <v>42790.244212962964</v>
      </c>
    </row>
    <row r="2653" spans="1:20" ht="45" x14ac:dyDescent="0.2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11" t="s">
        <v>8307</v>
      </c>
      <c r="P2653" t="s">
        <v>8316</v>
      </c>
      <c r="Q2653">
        <f t="shared" si="164"/>
        <v>12</v>
      </c>
      <c r="R2653">
        <f t="shared" si="165"/>
        <v>83.94</v>
      </c>
      <c r="S2653" s="15">
        <f t="shared" si="166"/>
        <v>41771.651932870373</v>
      </c>
      <c r="T2653" s="15">
        <f t="shared" si="167"/>
        <v>41803.166666666664</v>
      </c>
    </row>
    <row r="2654" spans="1:20" ht="60" hidden="1" x14ac:dyDescent="0.2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11" t="s">
        <v>8320</v>
      </c>
      <c r="P2654" t="s">
        <v>8348</v>
      </c>
      <c r="Q2654">
        <f t="shared" si="164"/>
        <v>12</v>
      </c>
      <c r="R2654">
        <f t="shared" si="165"/>
        <v>39</v>
      </c>
      <c r="S2654" s="15">
        <f t="shared" si="166"/>
        <v>42639.441932870366</v>
      </c>
      <c r="T2654" s="15">
        <f t="shared" si="167"/>
        <v>42653.441932870366</v>
      </c>
    </row>
    <row r="2655" spans="1:20" ht="45" hidden="1" x14ac:dyDescent="0.2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11" t="s">
        <v>8314</v>
      </c>
      <c r="P2655" t="s">
        <v>8327</v>
      </c>
      <c r="Q2655">
        <f t="shared" si="164"/>
        <v>12</v>
      </c>
      <c r="R2655">
        <f t="shared" si="165"/>
        <v>2796.67</v>
      </c>
      <c r="S2655" s="15">
        <f t="shared" si="166"/>
        <v>42531.228437500002</v>
      </c>
      <c r="T2655" s="15">
        <f t="shared" si="167"/>
        <v>42561.228437500002</v>
      </c>
    </row>
    <row r="2656" spans="1:20" ht="60" hidden="1" x14ac:dyDescent="0.2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11" t="s">
        <v>8314</v>
      </c>
      <c r="P2656" t="s">
        <v>8327</v>
      </c>
      <c r="Q2656">
        <f t="shared" si="164"/>
        <v>12</v>
      </c>
      <c r="R2656">
        <f t="shared" si="165"/>
        <v>78.33</v>
      </c>
      <c r="S2656" s="15">
        <f t="shared" si="166"/>
        <v>42100.723738425921</v>
      </c>
      <c r="T2656" s="15">
        <f t="shared" si="167"/>
        <v>42129.783333333333</v>
      </c>
    </row>
    <row r="2657" spans="1:21" ht="60" hidden="1" x14ac:dyDescent="0.2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11" t="s">
        <v>8314</v>
      </c>
      <c r="P2657" t="s">
        <v>8327</v>
      </c>
      <c r="Q2657">
        <f t="shared" si="164"/>
        <v>12</v>
      </c>
      <c r="R2657">
        <f t="shared" si="165"/>
        <v>25</v>
      </c>
      <c r="S2657" s="15">
        <f t="shared" si="166"/>
        <v>42171.383530092593</v>
      </c>
      <c r="T2657" s="15">
        <f t="shared" si="167"/>
        <v>42201.330555555556</v>
      </c>
    </row>
    <row r="2658" spans="1:21" ht="60" hidden="1" x14ac:dyDescent="0.2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11" t="s">
        <v>8314</v>
      </c>
      <c r="P2658" t="s">
        <v>8335</v>
      </c>
      <c r="Q2658">
        <f t="shared" si="164"/>
        <v>12</v>
      </c>
      <c r="R2658">
        <f t="shared" si="165"/>
        <v>356.84</v>
      </c>
      <c r="S2658" s="15">
        <f t="shared" si="166"/>
        <v>42118.346435185187</v>
      </c>
      <c r="T2658" s="15">
        <f t="shared" si="167"/>
        <v>42148.346435185187</v>
      </c>
    </row>
    <row r="2659" spans="1:21" ht="45" hidden="1" x14ac:dyDescent="0.2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11" t="s">
        <v>8314</v>
      </c>
      <c r="P2659" t="s">
        <v>8335</v>
      </c>
      <c r="Q2659">
        <f t="shared" si="164"/>
        <v>12</v>
      </c>
      <c r="R2659">
        <f t="shared" si="165"/>
        <v>24.46</v>
      </c>
      <c r="S2659" s="15">
        <f t="shared" si="166"/>
        <v>42010.968240740738</v>
      </c>
      <c r="T2659" s="15">
        <f t="shared" si="167"/>
        <v>42055.968240740738</v>
      </c>
      <c r="U2659">
        <f>YEAR(T2659)</f>
        <v>2015</v>
      </c>
    </row>
    <row r="2660" spans="1:21" ht="60" hidden="1" x14ac:dyDescent="0.2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11" t="s">
        <v>8314</v>
      </c>
      <c r="P2660" t="s">
        <v>8315</v>
      </c>
      <c r="Q2660">
        <f t="shared" si="164"/>
        <v>12</v>
      </c>
      <c r="R2660">
        <f t="shared" si="165"/>
        <v>24.71</v>
      </c>
      <c r="S2660" s="15">
        <f t="shared" si="166"/>
        <v>42124.623877314814</v>
      </c>
      <c r="T2660" s="15">
        <f t="shared" si="167"/>
        <v>42166.958333333328</v>
      </c>
    </row>
    <row r="2661" spans="1:21" ht="60" hidden="1" x14ac:dyDescent="0.2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11" t="s">
        <v>8314</v>
      </c>
      <c r="P2661" t="s">
        <v>8315</v>
      </c>
      <c r="Q2661">
        <f t="shared" si="164"/>
        <v>12</v>
      </c>
      <c r="R2661">
        <f t="shared" si="165"/>
        <v>81.41</v>
      </c>
      <c r="S2661" s="15">
        <f t="shared" si="166"/>
        <v>42075.979988425926</v>
      </c>
      <c r="T2661" s="15">
        <f t="shared" si="167"/>
        <v>42103.979988425926</v>
      </c>
    </row>
    <row r="2662" spans="1:21" ht="60" hidden="1" x14ac:dyDescent="0.2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11" t="s">
        <v>8314</v>
      </c>
      <c r="P2662" t="s">
        <v>8315</v>
      </c>
      <c r="Q2662">
        <f t="shared" si="164"/>
        <v>12</v>
      </c>
      <c r="R2662">
        <f t="shared" si="165"/>
        <v>79.400000000000006</v>
      </c>
      <c r="S2662" s="15">
        <f t="shared" si="166"/>
        <v>42151.905717592599</v>
      </c>
      <c r="T2662" s="15">
        <f t="shared" si="167"/>
        <v>42182.905717592599</v>
      </c>
    </row>
    <row r="2663" spans="1:21" ht="45" hidden="1" x14ac:dyDescent="0.2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11" t="s">
        <v>8314</v>
      </c>
      <c r="P2663" t="s">
        <v>8315</v>
      </c>
      <c r="Q2663">
        <f t="shared" si="164"/>
        <v>12</v>
      </c>
      <c r="R2663">
        <f t="shared" si="165"/>
        <v>75.25</v>
      </c>
      <c r="S2663" s="15">
        <f t="shared" si="166"/>
        <v>41869.798726851855</v>
      </c>
      <c r="T2663" s="15">
        <f t="shared" si="167"/>
        <v>41929.798726851855</v>
      </c>
    </row>
    <row r="2664" spans="1:21" ht="45" x14ac:dyDescent="0.2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11" t="s">
        <v>8317</v>
      </c>
      <c r="P2664" t="s">
        <v>8337</v>
      </c>
      <c r="Q2664">
        <f t="shared" si="164"/>
        <v>11</v>
      </c>
      <c r="R2664">
        <f t="shared" si="165"/>
        <v>46.18</v>
      </c>
      <c r="S2664" s="15">
        <f t="shared" si="166"/>
        <v>42110.153043981481</v>
      </c>
      <c r="T2664" s="15">
        <f t="shared" si="167"/>
        <v>42155.153043981481</v>
      </c>
    </row>
    <row r="2665" spans="1:21" ht="60" hidden="1" x14ac:dyDescent="0.2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11" t="s">
        <v>8311</v>
      </c>
      <c r="P2665" t="s">
        <v>8343</v>
      </c>
      <c r="Q2665">
        <f t="shared" si="164"/>
        <v>11</v>
      </c>
      <c r="R2665">
        <f t="shared" si="165"/>
        <v>21.8</v>
      </c>
      <c r="S2665" s="15">
        <f t="shared" si="166"/>
        <v>41288.942928240744</v>
      </c>
      <c r="T2665" s="15">
        <f t="shared" si="167"/>
        <v>41318.942928240744</v>
      </c>
    </row>
    <row r="2666" spans="1:21" ht="45" hidden="1" x14ac:dyDescent="0.2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11" t="s">
        <v>8311</v>
      </c>
      <c r="P2666" t="s">
        <v>8343</v>
      </c>
      <c r="Q2666">
        <f t="shared" si="164"/>
        <v>11</v>
      </c>
      <c r="R2666">
        <f t="shared" si="165"/>
        <v>56.25</v>
      </c>
      <c r="S2666" s="15">
        <f t="shared" si="166"/>
        <v>41180.86241898148</v>
      </c>
      <c r="T2666" s="15">
        <f t="shared" si="167"/>
        <v>41231</v>
      </c>
    </row>
    <row r="2667" spans="1:21" ht="60" hidden="1" x14ac:dyDescent="0.2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11" t="s">
        <v>8307</v>
      </c>
      <c r="P2667" t="s">
        <v>8313</v>
      </c>
      <c r="Q2667">
        <f t="shared" si="164"/>
        <v>11</v>
      </c>
      <c r="R2667">
        <f t="shared" si="165"/>
        <v>51.82</v>
      </c>
      <c r="S2667" s="15">
        <f t="shared" si="166"/>
        <v>42082.802812499998</v>
      </c>
      <c r="T2667" s="15">
        <f t="shared" si="167"/>
        <v>42104.207638888889</v>
      </c>
    </row>
    <row r="2668" spans="1:21" ht="30" x14ac:dyDescent="0.2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11" t="s">
        <v>8307</v>
      </c>
      <c r="P2668" t="s">
        <v>8313</v>
      </c>
      <c r="Q2668">
        <f t="shared" si="164"/>
        <v>11</v>
      </c>
      <c r="R2668">
        <f t="shared" si="165"/>
        <v>29.89</v>
      </c>
      <c r="S2668" s="15">
        <f t="shared" si="166"/>
        <v>42611.613564814819</v>
      </c>
      <c r="T2668" s="15">
        <f t="shared" si="167"/>
        <v>42651.613564814819</v>
      </c>
    </row>
    <row r="2669" spans="1:21" ht="45" x14ac:dyDescent="0.2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11" t="s">
        <v>8307</v>
      </c>
      <c r="P2669" t="s">
        <v>8313</v>
      </c>
      <c r="Q2669">
        <f t="shared" si="164"/>
        <v>11</v>
      </c>
      <c r="R2669">
        <f t="shared" si="165"/>
        <v>51.82</v>
      </c>
      <c r="S2669" s="15">
        <f t="shared" si="166"/>
        <v>42410.774155092593</v>
      </c>
      <c r="T2669" s="15">
        <f t="shared" si="167"/>
        <v>42440.774155092593</v>
      </c>
    </row>
    <row r="2670" spans="1:21" ht="60" x14ac:dyDescent="0.2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11" t="s">
        <v>8320</v>
      </c>
      <c r="P2670" t="s">
        <v>8355</v>
      </c>
      <c r="Q2670">
        <f t="shared" si="164"/>
        <v>11</v>
      </c>
      <c r="R2670">
        <f t="shared" si="165"/>
        <v>225</v>
      </c>
      <c r="S2670" s="15">
        <f t="shared" si="166"/>
        <v>41832.672685185185</v>
      </c>
      <c r="T2670" s="15">
        <f t="shared" si="167"/>
        <v>41887.568749999999</v>
      </c>
    </row>
    <row r="2671" spans="1:21" ht="60" x14ac:dyDescent="0.2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11" t="s">
        <v>8320</v>
      </c>
      <c r="P2671" t="s">
        <v>8352</v>
      </c>
      <c r="Q2671">
        <f t="shared" si="164"/>
        <v>11</v>
      </c>
      <c r="R2671">
        <f t="shared" si="165"/>
        <v>51.25</v>
      </c>
      <c r="S2671" s="15">
        <f t="shared" si="166"/>
        <v>40399.065868055557</v>
      </c>
      <c r="T2671" s="15">
        <f t="shared" si="167"/>
        <v>40423.083333333336</v>
      </c>
    </row>
    <row r="2672" spans="1:21" ht="60" hidden="1" x14ac:dyDescent="0.2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11" t="s">
        <v>8311</v>
      </c>
      <c r="P2672" t="s">
        <v>8336</v>
      </c>
      <c r="Q2672">
        <f t="shared" si="164"/>
        <v>11</v>
      </c>
      <c r="R2672">
        <f t="shared" si="165"/>
        <v>525</v>
      </c>
      <c r="S2672" s="15">
        <f t="shared" si="166"/>
        <v>41852.646226851852</v>
      </c>
      <c r="T2672" s="15">
        <f t="shared" si="167"/>
        <v>41883.646226851852</v>
      </c>
    </row>
    <row r="2673" spans="1:20" ht="45" hidden="1" x14ac:dyDescent="0.2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11" t="s">
        <v>8311</v>
      </c>
      <c r="P2673" t="s">
        <v>8336</v>
      </c>
      <c r="Q2673">
        <f t="shared" si="164"/>
        <v>11</v>
      </c>
      <c r="R2673">
        <f t="shared" si="165"/>
        <v>55</v>
      </c>
      <c r="S2673" s="15">
        <f t="shared" si="166"/>
        <v>42559.814178240747</v>
      </c>
      <c r="T2673" s="15">
        <f t="shared" si="167"/>
        <v>42589.814178240747</v>
      </c>
    </row>
    <row r="2674" spans="1:20" ht="60" hidden="1" x14ac:dyDescent="0.2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11" t="s">
        <v>8322</v>
      </c>
      <c r="P2674" t="s">
        <v>8323</v>
      </c>
      <c r="Q2674">
        <f t="shared" si="164"/>
        <v>11</v>
      </c>
      <c r="R2674">
        <f t="shared" si="165"/>
        <v>55.39</v>
      </c>
      <c r="S2674" s="15">
        <f t="shared" si="166"/>
        <v>42011.551180555558</v>
      </c>
      <c r="T2674" s="15">
        <f t="shared" si="167"/>
        <v>42046.551180555558</v>
      </c>
    </row>
    <row r="2675" spans="1:20" ht="30" hidden="1" x14ac:dyDescent="0.2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11" t="s">
        <v>8322</v>
      </c>
      <c r="P2675" t="s">
        <v>8323</v>
      </c>
      <c r="Q2675">
        <f t="shared" si="164"/>
        <v>11</v>
      </c>
      <c r="R2675">
        <f t="shared" si="165"/>
        <v>69.13</v>
      </c>
      <c r="S2675" s="15">
        <f t="shared" si="166"/>
        <v>41880.068437499998</v>
      </c>
      <c r="T2675" s="15">
        <f t="shared" si="167"/>
        <v>41910.068437499998</v>
      </c>
    </row>
    <row r="2676" spans="1:20" ht="45" hidden="1" x14ac:dyDescent="0.2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11" t="s">
        <v>8322</v>
      </c>
      <c r="P2676" t="s">
        <v>8323</v>
      </c>
      <c r="Q2676">
        <f t="shared" si="164"/>
        <v>11</v>
      </c>
      <c r="R2676">
        <f t="shared" si="165"/>
        <v>42.22</v>
      </c>
      <c r="S2676" s="15">
        <f t="shared" si="166"/>
        <v>42029.907858796301</v>
      </c>
      <c r="T2676" s="15">
        <f t="shared" si="167"/>
        <v>42064.907858796301</v>
      </c>
    </row>
    <row r="2677" spans="1:20" ht="60" hidden="1" x14ac:dyDescent="0.2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11" t="s">
        <v>8309</v>
      </c>
      <c r="P2677" t="s">
        <v>8345</v>
      </c>
      <c r="Q2677">
        <f t="shared" si="164"/>
        <v>11</v>
      </c>
      <c r="R2677">
        <f t="shared" si="165"/>
        <v>45</v>
      </c>
      <c r="S2677" s="15">
        <f t="shared" si="166"/>
        <v>40332.886712962965</v>
      </c>
      <c r="T2677" s="15">
        <f t="shared" si="167"/>
        <v>40380.791666666664</v>
      </c>
    </row>
    <row r="2678" spans="1:20" ht="45" x14ac:dyDescent="0.2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11" t="s">
        <v>8307</v>
      </c>
      <c r="P2678" t="s">
        <v>8354</v>
      </c>
      <c r="Q2678">
        <f t="shared" si="164"/>
        <v>11</v>
      </c>
      <c r="R2678">
        <f t="shared" si="165"/>
        <v>97.41</v>
      </c>
      <c r="S2678" s="15">
        <f t="shared" si="166"/>
        <v>42268.531631944439</v>
      </c>
      <c r="T2678" s="15">
        <f t="shared" si="167"/>
        <v>42298.531631944439</v>
      </c>
    </row>
    <row r="2679" spans="1:20" ht="45" x14ac:dyDescent="0.2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1" t="s">
        <v>8307</v>
      </c>
      <c r="P2679" t="s">
        <v>8354</v>
      </c>
      <c r="Q2679">
        <f t="shared" si="164"/>
        <v>11</v>
      </c>
      <c r="R2679">
        <f t="shared" si="165"/>
        <v>81.58</v>
      </c>
      <c r="S2679" s="15">
        <f t="shared" si="166"/>
        <v>42318.925532407404</v>
      </c>
      <c r="T2679" s="15">
        <f t="shared" si="167"/>
        <v>42348.925532407404</v>
      </c>
    </row>
    <row r="2680" spans="1:20" ht="45" hidden="1" x14ac:dyDescent="0.2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11" t="s">
        <v>8325</v>
      </c>
      <c r="P2680" t="s">
        <v>8353</v>
      </c>
      <c r="Q2680">
        <f t="shared" si="164"/>
        <v>11</v>
      </c>
      <c r="R2680">
        <f t="shared" si="165"/>
        <v>48.18</v>
      </c>
      <c r="S2680" s="15">
        <f t="shared" si="166"/>
        <v>42294.628449074073</v>
      </c>
      <c r="T2680" s="15">
        <f t="shared" si="167"/>
        <v>42324.670115740737</v>
      </c>
    </row>
    <row r="2681" spans="1:20" ht="60" x14ac:dyDescent="0.2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11" t="s">
        <v>8307</v>
      </c>
      <c r="P2681" t="s">
        <v>8316</v>
      </c>
      <c r="Q2681">
        <f t="shared" si="164"/>
        <v>11</v>
      </c>
      <c r="R2681">
        <f t="shared" si="165"/>
        <v>91.3</v>
      </c>
      <c r="S2681" s="15">
        <f t="shared" si="166"/>
        <v>41921.842627314814</v>
      </c>
      <c r="T2681" s="15">
        <f t="shared" si="167"/>
        <v>41951.884293981479</v>
      </c>
    </row>
    <row r="2682" spans="1:20" ht="30" x14ac:dyDescent="0.2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11" t="s">
        <v>8307</v>
      </c>
      <c r="P2682" t="s">
        <v>8316</v>
      </c>
      <c r="Q2682">
        <f t="shared" si="164"/>
        <v>11</v>
      </c>
      <c r="R2682">
        <f t="shared" si="165"/>
        <v>112.86</v>
      </c>
      <c r="S2682" s="15">
        <f t="shared" si="166"/>
        <v>42767.688518518517</v>
      </c>
      <c r="T2682" s="15">
        <f t="shared" si="167"/>
        <v>42806.791666666672</v>
      </c>
    </row>
    <row r="2683" spans="1:20" ht="45" hidden="1" x14ac:dyDescent="0.2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11" t="s">
        <v>8307</v>
      </c>
      <c r="P2683" t="s">
        <v>8334</v>
      </c>
      <c r="Q2683">
        <f t="shared" si="164"/>
        <v>11</v>
      </c>
      <c r="R2683">
        <f t="shared" si="165"/>
        <v>33.76</v>
      </c>
      <c r="S2683" s="15">
        <f t="shared" si="166"/>
        <v>41962.749027777783</v>
      </c>
      <c r="T2683" s="15">
        <f t="shared" si="167"/>
        <v>41992.818055555559</v>
      </c>
    </row>
    <row r="2684" spans="1:20" ht="60" hidden="1" x14ac:dyDescent="0.2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11" t="s">
        <v>8325</v>
      </c>
      <c r="P2684" t="s">
        <v>8353</v>
      </c>
      <c r="Q2684">
        <f t="shared" si="164"/>
        <v>11</v>
      </c>
      <c r="R2684">
        <f t="shared" si="165"/>
        <v>72.760000000000005</v>
      </c>
      <c r="S2684" s="15">
        <f t="shared" si="166"/>
        <v>42113.105046296296</v>
      </c>
      <c r="T2684" s="15">
        <f t="shared" si="167"/>
        <v>42158.105046296296</v>
      </c>
    </row>
    <row r="2685" spans="1:20" ht="30" hidden="1" x14ac:dyDescent="0.2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11" t="s">
        <v>8314</v>
      </c>
      <c r="P2685" t="s">
        <v>8327</v>
      </c>
      <c r="Q2685">
        <f t="shared" si="164"/>
        <v>11</v>
      </c>
      <c r="R2685">
        <f t="shared" si="165"/>
        <v>217.38</v>
      </c>
      <c r="S2685" s="15">
        <f t="shared" si="166"/>
        <v>42773.916180555556</v>
      </c>
      <c r="T2685" s="15">
        <f t="shared" si="167"/>
        <v>42818.874513888892</v>
      </c>
    </row>
    <row r="2686" spans="1:20" ht="60" hidden="1" x14ac:dyDescent="0.2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11" t="s">
        <v>8320</v>
      </c>
      <c r="P2686" t="s">
        <v>8348</v>
      </c>
      <c r="Q2686">
        <f t="shared" si="164"/>
        <v>11</v>
      </c>
      <c r="R2686">
        <f t="shared" si="165"/>
        <v>39.29</v>
      </c>
      <c r="S2686" s="15">
        <f t="shared" si="166"/>
        <v>40855.765092592592</v>
      </c>
      <c r="T2686" s="15">
        <f t="shared" si="167"/>
        <v>40895.765092592592</v>
      </c>
    </row>
    <row r="2687" spans="1:20" ht="60" hidden="1" x14ac:dyDescent="0.2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11" t="s">
        <v>8320</v>
      </c>
      <c r="P2687" t="s">
        <v>8348</v>
      </c>
      <c r="Q2687">
        <f t="shared" si="164"/>
        <v>11</v>
      </c>
      <c r="R2687">
        <f t="shared" si="165"/>
        <v>52.5</v>
      </c>
      <c r="S2687" s="15">
        <f t="shared" si="166"/>
        <v>42524.36650462963</v>
      </c>
      <c r="T2687" s="15">
        <f t="shared" si="167"/>
        <v>42567.36650462963</v>
      </c>
    </row>
    <row r="2688" spans="1:20" ht="60" hidden="1" x14ac:dyDescent="0.2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11" t="s">
        <v>8314</v>
      </c>
      <c r="P2688" t="s">
        <v>8315</v>
      </c>
      <c r="Q2688">
        <f t="shared" si="164"/>
        <v>11</v>
      </c>
      <c r="R2688">
        <f t="shared" si="165"/>
        <v>108.33</v>
      </c>
      <c r="S2688" s="15">
        <f t="shared" si="166"/>
        <v>42672.955138888887</v>
      </c>
      <c r="T2688" s="15">
        <f t="shared" si="167"/>
        <v>42704.708333333328</v>
      </c>
    </row>
    <row r="2689" spans="1:20" ht="30" hidden="1" x14ac:dyDescent="0.2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11" t="s">
        <v>8314</v>
      </c>
      <c r="P2689" t="s">
        <v>8327</v>
      </c>
      <c r="Q2689">
        <f t="shared" si="164"/>
        <v>11</v>
      </c>
      <c r="R2689">
        <f t="shared" si="165"/>
        <v>117.65</v>
      </c>
      <c r="S2689" s="15">
        <f t="shared" si="166"/>
        <v>42299.130162037036</v>
      </c>
      <c r="T2689" s="15">
        <f t="shared" si="167"/>
        <v>42330.290972222225</v>
      </c>
    </row>
    <row r="2690" spans="1:20" ht="45" hidden="1" x14ac:dyDescent="0.2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11" t="s">
        <v>8314</v>
      </c>
      <c r="P2690" t="s">
        <v>8315</v>
      </c>
      <c r="Q2690">
        <f t="shared" ref="Q2690:Q2753" si="168">ROUND(E2690/D2690*100,0)</f>
        <v>11</v>
      </c>
      <c r="R2690">
        <f t="shared" ref="R2690:R2753" si="169">IFERROR(ROUND(E2690/L2690,2),0)</f>
        <v>437.5</v>
      </c>
      <c r="S2690" s="15">
        <f t="shared" si="166"/>
        <v>42796.682476851856</v>
      </c>
      <c r="T2690" s="15">
        <f t="shared" si="167"/>
        <v>42841.640810185185</v>
      </c>
    </row>
    <row r="2691" spans="1:20" ht="45" hidden="1" x14ac:dyDescent="0.2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11" t="s">
        <v>8314</v>
      </c>
      <c r="P2691" t="s">
        <v>8335</v>
      </c>
      <c r="Q2691">
        <f t="shared" si="168"/>
        <v>11</v>
      </c>
      <c r="R2691">
        <f t="shared" si="169"/>
        <v>286.25</v>
      </c>
      <c r="S2691" s="15">
        <f t="shared" ref="S2691:S2754" si="170">(((J2691/60)/60)/24)+DATE(1970,1,1)</f>
        <v>42009.493263888886</v>
      </c>
      <c r="T2691" s="15">
        <f t="shared" ref="T2691:T2754" si="171">(((I2691/60)/60)/24)+DATE(1970,1,1)</f>
        <v>42039.493263888886</v>
      </c>
    </row>
    <row r="2692" spans="1:20" ht="60" hidden="1" x14ac:dyDescent="0.2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11" t="s">
        <v>8314</v>
      </c>
      <c r="P2692" t="s">
        <v>8315</v>
      </c>
      <c r="Q2692">
        <f t="shared" si="168"/>
        <v>11</v>
      </c>
      <c r="R2692">
        <f t="shared" si="169"/>
        <v>51.67</v>
      </c>
      <c r="S2692" s="15">
        <f t="shared" si="170"/>
        <v>41983.752847222218</v>
      </c>
      <c r="T2692" s="15">
        <f t="shared" si="171"/>
        <v>42014.140972222223</v>
      </c>
    </row>
    <row r="2693" spans="1:20" ht="60" hidden="1" x14ac:dyDescent="0.2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11" t="s">
        <v>8314</v>
      </c>
      <c r="P2693" t="s">
        <v>8315</v>
      </c>
      <c r="Q2693">
        <f t="shared" si="168"/>
        <v>11</v>
      </c>
      <c r="R2693">
        <f t="shared" si="169"/>
        <v>42.5</v>
      </c>
      <c r="S2693" s="15">
        <f t="shared" si="170"/>
        <v>41793.191875000004</v>
      </c>
      <c r="T2693" s="15">
        <f t="shared" si="171"/>
        <v>41807.191875000004</v>
      </c>
    </row>
    <row r="2694" spans="1:20" ht="45" hidden="1" x14ac:dyDescent="0.2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11" t="s">
        <v>8314</v>
      </c>
      <c r="P2694" t="s">
        <v>8315</v>
      </c>
      <c r="Q2694">
        <f t="shared" si="168"/>
        <v>11</v>
      </c>
      <c r="R2694">
        <f t="shared" si="169"/>
        <v>45.83</v>
      </c>
      <c r="S2694" s="15">
        <f t="shared" si="170"/>
        <v>42233.671747685185</v>
      </c>
      <c r="T2694" s="15">
        <f t="shared" si="171"/>
        <v>42278.541666666672</v>
      </c>
    </row>
    <row r="2695" spans="1:20" ht="45" hidden="1" x14ac:dyDescent="0.2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11" t="s">
        <v>8314</v>
      </c>
      <c r="P2695" t="s">
        <v>8315</v>
      </c>
      <c r="Q2695">
        <f t="shared" si="168"/>
        <v>11</v>
      </c>
      <c r="R2695">
        <f t="shared" si="169"/>
        <v>47.91</v>
      </c>
      <c r="S2695" s="15">
        <f t="shared" si="170"/>
        <v>42452.815659722226</v>
      </c>
      <c r="T2695" s="15">
        <f t="shared" si="171"/>
        <v>42512.815659722226</v>
      </c>
    </row>
    <row r="2696" spans="1:20" ht="60" hidden="1" x14ac:dyDescent="0.2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11" t="s">
        <v>8314</v>
      </c>
      <c r="P2696" t="s">
        <v>8315</v>
      </c>
      <c r="Q2696">
        <f t="shared" si="168"/>
        <v>11</v>
      </c>
      <c r="R2696">
        <f t="shared" si="169"/>
        <v>26.75</v>
      </c>
      <c r="S2696" s="15">
        <f t="shared" si="170"/>
        <v>41975.642974537041</v>
      </c>
      <c r="T2696" s="15">
        <f t="shared" si="171"/>
        <v>42035.642974537041</v>
      </c>
    </row>
    <row r="2697" spans="1:20" ht="60" hidden="1" x14ac:dyDescent="0.2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11" t="s">
        <v>8314</v>
      </c>
      <c r="P2697" t="s">
        <v>8315</v>
      </c>
      <c r="Q2697">
        <f t="shared" si="168"/>
        <v>11</v>
      </c>
      <c r="R2697">
        <f t="shared" si="169"/>
        <v>40</v>
      </c>
      <c r="S2697" s="15">
        <f t="shared" si="170"/>
        <v>42497.070775462969</v>
      </c>
      <c r="T2697" s="15">
        <f t="shared" si="171"/>
        <v>42514.600694444445</v>
      </c>
    </row>
    <row r="2698" spans="1:20" ht="45" hidden="1" x14ac:dyDescent="0.2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11" t="s">
        <v>8314</v>
      </c>
      <c r="P2698" t="s">
        <v>8315</v>
      </c>
      <c r="Q2698">
        <f t="shared" si="168"/>
        <v>11</v>
      </c>
      <c r="R2698">
        <f t="shared" si="169"/>
        <v>72</v>
      </c>
      <c r="S2698" s="15">
        <f t="shared" si="170"/>
        <v>41990.612546296295</v>
      </c>
      <c r="T2698" s="15">
        <f t="shared" si="171"/>
        <v>42020.434722222228</v>
      </c>
    </row>
    <row r="2699" spans="1:20" ht="45" hidden="1" x14ac:dyDescent="0.2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11" t="s">
        <v>8314</v>
      </c>
      <c r="P2699" t="s">
        <v>8315</v>
      </c>
      <c r="Q2699">
        <f t="shared" si="168"/>
        <v>11</v>
      </c>
      <c r="R2699">
        <f t="shared" si="169"/>
        <v>80</v>
      </c>
      <c r="S2699" s="15">
        <f t="shared" si="170"/>
        <v>42750.530312499999</v>
      </c>
      <c r="T2699" s="15">
        <f t="shared" si="171"/>
        <v>42794.368749999994</v>
      </c>
    </row>
    <row r="2700" spans="1:20" ht="60" x14ac:dyDescent="0.2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11" t="s">
        <v>8317</v>
      </c>
      <c r="P2700" t="s">
        <v>8337</v>
      </c>
      <c r="Q2700">
        <f t="shared" si="168"/>
        <v>10</v>
      </c>
      <c r="R2700">
        <f t="shared" si="169"/>
        <v>94.51</v>
      </c>
      <c r="S2700" s="15">
        <f t="shared" si="170"/>
        <v>41905.812581018516</v>
      </c>
      <c r="T2700" s="15">
        <f t="shared" si="171"/>
        <v>41950.854247685187</v>
      </c>
    </row>
    <row r="2701" spans="1:20" ht="60" hidden="1" x14ac:dyDescent="0.2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11" t="s">
        <v>8317</v>
      </c>
      <c r="P2701" t="s">
        <v>8346</v>
      </c>
      <c r="Q2701">
        <f t="shared" si="168"/>
        <v>10</v>
      </c>
      <c r="R2701">
        <f t="shared" si="169"/>
        <v>32.75</v>
      </c>
      <c r="S2701" s="15">
        <f t="shared" si="170"/>
        <v>42741.848379629635</v>
      </c>
      <c r="T2701" s="15">
        <f t="shared" si="171"/>
        <v>42783.875</v>
      </c>
    </row>
    <row r="2702" spans="1:20" ht="60" hidden="1" x14ac:dyDescent="0.2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11" t="s">
        <v>8317</v>
      </c>
      <c r="P2702" t="s">
        <v>8344</v>
      </c>
      <c r="Q2702">
        <f t="shared" si="168"/>
        <v>10</v>
      </c>
      <c r="R2702">
        <f t="shared" si="169"/>
        <v>71.25</v>
      </c>
      <c r="S2702" s="15">
        <f t="shared" si="170"/>
        <v>42238.726631944446</v>
      </c>
      <c r="T2702" s="15">
        <f t="shared" si="171"/>
        <v>42298.726631944446</v>
      </c>
    </row>
    <row r="2703" spans="1:20" ht="60" hidden="1" x14ac:dyDescent="0.2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11" t="s">
        <v>8317</v>
      </c>
      <c r="P2703" t="s">
        <v>8344</v>
      </c>
      <c r="Q2703">
        <f t="shared" si="168"/>
        <v>10</v>
      </c>
      <c r="R2703">
        <f t="shared" si="169"/>
        <v>73.459999999999994</v>
      </c>
      <c r="S2703" s="15">
        <f t="shared" si="170"/>
        <v>40043.895462962959</v>
      </c>
      <c r="T2703" s="15">
        <f t="shared" si="171"/>
        <v>40098.874305555553</v>
      </c>
    </row>
    <row r="2704" spans="1:20" ht="60" hidden="1" x14ac:dyDescent="0.2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11" t="s">
        <v>8307</v>
      </c>
      <c r="P2704" t="s">
        <v>8313</v>
      </c>
      <c r="Q2704">
        <f t="shared" si="168"/>
        <v>10</v>
      </c>
      <c r="R2704">
        <f t="shared" si="169"/>
        <v>178.93</v>
      </c>
      <c r="S2704" s="15">
        <f t="shared" si="170"/>
        <v>42632.373414351852</v>
      </c>
      <c r="T2704" s="15">
        <f t="shared" si="171"/>
        <v>42672.373414351852</v>
      </c>
    </row>
    <row r="2705" spans="1:20" ht="45" hidden="1" x14ac:dyDescent="0.2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11" t="s">
        <v>8307</v>
      </c>
      <c r="P2705" t="s">
        <v>8313</v>
      </c>
      <c r="Q2705">
        <f t="shared" si="168"/>
        <v>10</v>
      </c>
      <c r="R2705">
        <f t="shared" si="169"/>
        <v>44.69</v>
      </c>
      <c r="S2705" s="15">
        <f t="shared" si="170"/>
        <v>41940.658645833333</v>
      </c>
      <c r="T2705" s="15">
        <f t="shared" si="171"/>
        <v>41974</v>
      </c>
    </row>
    <row r="2706" spans="1:20" ht="45" hidden="1" x14ac:dyDescent="0.2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11" t="s">
        <v>8311</v>
      </c>
      <c r="P2706" t="s">
        <v>8328</v>
      </c>
      <c r="Q2706">
        <f t="shared" si="168"/>
        <v>10</v>
      </c>
      <c r="R2706">
        <f t="shared" si="169"/>
        <v>40</v>
      </c>
      <c r="S2706" s="15">
        <f t="shared" si="170"/>
        <v>42065.897719907407</v>
      </c>
      <c r="T2706" s="15">
        <f t="shared" si="171"/>
        <v>42095.856053240743</v>
      </c>
    </row>
    <row r="2707" spans="1:20" ht="30" hidden="1" x14ac:dyDescent="0.2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11" t="s">
        <v>8307</v>
      </c>
      <c r="P2707" t="s">
        <v>8313</v>
      </c>
      <c r="Q2707">
        <f t="shared" si="168"/>
        <v>10</v>
      </c>
      <c r="R2707">
        <f t="shared" si="169"/>
        <v>24.08</v>
      </c>
      <c r="S2707" s="15">
        <f t="shared" si="170"/>
        <v>42673.66788194445</v>
      </c>
      <c r="T2707" s="15">
        <f t="shared" si="171"/>
        <v>42703.709548611107</v>
      </c>
    </row>
    <row r="2708" spans="1:20" ht="30" hidden="1" x14ac:dyDescent="0.2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11" t="s">
        <v>8325</v>
      </c>
      <c r="P2708" t="s">
        <v>8353</v>
      </c>
      <c r="Q2708">
        <f t="shared" si="168"/>
        <v>10</v>
      </c>
      <c r="R2708">
        <f t="shared" si="169"/>
        <v>42</v>
      </c>
      <c r="S2708" s="15">
        <f t="shared" si="170"/>
        <v>42317.954571759255</v>
      </c>
      <c r="T2708" s="15">
        <f t="shared" si="171"/>
        <v>42377.954571759255</v>
      </c>
    </row>
    <row r="2709" spans="1:20" ht="60" x14ac:dyDescent="0.2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11" t="s">
        <v>8307</v>
      </c>
      <c r="P2709" t="s">
        <v>8313</v>
      </c>
      <c r="Q2709">
        <f t="shared" si="168"/>
        <v>10</v>
      </c>
      <c r="R2709">
        <f t="shared" si="169"/>
        <v>54.67</v>
      </c>
      <c r="S2709" s="15">
        <f t="shared" si="170"/>
        <v>42626.633703703701</v>
      </c>
      <c r="T2709" s="15">
        <f t="shared" si="171"/>
        <v>42656.633703703701</v>
      </c>
    </row>
    <row r="2710" spans="1:20" ht="45" hidden="1" x14ac:dyDescent="0.2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11" t="s">
        <v>8320</v>
      </c>
      <c r="P2710" t="s">
        <v>8355</v>
      </c>
      <c r="Q2710">
        <f t="shared" si="168"/>
        <v>10</v>
      </c>
      <c r="R2710">
        <f t="shared" si="169"/>
        <v>744.55</v>
      </c>
      <c r="S2710" s="15">
        <f t="shared" si="170"/>
        <v>42142.767106481479</v>
      </c>
      <c r="T2710" s="15">
        <f t="shared" si="171"/>
        <v>42163.625</v>
      </c>
    </row>
    <row r="2711" spans="1:20" ht="60" hidden="1" x14ac:dyDescent="0.2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11" t="s">
        <v>8311</v>
      </c>
      <c r="P2711" t="s">
        <v>8336</v>
      </c>
      <c r="Q2711">
        <f t="shared" si="168"/>
        <v>10</v>
      </c>
      <c r="R2711">
        <f t="shared" si="169"/>
        <v>54.11</v>
      </c>
      <c r="S2711" s="15">
        <f t="shared" si="170"/>
        <v>42427.721006944441</v>
      </c>
      <c r="T2711" s="15">
        <f t="shared" si="171"/>
        <v>42457.679340277777</v>
      </c>
    </row>
    <row r="2712" spans="1:20" ht="60" hidden="1" x14ac:dyDescent="0.2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11" t="s">
        <v>8311</v>
      </c>
      <c r="P2712" t="s">
        <v>8336</v>
      </c>
      <c r="Q2712">
        <f t="shared" si="168"/>
        <v>10</v>
      </c>
      <c r="R2712">
        <f t="shared" si="169"/>
        <v>62.22</v>
      </c>
      <c r="S2712" s="15">
        <f t="shared" si="170"/>
        <v>41845.968159722222</v>
      </c>
      <c r="T2712" s="15">
        <f t="shared" si="171"/>
        <v>41875.968159722222</v>
      </c>
    </row>
    <row r="2713" spans="1:20" ht="45" hidden="1" x14ac:dyDescent="0.2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11" t="s">
        <v>8309</v>
      </c>
      <c r="P2713" t="s">
        <v>8341</v>
      </c>
      <c r="Q2713">
        <f t="shared" si="168"/>
        <v>10</v>
      </c>
      <c r="R2713">
        <f t="shared" si="169"/>
        <v>32.82</v>
      </c>
      <c r="S2713" s="15">
        <f t="shared" si="170"/>
        <v>42371.355729166666</v>
      </c>
      <c r="T2713" s="15">
        <f t="shared" si="171"/>
        <v>42400.178472222222</v>
      </c>
    </row>
    <row r="2714" spans="1:20" ht="60" hidden="1" x14ac:dyDescent="0.2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11" t="s">
        <v>8309</v>
      </c>
      <c r="P2714" t="s">
        <v>8345</v>
      </c>
      <c r="Q2714">
        <f t="shared" si="168"/>
        <v>10</v>
      </c>
      <c r="R2714">
        <f t="shared" si="169"/>
        <v>10</v>
      </c>
      <c r="S2714" s="15">
        <f t="shared" si="170"/>
        <v>40198.424849537041</v>
      </c>
      <c r="T2714" s="15">
        <f t="shared" si="171"/>
        <v>40252.290972222225</v>
      </c>
    </row>
    <row r="2715" spans="1:20" ht="60" hidden="1" x14ac:dyDescent="0.2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11" t="s">
        <v>8309</v>
      </c>
      <c r="P2715" t="s">
        <v>8345</v>
      </c>
      <c r="Q2715">
        <f t="shared" si="168"/>
        <v>10</v>
      </c>
      <c r="R2715">
        <f t="shared" si="169"/>
        <v>23</v>
      </c>
      <c r="S2715" s="15">
        <f t="shared" si="170"/>
        <v>40464.028182870366</v>
      </c>
      <c r="T2715" s="15">
        <f t="shared" si="171"/>
        <v>40512.208333333336</v>
      </c>
    </row>
    <row r="2716" spans="1:20" ht="60" hidden="1" x14ac:dyDescent="0.2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11" t="s">
        <v>8309</v>
      </c>
      <c r="P2716" t="s">
        <v>8345</v>
      </c>
      <c r="Q2716">
        <f t="shared" si="168"/>
        <v>10</v>
      </c>
      <c r="R2716">
        <f t="shared" si="169"/>
        <v>21.73</v>
      </c>
      <c r="S2716" s="15">
        <f t="shared" si="170"/>
        <v>41156.963344907403</v>
      </c>
      <c r="T2716" s="15">
        <f t="shared" si="171"/>
        <v>41186.963344907403</v>
      </c>
    </row>
    <row r="2717" spans="1:20" ht="60" hidden="1" x14ac:dyDescent="0.2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11" t="s">
        <v>8325</v>
      </c>
      <c r="P2717" t="s">
        <v>8356</v>
      </c>
      <c r="Q2717">
        <f t="shared" si="168"/>
        <v>10</v>
      </c>
      <c r="R2717">
        <f t="shared" si="169"/>
        <v>53.55</v>
      </c>
      <c r="S2717" s="15">
        <f t="shared" si="170"/>
        <v>42052.802430555559</v>
      </c>
      <c r="T2717" s="15">
        <f t="shared" si="171"/>
        <v>42082.760763888888</v>
      </c>
    </row>
    <row r="2718" spans="1:20" ht="45" hidden="1" x14ac:dyDescent="0.2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11" t="s">
        <v>8320</v>
      </c>
      <c r="P2718" t="s">
        <v>8348</v>
      </c>
      <c r="Q2718">
        <f t="shared" si="168"/>
        <v>10</v>
      </c>
      <c r="R2718">
        <f t="shared" si="169"/>
        <v>31.76</v>
      </c>
      <c r="S2718" s="15">
        <f t="shared" si="170"/>
        <v>41620.90047453704</v>
      </c>
      <c r="T2718" s="15">
        <f t="shared" si="171"/>
        <v>41650.90047453704</v>
      </c>
    </row>
    <row r="2719" spans="1:20" ht="60" hidden="1" x14ac:dyDescent="0.2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11" t="s">
        <v>8320</v>
      </c>
      <c r="P2719" t="s">
        <v>8348</v>
      </c>
      <c r="Q2719">
        <f t="shared" si="168"/>
        <v>10</v>
      </c>
      <c r="R2719">
        <f t="shared" si="169"/>
        <v>63.1</v>
      </c>
      <c r="S2719" s="15">
        <f t="shared" si="170"/>
        <v>41686.705208333333</v>
      </c>
      <c r="T2719" s="15">
        <f t="shared" si="171"/>
        <v>41716.663541666669</v>
      </c>
    </row>
    <row r="2720" spans="1:20" ht="45" hidden="1" x14ac:dyDescent="0.2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11" t="s">
        <v>8314</v>
      </c>
      <c r="P2720" t="s">
        <v>8315</v>
      </c>
      <c r="Q2720">
        <f t="shared" si="168"/>
        <v>10</v>
      </c>
      <c r="R2720">
        <f t="shared" si="169"/>
        <v>100</v>
      </c>
      <c r="S2720" s="15">
        <f t="shared" si="170"/>
        <v>42203.677766203706</v>
      </c>
      <c r="T2720" s="15">
        <f t="shared" si="171"/>
        <v>42233.677766203706</v>
      </c>
    </row>
    <row r="2721" spans="1:20" ht="45" hidden="1" x14ac:dyDescent="0.2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11" t="s">
        <v>8314</v>
      </c>
      <c r="P2721" t="s">
        <v>8315</v>
      </c>
      <c r="Q2721">
        <f t="shared" si="168"/>
        <v>10</v>
      </c>
      <c r="R2721">
        <f t="shared" si="169"/>
        <v>10</v>
      </c>
      <c r="S2721" s="15">
        <f t="shared" si="170"/>
        <v>41831.697939814818</v>
      </c>
      <c r="T2721" s="15">
        <f t="shared" si="171"/>
        <v>41861.697939814818</v>
      </c>
    </row>
    <row r="2722" spans="1:20" ht="45" hidden="1" x14ac:dyDescent="0.2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11" t="s">
        <v>8314</v>
      </c>
      <c r="P2722" t="s">
        <v>8315</v>
      </c>
      <c r="Q2722">
        <f t="shared" si="168"/>
        <v>10</v>
      </c>
      <c r="R2722">
        <f t="shared" si="169"/>
        <v>142.86000000000001</v>
      </c>
      <c r="S2722" s="15">
        <f t="shared" si="170"/>
        <v>42308.211215277777</v>
      </c>
      <c r="T2722" s="15">
        <f t="shared" si="171"/>
        <v>42338.252881944441</v>
      </c>
    </row>
    <row r="2723" spans="1:20" ht="45" hidden="1" x14ac:dyDescent="0.2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11" t="s">
        <v>8314</v>
      </c>
      <c r="P2723" t="s">
        <v>8315</v>
      </c>
      <c r="Q2723">
        <f t="shared" si="168"/>
        <v>10</v>
      </c>
      <c r="R2723">
        <f t="shared" si="169"/>
        <v>5</v>
      </c>
      <c r="S2723" s="15">
        <f t="shared" si="170"/>
        <v>41820.870821759258</v>
      </c>
      <c r="T2723" s="15">
        <f t="shared" si="171"/>
        <v>41850.870821759258</v>
      </c>
    </row>
    <row r="2724" spans="1:20" ht="60" hidden="1" x14ac:dyDescent="0.2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11" t="s">
        <v>8314</v>
      </c>
      <c r="P2724" t="s">
        <v>8315</v>
      </c>
      <c r="Q2724">
        <f t="shared" si="168"/>
        <v>10</v>
      </c>
      <c r="R2724">
        <f t="shared" si="169"/>
        <v>37.54</v>
      </c>
      <c r="S2724" s="15">
        <f t="shared" si="170"/>
        <v>42467.548541666663</v>
      </c>
      <c r="T2724" s="15">
        <f t="shared" si="171"/>
        <v>42496.544444444444</v>
      </c>
    </row>
    <row r="2725" spans="1:20" ht="45" hidden="1" x14ac:dyDescent="0.2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11" t="s">
        <v>8314</v>
      </c>
      <c r="P2725" t="s">
        <v>8315</v>
      </c>
      <c r="Q2725">
        <f t="shared" si="168"/>
        <v>10</v>
      </c>
      <c r="R2725">
        <f t="shared" si="169"/>
        <v>100.5</v>
      </c>
      <c r="S2725" s="15">
        <f t="shared" si="170"/>
        <v>42020.587349537032</v>
      </c>
      <c r="T2725" s="15">
        <f t="shared" si="171"/>
        <v>42050.587349537032</v>
      </c>
    </row>
    <row r="2726" spans="1:20" ht="45" hidden="1" x14ac:dyDescent="0.2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11" t="s">
        <v>8314</v>
      </c>
      <c r="P2726" t="s">
        <v>8315</v>
      </c>
      <c r="Q2726">
        <f t="shared" si="168"/>
        <v>10</v>
      </c>
      <c r="R2726">
        <f t="shared" si="169"/>
        <v>16.670000000000002</v>
      </c>
      <c r="S2726" s="15">
        <f t="shared" si="170"/>
        <v>42188.83293981482</v>
      </c>
      <c r="T2726" s="15">
        <f t="shared" si="171"/>
        <v>42242.772222222222</v>
      </c>
    </row>
    <row r="2727" spans="1:20" ht="45" hidden="1" x14ac:dyDescent="0.2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11" t="s">
        <v>8317</v>
      </c>
      <c r="P2727" t="s">
        <v>8344</v>
      </c>
      <c r="Q2727">
        <f t="shared" si="168"/>
        <v>9</v>
      </c>
      <c r="R2727">
        <f t="shared" si="169"/>
        <v>170.55</v>
      </c>
      <c r="S2727" s="15">
        <f t="shared" si="170"/>
        <v>42296.261087962965</v>
      </c>
      <c r="T2727" s="15">
        <f t="shared" si="171"/>
        <v>42326.302754629629</v>
      </c>
    </row>
    <row r="2728" spans="1:20" ht="75" hidden="1" x14ac:dyDescent="0.2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11" t="s">
        <v>8307</v>
      </c>
      <c r="P2728" t="s">
        <v>8354</v>
      </c>
      <c r="Q2728">
        <f t="shared" si="168"/>
        <v>9</v>
      </c>
      <c r="R2728">
        <f t="shared" si="169"/>
        <v>389.29</v>
      </c>
      <c r="S2728" s="15">
        <f t="shared" si="170"/>
        <v>42080.757326388892</v>
      </c>
      <c r="T2728" s="15">
        <f t="shared" si="171"/>
        <v>42110.757326388892</v>
      </c>
    </row>
    <row r="2729" spans="1:20" ht="45" hidden="1" x14ac:dyDescent="0.2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11" t="s">
        <v>8311</v>
      </c>
      <c r="P2729" t="s">
        <v>8328</v>
      </c>
      <c r="Q2729">
        <f t="shared" si="168"/>
        <v>9</v>
      </c>
      <c r="R2729">
        <f t="shared" si="169"/>
        <v>73.760000000000005</v>
      </c>
      <c r="S2729" s="15">
        <f t="shared" si="170"/>
        <v>41887.784062500003</v>
      </c>
      <c r="T2729" s="15">
        <f t="shared" si="171"/>
        <v>41917.784062500003</v>
      </c>
    </row>
    <row r="2730" spans="1:20" ht="60" hidden="1" x14ac:dyDescent="0.2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11" t="s">
        <v>8307</v>
      </c>
      <c r="P2730" t="s">
        <v>8313</v>
      </c>
      <c r="Q2730">
        <f t="shared" si="168"/>
        <v>9</v>
      </c>
      <c r="R2730">
        <f t="shared" si="169"/>
        <v>41.75</v>
      </c>
      <c r="S2730" s="15">
        <f t="shared" si="170"/>
        <v>42382.843287037031</v>
      </c>
      <c r="T2730" s="15">
        <f t="shared" si="171"/>
        <v>42418.843287037031</v>
      </c>
    </row>
    <row r="2731" spans="1:20" ht="45" x14ac:dyDescent="0.2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11" t="s">
        <v>8338</v>
      </c>
      <c r="P2731" t="s">
        <v>8339</v>
      </c>
      <c r="Q2731">
        <f t="shared" si="168"/>
        <v>9</v>
      </c>
      <c r="R2731">
        <f t="shared" si="169"/>
        <v>29.24</v>
      </c>
      <c r="S2731" s="15">
        <f t="shared" si="170"/>
        <v>42114.252951388888</v>
      </c>
      <c r="T2731" s="15">
        <f t="shared" si="171"/>
        <v>42144.252951388888</v>
      </c>
    </row>
    <row r="2732" spans="1:20" ht="60" hidden="1" x14ac:dyDescent="0.2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11" t="s">
        <v>8309</v>
      </c>
      <c r="P2732" t="s">
        <v>8345</v>
      </c>
      <c r="Q2732">
        <f t="shared" si="168"/>
        <v>9</v>
      </c>
      <c r="R2732">
        <f t="shared" si="169"/>
        <v>65.67</v>
      </c>
      <c r="S2732" s="15">
        <f t="shared" si="170"/>
        <v>41417.228043981479</v>
      </c>
      <c r="T2732" s="15">
        <f t="shared" si="171"/>
        <v>41462.228043981479</v>
      </c>
    </row>
    <row r="2733" spans="1:20" ht="45" hidden="1" x14ac:dyDescent="0.2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11" t="s">
        <v>8309</v>
      </c>
      <c r="P2733" t="s">
        <v>8345</v>
      </c>
      <c r="Q2733">
        <f t="shared" si="168"/>
        <v>9</v>
      </c>
      <c r="R2733">
        <f t="shared" si="169"/>
        <v>18.579999999999998</v>
      </c>
      <c r="S2733" s="15">
        <f t="shared" si="170"/>
        <v>41740.138113425928</v>
      </c>
      <c r="T2733" s="15">
        <f t="shared" si="171"/>
        <v>41770.138113425928</v>
      </c>
    </row>
    <row r="2734" spans="1:20" ht="45" hidden="1" x14ac:dyDescent="0.2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11" t="s">
        <v>8325</v>
      </c>
      <c r="P2734" t="s">
        <v>8353</v>
      </c>
      <c r="Q2734">
        <f t="shared" si="168"/>
        <v>9</v>
      </c>
      <c r="R2734">
        <f t="shared" si="169"/>
        <v>44.17</v>
      </c>
      <c r="S2734" s="15">
        <f t="shared" si="170"/>
        <v>41723.9533912037</v>
      </c>
      <c r="T2734" s="15">
        <f t="shared" si="171"/>
        <v>41761.9533912037</v>
      </c>
    </row>
    <row r="2735" spans="1:20" ht="60" x14ac:dyDescent="0.2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11" t="s">
        <v>8307</v>
      </c>
      <c r="P2735" t="s">
        <v>8313</v>
      </c>
      <c r="Q2735">
        <f t="shared" si="168"/>
        <v>9</v>
      </c>
      <c r="R2735">
        <f t="shared" si="169"/>
        <v>30.27</v>
      </c>
      <c r="S2735" s="15">
        <f t="shared" si="170"/>
        <v>42451.698449074072</v>
      </c>
      <c r="T2735" s="15">
        <f t="shared" si="171"/>
        <v>42486.288194444445</v>
      </c>
    </row>
    <row r="2736" spans="1:20" ht="60" hidden="1" x14ac:dyDescent="0.2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11" t="s">
        <v>8320</v>
      </c>
      <c r="P2736" t="s">
        <v>8342</v>
      </c>
      <c r="Q2736">
        <f t="shared" si="168"/>
        <v>9</v>
      </c>
      <c r="R2736">
        <f t="shared" si="169"/>
        <v>40.450000000000003</v>
      </c>
      <c r="S2736" s="15">
        <f t="shared" si="170"/>
        <v>42067.722372685181</v>
      </c>
      <c r="T2736" s="15">
        <f t="shared" si="171"/>
        <v>42097.651388888888</v>
      </c>
    </row>
    <row r="2737" spans="1:20" ht="30" hidden="1" x14ac:dyDescent="0.2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11" t="s">
        <v>8322</v>
      </c>
      <c r="P2737" t="s">
        <v>8350</v>
      </c>
      <c r="Q2737">
        <f t="shared" si="168"/>
        <v>9</v>
      </c>
      <c r="R2737">
        <f t="shared" si="169"/>
        <v>60</v>
      </c>
      <c r="S2737" s="15">
        <f t="shared" si="170"/>
        <v>42286.88217592593</v>
      </c>
      <c r="T2737" s="15">
        <f t="shared" si="171"/>
        <v>42316.923842592587</v>
      </c>
    </row>
    <row r="2738" spans="1:20" ht="30" hidden="1" x14ac:dyDescent="0.2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11" t="s">
        <v>8322</v>
      </c>
      <c r="P2738" t="s">
        <v>8340</v>
      </c>
      <c r="Q2738">
        <f t="shared" si="168"/>
        <v>9</v>
      </c>
      <c r="R2738">
        <f t="shared" si="169"/>
        <v>31</v>
      </c>
      <c r="S2738" s="15">
        <f t="shared" si="170"/>
        <v>42246.789965277778</v>
      </c>
      <c r="T2738" s="15">
        <f t="shared" si="171"/>
        <v>42303.888888888891</v>
      </c>
    </row>
    <row r="2739" spans="1:20" ht="60" hidden="1" x14ac:dyDescent="0.2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11" t="s">
        <v>8311</v>
      </c>
      <c r="P2739" t="s">
        <v>8336</v>
      </c>
      <c r="Q2739">
        <f t="shared" si="168"/>
        <v>9</v>
      </c>
      <c r="R2739">
        <f t="shared" si="169"/>
        <v>35</v>
      </c>
      <c r="S2739" s="15">
        <f t="shared" si="170"/>
        <v>42803.920277777783</v>
      </c>
      <c r="T2739" s="15">
        <f t="shared" si="171"/>
        <v>42834.833333333328</v>
      </c>
    </row>
    <row r="2740" spans="1:20" ht="60" hidden="1" x14ac:dyDescent="0.2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11" t="s">
        <v>8307</v>
      </c>
      <c r="P2740" t="s">
        <v>8347</v>
      </c>
      <c r="Q2740">
        <f t="shared" si="168"/>
        <v>9</v>
      </c>
      <c r="R2740">
        <f t="shared" si="169"/>
        <v>30</v>
      </c>
      <c r="S2740" s="15">
        <f t="shared" si="170"/>
        <v>41929.174456018518</v>
      </c>
      <c r="T2740" s="15">
        <f t="shared" si="171"/>
        <v>41944.165972222225</v>
      </c>
    </row>
    <row r="2741" spans="1:20" ht="45" hidden="1" x14ac:dyDescent="0.2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11" t="s">
        <v>8314</v>
      </c>
      <c r="P2741" t="s">
        <v>8315</v>
      </c>
      <c r="Q2741">
        <f t="shared" si="168"/>
        <v>9</v>
      </c>
      <c r="R2741">
        <f t="shared" si="169"/>
        <v>29.41</v>
      </c>
      <c r="S2741" s="15">
        <f t="shared" si="170"/>
        <v>41869.714166666665</v>
      </c>
      <c r="T2741" s="15">
        <f t="shared" si="171"/>
        <v>41876.875</v>
      </c>
    </row>
    <row r="2742" spans="1:20" ht="60" hidden="1" x14ac:dyDescent="0.2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11" t="s">
        <v>8314</v>
      </c>
      <c r="P2742" t="s">
        <v>8315</v>
      </c>
      <c r="Q2742">
        <f t="shared" si="168"/>
        <v>9</v>
      </c>
      <c r="R2742">
        <f t="shared" si="169"/>
        <v>80.709999999999994</v>
      </c>
      <c r="S2742" s="15">
        <f t="shared" si="170"/>
        <v>42199.648912037039</v>
      </c>
      <c r="T2742" s="15">
        <f t="shared" si="171"/>
        <v>42217.041666666672</v>
      </c>
    </row>
    <row r="2743" spans="1:20" ht="45" hidden="1" x14ac:dyDescent="0.2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11" t="s">
        <v>8314</v>
      </c>
      <c r="P2743" t="s">
        <v>8315</v>
      </c>
      <c r="Q2743">
        <f t="shared" si="168"/>
        <v>9</v>
      </c>
      <c r="R2743">
        <f t="shared" si="169"/>
        <v>8.5</v>
      </c>
      <c r="S2743" s="15">
        <f t="shared" si="170"/>
        <v>41826.61954861111</v>
      </c>
      <c r="T2743" s="15">
        <f t="shared" si="171"/>
        <v>41856.61954861111</v>
      </c>
    </row>
    <row r="2744" spans="1:20" ht="45" hidden="1" x14ac:dyDescent="0.2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11" t="s">
        <v>8314</v>
      </c>
      <c r="P2744" t="s">
        <v>8327</v>
      </c>
      <c r="Q2744">
        <f t="shared" si="168"/>
        <v>9</v>
      </c>
      <c r="R2744">
        <f t="shared" si="169"/>
        <v>64.8</v>
      </c>
      <c r="S2744" s="15">
        <f t="shared" si="170"/>
        <v>42551.102314814809</v>
      </c>
      <c r="T2744" s="15">
        <f t="shared" si="171"/>
        <v>42601.102314814809</v>
      </c>
    </row>
    <row r="2745" spans="1:20" ht="45" hidden="1" x14ac:dyDescent="0.2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11" t="s">
        <v>8314</v>
      </c>
      <c r="P2745" t="s">
        <v>8315</v>
      </c>
      <c r="Q2745">
        <f t="shared" si="168"/>
        <v>9</v>
      </c>
      <c r="R2745">
        <f t="shared" si="169"/>
        <v>60.06</v>
      </c>
      <c r="S2745" s="15">
        <f t="shared" si="170"/>
        <v>42205.171018518522</v>
      </c>
      <c r="T2745" s="15">
        <f t="shared" si="171"/>
        <v>42235.171018518522</v>
      </c>
    </row>
    <row r="2746" spans="1:20" ht="45" hidden="1" x14ac:dyDescent="0.2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11" t="s">
        <v>8314</v>
      </c>
      <c r="P2746" t="s">
        <v>8335</v>
      </c>
      <c r="Q2746">
        <f t="shared" si="168"/>
        <v>9</v>
      </c>
      <c r="R2746">
        <f t="shared" si="169"/>
        <v>47.33</v>
      </c>
      <c r="S2746" s="15">
        <f t="shared" si="170"/>
        <v>41975.676111111112</v>
      </c>
      <c r="T2746" s="15">
        <f t="shared" si="171"/>
        <v>42006.676111111112</v>
      </c>
    </row>
    <row r="2747" spans="1:20" ht="60" hidden="1" x14ac:dyDescent="0.2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11" t="s">
        <v>8314</v>
      </c>
      <c r="P2747" t="s">
        <v>8315</v>
      </c>
      <c r="Q2747">
        <f t="shared" si="168"/>
        <v>9</v>
      </c>
      <c r="R2747">
        <f t="shared" si="169"/>
        <v>25.65</v>
      </c>
      <c r="S2747" s="15">
        <f t="shared" si="170"/>
        <v>41780.785729166666</v>
      </c>
      <c r="T2747" s="15">
        <f t="shared" si="171"/>
        <v>41840.785729166666</v>
      </c>
    </row>
    <row r="2748" spans="1:20" ht="60" hidden="1" x14ac:dyDescent="0.2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11" t="s">
        <v>8314</v>
      </c>
      <c r="P2748" t="s">
        <v>8315</v>
      </c>
      <c r="Q2748">
        <f t="shared" si="168"/>
        <v>9</v>
      </c>
      <c r="R2748">
        <f t="shared" si="169"/>
        <v>16.25</v>
      </c>
      <c r="S2748" s="15">
        <f t="shared" si="170"/>
        <v>41834.135370370372</v>
      </c>
      <c r="T2748" s="15">
        <f t="shared" si="171"/>
        <v>41849.135370370372</v>
      </c>
    </row>
    <row r="2749" spans="1:20" ht="30" hidden="1" x14ac:dyDescent="0.2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11" t="s">
        <v>8314</v>
      </c>
      <c r="P2749" t="s">
        <v>8315</v>
      </c>
      <c r="Q2749">
        <f t="shared" si="168"/>
        <v>9</v>
      </c>
      <c r="R2749">
        <f t="shared" si="169"/>
        <v>32.5</v>
      </c>
      <c r="S2749" s="15">
        <f t="shared" si="170"/>
        <v>42620.91097222222</v>
      </c>
      <c r="T2749" s="15">
        <f t="shared" si="171"/>
        <v>42650.91097222222</v>
      </c>
    </row>
    <row r="2750" spans="1:20" ht="60" hidden="1" x14ac:dyDescent="0.2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11" t="s">
        <v>8314</v>
      </c>
      <c r="P2750" t="s">
        <v>8315</v>
      </c>
      <c r="Q2750">
        <f t="shared" si="168"/>
        <v>9</v>
      </c>
      <c r="R2750">
        <f t="shared" si="169"/>
        <v>222.5</v>
      </c>
      <c r="S2750" s="15">
        <f t="shared" si="170"/>
        <v>42695.7105787037</v>
      </c>
      <c r="T2750" s="15">
        <f t="shared" si="171"/>
        <v>42725.7105787037</v>
      </c>
    </row>
    <row r="2751" spans="1:20" ht="60" x14ac:dyDescent="0.2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11" t="s">
        <v>8317</v>
      </c>
      <c r="P2751" t="s">
        <v>8337</v>
      </c>
      <c r="Q2751">
        <f t="shared" si="168"/>
        <v>8</v>
      </c>
      <c r="R2751">
        <f t="shared" si="169"/>
        <v>37.56</v>
      </c>
      <c r="S2751" s="15">
        <f t="shared" si="170"/>
        <v>42200.542268518519</v>
      </c>
      <c r="T2751" s="15">
        <f t="shared" si="171"/>
        <v>42227.542268518519</v>
      </c>
    </row>
    <row r="2752" spans="1:20" ht="45" hidden="1" x14ac:dyDescent="0.2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11" t="s">
        <v>8317</v>
      </c>
      <c r="P2752" t="s">
        <v>8344</v>
      </c>
      <c r="Q2752">
        <f t="shared" si="168"/>
        <v>8</v>
      </c>
      <c r="R2752">
        <f t="shared" si="169"/>
        <v>16.760000000000002</v>
      </c>
      <c r="S2752" s="15">
        <f t="shared" si="170"/>
        <v>41378.69976851852</v>
      </c>
      <c r="T2752" s="15">
        <f t="shared" si="171"/>
        <v>41408.69976851852</v>
      </c>
    </row>
    <row r="2753" spans="1:20" ht="60" hidden="1" x14ac:dyDescent="0.2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11" t="s">
        <v>8307</v>
      </c>
      <c r="P2753" t="s">
        <v>8313</v>
      </c>
      <c r="Q2753">
        <f t="shared" si="168"/>
        <v>8</v>
      </c>
      <c r="R2753">
        <f t="shared" si="169"/>
        <v>31.17</v>
      </c>
      <c r="S2753" s="15">
        <f t="shared" si="170"/>
        <v>42077.666377314818</v>
      </c>
      <c r="T2753" s="15">
        <f t="shared" si="171"/>
        <v>42107.666377314818</v>
      </c>
    </row>
    <row r="2754" spans="1:20" ht="45" hidden="1" x14ac:dyDescent="0.2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11" t="s">
        <v>8307</v>
      </c>
      <c r="P2754" t="s">
        <v>8313</v>
      </c>
      <c r="Q2754">
        <f t="shared" ref="Q2754:Q2817" si="172">ROUND(E2754/D2754*100,0)</f>
        <v>8</v>
      </c>
      <c r="R2754">
        <f t="shared" ref="R2754:R2817" si="173">IFERROR(ROUND(E2754/L2754,2),0)</f>
        <v>292.08</v>
      </c>
      <c r="S2754" s="15">
        <f t="shared" si="170"/>
        <v>41926.29965277778</v>
      </c>
      <c r="T2754" s="15">
        <f t="shared" si="171"/>
        <v>41956.334722222222</v>
      </c>
    </row>
    <row r="2755" spans="1:20" ht="60" hidden="1" x14ac:dyDescent="0.2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11" t="s">
        <v>8309</v>
      </c>
      <c r="P2755" t="s">
        <v>8345</v>
      </c>
      <c r="Q2755">
        <f t="shared" si="172"/>
        <v>8</v>
      </c>
      <c r="R2755">
        <f t="shared" si="173"/>
        <v>9</v>
      </c>
      <c r="S2755" s="15">
        <f t="shared" ref="S2755:S2818" si="174">(((J2755/60)/60)/24)+DATE(1970,1,1)</f>
        <v>40701.195844907408</v>
      </c>
      <c r="T2755" s="15">
        <f t="shared" ref="T2755:T2818" si="175">(((I2755/60)/60)/24)+DATE(1970,1,1)</f>
        <v>40746.195844907408</v>
      </c>
    </row>
    <row r="2756" spans="1:20" ht="30" hidden="1" x14ac:dyDescent="0.2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11" t="s">
        <v>8309</v>
      </c>
      <c r="P2756" t="s">
        <v>8345</v>
      </c>
      <c r="Q2756">
        <f t="shared" si="172"/>
        <v>8</v>
      </c>
      <c r="R2756">
        <f t="shared" si="173"/>
        <v>23.96</v>
      </c>
      <c r="S2756" s="15">
        <f t="shared" si="174"/>
        <v>42151.189525462964</v>
      </c>
      <c r="T2756" s="15">
        <f t="shared" si="175"/>
        <v>42181.189525462964</v>
      </c>
    </row>
    <row r="2757" spans="1:20" ht="45" hidden="1" x14ac:dyDescent="0.2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11" t="s">
        <v>8309</v>
      </c>
      <c r="P2757" t="s">
        <v>8345</v>
      </c>
      <c r="Q2757">
        <f t="shared" si="172"/>
        <v>8</v>
      </c>
      <c r="R2757">
        <f t="shared" si="173"/>
        <v>10.38</v>
      </c>
      <c r="S2757" s="15">
        <f t="shared" si="174"/>
        <v>42333.598530092597</v>
      </c>
      <c r="T2757" s="15">
        <f t="shared" si="175"/>
        <v>42363.598530092597</v>
      </c>
    </row>
    <row r="2758" spans="1:20" ht="60" hidden="1" x14ac:dyDescent="0.2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11" t="s">
        <v>8320</v>
      </c>
      <c r="P2758" t="s">
        <v>8355</v>
      </c>
      <c r="Q2758">
        <f t="shared" si="172"/>
        <v>8</v>
      </c>
      <c r="R2758">
        <f t="shared" si="173"/>
        <v>104.75</v>
      </c>
      <c r="S2758" s="15">
        <f t="shared" si="174"/>
        <v>42601.851678240739</v>
      </c>
      <c r="T2758" s="15">
        <f t="shared" si="175"/>
        <v>42631.851678240739</v>
      </c>
    </row>
    <row r="2759" spans="1:20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 t="s">
        <v>8320</v>
      </c>
      <c r="P2759" t="s">
        <v>8355</v>
      </c>
      <c r="Q2759">
        <f t="shared" si="172"/>
        <v>8</v>
      </c>
      <c r="R2759">
        <f t="shared" si="173"/>
        <v>80.599999999999994</v>
      </c>
      <c r="S2759" s="15">
        <f t="shared" si="174"/>
        <v>41961.813518518517</v>
      </c>
      <c r="T2759" s="15">
        <f t="shared" si="175"/>
        <v>41992.813518518517</v>
      </c>
    </row>
    <row r="2760" spans="1:20" ht="45" hidden="1" x14ac:dyDescent="0.2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11" t="s">
        <v>8320</v>
      </c>
      <c r="P2760" t="s">
        <v>8342</v>
      </c>
      <c r="Q2760">
        <f t="shared" si="172"/>
        <v>8</v>
      </c>
      <c r="R2760">
        <f t="shared" si="173"/>
        <v>100</v>
      </c>
      <c r="S2760" s="15">
        <f t="shared" si="174"/>
        <v>41991.713460648149</v>
      </c>
      <c r="T2760" s="15">
        <f t="shared" si="175"/>
        <v>42050.651388888888</v>
      </c>
    </row>
    <row r="2761" spans="1:20" ht="60" hidden="1" x14ac:dyDescent="0.2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11" t="s">
        <v>8311</v>
      </c>
      <c r="P2761" t="s">
        <v>8336</v>
      </c>
      <c r="Q2761">
        <f t="shared" si="172"/>
        <v>8</v>
      </c>
      <c r="R2761">
        <f t="shared" si="173"/>
        <v>115.71</v>
      </c>
      <c r="S2761" s="15">
        <f t="shared" si="174"/>
        <v>42095.918530092589</v>
      </c>
      <c r="T2761" s="15">
        <f t="shared" si="175"/>
        <v>42125.918530092589</v>
      </c>
    </row>
    <row r="2762" spans="1:20" ht="60" hidden="1" x14ac:dyDescent="0.2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11" t="s">
        <v>8311</v>
      </c>
      <c r="P2762" t="s">
        <v>8336</v>
      </c>
      <c r="Q2762">
        <f t="shared" si="172"/>
        <v>8</v>
      </c>
      <c r="R2762">
        <f t="shared" si="173"/>
        <v>50</v>
      </c>
      <c r="S2762" s="15">
        <f t="shared" si="174"/>
        <v>42673.577534722222</v>
      </c>
      <c r="T2762" s="15">
        <f t="shared" si="175"/>
        <v>42713.619201388887</v>
      </c>
    </row>
    <row r="2763" spans="1:20" ht="45" hidden="1" x14ac:dyDescent="0.2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11" t="s">
        <v>8309</v>
      </c>
      <c r="P2763" t="s">
        <v>8341</v>
      </c>
      <c r="Q2763">
        <f t="shared" si="172"/>
        <v>8</v>
      </c>
      <c r="R2763">
        <f t="shared" si="173"/>
        <v>90.94</v>
      </c>
      <c r="S2763" s="15">
        <f t="shared" si="174"/>
        <v>42755.492754629624</v>
      </c>
      <c r="T2763" s="15">
        <f t="shared" si="175"/>
        <v>42802.3125</v>
      </c>
    </row>
    <row r="2764" spans="1:20" ht="60" hidden="1" x14ac:dyDescent="0.2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11" t="s">
        <v>8322</v>
      </c>
      <c r="P2764" t="s">
        <v>8351</v>
      </c>
      <c r="Q2764">
        <f t="shared" si="172"/>
        <v>8</v>
      </c>
      <c r="R2764">
        <f t="shared" si="173"/>
        <v>26</v>
      </c>
      <c r="S2764" s="15">
        <f t="shared" si="174"/>
        <v>42181.902037037042</v>
      </c>
      <c r="T2764" s="15">
        <f t="shared" si="175"/>
        <v>42201.902037037042</v>
      </c>
    </row>
    <row r="2765" spans="1:20" ht="60" hidden="1" x14ac:dyDescent="0.2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11" t="s">
        <v>8325</v>
      </c>
      <c r="P2765" t="s">
        <v>8326</v>
      </c>
      <c r="Q2765">
        <f t="shared" si="172"/>
        <v>8</v>
      </c>
      <c r="R2765">
        <f t="shared" si="173"/>
        <v>11.43</v>
      </c>
      <c r="S2765" s="15">
        <f t="shared" si="174"/>
        <v>42794.022349537037</v>
      </c>
      <c r="T2765" s="15">
        <f t="shared" si="175"/>
        <v>42823.980682870373</v>
      </c>
    </row>
    <row r="2766" spans="1:20" ht="45" x14ac:dyDescent="0.2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11" t="s">
        <v>8307</v>
      </c>
      <c r="P2766" t="s">
        <v>8316</v>
      </c>
      <c r="Q2766">
        <f t="shared" si="172"/>
        <v>8</v>
      </c>
      <c r="R2766">
        <f t="shared" si="173"/>
        <v>78.67</v>
      </c>
      <c r="S2766" s="15">
        <f t="shared" si="174"/>
        <v>42226.313298611116</v>
      </c>
      <c r="T2766" s="15">
        <f t="shared" si="175"/>
        <v>42256.313298611116</v>
      </c>
    </row>
    <row r="2767" spans="1:20" ht="60" hidden="1" x14ac:dyDescent="0.2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11" t="s">
        <v>8307</v>
      </c>
      <c r="P2767" t="s">
        <v>8334</v>
      </c>
      <c r="Q2767">
        <f t="shared" si="172"/>
        <v>8</v>
      </c>
      <c r="R2767">
        <f t="shared" si="173"/>
        <v>65.41</v>
      </c>
      <c r="S2767" s="15">
        <f t="shared" si="174"/>
        <v>41923.857511574075</v>
      </c>
      <c r="T2767" s="15">
        <f t="shared" si="175"/>
        <v>41953.899178240739</v>
      </c>
    </row>
    <row r="2768" spans="1:20" ht="60" hidden="1" x14ac:dyDescent="0.2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11" t="s">
        <v>8320</v>
      </c>
      <c r="P2768" t="s">
        <v>8348</v>
      </c>
      <c r="Q2768">
        <f t="shared" si="172"/>
        <v>8</v>
      </c>
      <c r="R2768">
        <f t="shared" si="173"/>
        <v>45.97</v>
      </c>
      <c r="S2768" s="15">
        <f t="shared" si="174"/>
        <v>42136.297175925924</v>
      </c>
      <c r="T2768" s="15">
        <f t="shared" si="175"/>
        <v>42167.297175925924</v>
      </c>
    </row>
    <row r="2769" spans="1:20" ht="45" hidden="1" x14ac:dyDescent="0.2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11" t="s">
        <v>8314</v>
      </c>
      <c r="P2769" t="s">
        <v>8315</v>
      </c>
      <c r="Q2769">
        <f t="shared" si="172"/>
        <v>8</v>
      </c>
      <c r="R2769">
        <f t="shared" si="173"/>
        <v>20.71</v>
      </c>
      <c r="S2769" s="15">
        <f t="shared" si="174"/>
        <v>41755.476724537039</v>
      </c>
      <c r="T2769" s="15">
        <f t="shared" si="175"/>
        <v>41778.476724537039</v>
      </c>
    </row>
    <row r="2770" spans="1:20" ht="60" x14ac:dyDescent="0.2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11" t="s">
        <v>8314</v>
      </c>
      <c r="P2770" t="s">
        <v>8327</v>
      </c>
      <c r="Q2770">
        <f t="shared" si="172"/>
        <v>8</v>
      </c>
      <c r="R2770">
        <f t="shared" si="173"/>
        <v>200.63</v>
      </c>
      <c r="S2770" s="15">
        <f t="shared" si="174"/>
        <v>42628.690266203703</v>
      </c>
      <c r="T2770" s="15">
        <f t="shared" si="175"/>
        <v>42660.166666666672</v>
      </c>
    </row>
    <row r="2771" spans="1:20" ht="60" hidden="1" x14ac:dyDescent="0.2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11" t="s">
        <v>8314</v>
      </c>
      <c r="P2771" t="s">
        <v>8315</v>
      </c>
      <c r="Q2771">
        <f t="shared" si="172"/>
        <v>8</v>
      </c>
      <c r="R2771">
        <f t="shared" si="173"/>
        <v>10.17</v>
      </c>
      <c r="S2771" s="15">
        <f t="shared" si="174"/>
        <v>42020.768634259264</v>
      </c>
      <c r="T2771" s="15">
        <f t="shared" si="175"/>
        <v>42065.958333333328</v>
      </c>
    </row>
    <row r="2772" spans="1:20" ht="60" hidden="1" x14ac:dyDescent="0.2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11" t="s">
        <v>8314</v>
      </c>
      <c r="P2772" t="s">
        <v>8315</v>
      </c>
      <c r="Q2772">
        <f t="shared" si="172"/>
        <v>8</v>
      </c>
      <c r="R2772">
        <f t="shared" si="173"/>
        <v>4.75</v>
      </c>
      <c r="S2772" s="15">
        <f t="shared" si="174"/>
        <v>42002.54488425926</v>
      </c>
      <c r="T2772" s="15">
        <f t="shared" si="175"/>
        <v>42032.54488425926</v>
      </c>
    </row>
    <row r="2773" spans="1:20" ht="60" hidden="1" x14ac:dyDescent="0.2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11" t="s">
        <v>8314</v>
      </c>
      <c r="P2773" t="s">
        <v>8315</v>
      </c>
      <c r="Q2773">
        <f t="shared" si="172"/>
        <v>8</v>
      </c>
      <c r="R2773">
        <f t="shared" si="173"/>
        <v>38.33</v>
      </c>
      <c r="S2773" s="15">
        <f t="shared" si="174"/>
        <v>41904.650578703702</v>
      </c>
      <c r="T2773" s="15">
        <f t="shared" si="175"/>
        <v>41934.650578703702</v>
      </c>
    </row>
    <row r="2774" spans="1:20" ht="45" hidden="1" x14ac:dyDescent="0.2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11" t="s">
        <v>8317</v>
      </c>
      <c r="P2774" t="s">
        <v>8344</v>
      </c>
      <c r="Q2774">
        <f t="shared" si="172"/>
        <v>7</v>
      </c>
      <c r="R2774">
        <f t="shared" si="173"/>
        <v>40.78</v>
      </c>
      <c r="S2774" s="15">
        <f t="shared" si="174"/>
        <v>40934.376145833332</v>
      </c>
      <c r="T2774" s="15">
        <f t="shared" si="175"/>
        <v>40994.334479166668</v>
      </c>
    </row>
    <row r="2775" spans="1:20" ht="60" hidden="1" x14ac:dyDescent="0.2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11" t="s">
        <v>8317</v>
      </c>
      <c r="P2775" t="s">
        <v>8344</v>
      </c>
      <c r="Q2775">
        <f t="shared" si="172"/>
        <v>7</v>
      </c>
      <c r="R2775">
        <f t="shared" si="173"/>
        <v>47.88</v>
      </c>
      <c r="S2775" s="15">
        <f t="shared" si="174"/>
        <v>42037.083564814813</v>
      </c>
      <c r="T2775" s="15">
        <f t="shared" si="175"/>
        <v>42067.083564814813</v>
      </c>
    </row>
    <row r="2776" spans="1:20" ht="30" hidden="1" x14ac:dyDescent="0.2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11" t="s">
        <v>8307</v>
      </c>
      <c r="P2776" t="s">
        <v>8313</v>
      </c>
      <c r="Q2776">
        <f t="shared" si="172"/>
        <v>7</v>
      </c>
      <c r="R2776">
        <f t="shared" si="173"/>
        <v>177.39</v>
      </c>
      <c r="S2776" s="15">
        <f t="shared" si="174"/>
        <v>41809.473275462966</v>
      </c>
      <c r="T2776" s="15">
        <f t="shared" si="175"/>
        <v>41845.125</v>
      </c>
    </row>
    <row r="2777" spans="1:20" ht="60" hidden="1" x14ac:dyDescent="0.2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11" t="s">
        <v>8307</v>
      </c>
      <c r="P2777" t="s">
        <v>8313</v>
      </c>
      <c r="Q2777">
        <f t="shared" si="172"/>
        <v>7</v>
      </c>
      <c r="R2777">
        <f t="shared" si="173"/>
        <v>6.5</v>
      </c>
      <c r="S2777" s="15">
        <f t="shared" si="174"/>
        <v>42696.37572916667</v>
      </c>
      <c r="T2777" s="15">
        <f t="shared" si="175"/>
        <v>42726.37572916667</v>
      </c>
    </row>
    <row r="2778" spans="1:20" ht="60" hidden="1" x14ac:dyDescent="0.2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11" t="s">
        <v>8311</v>
      </c>
      <c r="P2778" t="s">
        <v>8328</v>
      </c>
      <c r="Q2778">
        <f t="shared" si="172"/>
        <v>7</v>
      </c>
      <c r="R2778">
        <f t="shared" si="173"/>
        <v>18</v>
      </c>
      <c r="S2778" s="15">
        <f t="shared" si="174"/>
        <v>40751.753298611111</v>
      </c>
      <c r="T2778" s="15">
        <f t="shared" si="175"/>
        <v>40787.25</v>
      </c>
    </row>
    <row r="2779" spans="1:20" ht="60" hidden="1" x14ac:dyDescent="0.2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1" t="s">
        <v>8311</v>
      </c>
      <c r="P2779" t="s">
        <v>8343</v>
      </c>
      <c r="Q2779">
        <f t="shared" si="172"/>
        <v>7</v>
      </c>
      <c r="R2779">
        <f t="shared" si="173"/>
        <v>82.58</v>
      </c>
      <c r="S2779" s="15">
        <f t="shared" si="174"/>
        <v>41004.139108796298</v>
      </c>
      <c r="T2779" s="15">
        <f t="shared" si="175"/>
        <v>41034.139108796298</v>
      </c>
    </row>
    <row r="2780" spans="1:20" ht="45" hidden="1" x14ac:dyDescent="0.2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11" t="s">
        <v>8311</v>
      </c>
      <c r="P2780" t="s">
        <v>8343</v>
      </c>
      <c r="Q2780">
        <f t="shared" si="172"/>
        <v>7</v>
      </c>
      <c r="R2780">
        <f t="shared" si="173"/>
        <v>18.71</v>
      </c>
      <c r="S2780" s="15">
        <f t="shared" si="174"/>
        <v>41680.359976851854</v>
      </c>
      <c r="T2780" s="15">
        <f t="shared" si="175"/>
        <v>41714.916666666664</v>
      </c>
    </row>
    <row r="2781" spans="1:20" ht="60" hidden="1" x14ac:dyDescent="0.2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11" t="s">
        <v>8307</v>
      </c>
      <c r="P2781" t="s">
        <v>8313</v>
      </c>
      <c r="Q2781">
        <f t="shared" si="172"/>
        <v>7</v>
      </c>
      <c r="R2781">
        <f t="shared" si="173"/>
        <v>80.67</v>
      </c>
      <c r="S2781" s="15">
        <f t="shared" si="174"/>
        <v>41947.940740740742</v>
      </c>
      <c r="T2781" s="15">
        <f t="shared" si="175"/>
        <v>41972.666666666672</v>
      </c>
    </row>
    <row r="2782" spans="1:20" ht="30" hidden="1" x14ac:dyDescent="0.2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11" t="s">
        <v>8309</v>
      </c>
      <c r="P2782" t="s">
        <v>8345</v>
      </c>
      <c r="Q2782">
        <f t="shared" si="172"/>
        <v>7</v>
      </c>
      <c r="R2782">
        <f t="shared" si="173"/>
        <v>81.95</v>
      </c>
      <c r="S2782" s="15">
        <f t="shared" si="174"/>
        <v>41712.762673611112</v>
      </c>
      <c r="T2782" s="15">
        <f t="shared" si="175"/>
        <v>41742.762673611112</v>
      </c>
    </row>
    <row r="2783" spans="1:20" ht="45" hidden="1" x14ac:dyDescent="0.2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11" t="s">
        <v>8325</v>
      </c>
      <c r="P2783" t="s">
        <v>8353</v>
      </c>
      <c r="Q2783">
        <f t="shared" si="172"/>
        <v>7</v>
      </c>
      <c r="R2783">
        <f t="shared" si="173"/>
        <v>108.33</v>
      </c>
      <c r="S2783" s="15">
        <f t="shared" si="174"/>
        <v>42223.108865740738</v>
      </c>
      <c r="T2783" s="15">
        <f t="shared" si="175"/>
        <v>42253.108865740738</v>
      </c>
    </row>
    <row r="2784" spans="1:20" ht="30" x14ac:dyDescent="0.2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11" t="s">
        <v>8311</v>
      </c>
      <c r="P2784" t="s">
        <v>8349</v>
      </c>
      <c r="Q2784">
        <f t="shared" si="172"/>
        <v>7</v>
      </c>
      <c r="R2784">
        <f t="shared" si="173"/>
        <v>58.89</v>
      </c>
      <c r="S2784" s="15">
        <f t="shared" si="174"/>
        <v>41736.549791666665</v>
      </c>
      <c r="T2784" s="15">
        <f t="shared" si="175"/>
        <v>41796.549791666665</v>
      </c>
    </row>
    <row r="2785" spans="1:20" ht="30" x14ac:dyDescent="0.2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11" t="s">
        <v>8307</v>
      </c>
      <c r="P2785" t="s">
        <v>8313</v>
      </c>
      <c r="Q2785">
        <f t="shared" si="172"/>
        <v>7</v>
      </c>
      <c r="R2785">
        <f t="shared" si="173"/>
        <v>89.65</v>
      </c>
      <c r="S2785" s="15">
        <f t="shared" si="174"/>
        <v>41936.647164351853</v>
      </c>
      <c r="T2785" s="15">
        <f t="shared" si="175"/>
        <v>41981.688831018517</v>
      </c>
    </row>
    <row r="2786" spans="1:20" ht="60" hidden="1" x14ac:dyDescent="0.2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11" t="s">
        <v>8320</v>
      </c>
      <c r="P2786" t="s">
        <v>8355</v>
      </c>
      <c r="Q2786">
        <f t="shared" si="172"/>
        <v>7</v>
      </c>
      <c r="R2786">
        <f t="shared" si="173"/>
        <v>12</v>
      </c>
      <c r="S2786" s="15">
        <f t="shared" si="174"/>
        <v>42291.872175925921</v>
      </c>
      <c r="T2786" s="15">
        <f t="shared" si="175"/>
        <v>42321.913842592592</v>
      </c>
    </row>
    <row r="2787" spans="1:20" ht="60" hidden="1" x14ac:dyDescent="0.2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11" t="s">
        <v>8320</v>
      </c>
      <c r="P2787" t="s">
        <v>8355</v>
      </c>
      <c r="Q2787">
        <f t="shared" si="172"/>
        <v>7</v>
      </c>
      <c r="R2787">
        <f t="shared" si="173"/>
        <v>44.5</v>
      </c>
      <c r="S2787" s="15">
        <f t="shared" si="174"/>
        <v>42622.456238425926</v>
      </c>
      <c r="T2787" s="15">
        <f t="shared" si="175"/>
        <v>42652.456238425926</v>
      </c>
    </row>
    <row r="2788" spans="1:20" ht="60" hidden="1" x14ac:dyDescent="0.2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11" t="s">
        <v>8320</v>
      </c>
      <c r="P2788" t="s">
        <v>8355</v>
      </c>
      <c r="Q2788">
        <f t="shared" si="172"/>
        <v>7</v>
      </c>
      <c r="R2788">
        <f t="shared" si="173"/>
        <v>80.5</v>
      </c>
      <c r="S2788" s="15">
        <f t="shared" si="174"/>
        <v>42673.625868055555</v>
      </c>
      <c r="T2788" s="15">
        <f t="shared" si="175"/>
        <v>42714.458333333328</v>
      </c>
    </row>
    <row r="2789" spans="1:20" ht="45" hidden="1" x14ac:dyDescent="0.2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11" t="s">
        <v>8320</v>
      </c>
      <c r="P2789" t="s">
        <v>8355</v>
      </c>
      <c r="Q2789">
        <f t="shared" si="172"/>
        <v>7</v>
      </c>
      <c r="R2789">
        <f t="shared" si="173"/>
        <v>30</v>
      </c>
      <c r="S2789" s="15">
        <f t="shared" si="174"/>
        <v>42040.829872685179</v>
      </c>
      <c r="T2789" s="15">
        <f t="shared" si="175"/>
        <v>42070.829872685179</v>
      </c>
    </row>
    <row r="2790" spans="1:20" ht="60" hidden="1" x14ac:dyDescent="0.2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11" t="s">
        <v>8322</v>
      </c>
      <c r="P2790" t="s">
        <v>8340</v>
      </c>
      <c r="Q2790">
        <f t="shared" si="172"/>
        <v>7</v>
      </c>
      <c r="R2790">
        <f t="shared" si="173"/>
        <v>40.78</v>
      </c>
      <c r="S2790" s="15">
        <f t="shared" si="174"/>
        <v>41791.057314814818</v>
      </c>
      <c r="T2790" s="15">
        <f t="shared" si="175"/>
        <v>41835.21597222222</v>
      </c>
    </row>
    <row r="2791" spans="1:20" ht="60" hidden="1" x14ac:dyDescent="0.2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11" t="s">
        <v>8311</v>
      </c>
      <c r="P2791" t="s">
        <v>8336</v>
      </c>
      <c r="Q2791">
        <f t="shared" si="172"/>
        <v>7</v>
      </c>
      <c r="R2791">
        <f t="shared" si="173"/>
        <v>216.67</v>
      </c>
      <c r="S2791" s="15">
        <f t="shared" si="174"/>
        <v>42129.82540509259</v>
      </c>
      <c r="T2791" s="15">
        <f t="shared" si="175"/>
        <v>42186.25</v>
      </c>
    </row>
    <row r="2792" spans="1:20" ht="45" hidden="1" x14ac:dyDescent="0.2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11" t="s">
        <v>8322</v>
      </c>
      <c r="P2792" t="s">
        <v>8323</v>
      </c>
      <c r="Q2792">
        <f t="shared" si="172"/>
        <v>7</v>
      </c>
      <c r="R2792">
        <f t="shared" si="173"/>
        <v>83.75</v>
      </c>
      <c r="S2792" s="15">
        <f t="shared" si="174"/>
        <v>41905.95684027778</v>
      </c>
      <c r="T2792" s="15">
        <f t="shared" si="175"/>
        <v>41941.95684027778</v>
      </c>
    </row>
    <row r="2793" spans="1:20" ht="60" hidden="1" x14ac:dyDescent="0.2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11" t="s">
        <v>8322</v>
      </c>
      <c r="P2793" t="s">
        <v>8323</v>
      </c>
      <c r="Q2793">
        <f t="shared" si="172"/>
        <v>7</v>
      </c>
      <c r="R2793">
        <f t="shared" si="173"/>
        <v>213.38</v>
      </c>
      <c r="S2793" s="15">
        <f t="shared" si="174"/>
        <v>42065.084375000006</v>
      </c>
      <c r="T2793" s="15">
        <f t="shared" si="175"/>
        <v>42095.042708333334</v>
      </c>
    </row>
    <row r="2794" spans="1:20" ht="30" hidden="1" x14ac:dyDescent="0.2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11" t="s">
        <v>8322</v>
      </c>
      <c r="P2794" t="s">
        <v>8351</v>
      </c>
      <c r="Q2794">
        <f t="shared" si="172"/>
        <v>7</v>
      </c>
      <c r="R2794">
        <f t="shared" si="173"/>
        <v>46.67</v>
      </c>
      <c r="S2794" s="15">
        <f t="shared" si="174"/>
        <v>42167.89335648148</v>
      </c>
      <c r="T2794" s="15">
        <f t="shared" si="175"/>
        <v>42188.89335648148</v>
      </c>
    </row>
    <row r="2795" spans="1:20" ht="60" hidden="1" x14ac:dyDescent="0.2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11" t="s">
        <v>8309</v>
      </c>
      <c r="P2795" t="s">
        <v>8345</v>
      </c>
      <c r="Q2795">
        <f t="shared" si="172"/>
        <v>7</v>
      </c>
      <c r="R2795">
        <f t="shared" si="173"/>
        <v>63.57</v>
      </c>
      <c r="S2795" s="15">
        <f t="shared" si="174"/>
        <v>41264.853865740741</v>
      </c>
      <c r="T2795" s="15">
        <f t="shared" si="175"/>
        <v>41309.853865740741</v>
      </c>
    </row>
    <row r="2796" spans="1:20" ht="45" hidden="1" x14ac:dyDescent="0.2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11" t="s">
        <v>8325</v>
      </c>
      <c r="P2796" t="s">
        <v>8353</v>
      </c>
      <c r="Q2796">
        <f t="shared" si="172"/>
        <v>7</v>
      </c>
      <c r="R2796">
        <f t="shared" si="173"/>
        <v>115.53</v>
      </c>
      <c r="S2796" s="15">
        <f t="shared" si="174"/>
        <v>42394.900462962964</v>
      </c>
      <c r="T2796" s="15">
        <f t="shared" si="175"/>
        <v>42454.858796296292</v>
      </c>
    </row>
    <row r="2797" spans="1:20" ht="60" hidden="1" x14ac:dyDescent="0.2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11" t="s">
        <v>8314</v>
      </c>
      <c r="P2797" t="s">
        <v>8315</v>
      </c>
      <c r="Q2797">
        <f t="shared" si="172"/>
        <v>7</v>
      </c>
      <c r="R2797">
        <f t="shared" si="173"/>
        <v>29.56</v>
      </c>
      <c r="S2797" s="15">
        <f t="shared" si="174"/>
        <v>42480.800648148142</v>
      </c>
      <c r="T2797" s="15">
        <f t="shared" si="175"/>
        <v>42540.800648148142</v>
      </c>
    </row>
    <row r="2798" spans="1:20" ht="30" hidden="1" x14ac:dyDescent="0.2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11" t="s">
        <v>8314</v>
      </c>
      <c r="P2798" t="s">
        <v>8335</v>
      </c>
      <c r="Q2798">
        <f t="shared" si="172"/>
        <v>7</v>
      </c>
      <c r="R2798">
        <f t="shared" si="173"/>
        <v>108</v>
      </c>
      <c r="S2798" s="15">
        <f t="shared" si="174"/>
        <v>42053.672824074078</v>
      </c>
      <c r="T2798" s="15">
        <f t="shared" si="175"/>
        <v>42113.631157407406</v>
      </c>
    </row>
    <row r="2799" spans="1:20" ht="60" hidden="1" x14ac:dyDescent="0.2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11" t="s">
        <v>8314</v>
      </c>
      <c r="P2799" t="s">
        <v>8315</v>
      </c>
      <c r="Q2799">
        <f t="shared" si="172"/>
        <v>7</v>
      </c>
      <c r="R2799">
        <f t="shared" si="173"/>
        <v>72.400000000000006</v>
      </c>
      <c r="S2799" s="15">
        <f t="shared" si="174"/>
        <v>42041.205000000002</v>
      </c>
      <c r="T2799" s="15">
        <f t="shared" si="175"/>
        <v>42086.16333333333</v>
      </c>
    </row>
    <row r="2800" spans="1:20" ht="75" hidden="1" x14ac:dyDescent="0.2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11" t="s">
        <v>8314</v>
      </c>
      <c r="P2800" t="s">
        <v>8315</v>
      </c>
      <c r="Q2800">
        <f t="shared" si="172"/>
        <v>7</v>
      </c>
      <c r="R2800">
        <f t="shared" si="173"/>
        <v>75.459999999999994</v>
      </c>
      <c r="S2800" s="15">
        <f t="shared" si="174"/>
        <v>42136.767175925925</v>
      </c>
      <c r="T2800" s="15">
        <f t="shared" si="175"/>
        <v>42166.767175925925</v>
      </c>
    </row>
    <row r="2801" spans="1:20" ht="60" hidden="1" x14ac:dyDescent="0.2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11" t="s">
        <v>8314</v>
      </c>
      <c r="P2801" t="s">
        <v>8315</v>
      </c>
      <c r="Q2801">
        <f t="shared" si="172"/>
        <v>7</v>
      </c>
      <c r="R2801">
        <f t="shared" si="173"/>
        <v>35.17</v>
      </c>
      <c r="S2801" s="15">
        <f t="shared" si="174"/>
        <v>42601.854699074072</v>
      </c>
      <c r="T2801" s="15">
        <f t="shared" si="175"/>
        <v>42611.163194444445</v>
      </c>
    </row>
    <row r="2802" spans="1:20" ht="60" hidden="1" x14ac:dyDescent="0.2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11" t="s">
        <v>8314</v>
      </c>
      <c r="P2802" t="s">
        <v>8315</v>
      </c>
      <c r="Q2802">
        <f t="shared" si="172"/>
        <v>7</v>
      </c>
      <c r="R2802">
        <f t="shared" si="173"/>
        <v>30.71</v>
      </c>
      <c r="S2802" s="15">
        <f t="shared" si="174"/>
        <v>42768.97084490741</v>
      </c>
      <c r="T2802" s="15">
        <f t="shared" si="175"/>
        <v>42789.041666666672</v>
      </c>
    </row>
    <row r="2803" spans="1:20" ht="60" hidden="1" x14ac:dyDescent="0.2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11" t="s">
        <v>8314</v>
      </c>
      <c r="P2803" t="s">
        <v>8315</v>
      </c>
      <c r="Q2803">
        <f t="shared" si="172"/>
        <v>7</v>
      </c>
      <c r="R2803">
        <f t="shared" si="173"/>
        <v>59</v>
      </c>
      <c r="S2803" s="15">
        <f t="shared" si="174"/>
        <v>42293.809212962966</v>
      </c>
      <c r="T2803" s="15">
        <f t="shared" si="175"/>
        <v>42353.85087962963</v>
      </c>
    </row>
    <row r="2804" spans="1:20" ht="60" hidden="1" x14ac:dyDescent="0.2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11" t="s">
        <v>8314</v>
      </c>
      <c r="P2804" t="s">
        <v>8315</v>
      </c>
      <c r="Q2804">
        <f t="shared" si="172"/>
        <v>7</v>
      </c>
      <c r="R2804">
        <f t="shared" si="173"/>
        <v>383.33</v>
      </c>
      <c r="S2804" s="15">
        <f t="shared" si="174"/>
        <v>42697.010520833333</v>
      </c>
      <c r="T2804" s="15">
        <f t="shared" si="175"/>
        <v>42730.010520833333</v>
      </c>
    </row>
    <row r="2805" spans="1:20" ht="60" x14ac:dyDescent="0.2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11" t="s">
        <v>8317</v>
      </c>
      <c r="P2805" t="s">
        <v>8337</v>
      </c>
      <c r="Q2805">
        <f t="shared" si="172"/>
        <v>6</v>
      </c>
      <c r="R2805">
        <f t="shared" si="173"/>
        <v>106.69</v>
      </c>
      <c r="S2805" s="15">
        <f t="shared" si="174"/>
        <v>42135.589548611111</v>
      </c>
      <c r="T2805" s="15">
        <f t="shared" si="175"/>
        <v>42166.083333333328</v>
      </c>
    </row>
    <row r="2806" spans="1:20" ht="60" hidden="1" x14ac:dyDescent="0.2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11" t="s">
        <v>8317</v>
      </c>
      <c r="P2806" t="s">
        <v>8346</v>
      </c>
      <c r="Q2806">
        <f t="shared" si="172"/>
        <v>6</v>
      </c>
      <c r="R2806">
        <f t="shared" si="173"/>
        <v>49.88</v>
      </c>
      <c r="S2806" s="15">
        <f t="shared" si="174"/>
        <v>41855.777905092589</v>
      </c>
      <c r="T2806" s="15">
        <f t="shared" si="175"/>
        <v>41880.777905092589</v>
      </c>
    </row>
    <row r="2807" spans="1:20" hidden="1" x14ac:dyDescent="0.2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11" t="s">
        <v>8317</v>
      </c>
      <c r="P2807" t="s">
        <v>8346</v>
      </c>
      <c r="Q2807">
        <f t="shared" si="172"/>
        <v>6</v>
      </c>
      <c r="R2807">
        <f t="shared" si="173"/>
        <v>220</v>
      </c>
      <c r="S2807" s="15">
        <f t="shared" si="174"/>
        <v>42570.91133101852</v>
      </c>
      <c r="T2807" s="15">
        <f t="shared" si="175"/>
        <v>42600.91133101852</v>
      </c>
    </row>
    <row r="2808" spans="1:20" ht="30" hidden="1" x14ac:dyDescent="0.2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11" t="s">
        <v>8317</v>
      </c>
      <c r="P2808" t="s">
        <v>8344</v>
      </c>
      <c r="Q2808">
        <f t="shared" si="172"/>
        <v>6</v>
      </c>
      <c r="R2808">
        <f t="shared" si="173"/>
        <v>52</v>
      </c>
      <c r="S2808" s="15">
        <f t="shared" si="174"/>
        <v>41778.766724537039</v>
      </c>
      <c r="T2808" s="15">
        <f t="shared" si="175"/>
        <v>41806.916666666664</v>
      </c>
    </row>
    <row r="2809" spans="1:20" ht="60" hidden="1" x14ac:dyDescent="0.2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11" t="s">
        <v>8317</v>
      </c>
      <c r="P2809" t="s">
        <v>8344</v>
      </c>
      <c r="Q2809">
        <f t="shared" si="172"/>
        <v>6</v>
      </c>
      <c r="R2809">
        <f t="shared" si="173"/>
        <v>87.14</v>
      </c>
      <c r="S2809" s="15">
        <f t="shared" si="174"/>
        <v>41162.672326388885</v>
      </c>
      <c r="T2809" s="15">
        <f t="shared" si="175"/>
        <v>41192.672326388885</v>
      </c>
    </row>
    <row r="2810" spans="1:20" ht="60" x14ac:dyDescent="0.2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11" t="s">
        <v>8307</v>
      </c>
      <c r="P2810" t="s">
        <v>8354</v>
      </c>
      <c r="Q2810">
        <f t="shared" si="172"/>
        <v>6</v>
      </c>
      <c r="R2810">
        <f t="shared" si="173"/>
        <v>37.89</v>
      </c>
      <c r="S2810" s="15">
        <f t="shared" si="174"/>
        <v>42532.774745370371</v>
      </c>
      <c r="T2810" s="15">
        <f t="shared" si="175"/>
        <v>42552.774745370371</v>
      </c>
    </row>
    <row r="2811" spans="1:20" ht="45" hidden="1" x14ac:dyDescent="0.2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11" t="s">
        <v>8307</v>
      </c>
      <c r="P2811" t="s">
        <v>8313</v>
      </c>
      <c r="Q2811">
        <f t="shared" si="172"/>
        <v>6</v>
      </c>
      <c r="R2811">
        <f t="shared" si="173"/>
        <v>119.57</v>
      </c>
      <c r="S2811" s="15">
        <f t="shared" si="174"/>
        <v>42711.950798611113</v>
      </c>
      <c r="T2811" s="15">
        <f t="shared" si="175"/>
        <v>42766.98055555555</v>
      </c>
    </row>
    <row r="2812" spans="1:20" ht="45" hidden="1" x14ac:dyDescent="0.2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11" t="s">
        <v>8311</v>
      </c>
      <c r="P2812" t="s">
        <v>8343</v>
      </c>
      <c r="Q2812">
        <f t="shared" si="172"/>
        <v>6</v>
      </c>
      <c r="R2812">
        <f t="shared" si="173"/>
        <v>41.67</v>
      </c>
      <c r="S2812" s="15">
        <f t="shared" si="174"/>
        <v>40937.679560185185</v>
      </c>
      <c r="T2812" s="15">
        <f t="shared" si="175"/>
        <v>40969.207638888889</v>
      </c>
    </row>
    <row r="2813" spans="1:20" ht="60" hidden="1" x14ac:dyDescent="0.2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11" t="s">
        <v>8311</v>
      </c>
      <c r="P2813" t="s">
        <v>8343</v>
      </c>
      <c r="Q2813">
        <f t="shared" si="172"/>
        <v>6</v>
      </c>
      <c r="R2813">
        <f t="shared" si="173"/>
        <v>60</v>
      </c>
      <c r="S2813" s="15">
        <f t="shared" si="174"/>
        <v>41711.169085648151</v>
      </c>
      <c r="T2813" s="15">
        <f t="shared" si="175"/>
        <v>41771.169085648151</v>
      </c>
    </row>
    <row r="2814" spans="1:20" ht="45" hidden="1" x14ac:dyDescent="0.2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11" t="s">
        <v>8307</v>
      </c>
      <c r="P2814" t="s">
        <v>8313</v>
      </c>
      <c r="Q2814">
        <f t="shared" si="172"/>
        <v>6</v>
      </c>
      <c r="R2814">
        <f t="shared" si="173"/>
        <v>182.62</v>
      </c>
      <c r="S2814" s="15">
        <f t="shared" si="174"/>
        <v>42586.295138888891</v>
      </c>
      <c r="T2814" s="15">
        <f t="shared" si="175"/>
        <v>42626.295138888891</v>
      </c>
    </row>
    <row r="2815" spans="1:20" ht="60" hidden="1" x14ac:dyDescent="0.2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11" t="s">
        <v>8307</v>
      </c>
      <c r="P2815" t="s">
        <v>8313</v>
      </c>
      <c r="Q2815">
        <f t="shared" si="172"/>
        <v>6</v>
      </c>
      <c r="R2815">
        <f t="shared" si="173"/>
        <v>82.09</v>
      </c>
      <c r="S2815" s="15">
        <f t="shared" si="174"/>
        <v>42339.967708333337</v>
      </c>
      <c r="T2815" s="15">
        <f t="shared" si="175"/>
        <v>42369.958333333328</v>
      </c>
    </row>
    <row r="2816" spans="1:20" ht="45" x14ac:dyDescent="0.2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11" t="s">
        <v>8307</v>
      </c>
      <c r="P2816" t="s">
        <v>8313</v>
      </c>
      <c r="Q2816">
        <f t="shared" si="172"/>
        <v>6</v>
      </c>
      <c r="R2816">
        <f t="shared" si="173"/>
        <v>29.25</v>
      </c>
      <c r="S2816" s="15">
        <f t="shared" si="174"/>
        <v>41977.040185185186</v>
      </c>
      <c r="T2816" s="15">
        <f t="shared" si="175"/>
        <v>41985.299305555556</v>
      </c>
    </row>
    <row r="2817" spans="1:21" ht="60" hidden="1" x14ac:dyDescent="0.2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11" t="s">
        <v>8309</v>
      </c>
      <c r="P2817" t="s">
        <v>8345</v>
      </c>
      <c r="Q2817">
        <f t="shared" si="172"/>
        <v>6</v>
      </c>
      <c r="R2817">
        <f t="shared" si="173"/>
        <v>113.57</v>
      </c>
      <c r="S2817" s="15">
        <f t="shared" si="174"/>
        <v>41613.172974537039</v>
      </c>
      <c r="T2817" s="15">
        <f t="shared" si="175"/>
        <v>41643.172974537039</v>
      </c>
    </row>
    <row r="2818" spans="1:21" ht="45" hidden="1" x14ac:dyDescent="0.2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11" t="s">
        <v>8309</v>
      </c>
      <c r="P2818" t="s">
        <v>8341</v>
      </c>
      <c r="Q2818">
        <f t="shared" ref="Q2818:Q2881" si="176">ROUND(E2818/D2818*100,0)</f>
        <v>6</v>
      </c>
      <c r="R2818">
        <f t="shared" ref="R2818:R2881" si="177">IFERROR(ROUND(E2818/L2818,2),0)</f>
        <v>45</v>
      </c>
      <c r="S2818" s="15">
        <f t="shared" si="174"/>
        <v>42327.671631944439</v>
      </c>
      <c r="T2818" s="15">
        <f t="shared" si="175"/>
        <v>42357.671631944439</v>
      </c>
    </row>
    <row r="2819" spans="1:21" hidden="1" x14ac:dyDescent="0.2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11" t="s">
        <v>8325</v>
      </c>
      <c r="P2819" t="s">
        <v>8353</v>
      </c>
      <c r="Q2819">
        <f t="shared" si="176"/>
        <v>6</v>
      </c>
      <c r="R2819">
        <f t="shared" si="177"/>
        <v>60.73</v>
      </c>
      <c r="S2819" s="15">
        <f t="shared" ref="S2819:S2882" si="178">(((J2819/60)/60)/24)+DATE(1970,1,1)</f>
        <v>42109.709629629629</v>
      </c>
      <c r="T2819" s="15">
        <f t="shared" ref="T2819:T2882" si="179">(((I2819/60)/60)/24)+DATE(1970,1,1)</f>
        <v>42139.709629629629</v>
      </c>
    </row>
    <row r="2820" spans="1:21" ht="45" hidden="1" x14ac:dyDescent="0.2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11" t="s">
        <v>8325</v>
      </c>
      <c r="P2820" t="s">
        <v>8353</v>
      </c>
      <c r="Q2820">
        <f t="shared" si="176"/>
        <v>6</v>
      </c>
      <c r="R2820">
        <f t="shared" si="177"/>
        <v>340</v>
      </c>
      <c r="S2820" s="15">
        <f t="shared" si="178"/>
        <v>42605.053993055553</v>
      </c>
      <c r="T2820" s="15">
        <f t="shared" si="179"/>
        <v>42635.053993055553</v>
      </c>
    </row>
    <row r="2821" spans="1:21" ht="45" hidden="1" x14ac:dyDescent="0.2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11" t="s">
        <v>8325</v>
      </c>
      <c r="P2821" t="s">
        <v>8353</v>
      </c>
      <c r="Q2821">
        <f t="shared" si="176"/>
        <v>6</v>
      </c>
      <c r="R2821">
        <f t="shared" si="177"/>
        <v>46.63</v>
      </c>
      <c r="S2821" s="15">
        <f t="shared" si="178"/>
        <v>42468.84174768519</v>
      </c>
      <c r="T2821" s="15">
        <f t="shared" si="179"/>
        <v>42498.84174768519</v>
      </c>
    </row>
    <row r="2822" spans="1:21" ht="60" x14ac:dyDescent="0.2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11" t="s">
        <v>8307</v>
      </c>
      <c r="P2822" t="s">
        <v>8313</v>
      </c>
      <c r="Q2822">
        <f t="shared" si="176"/>
        <v>6</v>
      </c>
      <c r="R2822">
        <f t="shared" si="177"/>
        <v>603.53</v>
      </c>
      <c r="S2822" s="15">
        <f t="shared" si="178"/>
        <v>42520.235486111109</v>
      </c>
      <c r="T2822" s="15">
        <f t="shared" si="179"/>
        <v>42572.583333333328</v>
      </c>
    </row>
    <row r="2823" spans="1:21" ht="60" hidden="1" x14ac:dyDescent="0.2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11" t="s">
        <v>8311</v>
      </c>
      <c r="P2823" t="s">
        <v>8336</v>
      </c>
      <c r="Q2823">
        <f t="shared" si="176"/>
        <v>6</v>
      </c>
      <c r="R2823">
        <f t="shared" si="177"/>
        <v>28.13</v>
      </c>
      <c r="S2823" s="15">
        <f t="shared" si="178"/>
        <v>41922.783229166671</v>
      </c>
      <c r="T2823" s="15">
        <f t="shared" si="179"/>
        <v>41952.824895833335</v>
      </c>
    </row>
    <row r="2824" spans="1:21" ht="60" hidden="1" x14ac:dyDescent="0.2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11" t="s">
        <v>8322</v>
      </c>
      <c r="P2824" t="s">
        <v>8323</v>
      </c>
      <c r="Q2824">
        <f t="shared" si="176"/>
        <v>6</v>
      </c>
      <c r="R2824">
        <f t="shared" si="177"/>
        <v>98.79</v>
      </c>
      <c r="S2824" s="15">
        <f t="shared" si="178"/>
        <v>41978.760393518518</v>
      </c>
      <c r="T2824" s="15">
        <f t="shared" si="179"/>
        <v>42023.760393518518</v>
      </c>
    </row>
    <row r="2825" spans="1:21" ht="60" hidden="1" x14ac:dyDescent="0.2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11" t="s">
        <v>8309</v>
      </c>
      <c r="P2825" t="s">
        <v>8345</v>
      </c>
      <c r="Q2825">
        <f t="shared" si="176"/>
        <v>6</v>
      </c>
      <c r="R2825">
        <f t="shared" si="177"/>
        <v>50.08</v>
      </c>
      <c r="S2825" s="15">
        <f t="shared" si="178"/>
        <v>42340.701504629629</v>
      </c>
      <c r="T2825" s="15">
        <f t="shared" si="179"/>
        <v>42368.701504629629</v>
      </c>
    </row>
    <row r="2826" spans="1:21" ht="45" hidden="1" x14ac:dyDescent="0.2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11" t="s">
        <v>8325</v>
      </c>
      <c r="P2826" t="s">
        <v>8353</v>
      </c>
      <c r="Q2826">
        <f t="shared" si="176"/>
        <v>6</v>
      </c>
      <c r="R2826">
        <f t="shared" si="177"/>
        <v>12.14</v>
      </c>
      <c r="S2826" s="15">
        <f t="shared" si="178"/>
        <v>42510.341631944444</v>
      </c>
      <c r="T2826" s="15">
        <f t="shared" si="179"/>
        <v>42540.341631944444</v>
      </c>
    </row>
    <row r="2827" spans="1:21" ht="60" hidden="1" x14ac:dyDescent="0.2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11" t="s">
        <v>8307</v>
      </c>
      <c r="P2827" t="s">
        <v>8334</v>
      </c>
      <c r="Q2827">
        <f t="shared" si="176"/>
        <v>6</v>
      </c>
      <c r="R2827">
        <f t="shared" si="177"/>
        <v>41.58</v>
      </c>
      <c r="S2827" s="15">
        <f t="shared" si="178"/>
        <v>41821.020601851851</v>
      </c>
      <c r="T2827" s="15">
        <f t="shared" si="179"/>
        <v>41849.020601851851</v>
      </c>
    </row>
    <row r="2828" spans="1:21" ht="60" hidden="1" x14ac:dyDescent="0.2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11" t="s">
        <v>8325</v>
      </c>
      <c r="P2828" t="s">
        <v>8353</v>
      </c>
      <c r="Q2828">
        <f t="shared" si="176"/>
        <v>6</v>
      </c>
      <c r="R2828">
        <f t="shared" si="177"/>
        <v>89.21</v>
      </c>
      <c r="S2828" s="15">
        <f t="shared" si="178"/>
        <v>41964.844444444447</v>
      </c>
      <c r="T2828" s="15">
        <f t="shared" si="179"/>
        <v>41998.844444444447</v>
      </c>
    </row>
    <row r="2829" spans="1:21" ht="60" hidden="1" x14ac:dyDescent="0.2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11" t="s">
        <v>8314</v>
      </c>
      <c r="P2829" t="s">
        <v>8327</v>
      </c>
      <c r="Q2829">
        <f t="shared" si="176"/>
        <v>6</v>
      </c>
      <c r="R2829">
        <f t="shared" si="177"/>
        <v>163.57</v>
      </c>
      <c r="S2829" s="15">
        <f t="shared" si="178"/>
        <v>42787.862430555557</v>
      </c>
      <c r="T2829" s="15">
        <f t="shared" si="179"/>
        <v>42830.820763888885</v>
      </c>
    </row>
    <row r="2830" spans="1:21" ht="75" hidden="1" x14ac:dyDescent="0.2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11" t="s">
        <v>8314</v>
      </c>
      <c r="P2830" t="s">
        <v>8335</v>
      </c>
      <c r="Q2830">
        <f t="shared" si="176"/>
        <v>6</v>
      </c>
      <c r="R2830">
        <f t="shared" si="177"/>
        <v>18.329999999999998</v>
      </c>
      <c r="S2830" s="15">
        <f t="shared" si="178"/>
        <v>42104.781597222223</v>
      </c>
      <c r="T2830" s="15">
        <f t="shared" si="179"/>
        <v>42134.781597222223</v>
      </c>
    </row>
    <row r="2831" spans="1:21" ht="60" hidden="1" x14ac:dyDescent="0.2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11" t="s">
        <v>8314</v>
      </c>
      <c r="P2831" t="s">
        <v>8335</v>
      </c>
      <c r="Q2831">
        <f t="shared" si="176"/>
        <v>6</v>
      </c>
      <c r="R2831">
        <f t="shared" si="177"/>
        <v>15</v>
      </c>
      <c r="S2831" s="15">
        <f t="shared" si="178"/>
        <v>42598.749155092592</v>
      </c>
      <c r="T2831" s="15">
        <f t="shared" si="179"/>
        <v>42643.749155092592</v>
      </c>
      <c r="U2831">
        <f>YEAR(T2831)</f>
        <v>2016</v>
      </c>
    </row>
    <row r="2832" spans="1:21" ht="45" hidden="1" x14ac:dyDescent="0.2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11" t="s">
        <v>8314</v>
      </c>
      <c r="P2832" t="s">
        <v>8315</v>
      </c>
      <c r="Q2832">
        <f t="shared" si="176"/>
        <v>6</v>
      </c>
      <c r="R2832">
        <f t="shared" si="177"/>
        <v>42</v>
      </c>
      <c r="S2832" s="15">
        <f t="shared" si="178"/>
        <v>42053.722060185188</v>
      </c>
      <c r="T2832" s="15">
        <f t="shared" si="179"/>
        <v>42113.680393518516</v>
      </c>
    </row>
    <row r="2833" spans="1:20" ht="60" hidden="1" x14ac:dyDescent="0.2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11" t="s">
        <v>8314</v>
      </c>
      <c r="P2833" t="s">
        <v>8315</v>
      </c>
      <c r="Q2833">
        <f t="shared" si="176"/>
        <v>6</v>
      </c>
      <c r="R2833">
        <f t="shared" si="177"/>
        <v>9.5</v>
      </c>
      <c r="S2833" s="15">
        <f t="shared" si="178"/>
        <v>41920.963472222218</v>
      </c>
      <c r="T2833" s="15">
        <f t="shared" si="179"/>
        <v>41951</v>
      </c>
    </row>
    <row r="2834" spans="1:20" ht="60" hidden="1" x14ac:dyDescent="0.2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11" t="s">
        <v>8314</v>
      </c>
      <c r="P2834" t="s">
        <v>8315</v>
      </c>
      <c r="Q2834">
        <f t="shared" si="176"/>
        <v>6</v>
      </c>
      <c r="R2834">
        <f t="shared" si="177"/>
        <v>15</v>
      </c>
      <c r="S2834" s="15">
        <f t="shared" si="178"/>
        <v>42177.964201388888</v>
      </c>
      <c r="T2834" s="15">
        <f t="shared" si="179"/>
        <v>42207.964201388888</v>
      </c>
    </row>
    <row r="2835" spans="1:20" ht="60" x14ac:dyDescent="0.2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11" t="s">
        <v>8317</v>
      </c>
      <c r="P2835" t="s">
        <v>8337</v>
      </c>
      <c r="Q2835">
        <f t="shared" si="176"/>
        <v>5</v>
      </c>
      <c r="R2835">
        <f t="shared" si="177"/>
        <v>119</v>
      </c>
      <c r="S2835" s="15">
        <f t="shared" si="178"/>
        <v>41794.124953703707</v>
      </c>
      <c r="T2835" s="15">
        <f t="shared" si="179"/>
        <v>41854.124953703707</v>
      </c>
    </row>
    <row r="2836" spans="1:20" ht="45" hidden="1" x14ac:dyDescent="0.2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11" t="s">
        <v>8317</v>
      </c>
      <c r="P2836" t="s">
        <v>8346</v>
      </c>
      <c r="Q2836">
        <f t="shared" si="176"/>
        <v>5</v>
      </c>
      <c r="R2836">
        <f t="shared" si="177"/>
        <v>83.33</v>
      </c>
      <c r="S2836" s="15">
        <f t="shared" si="178"/>
        <v>42239.441412037035</v>
      </c>
      <c r="T2836" s="15">
        <f t="shared" si="179"/>
        <v>42279.441412037035</v>
      </c>
    </row>
    <row r="2837" spans="1:20" ht="60" hidden="1" x14ac:dyDescent="0.2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11" t="s">
        <v>8317</v>
      </c>
      <c r="P2837" t="s">
        <v>8344</v>
      </c>
      <c r="Q2837">
        <f t="shared" si="176"/>
        <v>5</v>
      </c>
      <c r="R2837">
        <f t="shared" si="177"/>
        <v>62.5</v>
      </c>
      <c r="S2837" s="15">
        <f t="shared" si="178"/>
        <v>41576.834513888891</v>
      </c>
      <c r="T2837" s="15">
        <f t="shared" si="179"/>
        <v>41609.876180555555</v>
      </c>
    </row>
    <row r="2838" spans="1:20" ht="45" hidden="1" x14ac:dyDescent="0.2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11" t="s">
        <v>8317</v>
      </c>
      <c r="P2838" t="s">
        <v>8344</v>
      </c>
      <c r="Q2838">
        <f t="shared" si="176"/>
        <v>5</v>
      </c>
      <c r="R2838">
        <f t="shared" si="177"/>
        <v>50</v>
      </c>
      <c r="S2838" s="15">
        <f t="shared" si="178"/>
        <v>40894.906956018516</v>
      </c>
      <c r="T2838" s="15">
        <f t="shared" si="179"/>
        <v>40954.906956018516</v>
      </c>
    </row>
    <row r="2839" spans="1:20" ht="45" hidden="1" x14ac:dyDescent="0.2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11" t="s">
        <v>8317</v>
      </c>
      <c r="P2839" t="s">
        <v>8344</v>
      </c>
      <c r="Q2839">
        <f t="shared" si="176"/>
        <v>5</v>
      </c>
      <c r="R2839">
        <f t="shared" si="177"/>
        <v>136.09</v>
      </c>
      <c r="S2839" s="15">
        <f t="shared" si="178"/>
        <v>40858.762141203704</v>
      </c>
      <c r="T2839" s="15">
        <f t="shared" si="179"/>
        <v>40900.762141203704</v>
      </c>
    </row>
    <row r="2840" spans="1:20" ht="60" hidden="1" x14ac:dyDescent="0.2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11" t="s">
        <v>8307</v>
      </c>
      <c r="P2840" t="s">
        <v>8354</v>
      </c>
      <c r="Q2840">
        <f t="shared" si="176"/>
        <v>5</v>
      </c>
      <c r="R2840">
        <f t="shared" si="177"/>
        <v>135.04</v>
      </c>
      <c r="S2840" s="15">
        <f t="shared" si="178"/>
        <v>42173.275740740741</v>
      </c>
      <c r="T2840" s="15">
        <f t="shared" si="179"/>
        <v>42217.745138888888</v>
      </c>
    </row>
    <row r="2841" spans="1:20" ht="45" hidden="1" x14ac:dyDescent="0.2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11" t="s">
        <v>8307</v>
      </c>
      <c r="P2841" t="s">
        <v>8313</v>
      </c>
      <c r="Q2841">
        <f t="shared" si="176"/>
        <v>5</v>
      </c>
      <c r="R2841">
        <f t="shared" si="177"/>
        <v>27.36</v>
      </c>
      <c r="S2841" s="15">
        <f t="shared" si="178"/>
        <v>42090.831273148149</v>
      </c>
      <c r="T2841" s="15">
        <f t="shared" si="179"/>
        <v>42135.831273148149</v>
      </c>
    </row>
    <row r="2842" spans="1:20" ht="60" hidden="1" x14ac:dyDescent="0.2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11" t="s">
        <v>8307</v>
      </c>
      <c r="P2842" t="s">
        <v>8313</v>
      </c>
      <c r="Q2842">
        <f t="shared" si="176"/>
        <v>5</v>
      </c>
      <c r="R2842">
        <f t="shared" si="177"/>
        <v>115.75</v>
      </c>
      <c r="S2842" s="15">
        <f t="shared" si="178"/>
        <v>42273.090740740736</v>
      </c>
      <c r="T2842" s="15">
        <f t="shared" si="179"/>
        <v>42313.132407407407</v>
      </c>
    </row>
    <row r="2843" spans="1:20" ht="45" hidden="1" x14ac:dyDescent="0.2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11" t="s">
        <v>8320</v>
      </c>
      <c r="P2843" t="s">
        <v>8342</v>
      </c>
      <c r="Q2843">
        <f t="shared" si="176"/>
        <v>5</v>
      </c>
      <c r="R2843">
        <f t="shared" si="177"/>
        <v>39.17</v>
      </c>
      <c r="S2843" s="15">
        <f t="shared" si="178"/>
        <v>41642.751458333332</v>
      </c>
      <c r="T2843" s="15">
        <f t="shared" si="179"/>
        <v>41672.751458333332</v>
      </c>
    </row>
    <row r="2844" spans="1:20" ht="45" hidden="1" x14ac:dyDescent="0.2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11" t="s">
        <v>8311</v>
      </c>
      <c r="P2844" t="s">
        <v>8343</v>
      </c>
      <c r="Q2844">
        <f t="shared" si="176"/>
        <v>5</v>
      </c>
      <c r="R2844">
        <f t="shared" si="177"/>
        <v>18</v>
      </c>
      <c r="S2844" s="15">
        <f t="shared" si="178"/>
        <v>40921.117662037039</v>
      </c>
      <c r="T2844" s="15">
        <f t="shared" si="179"/>
        <v>40951.117662037039</v>
      </c>
    </row>
    <row r="2845" spans="1:20" ht="60" hidden="1" x14ac:dyDescent="0.2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11" t="s">
        <v>8311</v>
      </c>
      <c r="P2845" t="s">
        <v>8343</v>
      </c>
      <c r="Q2845">
        <f t="shared" si="176"/>
        <v>5</v>
      </c>
      <c r="R2845">
        <f t="shared" si="177"/>
        <v>27.08</v>
      </c>
      <c r="S2845" s="15">
        <f t="shared" si="178"/>
        <v>41577.561284722222</v>
      </c>
      <c r="T2845" s="15">
        <f t="shared" si="179"/>
        <v>41607.602951388886</v>
      </c>
    </row>
    <row r="2846" spans="1:20" ht="60" hidden="1" x14ac:dyDescent="0.2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11" t="s">
        <v>8311</v>
      </c>
      <c r="P2846" t="s">
        <v>8343</v>
      </c>
      <c r="Q2846">
        <f t="shared" si="176"/>
        <v>5</v>
      </c>
      <c r="R2846">
        <f t="shared" si="177"/>
        <v>19.600000000000001</v>
      </c>
      <c r="S2846" s="15">
        <f t="shared" si="178"/>
        <v>41944.916215277779</v>
      </c>
      <c r="T2846" s="15">
        <f t="shared" si="179"/>
        <v>41974.957881944443</v>
      </c>
    </row>
    <row r="2847" spans="1:20" ht="45" hidden="1" x14ac:dyDescent="0.2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11" t="s">
        <v>8309</v>
      </c>
      <c r="P2847" t="s">
        <v>8345</v>
      </c>
      <c r="Q2847">
        <f t="shared" si="176"/>
        <v>5</v>
      </c>
      <c r="R2847">
        <f t="shared" si="177"/>
        <v>15</v>
      </c>
      <c r="S2847" s="15">
        <f t="shared" si="178"/>
        <v>41005.904120370367</v>
      </c>
      <c r="T2847" s="15">
        <f t="shared" si="179"/>
        <v>41035.904120370367</v>
      </c>
    </row>
    <row r="2848" spans="1:20" ht="60" hidden="1" x14ac:dyDescent="0.2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11" t="s">
        <v>8309</v>
      </c>
      <c r="P2848" t="s">
        <v>8345</v>
      </c>
      <c r="Q2848">
        <f t="shared" si="176"/>
        <v>5</v>
      </c>
      <c r="R2848">
        <f t="shared" si="177"/>
        <v>267.81</v>
      </c>
      <c r="S2848" s="15">
        <f t="shared" si="178"/>
        <v>41486.537268518521</v>
      </c>
      <c r="T2848" s="15">
        <f t="shared" si="179"/>
        <v>41516.537268518521</v>
      </c>
    </row>
    <row r="2849" spans="1:20" ht="60" hidden="1" x14ac:dyDescent="0.2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11" t="s">
        <v>8309</v>
      </c>
      <c r="P2849" t="s">
        <v>8345</v>
      </c>
      <c r="Q2849">
        <f t="shared" si="176"/>
        <v>5</v>
      </c>
      <c r="R2849">
        <f t="shared" si="177"/>
        <v>17.71</v>
      </c>
      <c r="S2849" s="15">
        <f t="shared" si="178"/>
        <v>41577.045428240745</v>
      </c>
      <c r="T2849" s="15">
        <f t="shared" si="179"/>
        <v>41617.249305555553</v>
      </c>
    </row>
    <row r="2850" spans="1:20" ht="60" hidden="1" x14ac:dyDescent="0.2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11" t="s">
        <v>8309</v>
      </c>
      <c r="P2850" t="s">
        <v>8345</v>
      </c>
      <c r="Q2850">
        <f t="shared" si="176"/>
        <v>5</v>
      </c>
      <c r="R2850">
        <f t="shared" si="177"/>
        <v>80.3</v>
      </c>
      <c r="S2850" s="15">
        <f t="shared" si="178"/>
        <v>41771.40996527778</v>
      </c>
      <c r="T2850" s="15">
        <f t="shared" si="179"/>
        <v>41801.40996527778</v>
      </c>
    </row>
    <row r="2851" spans="1:20" ht="60" hidden="1" x14ac:dyDescent="0.2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11" t="s">
        <v>8309</v>
      </c>
      <c r="P2851" t="s">
        <v>8341</v>
      </c>
      <c r="Q2851">
        <f t="shared" si="176"/>
        <v>5</v>
      </c>
      <c r="R2851">
        <f t="shared" si="177"/>
        <v>50</v>
      </c>
      <c r="S2851" s="15">
        <f t="shared" si="178"/>
        <v>42558.989513888882</v>
      </c>
      <c r="T2851" s="15">
        <f t="shared" si="179"/>
        <v>42588.989513888882</v>
      </c>
    </row>
    <row r="2852" spans="1:20" ht="45" hidden="1" x14ac:dyDescent="0.2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11" t="s">
        <v>8325</v>
      </c>
      <c r="P2852" t="s">
        <v>8353</v>
      </c>
      <c r="Q2852">
        <f t="shared" si="176"/>
        <v>5</v>
      </c>
      <c r="R2852">
        <f t="shared" si="177"/>
        <v>640</v>
      </c>
      <c r="S2852" s="15">
        <f t="shared" si="178"/>
        <v>42275.720219907409</v>
      </c>
      <c r="T2852" s="15">
        <f t="shared" si="179"/>
        <v>42305.720219907409</v>
      </c>
    </row>
    <row r="2853" spans="1:20" ht="45" hidden="1" x14ac:dyDescent="0.2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11" t="s">
        <v>8320</v>
      </c>
      <c r="P2853" t="s">
        <v>8355</v>
      </c>
      <c r="Q2853">
        <f t="shared" si="176"/>
        <v>5</v>
      </c>
      <c r="R2853">
        <f t="shared" si="177"/>
        <v>24.62</v>
      </c>
      <c r="S2853" s="15">
        <f t="shared" si="178"/>
        <v>41947.063645833332</v>
      </c>
      <c r="T2853" s="15">
        <f t="shared" si="179"/>
        <v>41977.063645833332</v>
      </c>
    </row>
    <row r="2854" spans="1:20" ht="60" hidden="1" x14ac:dyDescent="0.2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11" t="s">
        <v>8320</v>
      </c>
      <c r="P2854" t="s">
        <v>8355</v>
      </c>
      <c r="Q2854">
        <f t="shared" si="176"/>
        <v>5</v>
      </c>
      <c r="R2854">
        <f t="shared" si="177"/>
        <v>100</v>
      </c>
      <c r="S2854" s="15">
        <f t="shared" si="178"/>
        <v>42360.437152777777</v>
      </c>
      <c r="T2854" s="15">
        <f t="shared" si="179"/>
        <v>42420.437152777777</v>
      </c>
    </row>
    <row r="2855" spans="1:20" ht="60" hidden="1" x14ac:dyDescent="0.2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11" t="s">
        <v>8320</v>
      </c>
      <c r="P2855" t="s">
        <v>8355</v>
      </c>
      <c r="Q2855">
        <f t="shared" si="176"/>
        <v>5</v>
      </c>
      <c r="R2855">
        <f t="shared" si="177"/>
        <v>15</v>
      </c>
      <c r="S2855" s="15">
        <f t="shared" si="178"/>
        <v>42432.379826388889</v>
      </c>
      <c r="T2855" s="15">
        <f t="shared" si="179"/>
        <v>42462.338159722218</v>
      </c>
    </row>
    <row r="2856" spans="1:20" ht="45" hidden="1" x14ac:dyDescent="0.2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11" t="s">
        <v>8322</v>
      </c>
      <c r="P2856" t="s">
        <v>8350</v>
      </c>
      <c r="Q2856">
        <f t="shared" si="176"/>
        <v>5</v>
      </c>
      <c r="R2856">
        <f t="shared" si="177"/>
        <v>11.67</v>
      </c>
      <c r="S2856" s="15">
        <f t="shared" si="178"/>
        <v>42185.397673611107</v>
      </c>
      <c r="T2856" s="15">
        <f t="shared" si="179"/>
        <v>42244.508333333331</v>
      </c>
    </row>
    <row r="2857" spans="1:20" ht="60" x14ac:dyDescent="0.2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11" t="s">
        <v>8320</v>
      </c>
      <c r="P2857" t="s">
        <v>8352</v>
      </c>
      <c r="Q2857">
        <f t="shared" si="176"/>
        <v>5</v>
      </c>
      <c r="R2857">
        <f t="shared" si="177"/>
        <v>41.67</v>
      </c>
      <c r="S2857" s="15">
        <f t="shared" si="178"/>
        <v>42404.033090277779</v>
      </c>
      <c r="T2857" s="15">
        <f t="shared" si="179"/>
        <v>42428.999305555553</v>
      </c>
    </row>
    <row r="2858" spans="1:20" ht="60" x14ac:dyDescent="0.2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11" t="s">
        <v>8320</v>
      </c>
      <c r="P2858" t="s">
        <v>8352</v>
      </c>
      <c r="Q2858">
        <f t="shared" si="176"/>
        <v>5</v>
      </c>
      <c r="R2858">
        <f t="shared" si="177"/>
        <v>84.33</v>
      </c>
      <c r="S2858" s="15">
        <f t="shared" si="178"/>
        <v>42017.927418981482</v>
      </c>
      <c r="T2858" s="15">
        <f t="shared" si="179"/>
        <v>42052.927418981482</v>
      </c>
    </row>
    <row r="2859" spans="1:20" ht="45" hidden="1" x14ac:dyDescent="0.2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11" t="s">
        <v>8311</v>
      </c>
      <c r="P2859" t="s">
        <v>8336</v>
      </c>
      <c r="Q2859">
        <f t="shared" si="176"/>
        <v>5</v>
      </c>
      <c r="R2859">
        <f t="shared" si="177"/>
        <v>21.25</v>
      </c>
      <c r="S2859" s="15">
        <f t="shared" si="178"/>
        <v>41841.56381944444</v>
      </c>
      <c r="T2859" s="15">
        <f t="shared" si="179"/>
        <v>41882.818749999999</v>
      </c>
    </row>
    <row r="2860" spans="1:20" ht="45" hidden="1" x14ac:dyDescent="0.2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11" t="s">
        <v>8322</v>
      </c>
      <c r="P2860" t="s">
        <v>8323</v>
      </c>
      <c r="Q2860">
        <f t="shared" si="176"/>
        <v>5</v>
      </c>
      <c r="R2860">
        <f t="shared" si="177"/>
        <v>109.07</v>
      </c>
      <c r="S2860" s="15">
        <f t="shared" si="178"/>
        <v>42010.674513888895</v>
      </c>
      <c r="T2860" s="15">
        <f t="shared" si="179"/>
        <v>42040.674513888895</v>
      </c>
    </row>
    <row r="2861" spans="1:20" ht="60" hidden="1" x14ac:dyDescent="0.2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11" t="s">
        <v>8309</v>
      </c>
      <c r="P2861" t="s">
        <v>8341</v>
      </c>
      <c r="Q2861">
        <f t="shared" si="176"/>
        <v>5</v>
      </c>
      <c r="R2861">
        <f t="shared" si="177"/>
        <v>71.59</v>
      </c>
      <c r="S2861" s="15">
        <f t="shared" si="178"/>
        <v>42328.779224537036</v>
      </c>
      <c r="T2861" s="15">
        <f t="shared" si="179"/>
        <v>42353.332638888889</v>
      </c>
    </row>
    <row r="2862" spans="1:20" ht="60" hidden="1" x14ac:dyDescent="0.2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11" t="s">
        <v>8322</v>
      </c>
      <c r="P2862" t="s">
        <v>8351</v>
      </c>
      <c r="Q2862">
        <f t="shared" si="176"/>
        <v>5</v>
      </c>
      <c r="R2862">
        <f t="shared" si="177"/>
        <v>31.75</v>
      </c>
      <c r="S2862" s="15">
        <f t="shared" si="178"/>
        <v>41799.725289351853</v>
      </c>
      <c r="T2862" s="15">
        <f t="shared" si="179"/>
        <v>41829.725289351853</v>
      </c>
    </row>
    <row r="2863" spans="1:20" ht="45" hidden="1" x14ac:dyDescent="0.2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11" t="s">
        <v>8309</v>
      </c>
      <c r="P2863" t="s">
        <v>8345</v>
      </c>
      <c r="Q2863">
        <f t="shared" si="176"/>
        <v>5</v>
      </c>
      <c r="R2863">
        <f t="shared" si="177"/>
        <v>8.33</v>
      </c>
      <c r="S2863" s="15">
        <f t="shared" si="178"/>
        <v>42167.207071759258</v>
      </c>
      <c r="T2863" s="15">
        <f t="shared" si="179"/>
        <v>42197.207071759258</v>
      </c>
    </row>
    <row r="2864" spans="1:20" ht="60" hidden="1" x14ac:dyDescent="0.2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11" t="s">
        <v>8309</v>
      </c>
      <c r="P2864" t="s">
        <v>8345</v>
      </c>
      <c r="Q2864">
        <f t="shared" si="176"/>
        <v>5</v>
      </c>
      <c r="R2864">
        <f t="shared" si="177"/>
        <v>29.04</v>
      </c>
      <c r="S2864" s="15">
        <f t="shared" si="178"/>
        <v>42647.750092592592</v>
      </c>
      <c r="T2864" s="15">
        <f t="shared" si="179"/>
        <v>42677.750092592592</v>
      </c>
    </row>
    <row r="2865" spans="1:20" ht="60" hidden="1" x14ac:dyDescent="0.2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11" t="s">
        <v>8320</v>
      </c>
      <c r="P2865" t="s">
        <v>8348</v>
      </c>
      <c r="Q2865">
        <f t="shared" si="176"/>
        <v>5</v>
      </c>
      <c r="R2865">
        <f t="shared" si="177"/>
        <v>37.950000000000003</v>
      </c>
      <c r="S2865" s="15">
        <f t="shared" si="178"/>
        <v>40938.062476851854</v>
      </c>
      <c r="T2865" s="15">
        <f t="shared" si="179"/>
        <v>40968.062476851854</v>
      </c>
    </row>
    <row r="2866" spans="1:20" ht="60" hidden="1" x14ac:dyDescent="0.2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11" t="s">
        <v>8314</v>
      </c>
      <c r="P2866" t="s">
        <v>8315</v>
      </c>
      <c r="Q2866">
        <f t="shared" si="176"/>
        <v>5</v>
      </c>
      <c r="R2866">
        <f t="shared" si="177"/>
        <v>30</v>
      </c>
      <c r="S2866" s="15">
        <f t="shared" si="178"/>
        <v>42709.546064814815</v>
      </c>
      <c r="T2866" s="15">
        <f t="shared" si="179"/>
        <v>42739.546064814815</v>
      </c>
    </row>
    <row r="2867" spans="1:20" ht="45" hidden="1" x14ac:dyDescent="0.2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11" t="s">
        <v>8314</v>
      </c>
      <c r="P2867" t="s">
        <v>8315</v>
      </c>
      <c r="Q2867">
        <f t="shared" si="176"/>
        <v>5</v>
      </c>
      <c r="R2867">
        <f t="shared" si="177"/>
        <v>24.33</v>
      </c>
      <c r="S2867" s="15">
        <f t="shared" si="178"/>
        <v>42165.037581018521</v>
      </c>
      <c r="T2867" s="15">
        <f t="shared" si="179"/>
        <v>42224.898611111115</v>
      </c>
    </row>
    <row r="2868" spans="1:20" ht="45" hidden="1" x14ac:dyDescent="0.2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11" t="s">
        <v>8314</v>
      </c>
      <c r="P2868" t="s">
        <v>8315</v>
      </c>
      <c r="Q2868">
        <f t="shared" si="176"/>
        <v>5</v>
      </c>
      <c r="R2868">
        <f t="shared" si="177"/>
        <v>35.92</v>
      </c>
      <c r="S2868" s="15">
        <f t="shared" si="178"/>
        <v>41974.738576388889</v>
      </c>
      <c r="T2868" s="15">
        <f t="shared" si="179"/>
        <v>41994.738576388889</v>
      </c>
    </row>
    <row r="2869" spans="1:20" ht="60" hidden="1" x14ac:dyDescent="0.2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11" t="s">
        <v>8314</v>
      </c>
      <c r="P2869" t="s">
        <v>8315</v>
      </c>
      <c r="Q2869">
        <f t="shared" si="176"/>
        <v>5</v>
      </c>
      <c r="R2869">
        <f t="shared" si="177"/>
        <v>90.33</v>
      </c>
      <c r="S2869" s="15">
        <f t="shared" si="178"/>
        <v>42722.84474537037</v>
      </c>
      <c r="T2869" s="15">
        <f t="shared" si="179"/>
        <v>42752.84474537037</v>
      </c>
    </row>
    <row r="2870" spans="1:20" ht="60" hidden="1" x14ac:dyDescent="0.2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11" t="s">
        <v>8314</v>
      </c>
      <c r="P2870" t="s">
        <v>8315</v>
      </c>
      <c r="Q2870">
        <f t="shared" si="176"/>
        <v>5</v>
      </c>
      <c r="R2870">
        <f t="shared" si="177"/>
        <v>10</v>
      </c>
      <c r="S2870" s="15">
        <f t="shared" si="178"/>
        <v>42261.632916666669</v>
      </c>
      <c r="T2870" s="15">
        <f t="shared" si="179"/>
        <v>42266.165972222225</v>
      </c>
    </row>
    <row r="2871" spans="1:20" ht="60" hidden="1" x14ac:dyDescent="0.2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11" t="s">
        <v>8314</v>
      </c>
      <c r="P2871" t="s">
        <v>8315</v>
      </c>
      <c r="Q2871">
        <f t="shared" si="176"/>
        <v>5</v>
      </c>
      <c r="R2871">
        <f t="shared" si="177"/>
        <v>5.75</v>
      </c>
      <c r="S2871" s="15">
        <f t="shared" si="178"/>
        <v>41811.555462962962</v>
      </c>
      <c r="T2871" s="15">
        <f t="shared" si="179"/>
        <v>41812.875</v>
      </c>
    </row>
    <row r="2872" spans="1:20" ht="60" hidden="1" x14ac:dyDescent="0.2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11" t="s">
        <v>8314</v>
      </c>
      <c r="P2872" t="s">
        <v>8315</v>
      </c>
      <c r="Q2872">
        <f t="shared" si="176"/>
        <v>5</v>
      </c>
      <c r="R2872">
        <f t="shared" si="177"/>
        <v>183.33</v>
      </c>
      <c r="S2872" s="15">
        <f t="shared" si="178"/>
        <v>42258.646504629629</v>
      </c>
      <c r="T2872" s="15">
        <f t="shared" si="179"/>
        <v>42288.645196759258</v>
      </c>
    </row>
    <row r="2873" spans="1:20" ht="60" hidden="1" x14ac:dyDescent="0.2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11" t="s">
        <v>8314</v>
      </c>
      <c r="P2873" t="s">
        <v>8315</v>
      </c>
      <c r="Q2873">
        <f t="shared" si="176"/>
        <v>5</v>
      </c>
      <c r="R2873">
        <f t="shared" si="177"/>
        <v>18.75</v>
      </c>
      <c r="S2873" s="15">
        <f t="shared" si="178"/>
        <v>41940.967951388891</v>
      </c>
      <c r="T2873" s="15">
        <f t="shared" si="179"/>
        <v>41952.5</v>
      </c>
    </row>
    <row r="2874" spans="1:20" ht="60" hidden="1" x14ac:dyDescent="0.2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11" t="s">
        <v>8314</v>
      </c>
      <c r="P2874" t="s">
        <v>8327</v>
      </c>
      <c r="Q2874">
        <f t="shared" si="176"/>
        <v>5</v>
      </c>
      <c r="R2874">
        <f t="shared" si="177"/>
        <v>1270.22</v>
      </c>
      <c r="S2874" s="15">
        <f t="shared" si="178"/>
        <v>42065.818807870368</v>
      </c>
      <c r="T2874" s="15">
        <f t="shared" si="179"/>
        <v>42125.777141203704</v>
      </c>
    </row>
    <row r="2875" spans="1:20" ht="60" hidden="1" x14ac:dyDescent="0.2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11" t="s">
        <v>8314</v>
      </c>
      <c r="P2875" t="s">
        <v>8327</v>
      </c>
      <c r="Q2875">
        <f t="shared" si="176"/>
        <v>5</v>
      </c>
      <c r="R2875">
        <f t="shared" si="177"/>
        <v>57.89</v>
      </c>
      <c r="S2875" s="15">
        <f t="shared" si="178"/>
        <v>42615.121921296297</v>
      </c>
      <c r="T2875" s="15">
        <f t="shared" si="179"/>
        <v>42675.121921296297</v>
      </c>
    </row>
    <row r="2876" spans="1:20" ht="60" hidden="1" x14ac:dyDescent="0.2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11" t="s">
        <v>8314</v>
      </c>
      <c r="P2876" t="s">
        <v>8315</v>
      </c>
      <c r="Q2876">
        <f t="shared" si="176"/>
        <v>5</v>
      </c>
      <c r="R2876">
        <f t="shared" si="177"/>
        <v>450</v>
      </c>
      <c r="S2876" s="15">
        <f t="shared" si="178"/>
        <v>42785.270370370374</v>
      </c>
      <c r="T2876" s="15">
        <f t="shared" si="179"/>
        <v>42819.189583333333</v>
      </c>
    </row>
    <row r="2877" spans="1:20" ht="45" hidden="1" x14ac:dyDescent="0.2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11" t="s">
        <v>8314</v>
      </c>
      <c r="P2877" t="s">
        <v>8335</v>
      </c>
      <c r="Q2877">
        <f t="shared" si="176"/>
        <v>5</v>
      </c>
      <c r="R2877">
        <f t="shared" si="177"/>
        <v>60.13</v>
      </c>
      <c r="S2877" s="15">
        <f t="shared" si="178"/>
        <v>42140.421319444446</v>
      </c>
      <c r="T2877" s="15">
        <f t="shared" si="179"/>
        <v>42171.979166666672</v>
      </c>
    </row>
    <row r="2878" spans="1:20" ht="60" hidden="1" x14ac:dyDescent="0.2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11" t="s">
        <v>8314</v>
      </c>
      <c r="P2878" t="s">
        <v>8315</v>
      </c>
      <c r="Q2878">
        <f t="shared" si="176"/>
        <v>5</v>
      </c>
      <c r="R2878">
        <f t="shared" si="177"/>
        <v>65</v>
      </c>
      <c r="S2878" s="15">
        <f t="shared" si="178"/>
        <v>41829.73715277778</v>
      </c>
      <c r="T2878" s="15">
        <f t="shared" si="179"/>
        <v>41852.716666666667</v>
      </c>
    </row>
    <row r="2879" spans="1:20" hidden="1" x14ac:dyDescent="0.2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11" t="s">
        <v>8314</v>
      </c>
      <c r="P2879" t="s">
        <v>8315</v>
      </c>
      <c r="Q2879">
        <f t="shared" si="176"/>
        <v>5</v>
      </c>
      <c r="R2879">
        <f t="shared" si="177"/>
        <v>100</v>
      </c>
      <c r="S2879" s="15">
        <f t="shared" si="178"/>
        <v>41914.590011574073</v>
      </c>
      <c r="T2879" s="15">
        <f t="shared" si="179"/>
        <v>41955.907638888893</v>
      </c>
    </row>
    <row r="2880" spans="1:20" ht="60" x14ac:dyDescent="0.2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11" t="s">
        <v>8314</v>
      </c>
      <c r="P2880" t="s">
        <v>8335</v>
      </c>
      <c r="Q2880">
        <f t="shared" si="176"/>
        <v>5</v>
      </c>
      <c r="R2880">
        <f t="shared" si="177"/>
        <v>88.64</v>
      </c>
      <c r="S2880" s="15">
        <f t="shared" si="178"/>
        <v>42682.67768518519</v>
      </c>
      <c r="T2880" s="15">
        <f t="shared" si="179"/>
        <v>42712.67768518519</v>
      </c>
    </row>
    <row r="2881" spans="1:20" ht="30" x14ac:dyDescent="0.2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11" t="s">
        <v>8314</v>
      </c>
      <c r="P2881" t="s">
        <v>8335</v>
      </c>
      <c r="Q2881">
        <f t="shared" si="176"/>
        <v>5</v>
      </c>
      <c r="R2881">
        <f t="shared" si="177"/>
        <v>25</v>
      </c>
      <c r="S2881" s="15">
        <f t="shared" si="178"/>
        <v>42756.018506944441</v>
      </c>
      <c r="T2881" s="15">
        <f t="shared" si="179"/>
        <v>42786.018506944441</v>
      </c>
    </row>
    <row r="2882" spans="1:20" ht="60" hidden="1" x14ac:dyDescent="0.2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11" t="s">
        <v>8314</v>
      </c>
      <c r="P2882" t="s">
        <v>8315</v>
      </c>
      <c r="Q2882">
        <f t="shared" ref="Q2882:Q2945" si="180">ROUND(E2882/D2882*100,0)</f>
        <v>5</v>
      </c>
      <c r="R2882">
        <f t="shared" ref="R2882:R2945" si="181">IFERROR(ROUND(E2882/L2882,2),0)</f>
        <v>50</v>
      </c>
      <c r="S2882" s="15">
        <f t="shared" si="178"/>
        <v>42032.250208333338</v>
      </c>
      <c r="T2882" s="15">
        <f t="shared" si="179"/>
        <v>42063.250208333338</v>
      </c>
    </row>
    <row r="2883" spans="1:20" ht="45" hidden="1" x14ac:dyDescent="0.2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11" t="s">
        <v>8314</v>
      </c>
      <c r="P2883" t="s">
        <v>8315</v>
      </c>
      <c r="Q2883">
        <f t="shared" si="180"/>
        <v>5</v>
      </c>
      <c r="R2883">
        <f t="shared" si="181"/>
        <v>27</v>
      </c>
      <c r="S2883" s="15">
        <f t="shared" ref="S2883:S2946" si="182">(((J2883/60)/60)/24)+DATE(1970,1,1)</f>
        <v>42136.092488425929</v>
      </c>
      <c r="T2883" s="15">
        <f t="shared" ref="T2883:T2946" si="183">(((I2883/60)/60)/24)+DATE(1970,1,1)</f>
        <v>42166.092488425929</v>
      </c>
    </row>
    <row r="2884" spans="1:20" ht="60" hidden="1" x14ac:dyDescent="0.2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11" t="s">
        <v>8314</v>
      </c>
      <c r="P2884" t="s">
        <v>8315</v>
      </c>
      <c r="Q2884">
        <f t="shared" si="180"/>
        <v>5</v>
      </c>
      <c r="R2884">
        <f t="shared" si="181"/>
        <v>45</v>
      </c>
      <c r="S2884" s="15">
        <f t="shared" si="182"/>
        <v>42657.38726851852</v>
      </c>
      <c r="T2884" s="15">
        <f t="shared" si="183"/>
        <v>42687.428935185191</v>
      </c>
    </row>
    <row r="2885" spans="1:20" ht="45" hidden="1" x14ac:dyDescent="0.2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11" t="s">
        <v>8314</v>
      </c>
      <c r="P2885" t="s">
        <v>8315</v>
      </c>
      <c r="Q2885">
        <f t="shared" si="180"/>
        <v>5</v>
      </c>
      <c r="R2885">
        <f t="shared" si="181"/>
        <v>60.11</v>
      </c>
      <c r="S2885" s="15">
        <f t="shared" si="182"/>
        <v>42289.94049768518</v>
      </c>
      <c r="T2885" s="15">
        <f t="shared" si="183"/>
        <v>42349.982164351852</v>
      </c>
    </row>
    <row r="2886" spans="1:20" ht="60" hidden="1" x14ac:dyDescent="0.2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11" t="s">
        <v>8314</v>
      </c>
      <c r="P2886" t="s">
        <v>8315</v>
      </c>
      <c r="Q2886">
        <f t="shared" si="180"/>
        <v>5</v>
      </c>
      <c r="R2886">
        <f t="shared" si="181"/>
        <v>62.5</v>
      </c>
      <c r="S2886" s="15">
        <f t="shared" si="182"/>
        <v>42151.237685185188</v>
      </c>
      <c r="T2886" s="15">
        <f t="shared" si="183"/>
        <v>42211.237685185188</v>
      </c>
    </row>
    <row r="2887" spans="1:20" ht="60" hidden="1" x14ac:dyDescent="0.2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11" t="s">
        <v>8314</v>
      </c>
      <c r="P2887" t="s">
        <v>8315</v>
      </c>
      <c r="Q2887">
        <f t="shared" si="180"/>
        <v>5</v>
      </c>
      <c r="R2887">
        <f t="shared" si="181"/>
        <v>9.4</v>
      </c>
      <c r="S2887" s="15">
        <f t="shared" si="182"/>
        <v>42304.940960648149</v>
      </c>
      <c r="T2887" s="15">
        <f t="shared" si="183"/>
        <v>42329.166666666672</v>
      </c>
    </row>
    <row r="2888" spans="1:20" ht="60" hidden="1" x14ac:dyDescent="0.2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11" t="s">
        <v>8314</v>
      </c>
      <c r="P2888" t="s">
        <v>8315</v>
      </c>
      <c r="Q2888">
        <f t="shared" si="180"/>
        <v>5</v>
      </c>
      <c r="R2888">
        <f t="shared" si="181"/>
        <v>30</v>
      </c>
      <c r="S2888" s="15">
        <f t="shared" si="182"/>
        <v>42122.732499999998</v>
      </c>
      <c r="T2888" s="15">
        <f t="shared" si="183"/>
        <v>42155.732638888891</v>
      </c>
    </row>
    <row r="2889" spans="1:20" ht="60" hidden="1" x14ac:dyDescent="0.2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11" t="s">
        <v>8317</v>
      </c>
      <c r="P2889" t="s">
        <v>8346</v>
      </c>
      <c r="Q2889">
        <f t="shared" si="180"/>
        <v>4</v>
      </c>
      <c r="R2889">
        <f t="shared" si="181"/>
        <v>108.33</v>
      </c>
      <c r="S2889" s="15">
        <f t="shared" si="182"/>
        <v>42052.83530092593</v>
      </c>
      <c r="T2889" s="15">
        <f t="shared" si="183"/>
        <v>42082.793634259258</v>
      </c>
    </row>
    <row r="2890" spans="1:20" ht="60" hidden="1" x14ac:dyDescent="0.2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11" t="s">
        <v>8307</v>
      </c>
      <c r="P2890" t="s">
        <v>8354</v>
      </c>
      <c r="Q2890">
        <f t="shared" si="180"/>
        <v>4</v>
      </c>
      <c r="R2890">
        <f t="shared" si="181"/>
        <v>24.78</v>
      </c>
      <c r="S2890" s="15">
        <f t="shared" si="182"/>
        <v>42377.554756944446</v>
      </c>
      <c r="T2890" s="15">
        <f t="shared" si="183"/>
        <v>42408.542361111111</v>
      </c>
    </row>
    <row r="2891" spans="1:20" ht="45" x14ac:dyDescent="0.2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11" t="s">
        <v>8307</v>
      </c>
      <c r="P2891" t="s">
        <v>8354</v>
      </c>
      <c r="Q2891">
        <f t="shared" si="180"/>
        <v>4</v>
      </c>
      <c r="R2891">
        <f t="shared" si="181"/>
        <v>45.39</v>
      </c>
      <c r="S2891" s="15">
        <f t="shared" si="182"/>
        <v>41835.639155092591</v>
      </c>
      <c r="T2891" s="15">
        <f t="shared" si="183"/>
        <v>41865.639155092591</v>
      </c>
    </row>
    <row r="2892" spans="1:20" ht="60" hidden="1" x14ac:dyDescent="0.2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11" t="s">
        <v>8307</v>
      </c>
      <c r="P2892" t="s">
        <v>8313</v>
      </c>
      <c r="Q2892">
        <f t="shared" si="180"/>
        <v>4</v>
      </c>
      <c r="R2892">
        <f t="shared" si="181"/>
        <v>65.180000000000007</v>
      </c>
      <c r="S2892" s="15">
        <f t="shared" si="182"/>
        <v>42481.376597222217</v>
      </c>
      <c r="T2892" s="15">
        <f t="shared" si="183"/>
        <v>42511.376597222217</v>
      </c>
    </row>
    <row r="2893" spans="1:20" ht="60" hidden="1" x14ac:dyDescent="0.2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11" t="s">
        <v>8307</v>
      </c>
      <c r="P2893" t="s">
        <v>8313</v>
      </c>
      <c r="Q2893">
        <f t="shared" si="180"/>
        <v>4</v>
      </c>
      <c r="R2893">
        <f t="shared" si="181"/>
        <v>591.66999999999996</v>
      </c>
      <c r="S2893" s="15">
        <f t="shared" si="182"/>
        <v>42711.750613425931</v>
      </c>
      <c r="T2893" s="15">
        <f t="shared" si="183"/>
        <v>42771.750613425931</v>
      </c>
    </row>
    <row r="2894" spans="1:20" ht="75" hidden="1" x14ac:dyDescent="0.2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11" t="s">
        <v>8320</v>
      </c>
      <c r="P2894" t="s">
        <v>8342</v>
      </c>
      <c r="Q2894">
        <f t="shared" si="180"/>
        <v>4</v>
      </c>
      <c r="R2894">
        <f t="shared" si="181"/>
        <v>59</v>
      </c>
      <c r="S2894" s="15">
        <f t="shared" si="182"/>
        <v>42115.143634259264</v>
      </c>
      <c r="T2894" s="15">
        <f t="shared" si="183"/>
        <v>42145.143634259264</v>
      </c>
    </row>
    <row r="2895" spans="1:20" ht="60" hidden="1" x14ac:dyDescent="0.2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11" t="s">
        <v>8311</v>
      </c>
      <c r="P2895" t="s">
        <v>8328</v>
      </c>
      <c r="Q2895">
        <f t="shared" si="180"/>
        <v>4</v>
      </c>
      <c r="R2895">
        <f t="shared" si="181"/>
        <v>31.25</v>
      </c>
      <c r="S2895" s="15">
        <f t="shared" si="182"/>
        <v>41569.698831018519</v>
      </c>
      <c r="T2895" s="15">
        <f t="shared" si="183"/>
        <v>41599.740497685183</v>
      </c>
    </row>
    <row r="2896" spans="1:20" ht="75" hidden="1" x14ac:dyDescent="0.2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11" t="s">
        <v>8307</v>
      </c>
      <c r="P2896" t="s">
        <v>8313</v>
      </c>
      <c r="Q2896">
        <f t="shared" si="180"/>
        <v>4</v>
      </c>
      <c r="R2896">
        <f t="shared" si="181"/>
        <v>30.29</v>
      </c>
      <c r="S2896" s="15">
        <f t="shared" si="182"/>
        <v>42538.75680555556</v>
      </c>
      <c r="T2896" s="15">
        <f t="shared" si="183"/>
        <v>42563.785416666666</v>
      </c>
    </row>
    <row r="2897" spans="1:20" ht="45" hidden="1" x14ac:dyDescent="0.2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11" t="s">
        <v>8325</v>
      </c>
      <c r="P2897" t="s">
        <v>8353</v>
      </c>
      <c r="Q2897">
        <f t="shared" si="180"/>
        <v>4</v>
      </c>
      <c r="R2897">
        <f t="shared" si="181"/>
        <v>60.79</v>
      </c>
      <c r="S2897" s="15">
        <f t="shared" si="182"/>
        <v>42061.154930555553</v>
      </c>
      <c r="T2897" s="15">
        <f t="shared" si="183"/>
        <v>42091.113263888896</v>
      </c>
    </row>
    <row r="2898" spans="1:20" ht="60" hidden="1" x14ac:dyDescent="0.2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11" t="s">
        <v>8325</v>
      </c>
      <c r="P2898" t="s">
        <v>8353</v>
      </c>
      <c r="Q2898">
        <f t="shared" si="180"/>
        <v>4</v>
      </c>
      <c r="R2898">
        <f t="shared" si="181"/>
        <v>10.5</v>
      </c>
      <c r="S2898" s="15">
        <f t="shared" si="182"/>
        <v>42728.827407407407</v>
      </c>
      <c r="T2898" s="15">
        <f t="shared" si="183"/>
        <v>42747.695833333331</v>
      </c>
    </row>
    <row r="2899" spans="1:20" ht="60" hidden="1" x14ac:dyDescent="0.2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11" t="s">
        <v>8325</v>
      </c>
      <c r="P2899" t="s">
        <v>8353</v>
      </c>
      <c r="Q2899">
        <f t="shared" si="180"/>
        <v>4</v>
      </c>
      <c r="R2899">
        <f t="shared" si="181"/>
        <v>33.33</v>
      </c>
      <c r="S2899" s="15">
        <f t="shared" si="182"/>
        <v>42656.86137731481</v>
      </c>
      <c r="T2899" s="15">
        <f t="shared" si="183"/>
        <v>42676.165972222225</v>
      </c>
    </row>
    <row r="2900" spans="1:20" ht="60" x14ac:dyDescent="0.2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11" t="s">
        <v>8311</v>
      </c>
      <c r="P2900" t="s">
        <v>8349</v>
      </c>
      <c r="Q2900">
        <f t="shared" si="180"/>
        <v>4</v>
      </c>
      <c r="R2900">
        <f t="shared" si="181"/>
        <v>44</v>
      </c>
      <c r="S2900" s="15">
        <f t="shared" si="182"/>
        <v>41509.905995370369</v>
      </c>
      <c r="T2900" s="15">
        <f t="shared" si="183"/>
        <v>41569.905995370369</v>
      </c>
    </row>
    <row r="2901" spans="1:20" ht="45" x14ac:dyDescent="0.2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11" t="s">
        <v>8311</v>
      </c>
      <c r="P2901" t="s">
        <v>8349</v>
      </c>
      <c r="Q2901">
        <f t="shared" si="180"/>
        <v>4</v>
      </c>
      <c r="R2901">
        <f t="shared" si="181"/>
        <v>48.43</v>
      </c>
      <c r="S2901" s="15">
        <f t="shared" si="182"/>
        <v>41715.874780092592</v>
      </c>
      <c r="T2901" s="15">
        <f t="shared" si="183"/>
        <v>41750.041666666664</v>
      </c>
    </row>
    <row r="2902" spans="1:20" ht="45" x14ac:dyDescent="0.2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11" t="s">
        <v>8307</v>
      </c>
      <c r="P2902" t="s">
        <v>8313</v>
      </c>
      <c r="Q2902">
        <f t="shared" si="180"/>
        <v>4</v>
      </c>
      <c r="R2902">
        <f t="shared" si="181"/>
        <v>41.59</v>
      </c>
      <c r="S2902" s="15">
        <f t="shared" si="182"/>
        <v>42123.678645833337</v>
      </c>
      <c r="T2902" s="15">
        <f t="shared" si="183"/>
        <v>42153.678645833337</v>
      </c>
    </row>
    <row r="2903" spans="1:20" ht="60" hidden="1" x14ac:dyDescent="0.2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11" t="s">
        <v>8322</v>
      </c>
      <c r="P2903" t="s">
        <v>8350</v>
      </c>
      <c r="Q2903">
        <f t="shared" si="180"/>
        <v>4</v>
      </c>
      <c r="R2903">
        <f t="shared" si="181"/>
        <v>20</v>
      </c>
      <c r="S2903" s="15">
        <f t="shared" si="182"/>
        <v>42170.996527777781</v>
      </c>
      <c r="T2903" s="15">
        <f t="shared" si="183"/>
        <v>42185.996527777781</v>
      </c>
    </row>
    <row r="2904" spans="1:20" ht="45" hidden="1" x14ac:dyDescent="0.2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11" t="s">
        <v>8322</v>
      </c>
      <c r="P2904" t="s">
        <v>8350</v>
      </c>
      <c r="Q2904">
        <f t="shared" si="180"/>
        <v>4</v>
      </c>
      <c r="R2904">
        <f t="shared" si="181"/>
        <v>100</v>
      </c>
      <c r="S2904" s="15">
        <f t="shared" si="182"/>
        <v>41871.65315972222</v>
      </c>
      <c r="T2904" s="15">
        <f t="shared" si="183"/>
        <v>41902.65315972222</v>
      </c>
    </row>
    <row r="2905" spans="1:20" ht="60" hidden="1" x14ac:dyDescent="0.2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11" t="s">
        <v>8322</v>
      </c>
      <c r="P2905" t="s">
        <v>8350</v>
      </c>
      <c r="Q2905">
        <f t="shared" si="180"/>
        <v>4</v>
      </c>
      <c r="R2905">
        <f t="shared" si="181"/>
        <v>23.5</v>
      </c>
      <c r="S2905" s="15">
        <f t="shared" si="182"/>
        <v>41936.020752314813</v>
      </c>
      <c r="T2905" s="15">
        <f t="shared" si="183"/>
        <v>41956.062418981484</v>
      </c>
    </row>
    <row r="2906" spans="1:20" ht="60" x14ac:dyDescent="0.2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11" t="s">
        <v>8320</v>
      </c>
      <c r="P2906" t="s">
        <v>8352</v>
      </c>
      <c r="Q2906">
        <f t="shared" si="180"/>
        <v>4</v>
      </c>
      <c r="R2906">
        <f t="shared" si="181"/>
        <v>26.92</v>
      </c>
      <c r="S2906" s="15">
        <f t="shared" si="182"/>
        <v>41671.936863425923</v>
      </c>
      <c r="T2906" s="15">
        <f t="shared" si="183"/>
        <v>41687</v>
      </c>
    </row>
    <row r="2907" spans="1:20" ht="60" hidden="1" x14ac:dyDescent="0.2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11" t="s">
        <v>8311</v>
      </c>
      <c r="P2907" t="s">
        <v>8336</v>
      </c>
      <c r="Q2907">
        <f t="shared" si="180"/>
        <v>4</v>
      </c>
      <c r="R2907">
        <f t="shared" si="181"/>
        <v>54</v>
      </c>
      <c r="S2907" s="15">
        <f t="shared" si="182"/>
        <v>42806.863946759258</v>
      </c>
      <c r="T2907" s="15">
        <f t="shared" si="183"/>
        <v>42836.863946759258</v>
      </c>
    </row>
    <row r="2908" spans="1:20" ht="45" hidden="1" x14ac:dyDescent="0.2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11" t="s">
        <v>8322</v>
      </c>
      <c r="P2908" t="s">
        <v>8323</v>
      </c>
      <c r="Q2908">
        <f t="shared" si="180"/>
        <v>4</v>
      </c>
      <c r="R2908">
        <f t="shared" si="181"/>
        <v>12.47</v>
      </c>
      <c r="S2908" s="15">
        <f t="shared" si="182"/>
        <v>41849.560694444444</v>
      </c>
      <c r="T2908" s="15">
        <f t="shared" si="183"/>
        <v>41909.560694444444</v>
      </c>
    </row>
    <row r="2909" spans="1:20" ht="45" hidden="1" x14ac:dyDescent="0.2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11" t="s">
        <v>8322</v>
      </c>
      <c r="P2909" t="s">
        <v>8323</v>
      </c>
      <c r="Q2909">
        <f t="shared" si="180"/>
        <v>4</v>
      </c>
      <c r="R2909">
        <f t="shared" si="181"/>
        <v>26.75</v>
      </c>
      <c r="S2909" s="15">
        <f t="shared" si="182"/>
        <v>41973.740335648152</v>
      </c>
      <c r="T2909" s="15">
        <f t="shared" si="183"/>
        <v>42033.740335648152</v>
      </c>
    </row>
    <row r="2910" spans="1:20" ht="60" hidden="1" x14ac:dyDescent="0.2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11" t="s">
        <v>8322</v>
      </c>
      <c r="P2910" t="s">
        <v>8351</v>
      </c>
      <c r="Q2910">
        <f t="shared" si="180"/>
        <v>4</v>
      </c>
      <c r="R2910">
        <f t="shared" si="181"/>
        <v>88.69</v>
      </c>
      <c r="S2910" s="15">
        <f t="shared" si="182"/>
        <v>42593.011782407411</v>
      </c>
      <c r="T2910" s="15">
        <f t="shared" si="183"/>
        <v>42615.291666666672</v>
      </c>
    </row>
    <row r="2911" spans="1:20" ht="60" x14ac:dyDescent="0.2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11" t="s">
        <v>8307</v>
      </c>
      <c r="P2911" t="s">
        <v>8354</v>
      </c>
      <c r="Q2911">
        <f t="shared" si="180"/>
        <v>4</v>
      </c>
      <c r="R2911">
        <f t="shared" si="181"/>
        <v>145</v>
      </c>
      <c r="S2911" s="15">
        <f t="shared" si="182"/>
        <v>42027.056793981479</v>
      </c>
      <c r="T2911" s="15">
        <f t="shared" si="183"/>
        <v>42057.056793981479</v>
      </c>
    </row>
    <row r="2912" spans="1:20" ht="60" hidden="1" x14ac:dyDescent="0.2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11" t="s">
        <v>8325</v>
      </c>
      <c r="P2912" t="s">
        <v>8353</v>
      </c>
      <c r="Q2912">
        <f t="shared" si="180"/>
        <v>4</v>
      </c>
      <c r="R2912">
        <f t="shared" si="181"/>
        <v>29.13</v>
      </c>
      <c r="S2912" s="15">
        <f t="shared" si="182"/>
        <v>42042.676226851851</v>
      </c>
      <c r="T2912" s="15">
        <f t="shared" si="183"/>
        <v>42094.551388888889</v>
      </c>
    </row>
    <row r="2913" spans="1:20" ht="60" hidden="1" x14ac:dyDescent="0.2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11" t="s">
        <v>8314</v>
      </c>
      <c r="P2913" t="s">
        <v>8315</v>
      </c>
      <c r="Q2913">
        <f t="shared" si="180"/>
        <v>4</v>
      </c>
      <c r="R2913">
        <f t="shared" si="181"/>
        <v>23.92</v>
      </c>
      <c r="S2913" s="15">
        <f t="shared" si="182"/>
        <v>41858.007071759261</v>
      </c>
      <c r="T2913" s="15">
        <f t="shared" si="183"/>
        <v>41888.007071759261</v>
      </c>
    </row>
    <row r="2914" spans="1:20" ht="60" hidden="1" x14ac:dyDescent="0.2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11" t="s">
        <v>8314</v>
      </c>
      <c r="P2914" t="s">
        <v>8315</v>
      </c>
      <c r="Q2914">
        <f t="shared" si="180"/>
        <v>4</v>
      </c>
      <c r="R2914">
        <f t="shared" si="181"/>
        <v>26.33</v>
      </c>
      <c r="S2914" s="15">
        <f t="shared" si="182"/>
        <v>42278.664965277778</v>
      </c>
      <c r="T2914" s="15">
        <f t="shared" si="183"/>
        <v>42308.664965277778</v>
      </c>
    </row>
    <row r="2915" spans="1:20" ht="60" hidden="1" x14ac:dyDescent="0.2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11" t="s">
        <v>8314</v>
      </c>
      <c r="P2915" t="s">
        <v>8327</v>
      </c>
      <c r="Q2915">
        <f t="shared" si="180"/>
        <v>4</v>
      </c>
      <c r="R2915">
        <f t="shared" si="181"/>
        <v>82.46</v>
      </c>
      <c r="S2915" s="15">
        <f t="shared" si="182"/>
        <v>42649.562118055561</v>
      </c>
      <c r="T2915" s="15">
        <f t="shared" si="183"/>
        <v>42698.715972222228</v>
      </c>
    </row>
    <row r="2916" spans="1:20" ht="45" hidden="1" x14ac:dyDescent="0.2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11" t="s">
        <v>8314</v>
      </c>
      <c r="P2916" t="s">
        <v>8327</v>
      </c>
      <c r="Q2916">
        <f t="shared" si="180"/>
        <v>4</v>
      </c>
      <c r="R2916">
        <f t="shared" si="181"/>
        <v>56.79</v>
      </c>
      <c r="S2916" s="15">
        <f t="shared" si="182"/>
        <v>42114.825532407413</v>
      </c>
      <c r="T2916" s="15">
        <f t="shared" si="183"/>
        <v>42144.825532407413</v>
      </c>
    </row>
    <row r="2917" spans="1:20" ht="60" hidden="1" x14ac:dyDescent="0.2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11" t="s">
        <v>8314</v>
      </c>
      <c r="P2917" t="s">
        <v>8327</v>
      </c>
      <c r="Q2917">
        <f t="shared" si="180"/>
        <v>4</v>
      </c>
      <c r="R2917">
        <f t="shared" si="181"/>
        <v>65.11</v>
      </c>
      <c r="S2917" s="15">
        <f t="shared" si="182"/>
        <v>42359.792233796295</v>
      </c>
      <c r="T2917" s="15">
        <f t="shared" si="183"/>
        <v>42408.01180555555</v>
      </c>
    </row>
    <row r="2918" spans="1:20" ht="60" hidden="1" x14ac:dyDescent="0.2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11" t="s">
        <v>8314</v>
      </c>
      <c r="P2918" t="s">
        <v>8327</v>
      </c>
      <c r="Q2918">
        <f t="shared" si="180"/>
        <v>4</v>
      </c>
      <c r="R2918">
        <f t="shared" si="181"/>
        <v>10.25</v>
      </c>
      <c r="S2918" s="15">
        <f t="shared" si="182"/>
        <v>42241.429120370376</v>
      </c>
      <c r="T2918" s="15">
        <f t="shared" si="183"/>
        <v>42263.916666666672</v>
      </c>
    </row>
    <row r="2919" spans="1:20" ht="60" hidden="1" x14ac:dyDescent="0.2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11" t="s">
        <v>8314</v>
      </c>
      <c r="P2919" t="s">
        <v>8327</v>
      </c>
      <c r="Q2919">
        <f t="shared" si="180"/>
        <v>4</v>
      </c>
      <c r="R2919">
        <f t="shared" si="181"/>
        <v>125.27</v>
      </c>
      <c r="S2919" s="15">
        <f t="shared" si="182"/>
        <v>42081.731273148151</v>
      </c>
      <c r="T2919" s="15">
        <f t="shared" si="183"/>
        <v>42111.731273148151</v>
      </c>
    </row>
    <row r="2920" spans="1:20" ht="90" x14ac:dyDescent="0.2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11" t="s">
        <v>8314</v>
      </c>
      <c r="P2920" t="s">
        <v>8327</v>
      </c>
      <c r="Q2920">
        <f t="shared" si="180"/>
        <v>4</v>
      </c>
      <c r="R2920">
        <f t="shared" si="181"/>
        <v>61.18</v>
      </c>
      <c r="S2920" s="15">
        <f t="shared" si="182"/>
        <v>42427.01807870371</v>
      </c>
      <c r="T2920" s="15">
        <f t="shared" si="183"/>
        <v>42456.976412037038</v>
      </c>
    </row>
    <row r="2921" spans="1:20" ht="45" hidden="1" x14ac:dyDescent="0.2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11" t="s">
        <v>8314</v>
      </c>
      <c r="P2921" t="s">
        <v>8315</v>
      </c>
      <c r="Q2921">
        <f t="shared" si="180"/>
        <v>4</v>
      </c>
      <c r="R2921">
        <f t="shared" si="181"/>
        <v>93.75</v>
      </c>
      <c r="S2921" s="15">
        <f t="shared" si="182"/>
        <v>42808.640231481477</v>
      </c>
      <c r="T2921" s="15">
        <f t="shared" si="183"/>
        <v>42839.207638888889</v>
      </c>
    </row>
    <row r="2922" spans="1:20" ht="45" hidden="1" x14ac:dyDescent="0.2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11" t="s">
        <v>8314</v>
      </c>
      <c r="P2922" t="s">
        <v>8335</v>
      </c>
      <c r="Q2922">
        <f t="shared" si="180"/>
        <v>4</v>
      </c>
      <c r="R2922">
        <f t="shared" si="181"/>
        <v>37.75</v>
      </c>
      <c r="S2922" s="15">
        <f t="shared" si="182"/>
        <v>42538.755428240736</v>
      </c>
      <c r="T2922" s="15">
        <f t="shared" si="183"/>
        <v>42598.755428240736</v>
      </c>
    </row>
    <row r="2923" spans="1:20" ht="60" hidden="1" x14ac:dyDescent="0.2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11" t="s">
        <v>8314</v>
      </c>
      <c r="P2923" t="s">
        <v>8335</v>
      </c>
      <c r="Q2923">
        <f t="shared" si="180"/>
        <v>4</v>
      </c>
      <c r="R2923">
        <f t="shared" si="181"/>
        <v>176.94</v>
      </c>
      <c r="S2923" s="15">
        <f t="shared" si="182"/>
        <v>42701.166365740741</v>
      </c>
      <c r="T2923" s="15">
        <f t="shared" si="183"/>
        <v>42749.165972222225</v>
      </c>
    </row>
    <row r="2924" spans="1:20" ht="45" hidden="1" x14ac:dyDescent="0.2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11" t="s">
        <v>8314</v>
      </c>
      <c r="P2924" t="s">
        <v>8335</v>
      </c>
      <c r="Q2924">
        <f t="shared" si="180"/>
        <v>4</v>
      </c>
      <c r="R2924">
        <f t="shared" si="181"/>
        <v>100.5</v>
      </c>
      <c r="S2924" s="15">
        <f t="shared" si="182"/>
        <v>42410.93105324074</v>
      </c>
      <c r="T2924" s="15">
        <f t="shared" si="183"/>
        <v>42440.93105324074</v>
      </c>
    </row>
    <row r="2925" spans="1:20" ht="60" hidden="1" x14ac:dyDescent="0.2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11" t="s">
        <v>8314</v>
      </c>
      <c r="P2925" t="s">
        <v>8335</v>
      </c>
      <c r="Q2925">
        <f t="shared" si="180"/>
        <v>4</v>
      </c>
      <c r="R2925">
        <f t="shared" si="181"/>
        <v>55.06</v>
      </c>
      <c r="S2925" s="15">
        <f t="shared" si="182"/>
        <v>41982.737071759257</v>
      </c>
      <c r="T2925" s="15">
        <f t="shared" si="183"/>
        <v>42015.207638888889</v>
      </c>
    </row>
    <row r="2926" spans="1:20" ht="30" hidden="1" x14ac:dyDescent="0.2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11" t="s">
        <v>8314</v>
      </c>
      <c r="P2926" t="s">
        <v>8315</v>
      </c>
      <c r="Q2926">
        <f t="shared" si="180"/>
        <v>4</v>
      </c>
      <c r="R2926">
        <f t="shared" si="181"/>
        <v>9.5</v>
      </c>
      <c r="S2926" s="15">
        <f t="shared" si="182"/>
        <v>41975.124340277776</v>
      </c>
      <c r="T2926" s="15">
        <f t="shared" si="183"/>
        <v>42005.124340277776</v>
      </c>
    </row>
    <row r="2927" spans="1:20" ht="45" hidden="1" x14ac:dyDescent="0.2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11" t="s">
        <v>8314</v>
      </c>
      <c r="P2927" t="s">
        <v>8315</v>
      </c>
      <c r="Q2927">
        <f t="shared" si="180"/>
        <v>4</v>
      </c>
      <c r="R2927">
        <f t="shared" si="181"/>
        <v>175</v>
      </c>
      <c r="S2927" s="15">
        <f t="shared" si="182"/>
        <v>42508.179965277777</v>
      </c>
      <c r="T2927" s="15">
        <f t="shared" si="183"/>
        <v>42568.179965277777</v>
      </c>
    </row>
    <row r="2928" spans="1:20" ht="45" hidden="1" x14ac:dyDescent="0.2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11" t="s">
        <v>8314</v>
      </c>
      <c r="P2928" t="s">
        <v>8315</v>
      </c>
      <c r="Q2928">
        <f t="shared" si="180"/>
        <v>4</v>
      </c>
      <c r="R2928">
        <f t="shared" si="181"/>
        <v>23</v>
      </c>
      <c r="S2928" s="15">
        <f t="shared" si="182"/>
        <v>42401.672372685185</v>
      </c>
      <c r="T2928" s="15">
        <f t="shared" si="183"/>
        <v>42431.672372685185</v>
      </c>
    </row>
    <row r="2929" spans="1:20" ht="45" hidden="1" x14ac:dyDescent="0.2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11" t="s">
        <v>8314</v>
      </c>
      <c r="P2929" t="s">
        <v>8315</v>
      </c>
      <c r="Q2929">
        <f t="shared" si="180"/>
        <v>4</v>
      </c>
      <c r="R2929">
        <f t="shared" si="181"/>
        <v>25</v>
      </c>
      <c r="S2929" s="15">
        <f t="shared" si="182"/>
        <v>41851.700925925928</v>
      </c>
      <c r="T2929" s="15">
        <f t="shared" si="183"/>
        <v>41891.700925925928</v>
      </c>
    </row>
    <row r="2930" spans="1:20" ht="60" x14ac:dyDescent="0.2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1" t="s">
        <v>8317</v>
      </c>
      <c r="P2930" t="s">
        <v>8337</v>
      </c>
      <c r="Q2930">
        <f t="shared" si="180"/>
        <v>3</v>
      </c>
      <c r="R2930">
        <f t="shared" si="181"/>
        <v>81.239999999999995</v>
      </c>
      <c r="S2930" s="15">
        <f t="shared" si="182"/>
        <v>42186.257418981477</v>
      </c>
      <c r="T2930" s="15">
        <f t="shared" si="183"/>
        <v>42217.207638888889</v>
      </c>
    </row>
    <row r="2931" spans="1:20" ht="45" x14ac:dyDescent="0.2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11" t="s">
        <v>8317</v>
      </c>
      <c r="P2931" t="s">
        <v>8337</v>
      </c>
      <c r="Q2931">
        <f t="shared" si="180"/>
        <v>3</v>
      </c>
      <c r="R2931">
        <f t="shared" si="181"/>
        <v>13.33</v>
      </c>
      <c r="S2931" s="15">
        <f t="shared" si="182"/>
        <v>42115.547395833331</v>
      </c>
      <c r="T2931" s="15">
        <f t="shared" si="183"/>
        <v>42158.547395833331</v>
      </c>
    </row>
    <row r="2932" spans="1:20" ht="60" hidden="1" x14ac:dyDescent="0.2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11" t="s">
        <v>8317</v>
      </c>
      <c r="P2932" t="s">
        <v>8346</v>
      </c>
      <c r="Q2932">
        <f t="shared" si="180"/>
        <v>3</v>
      </c>
      <c r="R2932">
        <f t="shared" si="181"/>
        <v>32.5</v>
      </c>
      <c r="S2932" s="15">
        <f t="shared" si="182"/>
        <v>42216.977812500001</v>
      </c>
      <c r="T2932" s="15">
        <f t="shared" si="183"/>
        <v>42246.227777777778</v>
      </c>
    </row>
    <row r="2933" spans="1:20" ht="60" hidden="1" x14ac:dyDescent="0.2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11" t="s">
        <v>8317</v>
      </c>
      <c r="P2933" t="s">
        <v>8346</v>
      </c>
      <c r="Q2933">
        <f t="shared" si="180"/>
        <v>3</v>
      </c>
      <c r="R2933">
        <f t="shared" si="181"/>
        <v>25.5</v>
      </c>
      <c r="S2933" s="15">
        <f t="shared" si="182"/>
        <v>41825.791226851856</v>
      </c>
      <c r="T2933" s="15">
        <f t="shared" si="183"/>
        <v>41883.165972222225</v>
      </c>
    </row>
    <row r="2934" spans="1:20" ht="60" hidden="1" x14ac:dyDescent="0.2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11" t="s">
        <v>8317</v>
      </c>
      <c r="P2934" t="s">
        <v>8346</v>
      </c>
      <c r="Q2934">
        <f t="shared" si="180"/>
        <v>3</v>
      </c>
      <c r="R2934">
        <f t="shared" si="181"/>
        <v>15.71</v>
      </c>
      <c r="S2934" s="15">
        <f t="shared" si="182"/>
        <v>42032.82576388889</v>
      </c>
      <c r="T2934" s="15">
        <f t="shared" si="183"/>
        <v>42062.82576388889</v>
      </c>
    </row>
    <row r="2935" spans="1:20" ht="60" hidden="1" x14ac:dyDescent="0.2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11" t="s">
        <v>8317</v>
      </c>
      <c r="P2935" t="s">
        <v>8344</v>
      </c>
      <c r="Q2935">
        <f t="shared" si="180"/>
        <v>3</v>
      </c>
      <c r="R2935">
        <f t="shared" si="181"/>
        <v>20.5</v>
      </c>
      <c r="S2935" s="15">
        <f t="shared" si="182"/>
        <v>41753.758043981477</v>
      </c>
      <c r="T2935" s="15">
        <f t="shared" si="183"/>
        <v>41773.758043981477</v>
      </c>
    </row>
    <row r="2936" spans="1:20" ht="45" hidden="1" x14ac:dyDescent="0.2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11" t="s">
        <v>8317</v>
      </c>
      <c r="P2936" t="s">
        <v>8344</v>
      </c>
      <c r="Q2936">
        <f t="shared" si="180"/>
        <v>3</v>
      </c>
      <c r="R2936">
        <f t="shared" si="181"/>
        <v>61.5</v>
      </c>
      <c r="S2936" s="15">
        <f t="shared" si="182"/>
        <v>41869.698136574072</v>
      </c>
      <c r="T2936" s="15">
        <f t="shared" si="183"/>
        <v>41899.698136574072</v>
      </c>
    </row>
    <row r="2937" spans="1:20" ht="60" hidden="1" x14ac:dyDescent="0.2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11" t="s">
        <v>8317</v>
      </c>
      <c r="P2937" t="s">
        <v>8344</v>
      </c>
      <c r="Q2937">
        <f t="shared" si="180"/>
        <v>3</v>
      </c>
      <c r="R2937">
        <f t="shared" si="181"/>
        <v>53.75</v>
      </c>
      <c r="S2937" s="15">
        <f t="shared" si="182"/>
        <v>40247.886006944449</v>
      </c>
      <c r="T2937" s="15">
        <f t="shared" si="183"/>
        <v>40306.927777777775</v>
      </c>
    </row>
    <row r="2938" spans="1:20" ht="60" hidden="1" x14ac:dyDescent="0.2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11" t="s">
        <v>8317</v>
      </c>
      <c r="P2938" t="s">
        <v>8344</v>
      </c>
      <c r="Q2938">
        <f t="shared" si="180"/>
        <v>3</v>
      </c>
      <c r="R2938">
        <f t="shared" si="181"/>
        <v>64</v>
      </c>
      <c r="S2938" s="15">
        <f t="shared" si="182"/>
        <v>41156.958993055552</v>
      </c>
      <c r="T2938" s="15">
        <f t="shared" si="183"/>
        <v>41201.958993055552</v>
      </c>
    </row>
    <row r="2939" spans="1:20" ht="45" hidden="1" x14ac:dyDescent="0.2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11" t="s">
        <v>8317</v>
      </c>
      <c r="P2939" t="s">
        <v>8344</v>
      </c>
      <c r="Q2939">
        <f t="shared" si="180"/>
        <v>3</v>
      </c>
      <c r="R2939">
        <f t="shared" si="181"/>
        <v>30</v>
      </c>
      <c r="S2939" s="15">
        <f t="shared" si="182"/>
        <v>41340.303032407406</v>
      </c>
      <c r="T2939" s="15">
        <f t="shared" si="183"/>
        <v>41370.261365740742</v>
      </c>
    </row>
    <row r="2940" spans="1:20" ht="45" hidden="1" x14ac:dyDescent="0.2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11" t="s">
        <v>8317</v>
      </c>
      <c r="P2940" t="s">
        <v>8344</v>
      </c>
      <c r="Q2940">
        <f t="shared" si="180"/>
        <v>3</v>
      </c>
      <c r="R2940">
        <f t="shared" si="181"/>
        <v>16.670000000000002</v>
      </c>
      <c r="S2940" s="15">
        <f t="shared" si="182"/>
        <v>41830.613969907405</v>
      </c>
      <c r="T2940" s="15">
        <f t="shared" si="183"/>
        <v>41860.613969907405</v>
      </c>
    </row>
    <row r="2941" spans="1:20" ht="60" hidden="1" x14ac:dyDescent="0.2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11" t="s">
        <v>8307</v>
      </c>
      <c r="P2941" t="s">
        <v>8354</v>
      </c>
      <c r="Q2941">
        <f t="shared" si="180"/>
        <v>3</v>
      </c>
      <c r="R2941">
        <f t="shared" si="181"/>
        <v>8.5</v>
      </c>
      <c r="S2941" s="15">
        <f t="shared" si="182"/>
        <v>42163.636828703704</v>
      </c>
      <c r="T2941" s="15">
        <f t="shared" si="183"/>
        <v>42193.636828703704</v>
      </c>
    </row>
    <row r="2942" spans="1:20" ht="30" hidden="1" x14ac:dyDescent="0.2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11" t="s">
        <v>8307</v>
      </c>
      <c r="P2942" t="s">
        <v>8354</v>
      </c>
      <c r="Q2942">
        <f t="shared" si="180"/>
        <v>3</v>
      </c>
      <c r="R2942">
        <f t="shared" si="181"/>
        <v>200</v>
      </c>
      <c r="S2942" s="15">
        <f t="shared" si="182"/>
        <v>42345.860150462962</v>
      </c>
      <c r="T2942" s="15">
        <f t="shared" si="183"/>
        <v>42375.860150462962</v>
      </c>
    </row>
    <row r="2943" spans="1:20" ht="60" hidden="1" x14ac:dyDescent="0.2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11" t="s">
        <v>8307</v>
      </c>
      <c r="P2943" t="s">
        <v>8354</v>
      </c>
      <c r="Q2943">
        <f t="shared" si="180"/>
        <v>3</v>
      </c>
      <c r="R2943">
        <f t="shared" si="181"/>
        <v>150.5</v>
      </c>
      <c r="S2943" s="15">
        <f t="shared" si="182"/>
        <v>42631.769513888896</v>
      </c>
      <c r="T2943" s="15">
        <f t="shared" si="183"/>
        <v>42691.811180555553</v>
      </c>
    </row>
    <row r="2944" spans="1:20" ht="60" hidden="1" x14ac:dyDescent="0.2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11" t="s">
        <v>8307</v>
      </c>
      <c r="P2944" t="s">
        <v>8354</v>
      </c>
      <c r="Q2944">
        <f t="shared" si="180"/>
        <v>3</v>
      </c>
      <c r="R2944">
        <f t="shared" si="181"/>
        <v>250</v>
      </c>
      <c r="S2944" s="15">
        <f t="shared" si="182"/>
        <v>41946.232175925928</v>
      </c>
      <c r="T2944" s="15">
        <f t="shared" si="183"/>
        <v>41976.232175925921</v>
      </c>
    </row>
    <row r="2945" spans="1:20" ht="30" x14ac:dyDescent="0.2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11" t="s">
        <v>8307</v>
      </c>
      <c r="P2945" t="s">
        <v>8354</v>
      </c>
      <c r="Q2945">
        <f t="shared" si="180"/>
        <v>3</v>
      </c>
      <c r="R2945">
        <f t="shared" si="181"/>
        <v>16.38</v>
      </c>
      <c r="S2945" s="15">
        <f t="shared" si="182"/>
        <v>42194.357731481476</v>
      </c>
      <c r="T2945" s="15">
        <f t="shared" si="183"/>
        <v>42239.357731481476</v>
      </c>
    </row>
    <row r="2946" spans="1:20" ht="60" x14ac:dyDescent="0.2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11" t="s">
        <v>8307</v>
      </c>
      <c r="P2946" t="s">
        <v>8354</v>
      </c>
      <c r="Q2946">
        <f t="shared" ref="Q2946:Q3009" si="184">ROUND(E2946/D2946*100,0)</f>
        <v>3</v>
      </c>
      <c r="R2946">
        <f t="shared" ref="R2946:R3009" si="185">IFERROR(ROUND(E2946/L2946,2),0)</f>
        <v>20</v>
      </c>
      <c r="S2946" s="15">
        <f t="shared" si="182"/>
        <v>42087.343090277776</v>
      </c>
      <c r="T2946" s="15">
        <f t="shared" si="183"/>
        <v>42132.343090277776</v>
      </c>
    </row>
    <row r="2947" spans="1:20" ht="60" hidden="1" x14ac:dyDescent="0.2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11" t="s">
        <v>8307</v>
      </c>
      <c r="P2947" t="s">
        <v>8313</v>
      </c>
      <c r="Q2947">
        <f t="shared" si="184"/>
        <v>3</v>
      </c>
      <c r="R2947">
        <f t="shared" si="185"/>
        <v>84.94</v>
      </c>
      <c r="S2947" s="15">
        <f t="shared" ref="S2947:S3010" si="186">(((J2947/60)/60)/24)+DATE(1970,1,1)</f>
        <v>41922.741655092592</v>
      </c>
      <c r="T2947" s="15">
        <f t="shared" ref="T2947:T3010" si="187">(((I2947/60)/60)/24)+DATE(1970,1,1)</f>
        <v>41952.783321759263</v>
      </c>
    </row>
    <row r="2948" spans="1:20" ht="60" hidden="1" x14ac:dyDescent="0.2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11" t="s">
        <v>8307</v>
      </c>
      <c r="P2948" t="s">
        <v>8313</v>
      </c>
      <c r="Q2948">
        <f t="shared" si="184"/>
        <v>3</v>
      </c>
      <c r="R2948">
        <f t="shared" si="185"/>
        <v>13</v>
      </c>
      <c r="S2948" s="15">
        <f t="shared" si="186"/>
        <v>42715.688437500001</v>
      </c>
      <c r="T2948" s="15">
        <f t="shared" si="187"/>
        <v>42745.688437500001</v>
      </c>
    </row>
    <row r="2949" spans="1:20" ht="60" hidden="1" x14ac:dyDescent="0.2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11" t="s">
        <v>8320</v>
      </c>
      <c r="P2949" t="s">
        <v>8342</v>
      </c>
      <c r="Q2949">
        <f t="shared" si="184"/>
        <v>3</v>
      </c>
      <c r="R2949">
        <f t="shared" si="185"/>
        <v>50</v>
      </c>
      <c r="S2949" s="15">
        <f t="shared" si="186"/>
        <v>40068.056932870371</v>
      </c>
      <c r="T2949" s="15">
        <f t="shared" si="187"/>
        <v>40118.165972222225</v>
      </c>
    </row>
    <row r="2950" spans="1:20" ht="60" hidden="1" x14ac:dyDescent="0.2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11" t="s">
        <v>8320</v>
      </c>
      <c r="P2950" t="s">
        <v>8342</v>
      </c>
      <c r="Q2950">
        <f t="shared" si="184"/>
        <v>3</v>
      </c>
      <c r="R2950">
        <f t="shared" si="185"/>
        <v>66.67</v>
      </c>
      <c r="S2950" s="15">
        <f t="shared" si="186"/>
        <v>40436.68408564815</v>
      </c>
      <c r="T2950" s="15">
        <f t="shared" si="187"/>
        <v>40466.166666666664</v>
      </c>
    </row>
    <row r="2951" spans="1:20" ht="60" hidden="1" x14ac:dyDescent="0.2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11" t="s">
        <v>8311</v>
      </c>
      <c r="P2951" t="s">
        <v>8328</v>
      </c>
      <c r="Q2951">
        <f t="shared" si="184"/>
        <v>3</v>
      </c>
      <c r="R2951">
        <f t="shared" si="185"/>
        <v>14.13</v>
      </c>
      <c r="S2951" s="15">
        <f t="shared" si="186"/>
        <v>41179.32104166667</v>
      </c>
      <c r="T2951" s="15">
        <f t="shared" si="187"/>
        <v>41212.32104166667</v>
      </c>
    </row>
    <row r="2952" spans="1:20" ht="60" hidden="1" x14ac:dyDescent="0.2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11" t="s">
        <v>8311</v>
      </c>
      <c r="P2952" t="s">
        <v>8328</v>
      </c>
      <c r="Q2952">
        <f t="shared" si="184"/>
        <v>3</v>
      </c>
      <c r="R2952">
        <f t="shared" si="185"/>
        <v>28.89</v>
      </c>
      <c r="S2952" s="15">
        <f t="shared" si="186"/>
        <v>41842.031597222223</v>
      </c>
      <c r="T2952" s="15">
        <f t="shared" si="187"/>
        <v>41872.031597222223</v>
      </c>
    </row>
    <row r="2953" spans="1:20" ht="60" hidden="1" x14ac:dyDescent="0.2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11" t="s">
        <v>8311</v>
      </c>
      <c r="P2953" t="s">
        <v>8328</v>
      </c>
      <c r="Q2953">
        <f t="shared" si="184"/>
        <v>3</v>
      </c>
      <c r="R2953">
        <f t="shared" si="185"/>
        <v>35</v>
      </c>
      <c r="S2953" s="15">
        <f t="shared" si="186"/>
        <v>40878.758217592593</v>
      </c>
      <c r="T2953" s="15">
        <f t="shared" si="187"/>
        <v>40923.758217592593</v>
      </c>
    </row>
    <row r="2954" spans="1:20" ht="45" hidden="1" x14ac:dyDescent="0.2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11" t="s">
        <v>8311</v>
      </c>
      <c r="P2954" t="s">
        <v>8343</v>
      </c>
      <c r="Q2954">
        <f t="shared" si="184"/>
        <v>3</v>
      </c>
      <c r="R2954">
        <f t="shared" si="185"/>
        <v>40</v>
      </c>
      <c r="S2954" s="15">
        <f t="shared" si="186"/>
        <v>41149.796064814815</v>
      </c>
      <c r="T2954" s="15">
        <f t="shared" si="187"/>
        <v>41175.100694444445</v>
      </c>
    </row>
    <row r="2955" spans="1:20" ht="45" hidden="1" x14ac:dyDescent="0.2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11" t="s">
        <v>8311</v>
      </c>
      <c r="P2955" t="s">
        <v>8343</v>
      </c>
      <c r="Q2955">
        <f t="shared" si="184"/>
        <v>3</v>
      </c>
      <c r="R2955">
        <f t="shared" si="185"/>
        <v>32.67</v>
      </c>
      <c r="S2955" s="15">
        <f t="shared" si="186"/>
        <v>40507.239884259259</v>
      </c>
      <c r="T2955" s="15">
        <f t="shared" si="187"/>
        <v>40567.239884259259</v>
      </c>
    </row>
    <row r="2956" spans="1:20" ht="60" hidden="1" x14ac:dyDescent="0.2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11" t="s">
        <v>8311</v>
      </c>
      <c r="P2956" t="s">
        <v>8343</v>
      </c>
      <c r="Q2956">
        <f t="shared" si="184"/>
        <v>3</v>
      </c>
      <c r="R2956">
        <f t="shared" si="185"/>
        <v>65</v>
      </c>
      <c r="S2956" s="15">
        <f t="shared" si="186"/>
        <v>41081.69027777778</v>
      </c>
      <c r="T2956" s="15">
        <f t="shared" si="187"/>
        <v>41113.166666666664</v>
      </c>
    </row>
    <row r="2957" spans="1:20" ht="45" hidden="1" x14ac:dyDescent="0.2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11" t="s">
        <v>8311</v>
      </c>
      <c r="P2957" t="s">
        <v>8343</v>
      </c>
      <c r="Q2957">
        <f t="shared" si="184"/>
        <v>3</v>
      </c>
      <c r="R2957">
        <f t="shared" si="185"/>
        <v>32</v>
      </c>
      <c r="S2957" s="15">
        <f t="shared" si="186"/>
        <v>41575.880914351852</v>
      </c>
      <c r="T2957" s="15">
        <f t="shared" si="187"/>
        <v>41605.922581018516</v>
      </c>
    </row>
    <row r="2958" spans="1:20" ht="60" hidden="1" x14ac:dyDescent="0.2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11" t="s">
        <v>8307</v>
      </c>
      <c r="P2958" t="s">
        <v>8313</v>
      </c>
      <c r="Q2958">
        <f t="shared" si="184"/>
        <v>3</v>
      </c>
      <c r="R2958">
        <f t="shared" si="185"/>
        <v>108.63</v>
      </c>
      <c r="S2958" s="15">
        <f t="shared" si="186"/>
        <v>42489.696585648147</v>
      </c>
      <c r="T2958" s="15">
        <f t="shared" si="187"/>
        <v>42549.696585648147</v>
      </c>
    </row>
    <row r="2959" spans="1:20" ht="45" x14ac:dyDescent="0.2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11" t="s">
        <v>8307</v>
      </c>
      <c r="P2959" t="s">
        <v>8313</v>
      </c>
      <c r="Q2959">
        <f t="shared" si="184"/>
        <v>3</v>
      </c>
      <c r="R2959">
        <f t="shared" si="185"/>
        <v>40</v>
      </c>
      <c r="S2959" s="15">
        <f t="shared" si="186"/>
        <v>42303.878414351857</v>
      </c>
      <c r="T2959" s="15">
        <f t="shared" si="187"/>
        <v>42333.920081018514</v>
      </c>
    </row>
    <row r="2960" spans="1:20" ht="45" x14ac:dyDescent="0.2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11" t="s">
        <v>8307</v>
      </c>
      <c r="P2960" t="s">
        <v>8313</v>
      </c>
      <c r="Q2960">
        <f t="shared" si="184"/>
        <v>3</v>
      </c>
      <c r="R2960">
        <f t="shared" si="185"/>
        <v>74.790000000000006</v>
      </c>
      <c r="S2960" s="15">
        <f t="shared" si="186"/>
        <v>42422.107129629629</v>
      </c>
      <c r="T2960" s="15">
        <f t="shared" si="187"/>
        <v>42467.065462962957</v>
      </c>
    </row>
    <row r="2961" spans="1:20" ht="45" x14ac:dyDescent="0.2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11" t="s">
        <v>8307</v>
      </c>
      <c r="P2961" t="s">
        <v>8313</v>
      </c>
      <c r="Q2961">
        <f t="shared" si="184"/>
        <v>3</v>
      </c>
      <c r="R2961">
        <f t="shared" si="185"/>
        <v>88.71</v>
      </c>
      <c r="S2961" s="15">
        <f t="shared" si="186"/>
        <v>42535.492280092592</v>
      </c>
      <c r="T2961" s="15">
        <f t="shared" si="187"/>
        <v>42565.492280092592</v>
      </c>
    </row>
    <row r="2962" spans="1:20" ht="45" x14ac:dyDescent="0.2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11" t="s">
        <v>8338</v>
      </c>
      <c r="P2962" t="s">
        <v>8339</v>
      </c>
      <c r="Q2962">
        <f t="shared" si="184"/>
        <v>3</v>
      </c>
      <c r="R2962">
        <f t="shared" si="185"/>
        <v>33.25</v>
      </c>
      <c r="S2962" s="15">
        <f t="shared" si="186"/>
        <v>41844.874421296299</v>
      </c>
      <c r="T2962" s="15">
        <f t="shared" si="187"/>
        <v>41874.874421296299</v>
      </c>
    </row>
    <row r="2963" spans="1:20" ht="60" hidden="1" x14ac:dyDescent="0.2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11" t="s">
        <v>8309</v>
      </c>
      <c r="P2963" t="s">
        <v>8345</v>
      </c>
      <c r="Q2963">
        <f t="shared" si="184"/>
        <v>3</v>
      </c>
      <c r="R2963">
        <f t="shared" si="185"/>
        <v>16.2</v>
      </c>
      <c r="S2963" s="15">
        <f t="shared" si="186"/>
        <v>41661.381041666667</v>
      </c>
      <c r="T2963" s="15">
        <f t="shared" si="187"/>
        <v>41689.381041666667</v>
      </c>
    </row>
    <row r="2964" spans="1:20" ht="45" hidden="1" x14ac:dyDescent="0.2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11" t="s">
        <v>8309</v>
      </c>
      <c r="P2964" t="s">
        <v>8345</v>
      </c>
      <c r="Q2964">
        <f t="shared" si="184"/>
        <v>3</v>
      </c>
      <c r="R2964">
        <f t="shared" si="185"/>
        <v>34.130000000000003</v>
      </c>
      <c r="S2964" s="15">
        <f t="shared" si="186"/>
        <v>41445.962754629632</v>
      </c>
      <c r="T2964" s="15">
        <f t="shared" si="187"/>
        <v>41490.962754629632</v>
      </c>
    </row>
    <row r="2965" spans="1:20" ht="60" hidden="1" x14ac:dyDescent="0.2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11" t="s">
        <v>8309</v>
      </c>
      <c r="P2965" t="s">
        <v>8345</v>
      </c>
      <c r="Q2965">
        <f t="shared" si="184"/>
        <v>3</v>
      </c>
      <c r="R2965">
        <f t="shared" si="185"/>
        <v>37.67</v>
      </c>
      <c r="S2965" s="15">
        <f t="shared" si="186"/>
        <v>42479.566388888896</v>
      </c>
      <c r="T2965" s="15">
        <f t="shared" si="187"/>
        <v>42504.566388888896</v>
      </c>
    </row>
    <row r="2966" spans="1:20" ht="45" hidden="1" x14ac:dyDescent="0.2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11" t="s">
        <v>8309</v>
      </c>
      <c r="P2966" t="s">
        <v>8345</v>
      </c>
      <c r="Q2966">
        <f t="shared" si="184"/>
        <v>3</v>
      </c>
      <c r="R2966">
        <f t="shared" si="185"/>
        <v>114</v>
      </c>
      <c r="S2966" s="15">
        <f t="shared" si="186"/>
        <v>42413.671006944445</v>
      </c>
      <c r="T2966" s="15">
        <f t="shared" si="187"/>
        <v>42443.629340277781</v>
      </c>
    </row>
    <row r="2967" spans="1:20" ht="45" hidden="1" x14ac:dyDescent="0.2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11" t="s">
        <v>8309</v>
      </c>
      <c r="P2967" t="s">
        <v>8345</v>
      </c>
      <c r="Q2967">
        <f t="shared" si="184"/>
        <v>3</v>
      </c>
      <c r="R2967">
        <f t="shared" si="185"/>
        <v>10</v>
      </c>
      <c r="S2967" s="15">
        <f t="shared" si="186"/>
        <v>42384.110775462963</v>
      </c>
      <c r="T2967" s="15">
        <f t="shared" si="187"/>
        <v>42414.110775462963</v>
      </c>
    </row>
    <row r="2968" spans="1:20" ht="60" hidden="1" x14ac:dyDescent="0.2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11" t="s">
        <v>8309</v>
      </c>
      <c r="P2968" t="s">
        <v>8345</v>
      </c>
      <c r="Q2968">
        <f t="shared" si="184"/>
        <v>3</v>
      </c>
      <c r="R2968">
        <f t="shared" si="185"/>
        <v>34.880000000000003</v>
      </c>
      <c r="S2968" s="15">
        <f t="shared" si="186"/>
        <v>40952.636979166666</v>
      </c>
      <c r="T2968" s="15">
        <f t="shared" si="187"/>
        <v>41012.595312500001</v>
      </c>
    </row>
    <row r="2969" spans="1:20" ht="45" hidden="1" x14ac:dyDescent="0.2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11" t="s">
        <v>8325</v>
      </c>
      <c r="P2969" t="s">
        <v>8353</v>
      </c>
      <c r="Q2969">
        <f t="shared" si="184"/>
        <v>3</v>
      </c>
      <c r="R2969">
        <f t="shared" si="185"/>
        <v>65</v>
      </c>
      <c r="S2969" s="15">
        <f t="shared" si="186"/>
        <v>42170.728460648148</v>
      </c>
      <c r="T2969" s="15">
        <f t="shared" si="187"/>
        <v>42200.728460648148</v>
      </c>
    </row>
    <row r="2970" spans="1:20" ht="60" x14ac:dyDescent="0.2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11" t="s">
        <v>8311</v>
      </c>
      <c r="P2970" t="s">
        <v>8349</v>
      </c>
      <c r="Q2970">
        <f t="shared" si="184"/>
        <v>3</v>
      </c>
      <c r="R2970">
        <f t="shared" si="185"/>
        <v>35</v>
      </c>
      <c r="S2970" s="15">
        <f t="shared" si="186"/>
        <v>41583.135405092595</v>
      </c>
      <c r="T2970" s="15">
        <f t="shared" si="187"/>
        <v>41623.135405092595</v>
      </c>
    </row>
    <row r="2971" spans="1:20" ht="45" x14ac:dyDescent="0.2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11" t="s">
        <v>8311</v>
      </c>
      <c r="P2971" t="s">
        <v>8349</v>
      </c>
      <c r="Q2971">
        <f t="shared" si="184"/>
        <v>3</v>
      </c>
      <c r="R2971">
        <f t="shared" si="185"/>
        <v>30.13</v>
      </c>
      <c r="S2971" s="15">
        <f t="shared" si="186"/>
        <v>41409.040011574078</v>
      </c>
      <c r="T2971" s="15">
        <f t="shared" si="187"/>
        <v>41467.910416666666</v>
      </c>
    </row>
    <row r="2972" spans="1:20" ht="60" x14ac:dyDescent="0.2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11" t="s">
        <v>8307</v>
      </c>
      <c r="P2972" t="s">
        <v>8313</v>
      </c>
      <c r="Q2972">
        <f t="shared" si="184"/>
        <v>3</v>
      </c>
      <c r="R2972">
        <f t="shared" si="185"/>
        <v>66.069999999999993</v>
      </c>
      <c r="S2972" s="15">
        <f t="shared" si="186"/>
        <v>42188.803622685184</v>
      </c>
      <c r="T2972" s="15">
        <f t="shared" si="187"/>
        <v>42218.803622685184</v>
      </c>
    </row>
    <row r="2973" spans="1:20" ht="30" hidden="1" x14ac:dyDescent="0.2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11" t="s">
        <v>8320</v>
      </c>
      <c r="P2973" t="s">
        <v>8355</v>
      </c>
      <c r="Q2973">
        <f t="shared" si="184"/>
        <v>3</v>
      </c>
      <c r="R2973">
        <f t="shared" si="185"/>
        <v>1</v>
      </c>
      <c r="S2973" s="15">
        <f t="shared" si="186"/>
        <v>42524.667662037042</v>
      </c>
      <c r="T2973" s="15">
        <f t="shared" si="187"/>
        <v>42549.667662037042</v>
      </c>
    </row>
    <row r="2974" spans="1:20" ht="60" hidden="1" x14ac:dyDescent="0.2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11" t="s">
        <v>8320</v>
      </c>
      <c r="P2974" t="s">
        <v>8355</v>
      </c>
      <c r="Q2974">
        <f t="shared" si="184"/>
        <v>3</v>
      </c>
      <c r="R2974">
        <f t="shared" si="185"/>
        <v>75</v>
      </c>
      <c r="S2974" s="15">
        <f t="shared" si="186"/>
        <v>42457.871516203704</v>
      </c>
      <c r="T2974" s="15">
        <f t="shared" si="187"/>
        <v>42487.579861111109</v>
      </c>
    </row>
    <row r="2975" spans="1:20" ht="30" x14ac:dyDescent="0.2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11" t="s">
        <v>8320</v>
      </c>
      <c r="P2975" t="s">
        <v>8355</v>
      </c>
      <c r="Q2975">
        <f t="shared" si="184"/>
        <v>3</v>
      </c>
      <c r="R2975">
        <f t="shared" si="185"/>
        <v>48.33</v>
      </c>
      <c r="S2975" s="15">
        <f t="shared" si="186"/>
        <v>42708.668576388889</v>
      </c>
      <c r="T2975" s="15">
        <f t="shared" si="187"/>
        <v>42738.668576388889</v>
      </c>
    </row>
    <row r="2976" spans="1:20" ht="60" x14ac:dyDescent="0.2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11" t="s">
        <v>8320</v>
      </c>
      <c r="P2976" t="s">
        <v>8352</v>
      </c>
      <c r="Q2976">
        <f t="shared" si="184"/>
        <v>3</v>
      </c>
      <c r="R2976">
        <f t="shared" si="185"/>
        <v>100</v>
      </c>
      <c r="S2976" s="15">
        <f t="shared" si="186"/>
        <v>40672.729872685188</v>
      </c>
      <c r="T2976" s="15">
        <f t="shared" si="187"/>
        <v>40702.729872685188</v>
      </c>
    </row>
    <row r="2977" spans="1:20" ht="45" hidden="1" x14ac:dyDescent="0.2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11" t="s">
        <v>8322</v>
      </c>
      <c r="P2977" t="s">
        <v>8323</v>
      </c>
      <c r="Q2977">
        <f t="shared" si="184"/>
        <v>3</v>
      </c>
      <c r="R2977">
        <f t="shared" si="185"/>
        <v>49.14</v>
      </c>
      <c r="S2977" s="15">
        <f t="shared" si="186"/>
        <v>41987.818969907406</v>
      </c>
      <c r="T2977" s="15">
        <f t="shared" si="187"/>
        <v>42017.818969907406</v>
      </c>
    </row>
    <row r="2978" spans="1:20" ht="60" hidden="1" x14ac:dyDescent="0.2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11" t="s">
        <v>8322</v>
      </c>
      <c r="P2978" t="s">
        <v>8323</v>
      </c>
      <c r="Q2978">
        <f t="shared" si="184"/>
        <v>3</v>
      </c>
      <c r="R2978">
        <f t="shared" si="185"/>
        <v>73.88</v>
      </c>
      <c r="S2978" s="15">
        <f t="shared" si="186"/>
        <v>41877.638298611113</v>
      </c>
      <c r="T2978" s="15">
        <f t="shared" si="187"/>
        <v>41912.638298611113</v>
      </c>
    </row>
    <row r="2979" spans="1:20" ht="45" hidden="1" x14ac:dyDescent="0.2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11" t="s">
        <v>8322</v>
      </c>
      <c r="P2979" t="s">
        <v>8323</v>
      </c>
      <c r="Q2979">
        <f t="shared" si="184"/>
        <v>3</v>
      </c>
      <c r="R2979">
        <f t="shared" si="185"/>
        <v>7.5</v>
      </c>
      <c r="S2979" s="15">
        <f t="shared" si="186"/>
        <v>41860.91002314815</v>
      </c>
      <c r="T2979" s="15">
        <f t="shared" si="187"/>
        <v>41872.91002314815</v>
      </c>
    </row>
    <row r="2980" spans="1:20" ht="60" hidden="1" x14ac:dyDescent="0.2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11" t="s">
        <v>8307</v>
      </c>
      <c r="P2980" t="s">
        <v>8347</v>
      </c>
      <c r="Q2980">
        <f t="shared" si="184"/>
        <v>3</v>
      </c>
      <c r="R2980">
        <f t="shared" si="185"/>
        <v>106.8</v>
      </c>
      <c r="S2980" s="15">
        <f t="shared" si="186"/>
        <v>42116.54315972222</v>
      </c>
      <c r="T2980" s="15">
        <f t="shared" si="187"/>
        <v>42146.541666666672</v>
      </c>
    </row>
    <row r="2981" spans="1:20" ht="60" hidden="1" x14ac:dyDescent="0.2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11" t="s">
        <v>8322</v>
      </c>
      <c r="P2981" t="s">
        <v>8351</v>
      </c>
      <c r="Q2981">
        <f t="shared" si="184"/>
        <v>3</v>
      </c>
      <c r="R2981">
        <f t="shared" si="185"/>
        <v>12.75</v>
      </c>
      <c r="S2981" s="15">
        <f t="shared" si="186"/>
        <v>42555.698738425926</v>
      </c>
      <c r="T2981" s="15">
        <f t="shared" si="187"/>
        <v>42584.958333333328</v>
      </c>
    </row>
    <row r="2982" spans="1:20" ht="45" hidden="1" x14ac:dyDescent="0.2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11" t="s">
        <v>8309</v>
      </c>
      <c r="P2982" t="s">
        <v>8345</v>
      </c>
      <c r="Q2982">
        <f t="shared" si="184"/>
        <v>3</v>
      </c>
      <c r="R2982">
        <f t="shared" si="185"/>
        <v>17.989999999999998</v>
      </c>
      <c r="S2982" s="15">
        <f t="shared" si="186"/>
        <v>41488.85423611111</v>
      </c>
      <c r="T2982" s="15">
        <f t="shared" si="187"/>
        <v>41533.85423611111</v>
      </c>
    </row>
    <row r="2983" spans="1:20" ht="45" hidden="1" x14ac:dyDescent="0.2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11" t="s">
        <v>8325</v>
      </c>
      <c r="P2983" t="s">
        <v>8326</v>
      </c>
      <c r="Q2983">
        <f t="shared" si="184"/>
        <v>3</v>
      </c>
      <c r="R2983">
        <f t="shared" si="185"/>
        <v>21.25</v>
      </c>
      <c r="S2983" s="15">
        <f t="shared" si="186"/>
        <v>42804.895474537043</v>
      </c>
      <c r="T2983" s="15">
        <f t="shared" si="187"/>
        <v>42834.853807870371</v>
      </c>
    </row>
    <row r="2984" spans="1:20" ht="60" x14ac:dyDescent="0.2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11" t="s">
        <v>8307</v>
      </c>
      <c r="P2984" t="s">
        <v>8354</v>
      </c>
      <c r="Q2984">
        <f t="shared" si="184"/>
        <v>3</v>
      </c>
      <c r="R2984">
        <f t="shared" si="185"/>
        <v>300</v>
      </c>
      <c r="S2984" s="15">
        <f t="shared" si="186"/>
        <v>42327.825289351851</v>
      </c>
      <c r="T2984" s="15">
        <f t="shared" si="187"/>
        <v>42377.82430555555</v>
      </c>
    </row>
    <row r="2985" spans="1:20" ht="60" x14ac:dyDescent="0.2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11" t="s">
        <v>8307</v>
      </c>
      <c r="P2985" t="s">
        <v>8354</v>
      </c>
      <c r="Q2985">
        <f t="shared" si="184"/>
        <v>3</v>
      </c>
      <c r="R2985">
        <f t="shared" si="185"/>
        <v>30</v>
      </c>
      <c r="S2985" s="15">
        <f t="shared" si="186"/>
        <v>42088.069108796291</v>
      </c>
      <c r="T2985" s="15">
        <f t="shared" si="187"/>
        <v>42118.069108796291</v>
      </c>
    </row>
    <row r="2986" spans="1:20" ht="60" x14ac:dyDescent="0.2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11" t="s">
        <v>8307</v>
      </c>
      <c r="P2986" t="s">
        <v>8354</v>
      </c>
      <c r="Q2986">
        <f t="shared" si="184"/>
        <v>3</v>
      </c>
      <c r="R2986">
        <f t="shared" si="185"/>
        <v>37.5</v>
      </c>
      <c r="S2986" s="15">
        <f t="shared" si="186"/>
        <v>42195.187534722223</v>
      </c>
      <c r="T2986" s="15">
        <f t="shared" si="187"/>
        <v>42220.187534722223</v>
      </c>
    </row>
    <row r="2987" spans="1:20" ht="60" hidden="1" x14ac:dyDescent="0.2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11" t="s">
        <v>8325</v>
      </c>
      <c r="P2987" t="s">
        <v>8353</v>
      </c>
      <c r="Q2987">
        <f t="shared" si="184"/>
        <v>3</v>
      </c>
      <c r="R2987">
        <f t="shared" si="185"/>
        <v>35.380000000000003</v>
      </c>
      <c r="S2987" s="15">
        <f t="shared" si="186"/>
        <v>42198.695138888885</v>
      </c>
      <c r="T2987" s="15">
        <f t="shared" si="187"/>
        <v>42238.165972222225</v>
      </c>
    </row>
    <row r="2988" spans="1:20" ht="60" hidden="1" x14ac:dyDescent="0.2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11" t="s">
        <v>8325</v>
      </c>
      <c r="P2988" t="s">
        <v>8356</v>
      </c>
      <c r="Q2988">
        <f t="shared" si="184"/>
        <v>3</v>
      </c>
      <c r="R2988">
        <f t="shared" si="185"/>
        <v>40.14</v>
      </c>
      <c r="S2988" s="15">
        <f t="shared" si="186"/>
        <v>42244.776666666665</v>
      </c>
      <c r="T2988" s="15">
        <f t="shared" si="187"/>
        <v>42274.776666666665</v>
      </c>
    </row>
    <row r="2989" spans="1:20" x14ac:dyDescent="0.2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11" t="s">
        <v>8307</v>
      </c>
      <c r="P2989" t="s">
        <v>8316</v>
      </c>
      <c r="Q2989">
        <f t="shared" si="184"/>
        <v>3</v>
      </c>
      <c r="R2989">
        <f t="shared" si="185"/>
        <v>133.30000000000001</v>
      </c>
      <c r="S2989" s="15">
        <f t="shared" si="186"/>
        <v>42082.069560185191</v>
      </c>
      <c r="T2989" s="15">
        <f t="shared" si="187"/>
        <v>42112.069560185191</v>
      </c>
    </row>
    <row r="2990" spans="1:20" ht="45" hidden="1" x14ac:dyDescent="0.2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11" t="s">
        <v>8320</v>
      </c>
      <c r="P2990" t="s">
        <v>8348</v>
      </c>
      <c r="Q2990">
        <f t="shared" si="184"/>
        <v>3</v>
      </c>
      <c r="R2990">
        <f t="shared" si="185"/>
        <v>75</v>
      </c>
      <c r="S2990" s="15">
        <f t="shared" si="186"/>
        <v>40863.013356481482</v>
      </c>
      <c r="T2990" s="15">
        <f t="shared" si="187"/>
        <v>40893.013356481482</v>
      </c>
    </row>
    <row r="2991" spans="1:20" ht="60" hidden="1" x14ac:dyDescent="0.2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11" t="s">
        <v>8314</v>
      </c>
      <c r="P2991" t="s">
        <v>8315</v>
      </c>
      <c r="Q2991">
        <f t="shared" si="184"/>
        <v>3</v>
      </c>
      <c r="R2991">
        <f t="shared" si="185"/>
        <v>27.3</v>
      </c>
      <c r="S2991" s="15">
        <f t="shared" si="186"/>
        <v>42415.883425925931</v>
      </c>
      <c r="T2991" s="15">
        <f t="shared" si="187"/>
        <v>42475.84175925926</v>
      </c>
    </row>
    <row r="2992" spans="1:20" ht="60" hidden="1" x14ac:dyDescent="0.2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11" t="s">
        <v>8314</v>
      </c>
      <c r="P2992" t="s">
        <v>8315</v>
      </c>
      <c r="Q2992">
        <f t="shared" si="184"/>
        <v>3</v>
      </c>
      <c r="R2992">
        <f t="shared" si="185"/>
        <v>52.8</v>
      </c>
      <c r="S2992" s="15">
        <f t="shared" si="186"/>
        <v>42499.731701388882</v>
      </c>
      <c r="T2992" s="15">
        <f t="shared" si="187"/>
        <v>42529.731701388882</v>
      </c>
    </row>
    <row r="2993" spans="1:21" ht="60" hidden="1" x14ac:dyDescent="0.2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11" t="s">
        <v>8314</v>
      </c>
      <c r="P2993" t="s">
        <v>8327</v>
      </c>
      <c r="Q2993">
        <f t="shared" si="184"/>
        <v>3</v>
      </c>
      <c r="R2993">
        <f t="shared" si="185"/>
        <v>12.5</v>
      </c>
      <c r="S2993" s="15">
        <f t="shared" si="186"/>
        <v>42297.823113425926</v>
      </c>
      <c r="T2993" s="15">
        <f t="shared" si="187"/>
        <v>42327.864780092597</v>
      </c>
    </row>
    <row r="2994" spans="1:21" ht="60" hidden="1" x14ac:dyDescent="0.2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11" t="s">
        <v>8314</v>
      </c>
      <c r="P2994" t="s">
        <v>8327</v>
      </c>
      <c r="Q2994">
        <f t="shared" si="184"/>
        <v>3</v>
      </c>
      <c r="R2994">
        <f t="shared" si="185"/>
        <v>41</v>
      </c>
      <c r="S2994" s="15">
        <f t="shared" si="186"/>
        <v>41829.935717592591</v>
      </c>
      <c r="T2994" s="15">
        <f t="shared" si="187"/>
        <v>41859.935717592591</v>
      </c>
    </row>
    <row r="2995" spans="1:21" ht="60" hidden="1" x14ac:dyDescent="0.2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11" t="s">
        <v>8314</v>
      </c>
      <c r="P2995" t="s">
        <v>8327</v>
      </c>
      <c r="Q2995">
        <f t="shared" si="184"/>
        <v>3</v>
      </c>
      <c r="R2995">
        <f t="shared" si="185"/>
        <v>200</v>
      </c>
      <c r="S2995" s="15">
        <f t="shared" si="186"/>
        <v>42226.938414351855</v>
      </c>
      <c r="T2995" s="15">
        <f t="shared" si="187"/>
        <v>42256.938414351855</v>
      </c>
    </row>
    <row r="2996" spans="1:21" ht="45" hidden="1" x14ac:dyDescent="0.2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11" t="s">
        <v>8314</v>
      </c>
      <c r="P2996" t="s">
        <v>8327</v>
      </c>
      <c r="Q2996">
        <f t="shared" si="184"/>
        <v>3</v>
      </c>
      <c r="R2996">
        <f t="shared" si="185"/>
        <v>20.88</v>
      </c>
      <c r="S2996" s="15">
        <f t="shared" si="186"/>
        <v>42690.733437499999</v>
      </c>
      <c r="T2996" s="15">
        <f t="shared" si="187"/>
        <v>42711.733437499999</v>
      </c>
    </row>
    <row r="2997" spans="1:21" ht="60" hidden="1" x14ac:dyDescent="0.2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11" t="s">
        <v>8314</v>
      </c>
      <c r="P2997" t="s">
        <v>8327</v>
      </c>
      <c r="Q2997">
        <f t="shared" si="184"/>
        <v>3</v>
      </c>
      <c r="R2997">
        <f t="shared" si="185"/>
        <v>300</v>
      </c>
      <c r="S2997" s="15">
        <f t="shared" si="186"/>
        <v>42496.447071759263</v>
      </c>
      <c r="T2997" s="15">
        <f t="shared" si="187"/>
        <v>42526.447071759263</v>
      </c>
    </row>
    <row r="2998" spans="1:21" ht="45" hidden="1" x14ac:dyDescent="0.2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11" t="s">
        <v>8314</v>
      </c>
      <c r="P2998" t="s">
        <v>8315</v>
      </c>
      <c r="Q2998">
        <f t="shared" si="184"/>
        <v>3</v>
      </c>
      <c r="R2998">
        <f t="shared" si="185"/>
        <v>50</v>
      </c>
      <c r="S2998" s="15">
        <f t="shared" si="186"/>
        <v>42807.885057870371</v>
      </c>
      <c r="T2998" s="15">
        <f t="shared" si="187"/>
        <v>42858.8</v>
      </c>
    </row>
    <row r="2999" spans="1:21" ht="60" hidden="1" x14ac:dyDescent="0.2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11" t="s">
        <v>8314</v>
      </c>
      <c r="P2999" t="s">
        <v>8335</v>
      </c>
      <c r="Q2999">
        <f t="shared" si="184"/>
        <v>3</v>
      </c>
      <c r="R2999">
        <f t="shared" si="185"/>
        <v>22.75</v>
      </c>
      <c r="S2999" s="15">
        <f t="shared" si="186"/>
        <v>42095.374675925923</v>
      </c>
      <c r="T2999" s="15">
        <f t="shared" si="187"/>
        <v>42125.374675925923</v>
      </c>
      <c r="U2999">
        <f t="shared" ref="U2999:U3000" si="188">YEAR(T2999)</f>
        <v>2015</v>
      </c>
    </row>
    <row r="3000" spans="1:21" ht="45" hidden="1" x14ac:dyDescent="0.2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11" t="s">
        <v>8314</v>
      </c>
      <c r="P3000" t="s">
        <v>8335</v>
      </c>
      <c r="Q3000">
        <f t="shared" si="184"/>
        <v>3</v>
      </c>
      <c r="R3000">
        <f t="shared" si="185"/>
        <v>29</v>
      </c>
      <c r="S3000" s="15">
        <f t="shared" si="186"/>
        <v>42138.798819444448</v>
      </c>
      <c r="T3000" s="15">
        <f t="shared" si="187"/>
        <v>42170.798819444448</v>
      </c>
      <c r="U3000">
        <f t="shared" si="188"/>
        <v>2015</v>
      </c>
    </row>
    <row r="3001" spans="1:21" ht="45" hidden="1" x14ac:dyDescent="0.2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11" t="s">
        <v>8314</v>
      </c>
      <c r="P3001" t="s">
        <v>8315</v>
      </c>
      <c r="Q3001">
        <f t="shared" si="184"/>
        <v>3</v>
      </c>
      <c r="R3001">
        <f t="shared" si="185"/>
        <v>23.63</v>
      </c>
      <c r="S3001" s="15">
        <f t="shared" si="186"/>
        <v>41885.221550925926</v>
      </c>
      <c r="T3001" s="15">
        <f t="shared" si="187"/>
        <v>41916.290972222225</v>
      </c>
    </row>
    <row r="3002" spans="1:21" ht="75" hidden="1" x14ac:dyDescent="0.2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11" t="s">
        <v>8314</v>
      </c>
      <c r="P3002" t="s">
        <v>8315</v>
      </c>
      <c r="Q3002">
        <f t="shared" si="184"/>
        <v>3</v>
      </c>
      <c r="R3002">
        <f t="shared" si="185"/>
        <v>25</v>
      </c>
      <c r="S3002" s="15">
        <f t="shared" si="186"/>
        <v>42059.970729166671</v>
      </c>
      <c r="T3002" s="15">
        <f t="shared" si="187"/>
        <v>42089.929062499999</v>
      </c>
    </row>
    <row r="3003" spans="1:21" ht="30" x14ac:dyDescent="0.2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11" t="s">
        <v>8314</v>
      </c>
      <c r="P3003" t="s">
        <v>8335</v>
      </c>
      <c r="Q3003">
        <f t="shared" si="184"/>
        <v>3</v>
      </c>
      <c r="R3003">
        <f t="shared" si="185"/>
        <v>30.13</v>
      </c>
      <c r="S3003" s="15">
        <f t="shared" si="186"/>
        <v>42047.724444444444</v>
      </c>
      <c r="T3003" s="15">
        <f t="shared" si="187"/>
        <v>42077.132638888885</v>
      </c>
    </row>
    <row r="3004" spans="1:21" ht="45" x14ac:dyDescent="0.2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11" t="s">
        <v>8314</v>
      </c>
      <c r="P3004" t="s">
        <v>8335</v>
      </c>
      <c r="Q3004">
        <f t="shared" si="184"/>
        <v>3</v>
      </c>
      <c r="R3004">
        <f t="shared" si="185"/>
        <v>13.33</v>
      </c>
      <c r="S3004" s="15">
        <f t="shared" si="186"/>
        <v>42763.780671296292</v>
      </c>
      <c r="T3004" s="15">
        <f t="shared" si="187"/>
        <v>42823.739004629635</v>
      </c>
    </row>
    <row r="3005" spans="1:21" ht="60" hidden="1" x14ac:dyDescent="0.2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11" t="s">
        <v>8314</v>
      </c>
      <c r="P3005" t="s">
        <v>8315</v>
      </c>
      <c r="Q3005">
        <f t="shared" si="184"/>
        <v>3</v>
      </c>
      <c r="R3005">
        <f t="shared" si="185"/>
        <v>47.27</v>
      </c>
      <c r="S3005" s="15">
        <f t="shared" si="186"/>
        <v>42679.958472222221</v>
      </c>
      <c r="T3005" s="15">
        <f t="shared" si="187"/>
        <v>42710.207638888889</v>
      </c>
    </row>
    <row r="3006" spans="1:21" ht="45" hidden="1" x14ac:dyDescent="0.2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11" t="s">
        <v>8314</v>
      </c>
      <c r="P3006" t="s">
        <v>8315</v>
      </c>
      <c r="Q3006">
        <f t="shared" si="184"/>
        <v>3</v>
      </c>
      <c r="R3006">
        <f t="shared" si="185"/>
        <v>61.67</v>
      </c>
      <c r="S3006" s="15">
        <f t="shared" si="186"/>
        <v>42224.756909722222</v>
      </c>
      <c r="T3006" s="15">
        <f t="shared" si="187"/>
        <v>42254.756909722222</v>
      </c>
    </row>
    <row r="3007" spans="1:21" ht="30" hidden="1" x14ac:dyDescent="0.2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11" t="s">
        <v>8314</v>
      </c>
      <c r="P3007" t="s">
        <v>8315</v>
      </c>
      <c r="Q3007">
        <f t="shared" si="184"/>
        <v>3</v>
      </c>
      <c r="R3007">
        <f t="shared" si="185"/>
        <v>39</v>
      </c>
      <c r="S3007" s="15">
        <f t="shared" si="186"/>
        <v>42031.833587962959</v>
      </c>
      <c r="T3007" s="15">
        <f t="shared" si="187"/>
        <v>42063.333333333328</v>
      </c>
    </row>
    <row r="3008" spans="1:21" ht="60" hidden="1" x14ac:dyDescent="0.2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11" t="s">
        <v>8314</v>
      </c>
      <c r="P3008" t="s">
        <v>8315</v>
      </c>
      <c r="Q3008">
        <f t="shared" si="184"/>
        <v>3</v>
      </c>
      <c r="R3008">
        <f t="shared" si="185"/>
        <v>50.5</v>
      </c>
      <c r="S3008" s="15">
        <f t="shared" si="186"/>
        <v>42615.142870370371</v>
      </c>
      <c r="T3008" s="15">
        <f t="shared" si="187"/>
        <v>42645.142870370371</v>
      </c>
    </row>
    <row r="3009" spans="1:20" ht="60" hidden="1" x14ac:dyDescent="0.2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11" t="s">
        <v>8314</v>
      </c>
      <c r="P3009" t="s">
        <v>8315</v>
      </c>
      <c r="Q3009">
        <f t="shared" si="184"/>
        <v>3</v>
      </c>
      <c r="R3009">
        <f t="shared" si="185"/>
        <v>15</v>
      </c>
      <c r="S3009" s="15">
        <f t="shared" si="186"/>
        <v>42311.621458333335</v>
      </c>
      <c r="T3009" s="15">
        <f t="shared" si="187"/>
        <v>42336.621458333335</v>
      </c>
    </row>
    <row r="3010" spans="1:20" ht="45" hidden="1" x14ac:dyDescent="0.2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11" t="s">
        <v>8314</v>
      </c>
      <c r="P3010" t="s">
        <v>8315</v>
      </c>
      <c r="Q3010">
        <f t="shared" ref="Q3010:Q3073" si="189">ROUND(E3010/D3010*100,0)</f>
        <v>3</v>
      </c>
      <c r="R3010">
        <f t="shared" ref="R3010:R3073" si="190">IFERROR(ROUND(E3010/L3010,2),0)</f>
        <v>23.75</v>
      </c>
      <c r="S3010" s="15">
        <f t="shared" si="186"/>
        <v>42446.060694444444</v>
      </c>
      <c r="T3010" s="15">
        <f t="shared" si="187"/>
        <v>42461.165972222225</v>
      </c>
    </row>
    <row r="3011" spans="1:20" ht="45" hidden="1" x14ac:dyDescent="0.2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11" t="s">
        <v>8314</v>
      </c>
      <c r="P3011" t="s">
        <v>8315</v>
      </c>
      <c r="Q3011">
        <f t="shared" si="189"/>
        <v>3</v>
      </c>
      <c r="R3011">
        <f t="shared" si="190"/>
        <v>35.71</v>
      </c>
      <c r="S3011" s="15">
        <f t="shared" ref="S3011:S3074" si="191">(((J3011/60)/60)/24)+DATE(1970,1,1)</f>
        <v>41866.640648148146</v>
      </c>
      <c r="T3011" s="15">
        <f t="shared" ref="T3011:T3074" si="192">(((I3011/60)/60)/24)+DATE(1970,1,1)</f>
        <v>41898.125</v>
      </c>
    </row>
    <row r="3012" spans="1:20" ht="60" hidden="1" x14ac:dyDescent="0.2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11" t="s">
        <v>8314</v>
      </c>
      <c r="P3012" t="s">
        <v>8315</v>
      </c>
      <c r="Q3012">
        <f t="shared" si="189"/>
        <v>3</v>
      </c>
      <c r="R3012">
        <f t="shared" si="190"/>
        <v>57</v>
      </c>
      <c r="S3012" s="15">
        <f t="shared" si="191"/>
        <v>41779.695092592592</v>
      </c>
      <c r="T3012" s="15">
        <f t="shared" si="192"/>
        <v>41813.666666666664</v>
      </c>
    </row>
    <row r="3013" spans="1:20" ht="45" hidden="1" x14ac:dyDescent="0.2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11" t="s">
        <v>8314</v>
      </c>
      <c r="P3013" t="s">
        <v>8315</v>
      </c>
      <c r="Q3013">
        <f t="shared" si="189"/>
        <v>3</v>
      </c>
      <c r="R3013">
        <f t="shared" si="190"/>
        <v>10.67</v>
      </c>
      <c r="S3013" s="15">
        <f t="shared" si="191"/>
        <v>42209.67288194444</v>
      </c>
      <c r="T3013" s="15">
        <f t="shared" si="192"/>
        <v>42223.625</v>
      </c>
    </row>
    <row r="3014" spans="1:20" ht="45" hidden="1" x14ac:dyDescent="0.2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11" t="s">
        <v>8314</v>
      </c>
      <c r="P3014" t="s">
        <v>8315</v>
      </c>
      <c r="Q3014">
        <f t="shared" si="189"/>
        <v>3</v>
      </c>
      <c r="R3014">
        <f t="shared" si="190"/>
        <v>800</v>
      </c>
      <c r="S3014" s="15">
        <f t="shared" si="191"/>
        <v>42693.031828703708</v>
      </c>
      <c r="T3014" s="15">
        <f t="shared" si="192"/>
        <v>42723.031828703708</v>
      </c>
    </row>
    <row r="3015" spans="1:20" ht="45" hidden="1" x14ac:dyDescent="0.2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11" t="s">
        <v>8314</v>
      </c>
      <c r="P3015" t="s">
        <v>8315</v>
      </c>
      <c r="Q3015">
        <f t="shared" si="189"/>
        <v>3</v>
      </c>
      <c r="R3015">
        <f t="shared" si="190"/>
        <v>15.67</v>
      </c>
      <c r="S3015" s="15">
        <f t="shared" si="191"/>
        <v>42029.135879629626</v>
      </c>
      <c r="T3015" s="15">
        <f t="shared" si="192"/>
        <v>42059.135879629626</v>
      </c>
    </row>
    <row r="3016" spans="1:20" ht="60" x14ac:dyDescent="0.2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11" t="s">
        <v>8317</v>
      </c>
      <c r="P3016" t="s">
        <v>8337</v>
      </c>
      <c r="Q3016">
        <f t="shared" si="189"/>
        <v>2</v>
      </c>
      <c r="R3016">
        <f t="shared" si="190"/>
        <v>47.5</v>
      </c>
      <c r="S3016" s="15">
        <f t="shared" si="191"/>
        <v>42067.62431712963</v>
      </c>
      <c r="T3016" s="15">
        <f t="shared" si="192"/>
        <v>42097.582650462966</v>
      </c>
    </row>
    <row r="3017" spans="1:20" ht="30" x14ac:dyDescent="0.2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11" t="s">
        <v>8317</v>
      </c>
      <c r="P3017" t="s">
        <v>8337</v>
      </c>
      <c r="Q3017">
        <f t="shared" si="189"/>
        <v>2</v>
      </c>
      <c r="R3017">
        <f t="shared" si="190"/>
        <v>311.17</v>
      </c>
      <c r="S3017" s="15">
        <f t="shared" si="191"/>
        <v>42628.22792824074</v>
      </c>
      <c r="T3017" s="15">
        <f t="shared" si="192"/>
        <v>42663.22792824074</v>
      </c>
    </row>
    <row r="3018" spans="1:20" ht="60" hidden="1" x14ac:dyDescent="0.2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11" t="s">
        <v>8317</v>
      </c>
      <c r="P3018" t="s">
        <v>8346</v>
      </c>
      <c r="Q3018">
        <f t="shared" si="189"/>
        <v>2</v>
      </c>
      <c r="R3018">
        <f t="shared" si="190"/>
        <v>100</v>
      </c>
      <c r="S3018" s="15">
        <f t="shared" si="191"/>
        <v>42079.628344907411</v>
      </c>
      <c r="T3018" s="15">
        <f t="shared" si="192"/>
        <v>42139.628344907411</v>
      </c>
    </row>
    <row r="3019" spans="1:20" ht="60" hidden="1" x14ac:dyDescent="0.2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11" t="s">
        <v>8317</v>
      </c>
      <c r="P3019" t="s">
        <v>8344</v>
      </c>
      <c r="Q3019">
        <f t="shared" si="189"/>
        <v>2</v>
      </c>
      <c r="R3019">
        <f t="shared" si="190"/>
        <v>50.17</v>
      </c>
      <c r="S3019" s="15">
        <f t="shared" si="191"/>
        <v>42177.491388888884</v>
      </c>
      <c r="T3019" s="15">
        <f t="shared" si="192"/>
        <v>42237.491388888884</v>
      </c>
    </row>
    <row r="3020" spans="1:20" ht="45" hidden="1" x14ac:dyDescent="0.2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11" t="s">
        <v>8317</v>
      </c>
      <c r="P3020" t="s">
        <v>8344</v>
      </c>
      <c r="Q3020">
        <f t="shared" si="189"/>
        <v>2</v>
      </c>
      <c r="R3020">
        <f t="shared" si="190"/>
        <v>4.8</v>
      </c>
      <c r="S3020" s="15">
        <f t="shared" si="191"/>
        <v>41513.107256944444</v>
      </c>
      <c r="T3020" s="15">
        <f t="shared" si="192"/>
        <v>41528.107256944444</v>
      </c>
    </row>
    <row r="3021" spans="1:20" ht="60" hidden="1" x14ac:dyDescent="0.2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11" t="s">
        <v>8317</v>
      </c>
      <c r="P3021" t="s">
        <v>8344</v>
      </c>
      <c r="Q3021">
        <f t="shared" si="189"/>
        <v>2</v>
      </c>
      <c r="R3021">
        <f t="shared" si="190"/>
        <v>9</v>
      </c>
      <c r="S3021" s="15">
        <f t="shared" si="191"/>
        <v>41534.568113425928</v>
      </c>
      <c r="T3021" s="15">
        <f t="shared" si="192"/>
        <v>41564.568113425928</v>
      </c>
    </row>
    <row r="3022" spans="1:20" ht="45" hidden="1" x14ac:dyDescent="0.2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11" t="s">
        <v>8317</v>
      </c>
      <c r="P3022" t="s">
        <v>8344</v>
      </c>
      <c r="Q3022">
        <f t="shared" si="189"/>
        <v>2</v>
      </c>
      <c r="R3022">
        <f t="shared" si="190"/>
        <v>113.64</v>
      </c>
      <c r="S3022" s="15">
        <f t="shared" si="191"/>
        <v>40750.710104166668</v>
      </c>
      <c r="T3022" s="15">
        <f t="shared" si="192"/>
        <v>40810.710104166668</v>
      </c>
    </row>
    <row r="3023" spans="1:20" ht="30" hidden="1" x14ac:dyDescent="0.2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11" t="s">
        <v>8317</v>
      </c>
      <c r="P3023" t="s">
        <v>8344</v>
      </c>
      <c r="Q3023">
        <f t="shared" si="189"/>
        <v>2</v>
      </c>
      <c r="R3023">
        <f t="shared" si="190"/>
        <v>39.57</v>
      </c>
      <c r="S3023" s="15">
        <f t="shared" si="191"/>
        <v>41757.975011574075</v>
      </c>
      <c r="T3023" s="15">
        <f t="shared" si="192"/>
        <v>41793.165972222225</v>
      </c>
    </row>
    <row r="3024" spans="1:20" ht="60" hidden="1" x14ac:dyDescent="0.2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11" t="s">
        <v>8317</v>
      </c>
      <c r="P3024" t="s">
        <v>8344</v>
      </c>
      <c r="Q3024">
        <f t="shared" si="189"/>
        <v>2</v>
      </c>
      <c r="R3024">
        <f t="shared" si="190"/>
        <v>12.67</v>
      </c>
      <c r="S3024" s="15">
        <f t="shared" si="191"/>
        <v>41991.526655092588</v>
      </c>
      <c r="T3024" s="15">
        <f t="shared" si="192"/>
        <v>42021.526655092588</v>
      </c>
    </row>
    <row r="3025" spans="1:20" ht="30" x14ac:dyDescent="0.2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11" t="s">
        <v>8307</v>
      </c>
      <c r="P3025" t="s">
        <v>8354</v>
      </c>
      <c r="Q3025">
        <f t="shared" si="189"/>
        <v>2</v>
      </c>
      <c r="R3025">
        <f t="shared" si="190"/>
        <v>100</v>
      </c>
      <c r="S3025" s="15">
        <f t="shared" si="191"/>
        <v>42073.798171296294</v>
      </c>
      <c r="T3025" s="15">
        <f t="shared" si="192"/>
        <v>42133.798171296294</v>
      </c>
    </row>
    <row r="3026" spans="1:20" ht="45" hidden="1" x14ac:dyDescent="0.2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11" t="s">
        <v>8320</v>
      </c>
      <c r="P3026" t="s">
        <v>8342</v>
      </c>
      <c r="Q3026">
        <f t="shared" si="189"/>
        <v>2</v>
      </c>
      <c r="R3026">
        <f t="shared" si="190"/>
        <v>34</v>
      </c>
      <c r="S3026" s="15">
        <f t="shared" si="191"/>
        <v>40863.060127314813</v>
      </c>
      <c r="T3026" s="15">
        <f t="shared" si="192"/>
        <v>40893.060127314813</v>
      </c>
    </row>
    <row r="3027" spans="1:20" ht="45" hidden="1" x14ac:dyDescent="0.2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11" t="s">
        <v>8311</v>
      </c>
      <c r="P3027" t="s">
        <v>8343</v>
      </c>
      <c r="Q3027">
        <f t="shared" si="189"/>
        <v>2</v>
      </c>
      <c r="R3027">
        <f t="shared" si="190"/>
        <v>50.5</v>
      </c>
      <c r="S3027" s="15">
        <f t="shared" si="191"/>
        <v>42599.965324074074</v>
      </c>
      <c r="T3027" s="15">
        <f t="shared" si="192"/>
        <v>42629.965324074074</v>
      </c>
    </row>
    <row r="3028" spans="1:20" ht="60" hidden="1" x14ac:dyDescent="0.2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11" t="s">
        <v>8311</v>
      </c>
      <c r="P3028" t="s">
        <v>8343</v>
      </c>
      <c r="Q3028">
        <f t="shared" si="189"/>
        <v>2</v>
      </c>
      <c r="R3028">
        <f t="shared" si="190"/>
        <v>22.5</v>
      </c>
      <c r="S3028" s="15">
        <f t="shared" si="191"/>
        <v>41230.77311342593</v>
      </c>
      <c r="T3028" s="15">
        <f t="shared" si="192"/>
        <v>41290.77311342593</v>
      </c>
    </row>
    <row r="3029" spans="1:20" ht="60" hidden="1" x14ac:dyDescent="0.2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11" t="s">
        <v>8311</v>
      </c>
      <c r="P3029" t="s">
        <v>8328</v>
      </c>
      <c r="Q3029">
        <f t="shared" si="189"/>
        <v>2</v>
      </c>
      <c r="R3029">
        <f t="shared" si="190"/>
        <v>27.86</v>
      </c>
      <c r="S3029" s="15">
        <f t="shared" si="191"/>
        <v>40431.127650462964</v>
      </c>
      <c r="T3029" s="15">
        <f t="shared" si="192"/>
        <v>40476.127650462964</v>
      </c>
    </row>
    <row r="3030" spans="1:20" ht="60" hidden="1" x14ac:dyDescent="0.2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11" t="s">
        <v>8311</v>
      </c>
      <c r="P3030" t="s">
        <v>8343</v>
      </c>
      <c r="Q3030">
        <f t="shared" si="189"/>
        <v>2</v>
      </c>
      <c r="R3030">
        <f t="shared" si="190"/>
        <v>55</v>
      </c>
      <c r="S3030" s="15">
        <f t="shared" si="191"/>
        <v>41934.959756944445</v>
      </c>
      <c r="T3030" s="15">
        <f t="shared" si="192"/>
        <v>41965.001423611116</v>
      </c>
    </row>
    <row r="3031" spans="1:20" ht="60" hidden="1" x14ac:dyDescent="0.2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11" t="s">
        <v>8307</v>
      </c>
      <c r="P3031" t="s">
        <v>8313</v>
      </c>
      <c r="Q3031">
        <f t="shared" si="189"/>
        <v>2</v>
      </c>
      <c r="R3031">
        <f t="shared" si="190"/>
        <v>37.450000000000003</v>
      </c>
      <c r="S3031" s="15">
        <f t="shared" si="191"/>
        <v>42746.096585648149</v>
      </c>
      <c r="T3031" s="15">
        <f t="shared" si="192"/>
        <v>42776.096585648149</v>
      </c>
    </row>
    <row r="3032" spans="1:20" ht="45" hidden="1" x14ac:dyDescent="0.2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11" t="s">
        <v>8307</v>
      </c>
      <c r="P3032" t="s">
        <v>8313</v>
      </c>
      <c r="Q3032">
        <f t="shared" si="189"/>
        <v>2</v>
      </c>
      <c r="R3032">
        <f t="shared" si="190"/>
        <v>155.25</v>
      </c>
      <c r="S3032" s="15">
        <f t="shared" si="191"/>
        <v>42732.872986111113</v>
      </c>
      <c r="T3032" s="15">
        <f t="shared" si="192"/>
        <v>42784.999305555553</v>
      </c>
    </row>
    <row r="3033" spans="1:20" ht="45" hidden="1" x14ac:dyDescent="0.2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11" t="s">
        <v>8307</v>
      </c>
      <c r="P3033" t="s">
        <v>8313</v>
      </c>
      <c r="Q3033">
        <f t="shared" si="189"/>
        <v>2</v>
      </c>
      <c r="R3033">
        <f t="shared" si="190"/>
        <v>57.2</v>
      </c>
      <c r="S3033" s="15">
        <f t="shared" si="191"/>
        <v>42592.750555555554</v>
      </c>
      <c r="T3033" s="15">
        <f t="shared" si="192"/>
        <v>42622.750555555554</v>
      </c>
    </row>
    <row r="3034" spans="1:20" ht="60" hidden="1" x14ac:dyDescent="0.2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11" t="s">
        <v>8307</v>
      </c>
      <c r="P3034" t="s">
        <v>8313</v>
      </c>
      <c r="Q3034">
        <f t="shared" si="189"/>
        <v>2</v>
      </c>
      <c r="R3034">
        <f t="shared" si="190"/>
        <v>50.65</v>
      </c>
      <c r="S3034" s="15">
        <f t="shared" si="191"/>
        <v>42060.913877314815</v>
      </c>
      <c r="T3034" s="15">
        <f t="shared" si="192"/>
        <v>42120.872210648144</v>
      </c>
    </row>
    <row r="3035" spans="1:20" ht="30" hidden="1" x14ac:dyDescent="0.2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11" t="s">
        <v>8307</v>
      </c>
      <c r="P3035" t="s">
        <v>8313</v>
      </c>
      <c r="Q3035">
        <f t="shared" si="189"/>
        <v>2</v>
      </c>
      <c r="R3035">
        <f t="shared" si="190"/>
        <v>33.29</v>
      </c>
      <c r="S3035" s="15">
        <f t="shared" si="191"/>
        <v>42660.552465277782</v>
      </c>
      <c r="T3035" s="15">
        <f t="shared" si="192"/>
        <v>42691.594131944439</v>
      </c>
    </row>
    <row r="3036" spans="1:20" ht="60" hidden="1" x14ac:dyDescent="0.2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11" t="s">
        <v>8307</v>
      </c>
      <c r="P3036" t="s">
        <v>8313</v>
      </c>
      <c r="Q3036">
        <f t="shared" si="189"/>
        <v>2</v>
      </c>
      <c r="R3036">
        <f t="shared" si="190"/>
        <v>51.38</v>
      </c>
      <c r="S3036" s="15">
        <f t="shared" si="191"/>
        <v>42257.014965277776</v>
      </c>
      <c r="T3036" s="15">
        <f t="shared" si="192"/>
        <v>42317.056631944448</v>
      </c>
    </row>
    <row r="3037" spans="1:20" ht="60" hidden="1" x14ac:dyDescent="0.2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11" t="s">
        <v>8307</v>
      </c>
      <c r="P3037" t="s">
        <v>8313</v>
      </c>
      <c r="Q3037">
        <f t="shared" si="189"/>
        <v>2</v>
      </c>
      <c r="R3037">
        <f t="shared" si="190"/>
        <v>160.5</v>
      </c>
      <c r="S3037" s="15">
        <f t="shared" si="191"/>
        <v>42185.058993055558</v>
      </c>
      <c r="T3037" s="15">
        <f t="shared" si="192"/>
        <v>42230.058993055558</v>
      </c>
    </row>
    <row r="3038" spans="1:20" ht="60" hidden="1" x14ac:dyDescent="0.2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11" t="s">
        <v>8307</v>
      </c>
      <c r="P3038" t="s">
        <v>8313</v>
      </c>
      <c r="Q3038">
        <f t="shared" si="189"/>
        <v>2</v>
      </c>
      <c r="R3038">
        <f t="shared" si="190"/>
        <v>424.45</v>
      </c>
      <c r="S3038" s="15">
        <f t="shared" si="191"/>
        <v>41921.263078703705</v>
      </c>
      <c r="T3038" s="15">
        <f t="shared" si="192"/>
        <v>41973.957638888889</v>
      </c>
    </row>
    <row r="3039" spans="1:20" ht="45" hidden="1" x14ac:dyDescent="0.2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11" t="s">
        <v>8307</v>
      </c>
      <c r="P3039" t="s">
        <v>8313</v>
      </c>
      <c r="Q3039">
        <f t="shared" si="189"/>
        <v>2</v>
      </c>
      <c r="R3039">
        <f t="shared" si="190"/>
        <v>13</v>
      </c>
      <c r="S3039" s="15">
        <f t="shared" si="191"/>
        <v>41817.866435185184</v>
      </c>
      <c r="T3039" s="15">
        <f t="shared" si="192"/>
        <v>41847.643750000003</v>
      </c>
    </row>
    <row r="3040" spans="1:20" ht="45" x14ac:dyDescent="0.2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11" t="s">
        <v>8307</v>
      </c>
      <c r="P3040" t="s">
        <v>8313</v>
      </c>
      <c r="Q3040">
        <f t="shared" si="189"/>
        <v>2</v>
      </c>
      <c r="R3040">
        <f t="shared" si="190"/>
        <v>3304</v>
      </c>
      <c r="S3040" s="15">
        <f t="shared" si="191"/>
        <v>42749.059722222228</v>
      </c>
      <c r="T3040" s="15">
        <f t="shared" si="192"/>
        <v>42809.018055555556</v>
      </c>
    </row>
    <row r="3041" spans="1:20" ht="60" x14ac:dyDescent="0.2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11" t="s">
        <v>8338</v>
      </c>
      <c r="P3041" t="s">
        <v>8339</v>
      </c>
      <c r="Q3041">
        <f t="shared" si="189"/>
        <v>2</v>
      </c>
      <c r="R3041">
        <f t="shared" si="190"/>
        <v>10</v>
      </c>
      <c r="S3041" s="15">
        <f t="shared" si="191"/>
        <v>41851.696157407408</v>
      </c>
      <c r="T3041" s="15">
        <f t="shared" si="192"/>
        <v>41894.416666666664</v>
      </c>
    </row>
    <row r="3042" spans="1:20" ht="45" hidden="1" x14ac:dyDescent="0.2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11" t="s">
        <v>8309</v>
      </c>
      <c r="P3042" t="s">
        <v>8345</v>
      </c>
      <c r="Q3042">
        <f t="shared" si="189"/>
        <v>2</v>
      </c>
      <c r="R3042">
        <f t="shared" si="190"/>
        <v>16.2</v>
      </c>
      <c r="S3042" s="15">
        <f t="shared" si="191"/>
        <v>42479.22210648148</v>
      </c>
      <c r="T3042" s="15">
        <f t="shared" si="192"/>
        <v>42539.22210648148</v>
      </c>
    </row>
    <row r="3043" spans="1:20" ht="60" hidden="1" x14ac:dyDescent="0.2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11" t="s">
        <v>8309</v>
      </c>
      <c r="P3043" t="s">
        <v>8345</v>
      </c>
      <c r="Q3043">
        <f t="shared" si="189"/>
        <v>2</v>
      </c>
      <c r="R3043">
        <f t="shared" si="190"/>
        <v>36.33</v>
      </c>
      <c r="S3043" s="15">
        <f t="shared" si="191"/>
        <v>41704.16642361111</v>
      </c>
      <c r="T3043" s="15">
        <f t="shared" si="192"/>
        <v>41734.124756944446</v>
      </c>
    </row>
    <row r="3044" spans="1:20" ht="60" hidden="1" x14ac:dyDescent="0.2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11" t="s">
        <v>8309</v>
      </c>
      <c r="P3044" t="s">
        <v>8341</v>
      </c>
      <c r="Q3044">
        <f t="shared" si="189"/>
        <v>2</v>
      </c>
      <c r="R3044">
        <f t="shared" si="190"/>
        <v>25.43</v>
      </c>
      <c r="S3044" s="15">
        <f t="shared" si="191"/>
        <v>41926.854166666664</v>
      </c>
      <c r="T3044" s="15">
        <f t="shared" si="192"/>
        <v>41957.895833333328</v>
      </c>
    </row>
    <row r="3045" spans="1:20" ht="60" hidden="1" x14ac:dyDescent="0.2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11" t="s">
        <v>8325</v>
      </c>
      <c r="P3045" t="s">
        <v>8353</v>
      </c>
      <c r="Q3045">
        <f t="shared" si="189"/>
        <v>2</v>
      </c>
      <c r="R3045">
        <f t="shared" si="190"/>
        <v>50.33</v>
      </c>
      <c r="S3045" s="15">
        <f t="shared" si="191"/>
        <v>41918.628240740742</v>
      </c>
      <c r="T3045" s="15">
        <f t="shared" si="192"/>
        <v>41978.669907407413</v>
      </c>
    </row>
    <row r="3046" spans="1:20" ht="45" hidden="1" x14ac:dyDescent="0.2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11" t="s">
        <v>8325</v>
      </c>
      <c r="P3046" t="s">
        <v>8353</v>
      </c>
      <c r="Q3046">
        <f t="shared" si="189"/>
        <v>2</v>
      </c>
      <c r="R3046">
        <f t="shared" si="190"/>
        <v>61.19</v>
      </c>
      <c r="S3046" s="15">
        <f t="shared" si="191"/>
        <v>41863.734895833331</v>
      </c>
      <c r="T3046" s="15">
        <f t="shared" si="192"/>
        <v>41894.734895833331</v>
      </c>
    </row>
    <row r="3047" spans="1:20" ht="60" x14ac:dyDescent="0.2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11" t="s">
        <v>8307</v>
      </c>
      <c r="P3047" t="s">
        <v>8313</v>
      </c>
      <c r="Q3047">
        <f t="shared" si="189"/>
        <v>2</v>
      </c>
      <c r="R3047">
        <f t="shared" si="190"/>
        <v>60.75</v>
      </c>
      <c r="S3047" s="15">
        <f t="shared" si="191"/>
        <v>42704.086053240739</v>
      </c>
      <c r="T3047" s="15">
        <f t="shared" si="192"/>
        <v>42734.086053240739</v>
      </c>
    </row>
    <row r="3048" spans="1:20" ht="60" x14ac:dyDescent="0.2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11" t="s">
        <v>8307</v>
      </c>
      <c r="P3048" t="s">
        <v>8313</v>
      </c>
      <c r="Q3048">
        <f t="shared" si="189"/>
        <v>2</v>
      </c>
      <c r="R3048">
        <f t="shared" si="190"/>
        <v>116.53</v>
      </c>
      <c r="S3048" s="15">
        <f t="shared" si="191"/>
        <v>42612.642754629633</v>
      </c>
      <c r="T3048" s="15">
        <f t="shared" si="192"/>
        <v>42657.642754629633</v>
      </c>
    </row>
    <row r="3049" spans="1:20" ht="60" hidden="1" x14ac:dyDescent="0.2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11" t="s">
        <v>8320</v>
      </c>
      <c r="P3049" t="s">
        <v>8355</v>
      </c>
      <c r="Q3049">
        <f t="shared" si="189"/>
        <v>2</v>
      </c>
      <c r="R3049">
        <f t="shared" si="190"/>
        <v>48.2</v>
      </c>
      <c r="S3049" s="15">
        <f t="shared" si="191"/>
        <v>42032.510243055556</v>
      </c>
      <c r="T3049" s="15">
        <f t="shared" si="192"/>
        <v>42057.510243055556</v>
      </c>
    </row>
    <row r="3050" spans="1:20" ht="60" hidden="1" x14ac:dyDescent="0.2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11" t="s">
        <v>8320</v>
      </c>
      <c r="P3050" t="s">
        <v>8342</v>
      </c>
      <c r="Q3050">
        <f t="shared" si="189"/>
        <v>2</v>
      </c>
      <c r="R3050">
        <f t="shared" si="190"/>
        <v>17.5</v>
      </c>
      <c r="S3050" s="15">
        <f t="shared" si="191"/>
        <v>41550.922974537039</v>
      </c>
      <c r="T3050" s="15">
        <f t="shared" si="192"/>
        <v>41580.922974537039</v>
      </c>
    </row>
    <row r="3051" spans="1:20" ht="60" hidden="1" x14ac:dyDescent="0.2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11" t="s">
        <v>8320</v>
      </c>
      <c r="P3051" t="s">
        <v>8342</v>
      </c>
      <c r="Q3051">
        <f t="shared" si="189"/>
        <v>2</v>
      </c>
      <c r="R3051">
        <f t="shared" si="190"/>
        <v>50</v>
      </c>
      <c r="S3051" s="15">
        <f t="shared" si="191"/>
        <v>42130.795983796299</v>
      </c>
      <c r="T3051" s="15">
        <f t="shared" si="192"/>
        <v>42175.795983796299</v>
      </c>
    </row>
    <row r="3052" spans="1:20" ht="45" hidden="1" x14ac:dyDescent="0.2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11" t="s">
        <v>8320</v>
      </c>
      <c r="P3052" t="s">
        <v>8342</v>
      </c>
      <c r="Q3052">
        <f t="shared" si="189"/>
        <v>2</v>
      </c>
      <c r="R3052">
        <f t="shared" si="190"/>
        <v>60</v>
      </c>
      <c r="S3052" s="15">
        <f t="shared" si="191"/>
        <v>41614.563194444447</v>
      </c>
      <c r="T3052" s="15">
        <f t="shared" si="192"/>
        <v>41644.563194444447</v>
      </c>
    </row>
    <row r="3053" spans="1:20" ht="60" hidden="1" x14ac:dyDescent="0.2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11" t="s">
        <v>8320</v>
      </c>
      <c r="P3053" t="s">
        <v>8342</v>
      </c>
      <c r="Q3053">
        <f t="shared" si="189"/>
        <v>2</v>
      </c>
      <c r="R3053">
        <f t="shared" si="190"/>
        <v>19</v>
      </c>
      <c r="S3053" s="15">
        <f t="shared" si="191"/>
        <v>41840.983541666668</v>
      </c>
      <c r="T3053" s="15">
        <f t="shared" si="192"/>
        <v>41885.983541666668</v>
      </c>
    </row>
    <row r="3054" spans="1:20" ht="60" x14ac:dyDescent="0.2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11" t="s">
        <v>8320</v>
      </c>
      <c r="P3054" t="s">
        <v>8352</v>
      </c>
      <c r="Q3054">
        <f t="shared" si="189"/>
        <v>2</v>
      </c>
      <c r="R3054">
        <f t="shared" si="190"/>
        <v>74.33</v>
      </c>
      <c r="S3054" s="15">
        <f t="shared" si="191"/>
        <v>42786.000023148154</v>
      </c>
      <c r="T3054" s="15">
        <f t="shared" si="192"/>
        <v>42826.165972222225</v>
      </c>
    </row>
    <row r="3055" spans="1:20" hidden="1" x14ac:dyDescent="0.2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11" t="s">
        <v>8322</v>
      </c>
      <c r="P3055" t="s">
        <v>8340</v>
      </c>
      <c r="Q3055">
        <f t="shared" si="189"/>
        <v>2</v>
      </c>
      <c r="R3055">
        <f t="shared" si="190"/>
        <v>510</v>
      </c>
      <c r="S3055" s="15">
        <f t="shared" si="191"/>
        <v>42240.857222222221</v>
      </c>
      <c r="T3055" s="15">
        <f t="shared" si="192"/>
        <v>42270.857222222221</v>
      </c>
    </row>
    <row r="3056" spans="1:20" ht="45" hidden="1" x14ac:dyDescent="0.2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11" t="s">
        <v>8322</v>
      </c>
      <c r="P3056" t="s">
        <v>8340</v>
      </c>
      <c r="Q3056">
        <f t="shared" si="189"/>
        <v>2</v>
      </c>
      <c r="R3056">
        <f t="shared" si="190"/>
        <v>25</v>
      </c>
      <c r="S3056" s="15">
        <f t="shared" si="191"/>
        <v>41941.430196759262</v>
      </c>
      <c r="T3056" s="15">
        <f t="shared" si="192"/>
        <v>41986.471863425926</v>
      </c>
    </row>
    <row r="3057" spans="1:20" ht="60" hidden="1" x14ac:dyDescent="0.2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11" t="s">
        <v>8311</v>
      </c>
      <c r="P3057" t="s">
        <v>8336</v>
      </c>
      <c r="Q3057">
        <f t="shared" si="189"/>
        <v>2</v>
      </c>
      <c r="R3057">
        <f t="shared" si="190"/>
        <v>50</v>
      </c>
      <c r="S3057" s="15">
        <f t="shared" si="191"/>
        <v>41887.801064814819</v>
      </c>
      <c r="T3057" s="15">
        <f t="shared" si="192"/>
        <v>41917.801064814819</v>
      </c>
    </row>
    <row r="3058" spans="1:20" ht="45" hidden="1" x14ac:dyDescent="0.2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11" t="s">
        <v>8322</v>
      </c>
      <c r="P3058" t="s">
        <v>8323</v>
      </c>
      <c r="Q3058">
        <f t="shared" si="189"/>
        <v>2</v>
      </c>
      <c r="R3058">
        <f t="shared" si="190"/>
        <v>66.33</v>
      </c>
      <c r="S3058" s="15">
        <f t="shared" si="191"/>
        <v>42045.86336805555</v>
      </c>
      <c r="T3058" s="15">
        <f t="shared" si="192"/>
        <v>42090.821701388893</v>
      </c>
    </row>
    <row r="3059" spans="1:20" ht="30" hidden="1" x14ac:dyDescent="0.2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11" t="s">
        <v>8322</v>
      </c>
      <c r="P3059" t="s">
        <v>8323</v>
      </c>
      <c r="Q3059">
        <f t="shared" si="189"/>
        <v>2</v>
      </c>
      <c r="R3059">
        <f t="shared" si="190"/>
        <v>11.64</v>
      </c>
      <c r="S3059" s="15">
        <f t="shared" si="191"/>
        <v>41934.842685185184</v>
      </c>
      <c r="T3059" s="15">
        <f t="shared" si="192"/>
        <v>41954.884351851855</v>
      </c>
    </row>
    <row r="3060" spans="1:20" ht="45" hidden="1" x14ac:dyDescent="0.2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11" t="s">
        <v>8322</v>
      </c>
      <c r="P3060" t="s">
        <v>8323</v>
      </c>
      <c r="Q3060">
        <f t="shared" si="189"/>
        <v>2</v>
      </c>
      <c r="R3060">
        <f t="shared" si="190"/>
        <v>84.83</v>
      </c>
      <c r="S3060" s="15">
        <f t="shared" si="191"/>
        <v>42548.876192129625</v>
      </c>
      <c r="T3060" s="15">
        <f t="shared" si="192"/>
        <v>42576.791666666672</v>
      </c>
    </row>
    <row r="3061" spans="1:20" ht="60" hidden="1" x14ac:dyDescent="0.2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11" t="s">
        <v>8322</v>
      </c>
      <c r="P3061" t="s">
        <v>8323</v>
      </c>
      <c r="Q3061">
        <f t="shared" si="189"/>
        <v>2</v>
      </c>
      <c r="R3061">
        <f t="shared" si="190"/>
        <v>6.25</v>
      </c>
      <c r="S3061" s="15">
        <f t="shared" si="191"/>
        <v>41820.752268518518</v>
      </c>
      <c r="T3061" s="15">
        <f t="shared" si="192"/>
        <v>41850.752268518518</v>
      </c>
    </row>
    <row r="3062" spans="1:20" ht="60" hidden="1" x14ac:dyDescent="0.2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11" t="s">
        <v>8307</v>
      </c>
      <c r="P3062" t="s">
        <v>8347</v>
      </c>
      <c r="Q3062">
        <f t="shared" si="189"/>
        <v>2</v>
      </c>
      <c r="R3062">
        <f t="shared" si="190"/>
        <v>108.25</v>
      </c>
      <c r="S3062" s="15">
        <f t="shared" si="191"/>
        <v>42703.917824074073</v>
      </c>
      <c r="T3062" s="15">
        <f t="shared" si="192"/>
        <v>42733.917824074073</v>
      </c>
    </row>
    <row r="3063" spans="1:20" ht="60" hidden="1" x14ac:dyDescent="0.2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11" t="s">
        <v>8307</v>
      </c>
      <c r="P3063" t="s">
        <v>8347</v>
      </c>
      <c r="Q3063">
        <f t="shared" si="189"/>
        <v>2</v>
      </c>
      <c r="R3063">
        <f t="shared" si="190"/>
        <v>2</v>
      </c>
      <c r="S3063" s="15">
        <f t="shared" si="191"/>
        <v>41864.04886574074</v>
      </c>
      <c r="T3063" s="15">
        <f t="shared" si="192"/>
        <v>41884.04886574074</v>
      </c>
    </row>
    <row r="3064" spans="1:20" ht="60" hidden="1" x14ac:dyDescent="0.2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11" t="s">
        <v>8309</v>
      </c>
      <c r="P3064" t="s">
        <v>8345</v>
      </c>
      <c r="Q3064">
        <f t="shared" si="189"/>
        <v>2</v>
      </c>
      <c r="R3064">
        <f t="shared" si="190"/>
        <v>21.34</v>
      </c>
      <c r="S3064" s="15">
        <f t="shared" si="191"/>
        <v>41643.487175925926</v>
      </c>
      <c r="T3064" s="15">
        <f t="shared" si="192"/>
        <v>41673.487175925926</v>
      </c>
    </row>
    <row r="3065" spans="1:20" ht="60" hidden="1" x14ac:dyDescent="0.2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11" t="s">
        <v>8309</v>
      </c>
      <c r="P3065" t="s">
        <v>8345</v>
      </c>
      <c r="Q3065">
        <f t="shared" si="189"/>
        <v>2</v>
      </c>
      <c r="R3065">
        <f t="shared" si="190"/>
        <v>5.33</v>
      </c>
      <c r="S3065" s="15">
        <f t="shared" si="191"/>
        <v>40619.097210648149</v>
      </c>
      <c r="T3065" s="15">
        <f t="shared" si="192"/>
        <v>40657.290972222225</v>
      </c>
    </row>
    <row r="3066" spans="1:20" ht="45" hidden="1" x14ac:dyDescent="0.2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11" t="s">
        <v>8309</v>
      </c>
      <c r="P3066" t="s">
        <v>8345</v>
      </c>
      <c r="Q3066">
        <f t="shared" si="189"/>
        <v>2</v>
      </c>
      <c r="R3066">
        <f t="shared" si="190"/>
        <v>34.67</v>
      </c>
      <c r="S3066" s="15">
        <f t="shared" si="191"/>
        <v>41361.886469907404</v>
      </c>
      <c r="T3066" s="15">
        <f t="shared" si="192"/>
        <v>41391.886469907404</v>
      </c>
    </row>
    <row r="3067" spans="1:20" ht="45" hidden="1" x14ac:dyDescent="0.2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11" t="s">
        <v>8309</v>
      </c>
      <c r="P3067" t="s">
        <v>8345</v>
      </c>
      <c r="Q3067">
        <f t="shared" si="189"/>
        <v>2</v>
      </c>
      <c r="R3067">
        <f t="shared" si="190"/>
        <v>25.29</v>
      </c>
      <c r="S3067" s="15">
        <f t="shared" si="191"/>
        <v>41499.546759259261</v>
      </c>
      <c r="T3067" s="15">
        <f t="shared" si="192"/>
        <v>41531.546759259261</v>
      </c>
    </row>
    <row r="3068" spans="1:20" ht="60" hidden="1" x14ac:dyDescent="0.2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11" t="s">
        <v>8309</v>
      </c>
      <c r="P3068" t="s">
        <v>8345</v>
      </c>
      <c r="Q3068">
        <f t="shared" si="189"/>
        <v>2</v>
      </c>
      <c r="R3068">
        <f t="shared" si="190"/>
        <v>1</v>
      </c>
      <c r="S3068" s="15">
        <f t="shared" si="191"/>
        <v>42066.733587962968</v>
      </c>
      <c r="T3068" s="15">
        <f t="shared" si="192"/>
        <v>42096.691921296297</v>
      </c>
    </row>
    <row r="3069" spans="1:20" ht="45" hidden="1" x14ac:dyDescent="0.2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11" t="s">
        <v>8309</v>
      </c>
      <c r="P3069" t="s">
        <v>8345</v>
      </c>
      <c r="Q3069">
        <f t="shared" si="189"/>
        <v>2</v>
      </c>
      <c r="R3069">
        <f t="shared" si="190"/>
        <v>23</v>
      </c>
      <c r="S3069" s="15">
        <f t="shared" si="191"/>
        <v>42430.747511574074</v>
      </c>
      <c r="T3069" s="15">
        <f t="shared" si="192"/>
        <v>42460.70584490741</v>
      </c>
    </row>
    <row r="3070" spans="1:20" ht="45" x14ac:dyDescent="0.2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11" t="s">
        <v>8307</v>
      </c>
      <c r="P3070" t="s">
        <v>8354</v>
      </c>
      <c r="Q3070">
        <f t="shared" si="189"/>
        <v>2</v>
      </c>
      <c r="R3070">
        <f t="shared" si="190"/>
        <v>15</v>
      </c>
      <c r="S3070" s="15">
        <f t="shared" si="191"/>
        <v>42577.607361111113</v>
      </c>
      <c r="T3070" s="15">
        <f t="shared" si="192"/>
        <v>42607.607361111113</v>
      </c>
    </row>
    <row r="3071" spans="1:20" ht="45" x14ac:dyDescent="0.2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11" t="s">
        <v>8307</v>
      </c>
      <c r="P3071" t="s">
        <v>8354</v>
      </c>
      <c r="Q3071">
        <f t="shared" si="189"/>
        <v>2</v>
      </c>
      <c r="R3071">
        <f t="shared" si="190"/>
        <v>224.43</v>
      </c>
      <c r="S3071" s="15">
        <f t="shared" si="191"/>
        <v>42074.935740740737</v>
      </c>
      <c r="T3071" s="15">
        <f t="shared" si="192"/>
        <v>42104.935740740737</v>
      </c>
    </row>
    <row r="3072" spans="1:20" ht="45" hidden="1" x14ac:dyDescent="0.2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11" t="s">
        <v>8325</v>
      </c>
      <c r="P3072" t="s">
        <v>8353</v>
      </c>
      <c r="Q3072">
        <f t="shared" si="189"/>
        <v>2</v>
      </c>
      <c r="R3072">
        <f t="shared" si="190"/>
        <v>76.67</v>
      </c>
      <c r="S3072" s="15">
        <f t="shared" si="191"/>
        <v>42204.875868055555</v>
      </c>
      <c r="T3072" s="15">
        <f t="shared" si="192"/>
        <v>42234.875868055555</v>
      </c>
    </row>
    <row r="3073" spans="1:20" ht="60" hidden="1" x14ac:dyDescent="0.2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11" t="s">
        <v>8325</v>
      </c>
      <c r="P3073" t="s">
        <v>8356</v>
      </c>
      <c r="Q3073">
        <f t="shared" si="189"/>
        <v>2</v>
      </c>
      <c r="R3073">
        <f t="shared" si="190"/>
        <v>52.5</v>
      </c>
      <c r="S3073" s="15">
        <f t="shared" si="191"/>
        <v>41854.389780092592</v>
      </c>
      <c r="T3073" s="15">
        <f t="shared" si="192"/>
        <v>41871.389780092592</v>
      </c>
    </row>
    <row r="3074" spans="1:20" ht="45" x14ac:dyDescent="0.2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11" t="s">
        <v>8325</v>
      </c>
      <c r="P3074" t="s">
        <v>8353</v>
      </c>
      <c r="Q3074">
        <f t="shared" ref="Q3074:Q3137" si="193">ROUND(E3074/D3074*100,0)</f>
        <v>2</v>
      </c>
      <c r="R3074">
        <f t="shared" ref="R3074:R3137" si="194">IFERROR(ROUND(E3074/L3074,2),0)</f>
        <v>72.5</v>
      </c>
      <c r="S3074" s="15">
        <f t="shared" si="191"/>
        <v>42234.105462962965</v>
      </c>
      <c r="T3074" s="15">
        <f t="shared" si="192"/>
        <v>42264.105462962965</v>
      </c>
    </row>
    <row r="3075" spans="1:20" ht="45" hidden="1" x14ac:dyDescent="0.2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11" t="s">
        <v>8325</v>
      </c>
      <c r="P3075" t="s">
        <v>8353</v>
      </c>
      <c r="Q3075">
        <f t="shared" si="193"/>
        <v>2</v>
      </c>
      <c r="R3075">
        <f t="shared" si="194"/>
        <v>202.83</v>
      </c>
      <c r="S3075" s="15">
        <f t="shared" ref="S3075:S3138" si="195">(((J3075/60)/60)/24)+DATE(1970,1,1)</f>
        <v>42338.675381944442</v>
      </c>
      <c r="T3075" s="15">
        <f t="shared" ref="T3075:T3138" si="196">(((I3075/60)/60)/24)+DATE(1970,1,1)</f>
        <v>42368.675381944442</v>
      </c>
    </row>
    <row r="3076" spans="1:20" ht="60" hidden="1" x14ac:dyDescent="0.2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11" t="s">
        <v>8325</v>
      </c>
      <c r="P3076" t="s">
        <v>8353</v>
      </c>
      <c r="Q3076">
        <f t="shared" si="193"/>
        <v>2</v>
      </c>
      <c r="R3076">
        <f t="shared" si="194"/>
        <v>13</v>
      </c>
      <c r="S3076" s="15">
        <f t="shared" si="195"/>
        <v>42382.906527777777</v>
      </c>
      <c r="T3076" s="15">
        <f t="shared" si="196"/>
        <v>42442.864861111113</v>
      </c>
    </row>
    <row r="3077" spans="1:20" ht="45" x14ac:dyDescent="0.2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11" t="s">
        <v>8307</v>
      </c>
      <c r="P3077" t="s">
        <v>8316</v>
      </c>
      <c r="Q3077">
        <f t="shared" si="193"/>
        <v>2</v>
      </c>
      <c r="R3077">
        <f t="shared" si="194"/>
        <v>39.479999999999997</v>
      </c>
      <c r="S3077" s="15">
        <f t="shared" si="195"/>
        <v>42774.792071759264</v>
      </c>
      <c r="T3077" s="15">
        <f t="shared" si="196"/>
        <v>42804.792071759264</v>
      </c>
    </row>
    <row r="3078" spans="1:20" ht="60" x14ac:dyDescent="0.2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11" t="s">
        <v>8307</v>
      </c>
      <c r="P3078" t="s">
        <v>8316</v>
      </c>
      <c r="Q3078">
        <f t="shared" si="193"/>
        <v>2</v>
      </c>
      <c r="R3078">
        <f t="shared" si="194"/>
        <v>307.82</v>
      </c>
      <c r="S3078" s="15">
        <f t="shared" si="195"/>
        <v>42327.805659722217</v>
      </c>
      <c r="T3078" s="15">
        <f t="shared" si="196"/>
        <v>42355.805659722217</v>
      </c>
    </row>
    <row r="3079" spans="1:20" ht="60" hidden="1" x14ac:dyDescent="0.2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11" t="s">
        <v>8320</v>
      </c>
      <c r="P3079" t="s">
        <v>8348</v>
      </c>
      <c r="Q3079">
        <f t="shared" si="193"/>
        <v>2</v>
      </c>
      <c r="R3079">
        <f t="shared" si="194"/>
        <v>25</v>
      </c>
      <c r="S3079" s="15">
        <f t="shared" si="195"/>
        <v>40736.668032407404</v>
      </c>
      <c r="T3079" s="15">
        <f t="shared" si="196"/>
        <v>40766.668032407404</v>
      </c>
    </row>
    <row r="3080" spans="1:20" ht="45" hidden="1" x14ac:dyDescent="0.2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11" t="s">
        <v>8320</v>
      </c>
      <c r="P3080" t="s">
        <v>8348</v>
      </c>
      <c r="Q3080">
        <f t="shared" si="193"/>
        <v>2</v>
      </c>
      <c r="R3080">
        <f t="shared" si="194"/>
        <v>53</v>
      </c>
      <c r="S3080" s="15">
        <f t="shared" si="195"/>
        <v>42300.585891203707</v>
      </c>
      <c r="T3080" s="15">
        <f t="shared" si="196"/>
        <v>42330.627557870372</v>
      </c>
    </row>
    <row r="3081" spans="1:20" ht="45" hidden="1" x14ac:dyDescent="0.2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11" t="s">
        <v>8314</v>
      </c>
      <c r="P3081" t="s">
        <v>8315</v>
      </c>
      <c r="Q3081">
        <f t="shared" si="193"/>
        <v>2</v>
      </c>
      <c r="R3081">
        <f t="shared" si="194"/>
        <v>15.83</v>
      </c>
      <c r="S3081" s="15">
        <f t="shared" si="195"/>
        <v>41781.045173611114</v>
      </c>
      <c r="T3081" s="15">
        <f t="shared" si="196"/>
        <v>41811.045173611114</v>
      </c>
    </row>
    <row r="3082" spans="1:20" ht="45" hidden="1" x14ac:dyDescent="0.2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11" t="s">
        <v>8314</v>
      </c>
      <c r="P3082" t="s">
        <v>8315</v>
      </c>
      <c r="Q3082">
        <f t="shared" si="193"/>
        <v>2</v>
      </c>
      <c r="R3082">
        <f t="shared" si="194"/>
        <v>35</v>
      </c>
      <c r="S3082" s="15">
        <f t="shared" si="195"/>
        <v>42233.362314814818</v>
      </c>
      <c r="T3082" s="15">
        <f t="shared" si="196"/>
        <v>42293.362314814818</v>
      </c>
    </row>
    <row r="3083" spans="1:20" hidden="1" x14ac:dyDescent="0.2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11" t="s">
        <v>8314</v>
      </c>
      <c r="P3083" t="s">
        <v>8315</v>
      </c>
      <c r="Q3083">
        <f t="shared" si="193"/>
        <v>2</v>
      </c>
      <c r="R3083">
        <f t="shared" si="194"/>
        <v>13.33</v>
      </c>
      <c r="S3083" s="15">
        <f t="shared" si="195"/>
        <v>42172.613506944443</v>
      </c>
      <c r="T3083" s="15">
        <f t="shared" si="196"/>
        <v>42202.554166666669</v>
      </c>
    </row>
    <row r="3084" spans="1:20" ht="45" hidden="1" x14ac:dyDescent="0.2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11" t="s">
        <v>8314</v>
      </c>
      <c r="P3084" t="s">
        <v>8315</v>
      </c>
      <c r="Q3084">
        <f t="shared" si="193"/>
        <v>2</v>
      </c>
      <c r="R3084">
        <f t="shared" si="194"/>
        <v>15.75</v>
      </c>
      <c r="S3084" s="15">
        <f t="shared" si="195"/>
        <v>42128.615682870368</v>
      </c>
      <c r="T3084" s="15">
        <f t="shared" si="196"/>
        <v>42188.615682870368</v>
      </c>
    </row>
    <row r="3085" spans="1:20" ht="60" x14ac:dyDescent="0.2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11" t="s">
        <v>8314</v>
      </c>
      <c r="P3085" t="s">
        <v>8327</v>
      </c>
      <c r="Q3085">
        <f t="shared" si="193"/>
        <v>2</v>
      </c>
      <c r="R3085">
        <f t="shared" si="194"/>
        <v>18.899999999999999</v>
      </c>
      <c r="S3085" s="15">
        <f t="shared" si="195"/>
        <v>41872.802928240737</v>
      </c>
      <c r="T3085" s="15">
        <f t="shared" si="196"/>
        <v>41917.802928240737</v>
      </c>
    </row>
    <row r="3086" spans="1:20" ht="45" x14ac:dyDescent="0.2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11" t="s">
        <v>8314</v>
      </c>
      <c r="P3086" t="s">
        <v>8327</v>
      </c>
      <c r="Q3086">
        <f t="shared" si="193"/>
        <v>2</v>
      </c>
      <c r="R3086">
        <f t="shared" si="194"/>
        <v>93.33</v>
      </c>
      <c r="S3086" s="15">
        <f t="shared" si="195"/>
        <v>42031.011249999996</v>
      </c>
      <c r="T3086" s="15">
        <f t="shared" si="196"/>
        <v>42090.969583333332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8314</v>
      </c>
      <c r="P3087" t="s">
        <v>8327</v>
      </c>
      <c r="Q3087">
        <f t="shared" si="193"/>
        <v>2</v>
      </c>
      <c r="R3087">
        <f t="shared" si="194"/>
        <v>67.78</v>
      </c>
      <c r="S3087" s="15">
        <f t="shared" si="195"/>
        <v>42246.883784722217</v>
      </c>
      <c r="T3087" s="15">
        <f t="shared" si="196"/>
        <v>42276.883784722217</v>
      </c>
    </row>
    <row r="3088" spans="1:20" ht="45" hidden="1" x14ac:dyDescent="0.2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11" t="s">
        <v>8314</v>
      </c>
      <c r="P3088" t="s">
        <v>8315</v>
      </c>
      <c r="Q3088">
        <f t="shared" si="193"/>
        <v>2</v>
      </c>
      <c r="R3088">
        <f t="shared" si="194"/>
        <v>15</v>
      </c>
      <c r="S3088" s="15">
        <f t="shared" si="195"/>
        <v>42783.513182870374</v>
      </c>
      <c r="T3088" s="15">
        <f t="shared" si="196"/>
        <v>42813.471516203703</v>
      </c>
    </row>
    <row r="3089" spans="1:21" ht="60" hidden="1" x14ac:dyDescent="0.2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11" t="s">
        <v>8314</v>
      </c>
      <c r="P3089" t="s">
        <v>8335</v>
      </c>
      <c r="Q3089">
        <f t="shared" si="193"/>
        <v>2</v>
      </c>
      <c r="R3089">
        <f t="shared" si="194"/>
        <v>7.5</v>
      </c>
      <c r="S3089" s="15">
        <f t="shared" si="195"/>
        <v>42297.816284722227</v>
      </c>
      <c r="T3089" s="15">
        <f t="shared" si="196"/>
        <v>42338.708333333328</v>
      </c>
    </row>
    <row r="3090" spans="1:21" ht="60" hidden="1" x14ac:dyDescent="0.2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11" t="s">
        <v>8314</v>
      </c>
      <c r="P3090" t="s">
        <v>8315</v>
      </c>
      <c r="Q3090">
        <f t="shared" si="193"/>
        <v>2</v>
      </c>
      <c r="R3090">
        <f t="shared" si="194"/>
        <v>25</v>
      </c>
      <c r="S3090" s="15">
        <f t="shared" si="195"/>
        <v>41858.214629629627</v>
      </c>
      <c r="T3090" s="15">
        <f t="shared" si="196"/>
        <v>41888.214629629627</v>
      </c>
    </row>
    <row r="3091" spans="1:21" ht="30" hidden="1" x14ac:dyDescent="0.2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11" t="s">
        <v>8314</v>
      </c>
      <c r="P3091" t="s">
        <v>8315</v>
      </c>
      <c r="Q3091">
        <f t="shared" si="193"/>
        <v>2</v>
      </c>
      <c r="R3091">
        <f t="shared" si="194"/>
        <v>202</v>
      </c>
      <c r="S3091" s="15">
        <f t="shared" si="195"/>
        <v>42621.389340277776</v>
      </c>
      <c r="T3091" s="15">
        <f t="shared" si="196"/>
        <v>42651.389340277776</v>
      </c>
    </row>
    <row r="3092" spans="1:21" ht="45" hidden="1" x14ac:dyDescent="0.2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11" t="s">
        <v>8314</v>
      </c>
      <c r="P3092" t="s">
        <v>8335</v>
      </c>
      <c r="Q3092">
        <f t="shared" si="193"/>
        <v>2</v>
      </c>
      <c r="R3092">
        <f t="shared" si="194"/>
        <v>5</v>
      </c>
      <c r="S3092" s="15">
        <f t="shared" si="195"/>
        <v>42201.436226851853</v>
      </c>
      <c r="T3092" s="15">
        <f t="shared" si="196"/>
        <v>42244.9375</v>
      </c>
      <c r="U3092">
        <f>YEAR(T3092)</f>
        <v>2015</v>
      </c>
    </row>
    <row r="3093" spans="1:21" ht="60" hidden="1" x14ac:dyDescent="0.2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11" t="s">
        <v>8314</v>
      </c>
      <c r="P3093" t="s">
        <v>8315</v>
      </c>
      <c r="Q3093">
        <f t="shared" si="193"/>
        <v>2</v>
      </c>
      <c r="R3093">
        <f t="shared" si="194"/>
        <v>70.17</v>
      </c>
      <c r="S3093" s="15">
        <f t="shared" si="195"/>
        <v>42248.627013888887</v>
      </c>
      <c r="T3093" s="15">
        <f t="shared" si="196"/>
        <v>42278.627013888887</v>
      </c>
    </row>
    <row r="3094" spans="1:21" ht="60" hidden="1" x14ac:dyDescent="0.2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11" t="s">
        <v>8314</v>
      </c>
      <c r="P3094" t="s">
        <v>8315</v>
      </c>
      <c r="Q3094">
        <f t="shared" si="193"/>
        <v>2</v>
      </c>
      <c r="R3094">
        <f t="shared" si="194"/>
        <v>10</v>
      </c>
      <c r="S3094" s="15">
        <f t="shared" si="195"/>
        <v>42128.431064814817</v>
      </c>
      <c r="T3094" s="15">
        <f t="shared" si="196"/>
        <v>42146.875</v>
      </c>
    </row>
    <row r="3095" spans="1:21" ht="60" x14ac:dyDescent="0.2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11" t="s">
        <v>8314</v>
      </c>
      <c r="P3095" t="s">
        <v>8335</v>
      </c>
      <c r="Q3095">
        <f t="shared" si="193"/>
        <v>2</v>
      </c>
      <c r="R3095">
        <f t="shared" si="194"/>
        <v>17.5</v>
      </c>
      <c r="S3095" s="15">
        <f t="shared" si="195"/>
        <v>42079.857974537037</v>
      </c>
      <c r="T3095" s="15">
        <f t="shared" si="196"/>
        <v>42125.916666666672</v>
      </c>
    </row>
    <row r="3096" spans="1:21" ht="45" hidden="1" x14ac:dyDescent="0.2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11" t="s">
        <v>8314</v>
      </c>
      <c r="P3096" t="s">
        <v>8315</v>
      </c>
      <c r="Q3096">
        <f t="shared" si="193"/>
        <v>2</v>
      </c>
      <c r="R3096">
        <f t="shared" si="194"/>
        <v>30</v>
      </c>
      <c r="S3096" s="15">
        <f t="shared" si="195"/>
        <v>42358.684872685189</v>
      </c>
      <c r="T3096" s="15">
        <f t="shared" si="196"/>
        <v>42387</v>
      </c>
    </row>
    <row r="3097" spans="1:21" ht="60" hidden="1" x14ac:dyDescent="0.2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11" t="s">
        <v>8314</v>
      </c>
      <c r="P3097" t="s">
        <v>8315</v>
      </c>
      <c r="Q3097">
        <f t="shared" si="193"/>
        <v>2</v>
      </c>
      <c r="R3097">
        <f t="shared" si="194"/>
        <v>32.36</v>
      </c>
      <c r="S3097" s="15">
        <f t="shared" si="195"/>
        <v>42601.827141203699</v>
      </c>
      <c r="T3097" s="15">
        <f t="shared" si="196"/>
        <v>42631.827141203699</v>
      </c>
    </row>
    <row r="3098" spans="1:21" ht="60" hidden="1" x14ac:dyDescent="0.2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11" t="s">
        <v>8314</v>
      </c>
      <c r="P3098" t="s">
        <v>8315</v>
      </c>
      <c r="Q3098">
        <f t="shared" si="193"/>
        <v>2</v>
      </c>
      <c r="R3098">
        <f t="shared" si="194"/>
        <v>11.25</v>
      </c>
      <c r="S3098" s="15">
        <f t="shared" si="195"/>
        <v>42342.845555555556</v>
      </c>
      <c r="T3098" s="15">
        <f t="shared" si="196"/>
        <v>42372.845555555556</v>
      </c>
    </row>
    <row r="3099" spans="1:21" ht="60" hidden="1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 t="s">
        <v>8314</v>
      </c>
      <c r="P3099" t="s">
        <v>8315</v>
      </c>
      <c r="Q3099">
        <f t="shared" si="193"/>
        <v>2</v>
      </c>
      <c r="R3099">
        <f t="shared" si="194"/>
        <v>18.329999999999998</v>
      </c>
      <c r="S3099" s="15">
        <f t="shared" si="195"/>
        <v>42069.903437500005</v>
      </c>
      <c r="T3099" s="15">
        <f t="shared" si="196"/>
        <v>42092.833333333328</v>
      </c>
    </row>
    <row r="3100" spans="1:21" ht="30" hidden="1" x14ac:dyDescent="0.2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11" t="s">
        <v>8314</v>
      </c>
      <c r="P3100" t="s">
        <v>8315</v>
      </c>
      <c r="Q3100">
        <f t="shared" si="193"/>
        <v>2</v>
      </c>
      <c r="R3100">
        <f t="shared" si="194"/>
        <v>8</v>
      </c>
      <c r="S3100" s="15">
        <f t="shared" si="195"/>
        <v>42230.08116898148</v>
      </c>
      <c r="T3100" s="15">
        <f t="shared" si="196"/>
        <v>42245.08116898148</v>
      </c>
    </row>
    <row r="3101" spans="1:21" ht="60" hidden="1" x14ac:dyDescent="0.2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11" t="s">
        <v>8314</v>
      </c>
      <c r="P3101" t="s">
        <v>8315</v>
      </c>
      <c r="Q3101">
        <f t="shared" si="193"/>
        <v>2</v>
      </c>
      <c r="R3101">
        <f t="shared" si="194"/>
        <v>5.75</v>
      </c>
      <c r="S3101" s="15">
        <f t="shared" si="195"/>
        <v>41879.043530092589</v>
      </c>
      <c r="T3101" s="15">
        <f t="shared" si="196"/>
        <v>41909.043530092589</v>
      </c>
    </row>
    <row r="3102" spans="1:21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 t="s">
        <v>8314</v>
      </c>
      <c r="P3102" t="s">
        <v>8315</v>
      </c>
      <c r="Q3102">
        <f t="shared" si="193"/>
        <v>2</v>
      </c>
      <c r="R3102">
        <f t="shared" si="194"/>
        <v>27.5</v>
      </c>
      <c r="S3102" s="15">
        <f t="shared" si="195"/>
        <v>41991.022488425922</v>
      </c>
      <c r="T3102" s="15">
        <f t="shared" si="196"/>
        <v>42015.041666666672</v>
      </c>
    </row>
    <row r="3103" spans="1:21" ht="60" hidden="1" x14ac:dyDescent="0.2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11" t="s">
        <v>8314</v>
      </c>
      <c r="P3103" t="s">
        <v>8315</v>
      </c>
      <c r="Q3103">
        <f t="shared" si="193"/>
        <v>2</v>
      </c>
      <c r="R3103">
        <f t="shared" si="194"/>
        <v>163.33000000000001</v>
      </c>
      <c r="S3103" s="15">
        <f t="shared" si="195"/>
        <v>42523.739212962959</v>
      </c>
      <c r="T3103" s="15">
        <f t="shared" si="196"/>
        <v>42553.739212962959</v>
      </c>
    </row>
    <row r="3104" spans="1:21" ht="60" hidden="1" x14ac:dyDescent="0.2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11" t="s">
        <v>8314</v>
      </c>
      <c r="P3104" t="s">
        <v>8315</v>
      </c>
      <c r="Q3104">
        <f t="shared" si="193"/>
        <v>2</v>
      </c>
      <c r="R3104">
        <f t="shared" si="194"/>
        <v>1.5</v>
      </c>
      <c r="S3104" s="15">
        <f t="shared" si="195"/>
        <v>42307.189270833333</v>
      </c>
      <c r="T3104" s="15">
        <f t="shared" si="196"/>
        <v>42322.958333333328</v>
      </c>
    </row>
    <row r="3105" spans="1:20" ht="60" hidden="1" x14ac:dyDescent="0.2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11" t="s">
        <v>8314</v>
      </c>
      <c r="P3105" t="s">
        <v>8315</v>
      </c>
      <c r="Q3105">
        <f t="shared" si="193"/>
        <v>2</v>
      </c>
      <c r="R3105">
        <f t="shared" si="194"/>
        <v>15</v>
      </c>
      <c r="S3105" s="15">
        <f t="shared" si="195"/>
        <v>42178.815891203703</v>
      </c>
      <c r="T3105" s="15">
        <f t="shared" si="196"/>
        <v>42238.815891203703</v>
      </c>
    </row>
    <row r="3106" spans="1:20" ht="60" hidden="1" x14ac:dyDescent="0.2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11" t="s">
        <v>8314</v>
      </c>
      <c r="P3106" t="s">
        <v>8315</v>
      </c>
      <c r="Q3106">
        <f t="shared" si="193"/>
        <v>2</v>
      </c>
      <c r="R3106">
        <f t="shared" si="194"/>
        <v>10.25</v>
      </c>
      <c r="S3106" s="15">
        <f t="shared" si="195"/>
        <v>41883.916678240741</v>
      </c>
      <c r="T3106" s="15">
        <f t="shared" si="196"/>
        <v>41906.916678240741</v>
      </c>
    </row>
    <row r="3107" spans="1:20" ht="45" hidden="1" x14ac:dyDescent="0.2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11" t="s">
        <v>8314</v>
      </c>
      <c r="P3107" t="s">
        <v>8315</v>
      </c>
      <c r="Q3107">
        <f t="shared" si="193"/>
        <v>2</v>
      </c>
      <c r="R3107">
        <f t="shared" si="194"/>
        <v>59</v>
      </c>
      <c r="S3107" s="15">
        <f t="shared" si="195"/>
        <v>42767.031678240746</v>
      </c>
      <c r="T3107" s="15">
        <f t="shared" si="196"/>
        <v>42797.208333333328</v>
      </c>
    </row>
    <row r="3108" spans="1:20" ht="60" x14ac:dyDescent="0.2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11" t="s">
        <v>8317</v>
      </c>
      <c r="P3108" t="s">
        <v>8337</v>
      </c>
      <c r="Q3108">
        <f t="shared" si="193"/>
        <v>1</v>
      </c>
      <c r="R3108">
        <f t="shared" si="194"/>
        <v>38.33</v>
      </c>
      <c r="S3108" s="15">
        <f t="shared" si="195"/>
        <v>42693.016180555554</v>
      </c>
      <c r="T3108" s="15">
        <f t="shared" si="196"/>
        <v>42753.016180555554</v>
      </c>
    </row>
    <row r="3109" spans="1:20" ht="60" x14ac:dyDescent="0.2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11" t="s">
        <v>8317</v>
      </c>
      <c r="P3109" t="s">
        <v>8337</v>
      </c>
      <c r="Q3109">
        <f t="shared" si="193"/>
        <v>1</v>
      </c>
      <c r="R3109">
        <f t="shared" si="194"/>
        <v>15.33</v>
      </c>
      <c r="S3109" s="15">
        <f t="shared" si="195"/>
        <v>41968.172106481477</v>
      </c>
      <c r="T3109" s="15">
        <f t="shared" si="196"/>
        <v>41998.333333333328</v>
      </c>
    </row>
    <row r="3110" spans="1:20" ht="45" x14ac:dyDescent="0.2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11" t="s">
        <v>8317</v>
      </c>
      <c r="P3110" t="s">
        <v>8337</v>
      </c>
      <c r="Q3110">
        <f t="shared" si="193"/>
        <v>1</v>
      </c>
      <c r="R3110">
        <f t="shared" si="194"/>
        <v>35.9</v>
      </c>
      <c r="S3110" s="15">
        <f t="shared" si="195"/>
        <v>41933.586157407408</v>
      </c>
      <c r="T3110" s="15">
        <f t="shared" si="196"/>
        <v>41975.627824074079</v>
      </c>
    </row>
    <row r="3111" spans="1:20" ht="60" hidden="1" x14ac:dyDescent="0.2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11" t="s">
        <v>8317</v>
      </c>
      <c r="P3111" t="s">
        <v>8346</v>
      </c>
      <c r="Q3111">
        <f t="shared" si="193"/>
        <v>1</v>
      </c>
      <c r="R3111">
        <f t="shared" si="194"/>
        <v>91.43</v>
      </c>
      <c r="S3111" s="15">
        <f t="shared" si="195"/>
        <v>41841.762743055559</v>
      </c>
      <c r="T3111" s="15">
        <f t="shared" si="196"/>
        <v>41901.762743055559</v>
      </c>
    </row>
    <row r="3112" spans="1:20" ht="60" hidden="1" x14ac:dyDescent="0.2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11" t="s">
        <v>8317</v>
      </c>
      <c r="P3112" t="s">
        <v>8346</v>
      </c>
      <c r="Q3112">
        <f t="shared" si="193"/>
        <v>1</v>
      </c>
      <c r="R3112">
        <f t="shared" si="194"/>
        <v>46.5</v>
      </c>
      <c r="S3112" s="15">
        <f t="shared" si="195"/>
        <v>41887.383356481485</v>
      </c>
      <c r="T3112" s="15">
        <f t="shared" si="196"/>
        <v>41917.383356481485</v>
      </c>
    </row>
    <row r="3113" spans="1:20" ht="45" hidden="1" x14ac:dyDescent="0.2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11" t="s">
        <v>8317</v>
      </c>
      <c r="P3113" t="s">
        <v>8346</v>
      </c>
      <c r="Q3113">
        <f t="shared" si="193"/>
        <v>1</v>
      </c>
      <c r="R3113">
        <f t="shared" si="194"/>
        <v>120</v>
      </c>
      <c r="S3113" s="15">
        <f t="shared" si="195"/>
        <v>42195.643865740742</v>
      </c>
      <c r="T3113" s="15">
        <f t="shared" si="196"/>
        <v>42236.837499999994</v>
      </c>
    </row>
    <row r="3114" spans="1:20" ht="45" hidden="1" x14ac:dyDescent="0.2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11" t="s">
        <v>8317</v>
      </c>
      <c r="P3114" t="s">
        <v>8346</v>
      </c>
      <c r="Q3114">
        <f t="shared" si="193"/>
        <v>1</v>
      </c>
      <c r="R3114">
        <f t="shared" si="194"/>
        <v>125</v>
      </c>
      <c r="S3114" s="15">
        <f t="shared" si="195"/>
        <v>42106.666018518517</v>
      </c>
      <c r="T3114" s="15">
        <f t="shared" si="196"/>
        <v>42155.395138888889</v>
      </c>
    </row>
    <row r="3115" spans="1:20" ht="60" hidden="1" x14ac:dyDescent="0.2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11" t="s">
        <v>8317</v>
      </c>
      <c r="P3115" t="s">
        <v>8344</v>
      </c>
      <c r="Q3115">
        <f t="shared" si="193"/>
        <v>1</v>
      </c>
      <c r="R3115">
        <f t="shared" si="194"/>
        <v>35.83</v>
      </c>
      <c r="S3115" s="15">
        <f t="shared" si="195"/>
        <v>41863.260381944441</v>
      </c>
      <c r="T3115" s="15">
        <f t="shared" si="196"/>
        <v>41893.260381944441</v>
      </c>
    </row>
    <row r="3116" spans="1:20" ht="45" hidden="1" x14ac:dyDescent="0.2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11" t="s">
        <v>8317</v>
      </c>
      <c r="P3116" t="s">
        <v>8344</v>
      </c>
      <c r="Q3116">
        <f t="shared" si="193"/>
        <v>1</v>
      </c>
      <c r="R3116">
        <f t="shared" si="194"/>
        <v>11.77</v>
      </c>
      <c r="S3116" s="15">
        <f t="shared" si="195"/>
        <v>41400.92627314815</v>
      </c>
      <c r="T3116" s="15">
        <f t="shared" si="196"/>
        <v>41430.92627314815</v>
      </c>
    </row>
    <row r="3117" spans="1:20" ht="60" hidden="1" x14ac:dyDescent="0.2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11" t="s">
        <v>8317</v>
      </c>
      <c r="P3117" t="s">
        <v>8344</v>
      </c>
      <c r="Q3117">
        <f t="shared" si="193"/>
        <v>1</v>
      </c>
      <c r="R3117">
        <f t="shared" si="194"/>
        <v>16.63</v>
      </c>
      <c r="S3117" s="15">
        <f t="shared" si="195"/>
        <v>42400.711967592593</v>
      </c>
      <c r="T3117" s="15">
        <f t="shared" si="196"/>
        <v>42430.711967592593</v>
      </c>
    </row>
    <row r="3118" spans="1:20" ht="60" hidden="1" x14ac:dyDescent="0.2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11" t="s">
        <v>8317</v>
      </c>
      <c r="P3118" t="s">
        <v>8344</v>
      </c>
      <c r="Q3118">
        <f t="shared" si="193"/>
        <v>1</v>
      </c>
      <c r="R3118">
        <f t="shared" si="194"/>
        <v>56.57</v>
      </c>
      <c r="S3118" s="15">
        <f t="shared" si="195"/>
        <v>41654.946759259255</v>
      </c>
      <c r="T3118" s="15">
        <f t="shared" si="196"/>
        <v>41684.946759259255</v>
      </c>
    </row>
    <row r="3119" spans="1:20" ht="45" hidden="1" x14ac:dyDescent="0.2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11" t="s">
        <v>8317</v>
      </c>
      <c r="P3119" t="s">
        <v>8344</v>
      </c>
      <c r="Q3119">
        <f t="shared" si="193"/>
        <v>1</v>
      </c>
      <c r="R3119">
        <f t="shared" si="194"/>
        <v>16.399999999999999</v>
      </c>
      <c r="S3119" s="15">
        <f t="shared" si="195"/>
        <v>41938.717256944445</v>
      </c>
      <c r="T3119" s="15">
        <f t="shared" si="196"/>
        <v>41969.551388888889</v>
      </c>
    </row>
    <row r="3120" spans="1:20" ht="60" hidden="1" x14ac:dyDescent="0.2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11" t="s">
        <v>8317</v>
      </c>
      <c r="P3120" t="s">
        <v>8344</v>
      </c>
      <c r="Q3120">
        <f t="shared" si="193"/>
        <v>1</v>
      </c>
      <c r="R3120">
        <f t="shared" si="194"/>
        <v>20.329999999999998</v>
      </c>
      <c r="S3120" s="15">
        <f t="shared" si="195"/>
        <v>41547.694456018515</v>
      </c>
      <c r="T3120" s="15">
        <f t="shared" si="196"/>
        <v>41569.165972222225</v>
      </c>
    </row>
    <row r="3121" spans="1:20" ht="45" hidden="1" x14ac:dyDescent="0.2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11" t="s">
        <v>8317</v>
      </c>
      <c r="P3121" t="s">
        <v>8344</v>
      </c>
      <c r="Q3121">
        <f t="shared" si="193"/>
        <v>1</v>
      </c>
      <c r="R3121">
        <f t="shared" si="194"/>
        <v>15.2</v>
      </c>
      <c r="S3121" s="15">
        <f t="shared" si="195"/>
        <v>41129.942870370374</v>
      </c>
      <c r="T3121" s="15">
        <f t="shared" si="196"/>
        <v>41159.942870370374</v>
      </c>
    </row>
    <row r="3122" spans="1:20" ht="60" hidden="1" x14ac:dyDescent="0.2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11" t="s">
        <v>8317</v>
      </c>
      <c r="P3122" t="s">
        <v>8344</v>
      </c>
      <c r="Q3122">
        <f t="shared" si="193"/>
        <v>1</v>
      </c>
      <c r="R3122">
        <f t="shared" si="194"/>
        <v>25.5</v>
      </c>
      <c r="S3122" s="15">
        <f t="shared" si="195"/>
        <v>41605.167696759258</v>
      </c>
      <c r="T3122" s="15">
        <f t="shared" si="196"/>
        <v>41655.166666666664</v>
      </c>
    </row>
    <row r="3123" spans="1:20" hidden="1" x14ac:dyDescent="0.2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11" t="s">
        <v>8317</v>
      </c>
      <c r="P3123" t="s">
        <v>8344</v>
      </c>
      <c r="Q3123">
        <f t="shared" si="193"/>
        <v>1</v>
      </c>
      <c r="R3123">
        <f t="shared" si="194"/>
        <v>10</v>
      </c>
      <c r="S3123" s="15">
        <f t="shared" si="195"/>
        <v>41945.037789351853</v>
      </c>
      <c r="T3123" s="15">
        <f t="shared" si="196"/>
        <v>41998.208333333328</v>
      </c>
    </row>
    <row r="3124" spans="1:20" ht="60" hidden="1" x14ac:dyDescent="0.2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11" t="s">
        <v>8317</v>
      </c>
      <c r="P3124" t="s">
        <v>8344</v>
      </c>
      <c r="Q3124">
        <f t="shared" si="193"/>
        <v>1</v>
      </c>
      <c r="R3124">
        <f t="shared" si="194"/>
        <v>57.5</v>
      </c>
      <c r="S3124" s="15">
        <f t="shared" si="195"/>
        <v>40956.553530092591</v>
      </c>
      <c r="T3124" s="15">
        <f t="shared" si="196"/>
        <v>40986.511863425927</v>
      </c>
    </row>
    <row r="3125" spans="1:20" ht="60" hidden="1" x14ac:dyDescent="0.2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11" t="s">
        <v>8317</v>
      </c>
      <c r="P3125" t="s">
        <v>8344</v>
      </c>
      <c r="Q3125">
        <f t="shared" si="193"/>
        <v>1</v>
      </c>
      <c r="R3125">
        <f t="shared" si="194"/>
        <v>67</v>
      </c>
      <c r="S3125" s="15">
        <f t="shared" si="195"/>
        <v>40949.98364583333</v>
      </c>
      <c r="T3125" s="15">
        <f t="shared" si="196"/>
        <v>41009.941979166666</v>
      </c>
    </row>
    <row r="3126" spans="1:20" ht="60" hidden="1" x14ac:dyDescent="0.2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11" t="s">
        <v>8317</v>
      </c>
      <c r="P3126" t="s">
        <v>8344</v>
      </c>
      <c r="Q3126">
        <f t="shared" si="193"/>
        <v>1</v>
      </c>
      <c r="R3126">
        <f t="shared" si="194"/>
        <v>133.33000000000001</v>
      </c>
      <c r="S3126" s="15">
        <f t="shared" si="195"/>
        <v>40995.024317129632</v>
      </c>
      <c r="T3126" s="15">
        <f t="shared" si="196"/>
        <v>41054.593055555553</v>
      </c>
    </row>
    <row r="3127" spans="1:20" ht="60" hidden="1" x14ac:dyDescent="0.2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11" t="s">
        <v>8317</v>
      </c>
      <c r="P3127" t="s">
        <v>8344</v>
      </c>
      <c r="Q3127">
        <f t="shared" si="193"/>
        <v>1</v>
      </c>
      <c r="R3127">
        <f t="shared" si="194"/>
        <v>68.33</v>
      </c>
      <c r="S3127" s="15">
        <f t="shared" si="195"/>
        <v>42738.615289351852</v>
      </c>
      <c r="T3127" s="15">
        <f t="shared" si="196"/>
        <v>42768.615289351852</v>
      </c>
    </row>
    <row r="3128" spans="1:20" ht="45" hidden="1" x14ac:dyDescent="0.2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11" t="s">
        <v>8307</v>
      </c>
      <c r="P3128" t="s">
        <v>8354</v>
      </c>
      <c r="Q3128">
        <f t="shared" si="193"/>
        <v>1</v>
      </c>
      <c r="R3128">
        <f t="shared" si="194"/>
        <v>25</v>
      </c>
      <c r="S3128" s="15">
        <f t="shared" si="195"/>
        <v>42276.046689814815</v>
      </c>
      <c r="T3128" s="15">
        <f t="shared" si="196"/>
        <v>42306.046689814815</v>
      </c>
    </row>
    <row r="3129" spans="1:20" ht="60" hidden="1" x14ac:dyDescent="0.2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11" t="s">
        <v>8307</v>
      </c>
      <c r="P3129" t="s">
        <v>8354</v>
      </c>
      <c r="Q3129">
        <f t="shared" si="193"/>
        <v>1</v>
      </c>
      <c r="R3129">
        <f t="shared" si="194"/>
        <v>3</v>
      </c>
      <c r="S3129" s="15">
        <f t="shared" si="195"/>
        <v>42525.656944444447</v>
      </c>
      <c r="T3129" s="15">
        <f t="shared" si="196"/>
        <v>42555.656944444447</v>
      </c>
    </row>
    <row r="3130" spans="1:20" ht="60" hidden="1" x14ac:dyDescent="0.2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11" t="s">
        <v>8307</v>
      </c>
      <c r="P3130" t="s">
        <v>8354</v>
      </c>
      <c r="Q3130">
        <f t="shared" si="193"/>
        <v>1</v>
      </c>
      <c r="R3130">
        <f t="shared" si="194"/>
        <v>8.75</v>
      </c>
      <c r="S3130" s="15">
        <f t="shared" si="195"/>
        <v>42753.678761574076</v>
      </c>
      <c r="T3130" s="15">
        <f t="shared" si="196"/>
        <v>42766.208333333328</v>
      </c>
    </row>
    <row r="3131" spans="1:20" ht="60" hidden="1" x14ac:dyDescent="0.2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11" t="s">
        <v>8307</v>
      </c>
      <c r="P3131" t="s">
        <v>8354</v>
      </c>
      <c r="Q3131">
        <f t="shared" si="193"/>
        <v>1</v>
      </c>
      <c r="R3131">
        <f t="shared" si="194"/>
        <v>68.3</v>
      </c>
      <c r="S3131" s="15">
        <f t="shared" si="195"/>
        <v>42676.942164351851</v>
      </c>
      <c r="T3131" s="15">
        <f t="shared" si="196"/>
        <v>42706.983831018515</v>
      </c>
    </row>
    <row r="3132" spans="1:20" ht="75" hidden="1" x14ac:dyDescent="0.2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11" t="s">
        <v>8307</v>
      </c>
      <c r="P3132" t="s">
        <v>8354</v>
      </c>
      <c r="Q3132">
        <f t="shared" si="193"/>
        <v>1</v>
      </c>
      <c r="R3132">
        <f t="shared" si="194"/>
        <v>49</v>
      </c>
      <c r="S3132" s="15">
        <f t="shared" si="195"/>
        <v>42348.9215625</v>
      </c>
      <c r="T3132" s="15">
        <f t="shared" si="196"/>
        <v>42385.458333333328</v>
      </c>
    </row>
    <row r="3133" spans="1:20" ht="45" hidden="1" x14ac:dyDescent="0.2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11" t="s">
        <v>8307</v>
      </c>
      <c r="P3133" t="s">
        <v>8354</v>
      </c>
      <c r="Q3133">
        <f t="shared" si="193"/>
        <v>1</v>
      </c>
      <c r="R3133">
        <f t="shared" si="194"/>
        <v>20</v>
      </c>
      <c r="S3133" s="15">
        <f t="shared" si="195"/>
        <v>42340.847361111111</v>
      </c>
      <c r="T3133" s="15">
        <f t="shared" si="196"/>
        <v>42370.847361111111</v>
      </c>
    </row>
    <row r="3134" spans="1:20" ht="60" hidden="1" x14ac:dyDescent="0.2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11" t="s">
        <v>8307</v>
      </c>
      <c r="P3134" t="s">
        <v>8354</v>
      </c>
      <c r="Q3134">
        <f t="shared" si="193"/>
        <v>1</v>
      </c>
      <c r="R3134">
        <f t="shared" si="194"/>
        <v>20</v>
      </c>
      <c r="S3134" s="15">
        <f t="shared" si="195"/>
        <v>42632.443368055552</v>
      </c>
      <c r="T3134" s="15">
        <f t="shared" si="196"/>
        <v>42662.443368055552</v>
      </c>
    </row>
    <row r="3135" spans="1:20" ht="45" hidden="1" x14ac:dyDescent="0.2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11" t="s">
        <v>8307</v>
      </c>
      <c r="P3135" t="s">
        <v>8354</v>
      </c>
      <c r="Q3135">
        <f t="shared" si="193"/>
        <v>1</v>
      </c>
      <c r="R3135">
        <f t="shared" si="194"/>
        <v>35</v>
      </c>
      <c r="S3135" s="15">
        <f t="shared" si="195"/>
        <v>41968.852118055554</v>
      </c>
      <c r="T3135" s="15">
        <f t="shared" si="196"/>
        <v>41998.852118055554</v>
      </c>
    </row>
    <row r="3136" spans="1:20" ht="45" hidden="1" x14ac:dyDescent="0.2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11" t="s">
        <v>8307</v>
      </c>
      <c r="P3136" t="s">
        <v>8354</v>
      </c>
      <c r="Q3136">
        <f t="shared" si="193"/>
        <v>1</v>
      </c>
      <c r="R3136">
        <f t="shared" si="194"/>
        <v>5</v>
      </c>
      <c r="S3136" s="15">
        <f t="shared" si="195"/>
        <v>42049.716620370367</v>
      </c>
      <c r="T3136" s="15">
        <f t="shared" si="196"/>
        <v>42079.674953703703</v>
      </c>
    </row>
    <row r="3137" spans="1:20" ht="45" hidden="1" x14ac:dyDescent="0.2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11" t="s">
        <v>8307</v>
      </c>
      <c r="P3137" t="s">
        <v>8354</v>
      </c>
      <c r="Q3137">
        <f t="shared" si="193"/>
        <v>1</v>
      </c>
      <c r="R3137">
        <f t="shared" si="194"/>
        <v>14</v>
      </c>
      <c r="S3137" s="15">
        <f t="shared" si="195"/>
        <v>42020.854247685187</v>
      </c>
      <c r="T3137" s="15">
        <f t="shared" si="196"/>
        <v>42050.854247685187</v>
      </c>
    </row>
    <row r="3138" spans="1:20" ht="60" x14ac:dyDescent="0.2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11" t="s">
        <v>8307</v>
      </c>
      <c r="P3138" t="s">
        <v>8354</v>
      </c>
      <c r="Q3138">
        <f t="shared" ref="Q3138:Q3201" si="197">ROUND(E3138/D3138*100,0)</f>
        <v>1</v>
      </c>
      <c r="R3138">
        <f t="shared" ref="R3138:R3201" si="198">IFERROR(ROUND(E3138/L3138,2),0)</f>
        <v>23.33</v>
      </c>
      <c r="S3138" s="15">
        <f t="shared" si="195"/>
        <v>41969.858090277776</v>
      </c>
      <c r="T3138" s="15">
        <f t="shared" si="196"/>
        <v>41999.858090277776</v>
      </c>
    </row>
    <row r="3139" spans="1:20" ht="60" x14ac:dyDescent="0.2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11" t="s">
        <v>8307</v>
      </c>
      <c r="P3139" t="s">
        <v>8354</v>
      </c>
      <c r="Q3139">
        <f t="shared" si="197"/>
        <v>1</v>
      </c>
      <c r="R3139">
        <f t="shared" si="198"/>
        <v>292.2</v>
      </c>
      <c r="S3139" s="15">
        <f t="shared" ref="S3139:S3202" si="199">(((J3139/60)/60)/24)+DATE(1970,1,1)</f>
        <v>42140.921064814815</v>
      </c>
      <c r="T3139" s="15">
        <f t="shared" ref="T3139:T3202" si="200">(((I3139/60)/60)/24)+DATE(1970,1,1)</f>
        <v>42170.921064814815</v>
      </c>
    </row>
    <row r="3140" spans="1:20" ht="60" x14ac:dyDescent="0.2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11" t="s">
        <v>8307</v>
      </c>
      <c r="P3140" t="s">
        <v>8354</v>
      </c>
      <c r="Q3140">
        <f t="shared" si="197"/>
        <v>1</v>
      </c>
      <c r="R3140">
        <f t="shared" si="198"/>
        <v>5</v>
      </c>
      <c r="S3140" s="15">
        <f t="shared" si="199"/>
        <v>42307.034074074079</v>
      </c>
      <c r="T3140" s="15">
        <f t="shared" si="200"/>
        <v>42337.075740740736</v>
      </c>
    </row>
    <row r="3141" spans="1:20" ht="45" x14ac:dyDescent="0.2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11" t="s">
        <v>8307</v>
      </c>
      <c r="P3141" t="s">
        <v>8354</v>
      </c>
      <c r="Q3141">
        <f t="shared" si="197"/>
        <v>1</v>
      </c>
      <c r="R3141">
        <f t="shared" si="198"/>
        <v>300</v>
      </c>
      <c r="S3141" s="15">
        <f t="shared" si="199"/>
        <v>41831.716874999998</v>
      </c>
      <c r="T3141" s="15">
        <f t="shared" si="200"/>
        <v>41876.716874999998</v>
      </c>
    </row>
    <row r="3142" spans="1:20" ht="60" x14ac:dyDescent="0.2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11" t="s">
        <v>8307</v>
      </c>
      <c r="P3142" t="s">
        <v>8354</v>
      </c>
      <c r="Q3142">
        <f t="shared" si="197"/>
        <v>1</v>
      </c>
      <c r="R3142">
        <f t="shared" si="198"/>
        <v>87</v>
      </c>
      <c r="S3142" s="15">
        <f t="shared" si="199"/>
        <v>42528.987696759257</v>
      </c>
      <c r="T3142" s="15">
        <f t="shared" si="200"/>
        <v>42558.987696759257</v>
      </c>
    </row>
    <row r="3143" spans="1:20" ht="45" x14ac:dyDescent="0.2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11" t="s">
        <v>8307</v>
      </c>
      <c r="P3143" t="s">
        <v>8354</v>
      </c>
      <c r="Q3143">
        <f t="shared" si="197"/>
        <v>1</v>
      </c>
      <c r="R3143">
        <f t="shared" si="198"/>
        <v>76.67</v>
      </c>
      <c r="S3143" s="15">
        <f t="shared" si="199"/>
        <v>42489.772326388891</v>
      </c>
      <c r="T3143" s="15">
        <f t="shared" si="200"/>
        <v>42518.772326388891</v>
      </c>
    </row>
    <row r="3144" spans="1:20" ht="45" hidden="1" x14ac:dyDescent="0.2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11" t="s">
        <v>8307</v>
      </c>
      <c r="P3144" t="s">
        <v>8313</v>
      </c>
      <c r="Q3144">
        <f t="shared" si="197"/>
        <v>1</v>
      </c>
      <c r="R3144">
        <f t="shared" si="198"/>
        <v>10.56</v>
      </c>
      <c r="S3144" s="15">
        <f t="shared" si="199"/>
        <v>42636.645358796297</v>
      </c>
      <c r="T3144" s="15">
        <f t="shared" si="200"/>
        <v>42666.645358796297</v>
      </c>
    </row>
    <row r="3145" spans="1:20" ht="60" hidden="1" x14ac:dyDescent="0.2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11" t="s">
        <v>8307</v>
      </c>
      <c r="P3145" t="s">
        <v>8313</v>
      </c>
      <c r="Q3145">
        <f t="shared" si="197"/>
        <v>1</v>
      </c>
      <c r="R3145">
        <f t="shared" si="198"/>
        <v>61.29</v>
      </c>
      <c r="S3145" s="15">
        <f t="shared" si="199"/>
        <v>42012.768298611118</v>
      </c>
      <c r="T3145" s="15">
        <f t="shared" si="200"/>
        <v>42042.768298611118</v>
      </c>
    </row>
    <row r="3146" spans="1:20" ht="60" hidden="1" x14ac:dyDescent="0.2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11" t="s">
        <v>8307</v>
      </c>
      <c r="P3146" t="s">
        <v>8313</v>
      </c>
      <c r="Q3146">
        <f t="shared" si="197"/>
        <v>1</v>
      </c>
      <c r="R3146">
        <f t="shared" si="198"/>
        <v>99.33</v>
      </c>
      <c r="S3146" s="15">
        <f t="shared" si="199"/>
        <v>42634.900046296301</v>
      </c>
      <c r="T3146" s="15">
        <f t="shared" si="200"/>
        <v>42674.900046296301</v>
      </c>
    </row>
    <row r="3147" spans="1:20" ht="45" hidden="1" x14ac:dyDescent="0.2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11" t="s">
        <v>8307</v>
      </c>
      <c r="P3147" t="s">
        <v>8313</v>
      </c>
      <c r="Q3147">
        <f t="shared" si="197"/>
        <v>1</v>
      </c>
      <c r="R3147">
        <f t="shared" si="198"/>
        <v>26</v>
      </c>
      <c r="S3147" s="15">
        <f t="shared" si="199"/>
        <v>42158.028310185182</v>
      </c>
      <c r="T3147" s="15">
        <f t="shared" si="200"/>
        <v>42186.028310185182</v>
      </c>
    </row>
    <row r="3148" spans="1:20" ht="60" hidden="1" x14ac:dyDescent="0.2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11" t="s">
        <v>8307</v>
      </c>
      <c r="P3148" t="s">
        <v>8313</v>
      </c>
      <c r="Q3148">
        <f t="shared" si="197"/>
        <v>1</v>
      </c>
      <c r="R3148">
        <f t="shared" si="198"/>
        <v>90.86</v>
      </c>
      <c r="S3148" s="15">
        <f t="shared" si="199"/>
        <v>41913.521064814813</v>
      </c>
      <c r="T3148" s="15">
        <f t="shared" si="200"/>
        <v>41943.521064814813</v>
      </c>
    </row>
    <row r="3149" spans="1:20" ht="45" hidden="1" x14ac:dyDescent="0.2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11" t="s">
        <v>8307</v>
      </c>
      <c r="P3149" t="s">
        <v>8313</v>
      </c>
      <c r="Q3149">
        <f t="shared" si="197"/>
        <v>1</v>
      </c>
      <c r="R3149">
        <f t="shared" si="198"/>
        <v>120.25</v>
      </c>
      <c r="S3149" s="15">
        <f t="shared" si="199"/>
        <v>42726.192916666667</v>
      </c>
      <c r="T3149" s="15">
        <f t="shared" si="200"/>
        <v>42786.192916666667</v>
      </c>
    </row>
    <row r="3150" spans="1:20" ht="30" hidden="1" x14ac:dyDescent="0.2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11" t="s">
        <v>8307</v>
      </c>
      <c r="P3150" t="s">
        <v>8313</v>
      </c>
      <c r="Q3150">
        <f t="shared" si="197"/>
        <v>1</v>
      </c>
      <c r="R3150">
        <f t="shared" si="198"/>
        <v>195.4</v>
      </c>
      <c r="S3150" s="15">
        <f t="shared" si="199"/>
        <v>42726.491643518515</v>
      </c>
      <c r="T3150" s="15">
        <f t="shared" si="200"/>
        <v>42756.491643518515</v>
      </c>
    </row>
    <row r="3151" spans="1:20" ht="60" hidden="1" x14ac:dyDescent="0.2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11" t="s">
        <v>8307</v>
      </c>
      <c r="P3151" t="s">
        <v>8313</v>
      </c>
      <c r="Q3151">
        <f t="shared" si="197"/>
        <v>1</v>
      </c>
      <c r="R3151">
        <f t="shared" si="198"/>
        <v>199</v>
      </c>
      <c r="S3151" s="15">
        <f t="shared" si="199"/>
        <v>42496.529305555552</v>
      </c>
      <c r="T3151" s="15">
        <f t="shared" si="200"/>
        <v>42526.529305555552</v>
      </c>
    </row>
    <row r="3152" spans="1:20" ht="60" hidden="1" x14ac:dyDescent="0.2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11" t="s">
        <v>8307</v>
      </c>
      <c r="P3152" t="s">
        <v>8313</v>
      </c>
      <c r="Q3152">
        <f t="shared" si="197"/>
        <v>1</v>
      </c>
      <c r="R3152">
        <f t="shared" si="198"/>
        <v>22.5</v>
      </c>
      <c r="S3152" s="15">
        <f t="shared" si="199"/>
        <v>42752.845451388886</v>
      </c>
      <c r="T3152" s="15">
        <f t="shared" si="200"/>
        <v>42784.249305555553</v>
      </c>
    </row>
    <row r="3153" spans="1:20" ht="60" hidden="1" x14ac:dyDescent="0.2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11" t="s">
        <v>8307</v>
      </c>
      <c r="P3153" t="s">
        <v>8313</v>
      </c>
      <c r="Q3153">
        <f t="shared" si="197"/>
        <v>1</v>
      </c>
      <c r="R3153">
        <f t="shared" si="198"/>
        <v>19.399999999999999</v>
      </c>
      <c r="S3153" s="15">
        <f t="shared" si="199"/>
        <v>42409.040231481486</v>
      </c>
      <c r="T3153" s="15">
        <f t="shared" si="200"/>
        <v>42423.040231481486</v>
      </c>
    </row>
    <row r="3154" spans="1:20" ht="60" hidden="1" x14ac:dyDescent="0.2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11" t="s">
        <v>8320</v>
      </c>
      <c r="P3154" t="s">
        <v>8342</v>
      </c>
      <c r="Q3154">
        <f t="shared" si="197"/>
        <v>1</v>
      </c>
      <c r="R3154">
        <f t="shared" si="198"/>
        <v>16</v>
      </c>
      <c r="S3154" s="15">
        <f t="shared" si="199"/>
        <v>42100.735937499994</v>
      </c>
      <c r="T3154" s="15">
        <f t="shared" si="200"/>
        <v>42134.959027777775</v>
      </c>
    </row>
    <row r="3155" spans="1:20" ht="60" hidden="1" x14ac:dyDescent="0.2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11" t="s">
        <v>8320</v>
      </c>
      <c r="P3155" t="s">
        <v>8342</v>
      </c>
      <c r="Q3155">
        <f t="shared" si="197"/>
        <v>1</v>
      </c>
      <c r="R3155">
        <f t="shared" si="198"/>
        <v>7</v>
      </c>
      <c r="S3155" s="15">
        <f t="shared" si="199"/>
        <v>41456.981215277774</v>
      </c>
      <c r="T3155" s="15">
        <f t="shared" si="200"/>
        <v>41486.981215277774</v>
      </c>
    </row>
    <row r="3156" spans="1:20" ht="45" hidden="1" x14ac:dyDescent="0.2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11" t="s">
        <v>8311</v>
      </c>
      <c r="P3156" t="s">
        <v>8343</v>
      </c>
      <c r="Q3156">
        <f t="shared" si="197"/>
        <v>1</v>
      </c>
      <c r="R3156">
        <f t="shared" si="198"/>
        <v>32.5</v>
      </c>
      <c r="S3156" s="15">
        <f t="shared" si="199"/>
        <v>40567.825543981482</v>
      </c>
      <c r="T3156" s="15">
        <f t="shared" si="200"/>
        <v>40612.825543981482</v>
      </c>
    </row>
    <row r="3157" spans="1:20" ht="45" hidden="1" x14ac:dyDescent="0.2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11" t="s">
        <v>8311</v>
      </c>
      <c r="P3157" t="s">
        <v>8343</v>
      </c>
      <c r="Q3157">
        <f t="shared" si="197"/>
        <v>1</v>
      </c>
      <c r="R3157">
        <f t="shared" si="198"/>
        <v>9</v>
      </c>
      <c r="S3157" s="15">
        <f t="shared" si="199"/>
        <v>41184.167129629634</v>
      </c>
      <c r="T3157" s="15">
        <f t="shared" si="200"/>
        <v>41224.208796296298</v>
      </c>
    </row>
    <row r="3158" spans="1:20" ht="60" hidden="1" x14ac:dyDescent="0.2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11" t="s">
        <v>8311</v>
      </c>
      <c r="P3158" t="s">
        <v>8343</v>
      </c>
      <c r="Q3158">
        <f t="shared" si="197"/>
        <v>1</v>
      </c>
      <c r="R3158">
        <f t="shared" si="198"/>
        <v>32.5</v>
      </c>
      <c r="S3158" s="15">
        <f t="shared" si="199"/>
        <v>40505.232916666668</v>
      </c>
      <c r="T3158" s="15">
        <f t="shared" si="200"/>
        <v>40535.232916666668</v>
      </c>
    </row>
    <row r="3159" spans="1:20" ht="45" hidden="1" x14ac:dyDescent="0.2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11" t="s">
        <v>8311</v>
      </c>
      <c r="P3159" t="s">
        <v>8328</v>
      </c>
      <c r="Q3159">
        <f t="shared" si="197"/>
        <v>1</v>
      </c>
      <c r="R3159">
        <f t="shared" si="198"/>
        <v>30</v>
      </c>
      <c r="S3159" s="15">
        <f t="shared" si="199"/>
        <v>40877.25099537037</v>
      </c>
      <c r="T3159" s="15">
        <f t="shared" si="200"/>
        <v>40922.25099537037</v>
      </c>
    </row>
    <row r="3160" spans="1:20" ht="45" hidden="1" x14ac:dyDescent="0.2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11" t="s">
        <v>8311</v>
      </c>
      <c r="P3160" t="s">
        <v>8328</v>
      </c>
      <c r="Q3160">
        <f t="shared" si="197"/>
        <v>1</v>
      </c>
      <c r="R3160">
        <f t="shared" si="198"/>
        <v>10</v>
      </c>
      <c r="S3160" s="15">
        <f t="shared" si="199"/>
        <v>40981.802615740737</v>
      </c>
      <c r="T3160" s="15">
        <f t="shared" si="200"/>
        <v>41041.104861111111</v>
      </c>
    </row>
    <row r="3161" spans="1:20" ht="45" hidden="1" x14ac:dyDescent="0.2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11" t="s">
        <v>8311</v>
      </c>
      <c r="P3161" t="s">
        <v>8343</v>
      </c>
      <c r="Q3161">
        <f t="shared" si="197"/>
        <v>1</v>
      </c>
      <c r="R3161">
        <f t="shared" si="198"/>
        <v>15</v>
      </c>
      <c r="S3161" s="15">
        <f t="shared" si="199"/>
        <v>41194.109340277777</v>
      </c>
      <c r="T3161" s="15">
        <f t="shared" si="200"/>
        <v>41254.151006944441</v>
      </c>
    </row>
    <row r="3162" spans="1:20" ht="60" hidden="1" x14ac:dyDescent="0.2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11" t="s">
        <v>8311</v>
      </c>
      <c r="P3162" t="s">
        <v>8343</v>
      </c>
      <c r="Q3162">
        <f t="shared" si="197"/>
        <v>1</v>
      </c>
      <c r="R3162">
        <f t="shared" si="198"/>
        <v>30</v>
      </c>
      <c r="S3162" s="15">
        <f t="shared" si="199"/>
        <v>41802.94363425926</v>
      </c>
      <c r="T3162" s="15">
        <f t="shared" si="200"/>
        <v>41834.104166666664</v>
      </c>
    </row>
    <row r="3163" spans="1:20" hidden="1" x14ac:dyDescent="0.2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11" t="s">
        <v>8311</v>
      </c>
      <c r="P3163" t="s">
        <v>8343</v>
      </c>
      <c r="Q3163">
        <f t="shared" si="197"/>
        <v>1</v>
      </c>
      <c r="R3163">
        <f t="shared" si="198"/>
        <v>100</v>
      </c>
      <c r="S3163" s="15">
        <f t="shared" si="199"/>
        <v>41227.641724537039</v>
      </c>
      <c r="T3163" s="15">
        <f t="shared" si="200"/>
        <v>41262.641724537039</v>
      </c>
    </row>
    <row r="3164" spans="1:20" ht="60" hidden="1" x14ac:dyDescent="0.2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11" t="s">
        <v>8311</v>
      </c>
      <c r="P3164" t="s">
        <v>8343</v>
      </c>
      <c r="Q3164">
        <f t="shared" si="197"/>
        <v>1</v>
      </c>
      <c r="R3164">
        <f t="shared" si="198"/>
        <v>25</v>
      </c>
      <c r="S3164" s="15">
        <f t="shared" si="199"/>
        <v>42368.333668981482</v>
      </c>
      <c r="T3164" s="15">
        <f t="shared" si="200"/>
        <v>42398.333668981482</v>
      </c>
    </row>
    <row r="3165" spans="1:20" ht="45" hidden="1" x14ac:dyDescent="0.2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11" t="s">
        <v>8311</v>
      </c>
      <c r="P3165" t="s">
        <v>8343</v>
      </c>
      <c r="Q3165">
        <f t="shared" si="197"/>
        <v>1</v>
      </c>
      <c r="R3165">
        <f t="shared" si="198"/>
        <v>20</v>
      </c>
      <c r="S3165" s="15">
        <f t="shared" si="199"/>
        <v>41551.798113425924</v>
      </c>
      <c r="T3165" s="15">
        <f t="shared" si="200"/>
        <v>41581.839780092596</v>
      </c>
    </row>
    <row r="3166" spans="1:20" ht="60" hidden="1" x14ac:dyDescent="0.2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11" t="s">
        <v>8311</v>
      </c>
      <c r="P3166" t="s">
        <v>8343</v>
      </c>
      <c r="Q3166">
        <f t="shared" si="197"/>
        <v>1</v>
      </c>
      <c r="R3166">
        <f t="shared" si="198"/>
        <v>20</v>
      </c>
      <c r="S3166" s="15">
        <f t="shared" si="199"/>
        <v>41416.763171296298</v>
      </c>
      <c r="T3166" s="15">
        <f t="shared" si="200"/>
        <v>41455.831944444442</v>
      </c>
    </row>
    <row r="3167" spans="1:20" ht="45" hidden="1" x14ac:dyDescent="0.2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11" t="s">
        <v>8307</v>
      </c>
      <c r="P3167" t="s">
        <v>8313</v>
      </c>
      <c r="Q3167">
        <f t="shared" si="197"/>
        <v>1</v>
      </c>
      <c r="R3167">
        <f t="shared" si="198"/>
        <v>39</v>
      </c>
      <c r="S3167" s="15">
        <f t="shared" si="199"/>
        <v>42361.043703703705</v>
      </c>
      <c r="T3167" s="15">
        <f t="shared" si="200"/>
        <v>42421.043703703705</v>
      </c>
    </row>
    <row r="3168" spans="1:20" ht="45" hidden="1" x14ac:dyDescent="0.2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11" t="s">
        <v>8307</v>
      </c>
      <c r="P3168" t="s">
        <v>8313</v>
      </c>
      <c r="Q3168">
        <f t="shared" si="197"/>
        <v>1</v>
      </c>
      <c r="R3168">
        <f t="shared" si="198"/>
        <v>25.2</v>
      </c>
      <c r="S3168" s="15">
        <f t="shared" si="199"/>
        <v>41999.164340277777</v>
      </c>
      <c r="T3168" s="15">
        <f t="shared" si="200"/>
        <v>42029.164340277777</v>
      </c>
    </row>
    <row r="3169" spans="1:20" ht="30" hidden="1" x14ac:dyDescent="0.2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11" t="s">
        <v>8307</v>
      </c>
      <c r="P3169" t="s">
        <v>8313</v>
      </c>
      <c r="Q3169">
        <f t="shared" si="197"/>
        <v>1</v>
      </c>
      <c r="R3169">
        <f t="shared" si="198"/>
        <v>41.89</v>
      </c>
      <c r="S3169" s="15">
        <f t="shared" si="199"/>
        <v>42625.635636574079</v>
      </c>
      <c r="T3169" s="15">
        <f t="shared" si="200"/>
        <v>42660.635636574079</v>
      </c>
    </row>
    <row r="3170" spans="1:20" ht="60" hidden="1" x14ac:dyDescent="0.2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11" t="s">
        <v>8307</v>
      </c>
      <c r="P3170" t="s">
        <v>8313</v>
      </c>
      <c r="Q3170">
        <f t="shared" si="197"/>
        <v>1</v>
      </c>
      <c r="R3170">
        <f t="shared" si="198"/>
        <v>30.31</v>
      </c>
      <c r="S3170" s="15">
        <f t="shared" si="199"/>
        <v>42208.628692129627</v>
      </c>
      <c r="T3170" s="15">
        <f t="shared" si="200"/>
        <v>42248.628692129627</v>
      </c>
    </row>
    <row r="3171" spans="1:20" ht="60" hidden="1" x14ac:dyDescent="0.2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11" t="s">
        <v>8307</v>
      </c>
      <c r="P3171" t="s">
        <v>8313</v>
      </c>
      <c r="Q3171">
        <f t="shared" si="197"/>
        <v>1</v>
      </c>
      <c r="R3171">
        <f t="shared" si="198"/>
        <v>49.67</v>
      </c>
      <c r="S3171" s="15">
        <f t="shared" si="199"/>
        <v>42637.016736111109</v>
      </c>
      <c r="T3171" s="15">
        <f t="shared" si="200"/>
        <v>42669.165972222225</v>
      </c>
    </row>
    <row r="3172" spans="1:20" ht="60" hidden="1" x14ac:dyDescent="0.2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11" t="s">
        <v>8307</v>
      </c>
      <c r="P3172" t="s">
        <v>8313</v>
      </c>
      <c r="Q3172">
        <f t="shared" si="197"/>
        <v>1</v>
      </c>
      <c r="R3172">
        <f t="shared" si="198"/>
        <v>26.5</v>
      </c>
      <c r="S3172" s="15">
        <f t="shared" si="199"/>
        <v>41836.847615740742</v>
      </c>
      <c r="T3172" s="15">
        <f t="shared" si="200"/>
        <v>41866.847615740742</v>
      </c>
    </row>
    <row r="3173" spans="1:20" ht="45" hidden="1" x14ac:dyDescent="0.2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11" t="s">
        <v>8307</v>
      </c>
      <c r="P3173" t="s">
        <v>8313</v>
      </c>
      <c r="Q3173">
        <f t="shared" si="197"/>
        <v>1</v>
      </c>
      <c r="R3173">
        <f t="shared" si="198"/>
        <v>93.33</v>
      </c>
      <c r="S3173" s="15">
        <f t="shared" si="199"/>
        <v>42424.749490740738</v>
      </c>
      <c r="T3173" s="15">
        <f t="shared" si="200"/>
        <v>42454.707824074074</v>
      </c>
    </row>
    <row r="3174" spans="1:20" ht="90" hidden="1" x14ac:dyDescent="0.2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11" t="s">
        <v>8307</v>
      </c>
      <c r="P3174" t="s">
        <v>8313</v>
      </c>
      <c r="Q3174">
        <f t="shared" si="197"/>
        <v>1</v>
      </c>
      <c r="R3174">
        <f t="shared" si="198"/>
        <v>35.33</v>
      </c>
      <c r="S3174" s="15">
        <f t="shared" si="199"/>
        <v>42061.11583333333</v>
      </c>
      <c r="T3174" s="15">
        <f t="shared" si="200"/>
        <v>42091.074166666673</v>
      </c>
    </row>
    <row r="3175" spans="1:20" ht="30" hidden="1" x14ac:dyDescent="0.2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11" t="s">
        <v>8307</v>
      </c>
      <c r="P3175" t="s">
        <v>8313</v>
      </c>
      <c r="Q3175">
        <f t="shared" si="197"/>
        <v>1</v>
      </c>
      <c r="R3175">
        <f t="shared" si="198"/>
        <v>8.1300000000000008</v>
      </c>
      <c r="S3175" s="15">
        <f t="shared" si="199"/>
        <v>41941.10297453704</v>
      </c>
      <c r="T3175" s="15">
        <f t="shared" si="200"/>
        <v>41971.144641203704</v>
      </c>
    </row>
    <row r="3176" spans="1:20" ht="60" x14ac:dyDescent="0.2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11" t="s">
        <v>8338</v>
      </c>
      <c r="P3176" t="s">
        <v>8339</v>
      </c>
      <c r="Q3176">
        <f t="shared" si="197"/>
        <v>1</v>
      </c>
      <c r="R3176">
        <f t="shared" si="198"/>
        <v>53</v>
      </c>
      <c r="S3176" s="15">
        <f t="shared" si="199"/>
        <v>42598.053113425922</v>
      </c>
      <c r="T3176" s="15">
        <f t="shared" si="200"/>
        <v>42638.053113425922</v>
      </c>
    </row>
    <row r="3177" spans="1:20" ht="60" x14ac:dyDescent="0.2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11" t="s">
        <v>8338</v>
      </c>
      <c r="P3177" t="s">
        <v>8339</v>
      </c>
      <c r="Q3177">
        <f t="shared" si="197"/>
        <v>1</v>
      </c>
      <c r="R3177">
        <f t="shared" si="198"/>
        <v>15</v>
      </c>
      <c r="S3177" s="15">
        <f t="shared" si="199"/>
        <v>42775.172824074078</v>
      </c>
      <c r="T3177" s="15">
        <f t="shared" si="200"/>
        <v>42800.172824074078</v>
      </c>
    </row>
    <row r="3178" spans="1:20" ht="60" x14ac:dyDescent="0.2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11" t="s">
        <v>8338</v>
      </c>
      <c r="P3178" t="s">
        <v>8339</v>
      </c>
      <c r="Q3178">
        <f t="shared" si="197"/>
        <v>1</v>
      </c>
      <c r="R3178">
        <f t="shared" si="198"/>
        <v>50</v>
      </c>
      <c r="S3178" s="15">
        <f t="shared" si="199"/>
        <v>42079.913113425922</v>
      </c>
      <c r="T3178" s="15">
        <f t="shared" si="200"/>
        <v>42109.913113425922</v>
      </c>
    </row>
    <row r="3179" spans="1:20" ht="45" hidden="1" x14ac:dyDescent="0.2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11" t="s">
        <v>8309</v>
      </c>
      <c r="P3179" t="s">
        <v>8345</v>
      </c>
      <c r="Q3179">
        <f t="shared" si="197"/>
        <v>1</v>
      </c>
      <c r="R3179">
        <f t="shared" si="198"/>
        <v>35</v>
      </c>
      <c r="S3179" s="15">
        <f t="shared" si="199"/>
        <v>41163.011828703704</v>
      </c>
      <c r="T3179" s="15">
        <f t="shared" si="200"/>
        <v>41183.011828703704</v>
      </c>
    </row>
    <row r="3180" spans="1:20" ht="45" hidden="1" x14ac:dyDescent="0.2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11" t="s">
        <v>8309</v>
      </c>
      <c r="P3180" t="s">
        <v>8345</v>
      </c>
      <c r="Q3180">
        <f t="shared" si="197"/>
        <v>1</v>
      </c>
      <c r="R3180">
        <f t="shared" si="198"/>
        <v>10</v>
      </c>
      <c r="S3180" s="15">
        <f t="shared" si="199"/>
        <v>40802.964594907404</v>
      </c>
      <c r="T3180" s="15">
        <f t="shared" si="200"/>
        <v>40832.964594907404</v>
      </c>
    </row>
    <row r="3181" spans="1:20" ht="45" hidden="1" x14ac:dyDescent="0.2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11" t="s">
        <v>8309</v>
      </c>
      <c r="P3181" t="s">
        <v>8345</v>
      </c>
      <c r="Q3181">
        <f t="shared" si="197"/>
        <v>1</v>
      </c>
      <c r="R3181">
        <f t="shared" si="198"/>
        <v>18.670000000000002</v>
      </c>
      <c r="S3181" s="15">
        <f t="shared" si="199"/>
        <v>41101.906111111115</v>
      </c>
      <c r="T3181" s="15">
        <f t="shared" si="200"/>
        <v>41131.906111111115</v>
      </c>
    </row>
    <row r="3182" spans="1:20" ht="60" hidden="1" x14ac:dyDescent="0.2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11" t="s">
        <v>8309</v>
      </c>
      <c r="P3182" t="s">
        <v>8345</v>
      </c>
      <c r="Q3182">
        <f t="shared" si="197"/>
        <v>1</v>
      </c>
      <c r="R3182">
        <f t="shared" si="198"/>
        <v>410</v>
      </c>
      <c r="S3182" s="15">
        <f t="shared" si="199"/>
        <v>41793.659525462965</v>
      </c>
      <c r="T3182" s="15">
        <f t="shared" si="200"/>
        <v>41853.659525462965</v>
      </c>
    </row>
    <row r="3183" spans="1:20" ht="60" hidden="1" x14ac:dyDescent="0.2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11" t="s">
        <v>8309</v>
      </c>
      <c r="P3183" t="s">
        <v>8345</v>
      </c>
      <c r="Q3183">
        <f t="shared" si="197"/>
        <v>1</v>
      </c>
      <c r="R3183">
        <f t="shared" si="198"/>
        <v>3</v>
      </c>
      <c r="S3183" s="15">
        <f t="shared" si="199"/>
        <v>41250.025902777779</v>
      </c>
      <c r="T3183" s="15">
        <f t="shared" si="200"/>
        <v>41280.025902777779</v>
      </c>
    </row>
    <row r="3184" spans="1:20" ht="60" hidden="1" x14ac:dyDescent="0.2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11" t="s">
        <v>8309</v>
      </c>
      <c r="P3184" t="s">
        <v>8345</v>
      </c>
      <c r="Q3184">
        <f t="shared" si="197"/>
        <v>1</v>
      </c>
      <c r="R3184">
        <f t="shared" si="198"/>
        <v>25</v>
      </c>
      <c r="S3184" s="15">
        <f t="shared" si="199"/>
        <v>42107.836435185185</v>
      </c>
      <c r="T3184" s="15">
        <f t="shared" si="200"/>
        <v>42137.836435185185</v>
      </c>
    </row>
    <row r="3185" spans="1:20" ht="60" hidden="1" x14ac:dyDescent="0.2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11" t="s">
        <v>8309</v>
      </c>
      <c r="P3185" t="s">
        <v>8345</v>
      </c>
      <c r="Q3185">
        <f t="shared" si="197"/>
        <v>1</v>
      </c>
      <c r="R3185">
        <f t="shared" si="198"/>
        <v>23.18</v>
      </c>
      <c r="S3185" s="15">
        <f t="shared" si="199"/>
        <v>41220.933124999996</v>
      </c>
      <c r="T3185" s="15">
        <f t="shared" si="200"/>
        <v>41250.933124999996</v>
      </c>
    </row>
    <row r="3186" spans="1:20" ht="60" hidden="1" x14ac:dyDescent="0.2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11" t="s">
        <v>8309</v>
      </c>
      <c r="P3186" t="s">
        <v>8345</v>
      </c>
      <c r="Q3186">
        <f t="shared" si="197"/>
        <v>1</v>
      </c>
      <c r="R3186">
        <f t="shared" si="198"/>
        <v>5</v>
      </c>
      <c r="S3186" s="15">
        <f t="shared" si="199"/>
        <v>41835.977083333331</v>
      </c>
      <c r="T3186" s="15">
        <f t="shared" si="200"/>
        <v>41865.977083333331</v>
      </c>
    </row>
    <row r="3187" spans="1:20" ht="45" hidden="1" x14ac:dyDescent="0.2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11" t="s">
        <v>8309</v>
      </c>
      <c r="P3187" t="s">
        <v>8341</v>
      </c>
      <c r="Q3187">
        <f t="shared" si="197"/>
        <v>1</v>
      </c>
      <c r="R3187">
        <f t="shared" si="198"/>
        <v>5</v>
      </c>
      <c r="S3187" s="15">
        <f t="shared" si="199"/>
        <v>42535.327476851846</v>
      </c>
      <c r="T3187" s="15">
        <f t="shared" si="200"/>
        <v>42565.327476851846</v>
      </c>
    </row>
    <row r="3188" spans="1:20" ht="60" hidden="1" x14ac:dyDescent="0.2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11" t="s">
        <v>8309</v>
      </c>
      <c r="P3188" t="s">
        <v>8341</v>
      </c>
      <c r="Q3188">
        <f t="shared" si="197"/>
        <v>1</v>
      </c>
      <c r="R3188">
        <f t="shared" si="198"/>
        <v>20</v>
      </c>
      <c r="S3188" s="15">
        <f t="shared" si="199"/>
        <v>41821.407187500001</v>
      </c>
      <c r="T3188" s="15">
        <f t="shared" si="200"/>
        <v>41851.407187500001</v>
      </c>
    </row>
    <row r="3189" spans="1:20" ht="30" hidden="1" x14ac:dyDescent="0.2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11" t="s">
        <v>8325</v>
      </c>
      <c r="P3189" t="s">
        <v>8353</v>
      </c>
      <c r="Q3189">
        <f t="shared" si="197"/>
        <v>1</v>
      </c>
      <c r="R3189">
        <f t="shared" si="198"/>
        <v>50</v>
      </c>
      <c r="S3189" s="15">
        <f t="shared" si="199"/>
        <v>42143.714178240742</v>
      </c>
      <c r="T3189" s="15">
        <f t="shared" si="200"/>
        <v>42173.714178240742</v>
      </c>
    </row>
    <row r="3190" spans="1:20" ht="60" hidden="1" x14ac:dyDescent="0.2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11" t="s">
        <v>8325</v>
      </c>
      <c r="P3190" t="s">
        <v>8353</v>
      </c>
      <c r="Q3190">
        <f t="shared" si="197"/>
        <v>1</v>
      </c>
      <c r="R3190">
        <f t="shared" si="198"/>
        <v>23.5</v>
      </c>
      <c r="S3190" s="15">
        <f t="shared" si="199"/>
        <v>41835.763981481483</v>
      </c>
      <c r="T3190" s="15">
        <f t="shared" si="200"/>
        <v>41865.763981481483</v>
      </c>
    </row>
    <row r="3191" spans="1:20" ht="60" x14ac:dyDescent="0.2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11" t="s">
        <v>8311</v>
      </c>
      <c r="P3191" t="s">
        <v>8349</v>
      </c>
      <c r="Q3191">
        <f t="shared" si="197"/>
        <v>1</v>
      </c>
      <c r="R3191">
        <f t="shared" si="198"/>
        <v>25</v>
      </c>
      <c r="S3191" s="15">
        <f t="shared" si="199"/>
        <v>40985.459803240738</v>
      </c>
      <c r="T3191" s="15">
        <f t="shared" si="200"/>
        <v>41015.666666666664</v>
      </c>
    </row>
    <row r="3192" spans="1:20" ht="60" x14ac:dyDescent="0.2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11" t="s">
        <v>8311</v>
      </c>
      <c r="P3192" t="s">
        <v>8349</v>
      </c>
      <c r="Q3192">
        <f t="shared" si="197"/>
        <v>1</v>
      </c>
      <c r="R3192">
        <f t="shared" si="198"/>
        <v>40</v>
      </c>
      <c r="S3192" s="15">
        <f t="shared" si="199"/>
        <v>41506.848032407412</v>
      </c>
      <c r="T3192" s="15">
        <f t="shared" si="200"/>
        <v>41553.848032407412</v>
      </c>
    </row>
    <row r="3193" spans="1:20" ht="60" x14ac:dyDescent="0.2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11" t="s">
        <v>8311</v>
      </c>
      <c r="P3193" t="s">
        <v>8349</v>
      </c>
      <c r="Q3193">
        <f t="shared" si="197"/>
        <v>1</v>
      </c>
      <c r="R3193">
        <f t="shared" si="198"/>
        <v>5</v>
      </c>
      <c r="S3193" s="15">
        <f t="shared" si="199"/>
        <v>40782.165532407409</v>
      </c>
      <c r="T3193" s="15">
        <f t="shared" si="200"/>
        <v>40797.554166666669</v>
      </c>
    </row>
    <row r="3194" spans="1:20" ht="45" x14ac:dyDescent="0.2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11" t="s">
        <v>8307</v>
      </c>
      <c r="P3194" t="s">
        <v>8313</v>
      </c>
      <c r="Q3194">
        <f t="shared" si="197"/>
        <v>1</v>
      </c>
      <c r="R3194">
        <f t="shared" si="198"/>
        <v>28</v>
      </c>
      <c r="S3194" s="15">
        <f t="shared" si="199"/>
        <v>42082.702800925923</v>
      </c>
      <c r="T3194" s="15">
        <f t="shared" si="200"/>
        <v>42112.702800925923</v>
      </c>
    </row>
    <row r="3195" spans="1:20" ht="60" x14ac:dyDescent="0.2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11" t="s">
        <v>8307</v>
      </c>
      <c r="P3195" t="s">
        <v>8313</v>
      </c>
      <c r="Q3195">
        <f t="shared" si="197"/>
        <v>1</v>
      </c>
      <c r="R3195">
        <f t="shared" si="198"/>
        <v>184.36</v>
      </c>
      <c r="S3195" s="15">
        <f t="shared" si="199"/>
        <v>42604.669675925921</v>
      </c>
      <c r="T3195" s="15">
        <f t="shared" si="200"/>
        <v>42664.669675925921</v>
      </c>
    </row>
    <row r="3196" spans="1:20" ht="60" x14ac:dyDescent="0.2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11" t="s">
        <v>8307</v>
      </c>
      <c r="P3196" t="s">
        <v>8313</v>
      </c>
      <c r="Q3196">
        <f t="shared" si="197"/>
        <v>1</v>
      </c>
      <c r="R3196">
        <f t="shared" si="198"/>
        <v>167.67</v>
      </c>
      <c r="S3196" s="15">
        <f t="shared" si="199"/>
        <v>42705.690347222218</v>
      </c>
      <c r="T3196" s="15">
        <f t="shared" si="200"/>
        <v>42734.958333333328</v>
      </c>
    </row>
    <row r="3197" spans="1:20" ht="60" x14ac:dyDescent="0.2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11" t="s">
        <v>8307</v>
      </c>
      <c r="P3197" t="s">
        <v>8313</v>
      </c>
      <c r="Q3197">
        <f t="shared" si="197"/>
        <v>1</v>
      </c>
      <c r="R3197">
        <f t="shared" si="198"/>
        <v>859.86</v>
      </c>
      <c r="S3197" s="15">
        <f t="shared" si="199"/>
        <v>42697.74927083333</v>
      </c>
      <c r="T3197" s="15">
        <f t="shared" si="200"/>
        <v>42727.74927083333</v>
      </c>
    </row>
    <row r="3198" spans="1:20" ht="60" x14ac:dyDescent="0.2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11" t="s">
        <v>8307</v>
      </c>
      <c r="P3198" t="s">
        <v>8313</v>
      </c>
      <c r="Q3198">
        <f t="shared" si="197"/>
        <v>1</v>
      </c>
      <c r="R3198">
        <f t="shared" si="198"/>
        <v>102.73</v>
      </c>
      <c r="S3198" s="15">
        <f t="shared" si="199"/>
        <v>41974.791990740734</v>
      </c>
      <c r="T3198" s="15">
        <f t="shared" si="200"/>
        <v>42019.791990740734</v>
      </c>
    </row>
    <row r="3199" spans="1:20" ht="45" x14ac:dyDescent="0.2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11" t="s">
        <v>8307</v>
      </c>
      <c r="P3199" t="s">
        <v>8313</v>
      </c>
      <c r="Q3199">
        <f t="shared" si="197"/>
        <v>1</v>
      </c>
      <c r="R3199">
        <f t="shared" si="198"/>
        <v>45.33</v>
      </c>
      <c r="S3199" s="15">
        <f t="shared" si="199"/>
        <v>41935.221585648149</v>
      </c>
      <c r="T3199" s="15">
        <f t="shared" si="200"/>
        <v>41975.263252314813</v>
      </c>
    </row>
    <row r="3200" spans="1:20" ht="45" x14ac:dyDescent="0.2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11" t="s">
        <v>8307</v>
      </c>
      <c r="P3200" t="s">
        <v>8313</v>
      </c>
      <c r="Q3200">
        <f t="shared" si="197"/>
        <v>1</v>
      </c>
      <c r="R3200">
        <f t="shared" si="198"/>
        <v>100.5</v>
      </c>
      <c r="S3200" s="15">
        <f t="shared" si="199"/>
        <v>42569.50409722222</v>
      </c>
      <c r="T3200" s="15">
        <f t="shared" si="200"/>
        <v>42599.50409722222</v>
      </c>
    </row>
    <row r="3201" spans="1:20" ht="45" hidden="1" x14ac:dyDescent="0.2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11" t="s">
        <v>8320</v>
      </c>
      <c r="P3201" t="s">
        <v>8355</v>
      </c>
      <c r="Q3201">
        <f t="shared" si="197"/>
        <v>1</v>
      </c>
      <c r="R3201">
        <f t="shared" si="198"/>
        <v>7.5</v>
      </c>
      <c r="S3201" s="15">
        <f t="shared" si="199"/>
        <v>41838.536782407406</v>
      </c>
      <c r="T3201" s="15">
        <f t="shared" si="200"/>
        <v>41863.536782407406</v>
      </c>
    </row>
    <row r="3202" spans="1:20" ht="45" hidden="1" x14ac:dyDescent="0.2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11" t="s">
        <v>8320</v>
      </c>
      <c r="P3202" t="s">
        <v>8355</v>
      </c>
      <c r="Q3202">
        <f t="shared" ref="Q3202:Q3265" si="201">ROUND(E3202/D3202*100,0)</f>
        <v>1</v>
      </c>
      <c r="R3202">
        <f t="shared" ref="R3202:R3265" si="202">IFERROR(ROUND(E3202/L3202,2),0)</f>
        <v>27.5</v>
      </c>
      <c r="S3202" s="15">
        <f t="shared" si="199"/>
        <v>42232.15016203704</v>
      </c>
      <c r="T3202" s="15">
        <f t="shared" si="200"/>
        <v>42262.465972222228</v>
      </c>
    </row>
    <row r="3203" spans="1:20" ht="60" hidden="1" x14ac:dyDescent="0.2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11" t="s">
        <v>8320</v>
      </c>
      <c r="P3203" t="s">
        <v>8355</v>
      </c>
      <c r="Q3203">
        <f t="shared" si="201"/>
        <v>1</v>
      </c>
      <c r="R3203">
        <f t="shared" si="202"/>
        <v>38.5</v>
      </c>
      <c r="S3203" s="15">
        <f t="shared" ref="S3203:S3266" si="203">(((J3203/60)/60)/24)+DATE(1970,1,1)</f>
        <v>42391.35019675926</v>
      </c>
      <c r="T3203" s="15">
        <f t="shared" ref="T3203:T3266" si="204">(((I3203/60)/60)/24)+DATE(1970,1,1)</f>
        <v>42421.35019675926</v>
      </c>
    </row>
    <row r="3204" spans="1:20" ht="60" hidden="1" x14ac:dyDescent="0.2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11" t="s">
        <v>8320</v>
      </c>
      <c r="P3204" t="s">
        <v>8355</v>
      </c>
      <c r="Q3204">
        <f t="shared" si="201"/>
        <v>1</v>
      </c>
      <c r="R3204">
        <f t="shared" si="202"/>
        <v>673.33</v>
      </c>
      <c r="S3204" s="15">
        <f t="shared" si="203"/>
        <v>42198.765844907408</v>
      </c>
      <c r="T3204" s="15">
        <f t="shared" si="204"/>
        <v>42258.765844907408</v>
      </c>
    </row>
    <row r="3205" spans="1:20" ht="60" x14ac:dyDescent="0.2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11" t="s">
        <v>8320</v>
      </c>
      <c r="P3205" t="s">
        <v>8355</v>
      </c>
      <c r="Q3205">
        <f t="shared" si="201"/>
        <v>1</v>
      </c>
      <c r="R3205">
        <f t="shared" si="202"/>
        <v>15</v>
      </c>
      <c r="S3205" s="15">
        <f t="shared" si="203"/>
        <v>42463.866666666669</v>
      </c>
      <c r="T3205" s="15">
        <f t="shared" si="204"/>
        <v>42484.915972222225</v>
      </c>
    </row>
    <row r="3206" spans="1:20" ht="60" hidden="1" x14ac:dyDescent="0.2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11" t="s">
        <v>8320</v>
      </c>
      <c r="P3206" t="s">
        <v>8342</v>
      </c>
      <c r="Q3206">
        <f t="shared" si="201"/>
        <v>1</v>
      </c>
      <c r="R3206">
        <f t="shared" si="202"/>
        <v>25</v>
      </c>
      <c r="S3206" s="15">
        <f t="shared" si="203"/>
        <v>42548.192997685182</v>
      </c>
      <c r="T3206" s="15">
        <f t="shared" si="204"/>
        <v>42573.192997685182</v>
      </c>
    </row>
    <row r="3207" spans="1:20" ht="60" hidden="1" x14ac:dyDescent="0.2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11" t="s">
        <v>8320</v>
      </c>
      <c r="P3207" t="s">
        <v>8342</v>
      </c>
      <c r="Q3207">
        <f t="shared" si="201"/>
        <v>1</v>
      </c>
      <c r="R3207">
        <f t="shared" si="202"/>
        <v>15</v>
      </c>
      <c r="S3207" s="15">
        <f t="shared" si="203"/>
        <v>40682.884791666671</v>
      </c>
      <c r="T3207" s="15">
        <f t="shared" si="204"/>
        <v>40712.884791666671</v>
      </c>
    </row>
    <row r="3208" spans="1:20" ht="60" x14ac:dyDescent="0.2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11" t="s">
        <v>8320</v>
      </c>
      <c r="P3208" t="s">
        <v>8352</v>
      </c>
      <c r="Q3208">
        <f t="shared" si="201"/>
        <v>1</v>
      </c>
      <c r="R3208">
        <f t="shared" si="202"/>
        <v>67</v>
      </c>
      <c r="S3208" s="15">
        <f t="shared" si="203"/>
        <v>41555.041701388887</v>
      </c>
      <c r="T3208" s="15">
        <f t="shared" si="204"/>
        <v>41585.083368055559</v>
      </c>
    </row>
    <row r="3209" spans="1:20" ht="45" x14ac:dyDescent="0.2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11" t="s">
        <v>8320</v>
      </c>
      <c r="P3209" t="s">
        <v>8352</v>
      </c>
      <c r="Q3209">
        <f t="shared" si="201"/>
        <v>1</v>
      </c>
      <c r="R3209">
        <f t="shared" si="202"/>
        <v>42.5</v>
      </c>
      <c r="S3209" s="15">
        <f t="shared" si="203"/>
        <v>41652.742488425924</v>
      </c>
      <c r="T3209" s="15">
        <f t="shared" si="204"/>
        <v>41712.700821759259</v>
      </c>
    </row>
    <row r="3210" spans="1:20" ht="60" x14ac:dyDescent="0.2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11" t="s">
        <v>8320</v>
      </c>
      <c r="P3210" t="s">
        <v>8352</v>
      </c>
      <c r="Q3210">
        <f t="shared" si="201"/>
        <v>1</v>
      </c>
      <c r="R3210">
        <f t="shared" si="202"/>
        <v>20</v>
      </c>
      <c r="S3210" s="15">
        <f t="shared" si="203"/>
        <v>42144.769479166673</v>
      </c>
      <c r="T3210" s="15">
        <f t="shared" si="204"/>
        <v>42174.769479166673</v>
      </c>
    </row>
    <row r="3211" spans="1:20" ht="60" x14ac:dyDescent="0.2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11" t="s">
        <v>8320</v>
      </c>
      <c r="P3211" t="s">
        <v>8352</v>
      </c>
      <c r="Q3211">
        <f t="shared" si="201"/>
        <v>1</v>
      </c>
      <c r="R3211">
        <f t="shared" si="202"/>
        <v>27.5</v>
      </c>
      <c r="S3211" s="15">
        <f t="shared" si="203"/>
        <v>41054.847777777781</v>
      </c>
      <c r="T3211" s="15">
        <f t="shared" si="204"/>
        <v>41114.847777777781</v>
      </c>
    </row>
    <row r="3212" spans="1:20" ht="45" x14ac:dyDescent="0.2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11" t="s">
        <v>8320</v>
      </c>
      <c r="P3212" t="s">
        <v>8352</v>
      </c>
      <c r="Q3212">
        <f t="shared" si="201"/>
        <v>1</v>
      </c>
      <c r="R3212">
        <f t="shared" si="202"/>
        <v>14</v>
      </c>
      <c r="S3212" s="15">
        <f t="shared" si="203"/>
        <v>41481.996423611112</v>
      </c>
      <c r="T3212" s="15">
        <f t="shared" si="204"/>
        <v>41514.996423611112</v>
      </c>
    </row>
    <row r="3213" spans="1:20" ht="60" hidden="1" x14ac:dyDescent="0.2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11" t="s">
        <v>8322</v>
      </c>
      <c r="P3213" t="s">
        <v>8340</v>
      </c>
      <c r="Q3213">
        <f t="shared" si="201"/>
        <v>1</v>
      </c>
      <c r="R3213">
        <f t="shared" si="202"/>
        <v>5</v>
      </c>
      <c r="S3213" s="15">
        <f t="shared" si="203"/>
        <v>42325.448958333334</v>
      </c>
      <c r="T3213" s="15">
        <f t="shared" si="204"/>
        <v>42357.448958333334</v>
      </c>
    </row>
    <row r="3214" spans="1:20" ht="60" hidden="1" x14ac:dyDescent="0.2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11" t="s">
        <v>8311</v>
      </c>
      <c r="P3214" t="s">
        <v>8336</v>
      </c>
      <c r="Q3214">
        <f t="shared" si="201"/>
        <v>1</v>
      </c>
      <c r="R3214">
        <f t="shared" si="202"/>
        <v>25.5</v>
      </c>
      <c r="S3214" s="15">
        <f t="shared" si="203"/>
        <v>42187.281678240746</v>
      </c>
      <c r="T3214" s="15">
        <f t="shared" si="204"/>
        <v>42247.281678240746</v>
      </c>
    </row>
    <row r="3215" spans="1:20" ht="30" hidden="1" x14ac:dyDescent="0.2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11" t="s">
        <v>8311</v>
      </c>
      <c r="P3215" t="s">
        <v>8336</v>
      </c>
      <c r="Q3215">
        <f t="shared" si="201"/>
        <v>1</v>
      </c>
      <c r="R3215">
        <f t="shared" si="202"/>
        <v>34</v>
      </c>
      <c r="S3215" s="15">
        <f t="shared" si="203"/>
        <v>42341.59129629629</v>
      </c>
      <c r="T3215" s="15">
        <f t="shared" si="204"/>
        <v>42387.541666666672</v>
      </c>
    </row>
    <row r="3216" spans="1:20" ht="60" hidden="1" x14ac:dyDescent="0.2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11" t="s">
        <v>8311</v>
      </c>
      <c r="P3216" t="s">
        <v>8336</v>
      </c>
      <c r="Q3216">
        <f t="shared" si="201"/>
        <v>1</v>
      </c>
      <c r="R3216">
        <f t="shared" si="202"/>
        <v>11.67</v>
      </c>
      <c r="S3216" s="15">
        <f t="shared" si="203"/>
        <v>41869.534618055557</v>
      </c>
      <c r="T3216" s="15">
        <f t="shared" si="204"/>
        <v>41899.534618055557</v>
      </c>
    </row>
    <row r="3217" spans="1:20" ht="60" hidden="1" x14ac:dyDescent="0.2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11" t="s">
        <v>8311</v>
      </c>
      <c r="P3217" t="s">
        <v>8336</v>
      </c>
      <c r="Q3217">
        <f t="shared" si="201"/>
        <v>1</v>
      </c>
      <c r="R3217">
        <f t="shared" si="202"/>
        <v>8.75</v>
      </c>
      <c r="S3217" s="15">
        <f t="shared" si="203"/>
        <v>41912.932430555556</v>
      </c>
      <c r="T3217" s="15">
        <f t="shared" si="204"/>
        <v>41942.932430555556</v>
      </c>
    </row>
    <row r="3218" spans="1:20" ht="45" hidden="1" x14ac:dyDescent="0.2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11" t="s">
        <v>8311</v>
      </c>
      <c r="P3218" t="s">
        <v>8336</v>
      </c>
      <c r="Q3218">
        <f t="shared" si="201"/>
        <v>1</v>
      </c>
      <c r="R3218">
        <f t="shared" si="202"/>
        <v>22</v>
      </c>
      <c r="S3218" s="15">
        <f t="shared" si="203"/>
        <v>42286.861493055556</v>
      </c>
      <c r="T3218" s="15">
        <f t="shared" si="204"/>
        <v>42316.90315972222</v>
      </c>
    </row>
    <row r="3219" spans="1:20" ht="45" hidden="1" x14ac:dyDescent="0.2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11" t="s">
        <v>8322</v>
      </c>
      <c r="P3219" t="s">
        <v>8323</v>
      </c>
      <c r="Q3219">
        <f t="shared" si="201"/>
        <v>1</v>
      </c>
      <c r="R3219">
        <f t="shared" si="202"/>
        <v>19</v>
      </c>
      <c r="S3219" s="15">
        <f t="shared" si="203"/>
        <v>41913.94840277778</v>
      </c>
      <c r="T3219" s="15">
        <f t="shared" si="204"/>
        <v>41943.94840277778</v>
      </c>
    </row>
    <row r="3220" spans="1:20" ht="45" hidden="1" x14ac:dyDescent="0.2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11" t="s">
        <v>8322</v>
      </c>
      <c r="P3220" t="s">
        <v>8323</v>
      </c>
      <c r="Q3220">
        <f t="shared" si="201"/>
        <v>1</v>
      </c>
      <c r="R3220">
        <f t="shared" si="202"/>
        <v>10</v>
      </c>
      <c r="S3220" s="15">
        <f t="shared" si="203"/>
        <v>41956.250034722223</v>
      </c>
      <c r="T3220" s="15">
        <f t="shared" si="204"/>
        <v>42016.250034722223</v>
      </c>
    </row>
    <row r="3221" spans="1:20" ht="45" hidden="1" x14ac:dyDescent="0.2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11" t="s">
        <v>8322</v>
      </c>
      <c r="P3221" t="s">
        <v>8323</v>
      </c>
      <c r="Q3221">
        <f t="shared" si="201"/>
        <v>1</v>
      </c>
      <c r="R3221">
        <f t="shared" si="202"/>
        <v>20</v>
      </c>
      <c r="S3221" s="15">
        <f t="shared" si="203"/>
        <v>41940.89166666667</v>
      </c>
      <c r="T3221" s="15">
        <f t="shared" si="204"/>
        <v>41970.933333333334</v>
      </c>
    </row>
    <row r="3222" spans="1:20" ht="60" hidden="1" x14ac:dyDescent="0.2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11" t="s">
        <v>8309</v>
      </c>
      <c r="P3222" t="s">
        <v>8341</v>
      </c>
      <c r="Q3222">
        <f t="shared" si="201"/>
        <v>1</v>
      </c>
      <c r="R3222">
        <f t="shared" si="202"/>
        <v>62.5</v>
      </c>
      <c r="S3222" s="15">
        <f t="shared" si="203"/>
        <v>42742.246493055558</v>
      </c>
      <c r="T3222" s="15">
        <f t="shared" si="204"/>
        <v>42795.166666666672</v>
      </c>
    </row>
    <row r="3223" spans="1:20" ht="60" hidden="1" x14ac:dyDescent="0.2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11" t="s">
        <v>8309</v>
      </c>
      <c r="P3223" t="s">
        <v>8341</v>
      </c>
      <c r="Q3223">
        <f t="shared" si="201"/>
        <v>1</v>
      </c>
      <c r="R3223">
        <f t="shared" si="202"/>
        <v>16.309999999999999</v>
      </c>
      <c r="S3223" s="15">
        <f t="shared" si="203"/>
        <v>42155.129652777774</v>
      </c>
      <c r="T3223" s="15">
        <f t="shared" si="204"/>
        <v>42185.129652777774</v>
      </c>
    </row>
    <row r="3224" spans="1:20" ht="45" hidden="1" x14ac:dyDescent="0.2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11" t="s">
        <v>8309</v>
      </c>
      <c r="P3224" t="s">
        <v>8341</v>
      </c>
      <c r="Q3224">
        <f t="shared" si="201"/>
        <v>1</v>
      </c>
      <c r="R3224">
        <f t="shared" si="202"/>
        <v>17</v>
      </c>
      <c r="S3224" s="15">
        <f t="shared" si="203"/>
        <v>42528.899398148147</v>
      </c>
      <c r="T3224" s="15">
        <f t="shared" si="204"/>
        <v>42588.899398148147</v>
      </c>
    </row>
    <row r="3225" spans="1:20" ht="60" hidden="1" x14ac:dyDescent="0.2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11" t="s">
        <v>8307</v>
      </c>
      <c r="P3225" t="s">
        <v>8347</v>
      </c>
      <c r="Q3225">
        <f t="shared" si="201"/>
        <v>1</v>
      </c>
      <c r="R3225">
        <f t="shared" si="202"/>
        <v>4</v>
      </c>
      <c r="S3225" s="15">
        <f t="shared" si="203"/>
        <v>42037.789895833332</v>
      </c>
      <c r="T3225" s="15">
        <f t="shared" si="204"/>
        <v>42067.789895833332</v>
      </c>
    </row>
    <row r="3226" spans="1:20" ht="30" hidden="1" x14ac:dyDescent="0.2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11" t="s">
        <v>8307</v>
      </c>
      <c r="P3226" t="s">
        <v>8347</v>
      </c>
      <c r="Q3226">
        <f t="shared" si="201"/>
        <v>1</v>
      </c>
      <c r="R3226">
        <f t="shared" si="202"/>
        <v>24.5</v>
      </c>
      <c r="S3226" s="15">
        <f t="shared" si="203"/>
        <v>41890.511319444442</v>
      </c>
      <c r="T3226" s="15">
        <f t="shared" si="204"/>
        <v>41920.511319444442</v>
      </c>
    </row>
    <row r="3227" spans="1:20" ht="30" hidden="1" x14ac:dyDescent="0.2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11" t="s">
        <v>8307</v>
      </c>
      <c r="P3227" t="s">
        <v>8347</v>
      </c>
      <c r="Q3227">
        <f t="shared" si="201"/>
        <v>1</v>
      </c>
      <c r="R3227">
        <f t="shared" si="202"/>
        <v>17</v>
      </c>
      <c r="S3227" s="15">
        <f t="shared" si="203"/>
        <v>42656.717303240745</v>
      </c>
      <c r="T3227" s="15">
        <f t="shared" si="204"/>
        <v>42681.758969907409</v>
      </c>
    </row>
    <row r="3228" spans="1:20" ht="45" hidden="1" x14ac:dyDescent="0.2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11" t="s">
        <v>8307</v>
      </c>
      <c r="P3228" t="s">
        <v>8347</v>
      </c>
      <c r="Q3228">
        <f t="shared" si="201"/>
        <v>1</v>
      </c>
      <c r="R3228">
        <f t="shared" si="202"/>
        <v>28.89</v>
      </c>
      <c r="S3228" s="15">
        <f t="shared" si="203"/>
        <v>41828.789942129632</v>
      </c>
      <c r="T3228" s="15">
        <f t="shared" si="204"/>
        <v>41863.789942129632</v>
      </c>
    </row>
    <row r="3229" spans="1:20" ht="45" hidden="1" x14ac:dyDescent="0.2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11" t="s">
        <v>8322</v>
      </c>
      <c r="P3229" t="s">
        <v>8351</v>
      </c>
      <c r="Q3229">
        <f t="shared" si="201"/>
        <v>1</v>
      </c>
      <c r="R3229">
        <f t="shared" si="202"/>
        <v>50</v>
      </c>
      <c r="S3229" s="15">
        <f t="shared" si="203"/>
        <v>42685.680648148147</v>
      </c>
      <c r="T3229" s="15">
        <f t="shared" si="204"/>
        <v>42715.680648148147</v>
      </c>
    </row>
    <row r="3230" spans="1:20" ht="45" hidden="1" x14ac:dyDescent="0.2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11" t="s">
        <v>8322</v>
      </c>
      <c r="P3230" t="s">
        <v>8351</v>
      </c>
      <c r="Q3230">
        <f t="shared" si="201"/>
        <v>1</v>
      </c>
      <c r="R3230">
        <f t="shared" si="202"/>
        <v>33.71</v>
      </c>
      <c r="S3230" s="15">
        <f t="shared" si="203"/>
        <v>41926.482731481483</v>
      </c>
      <c r="T3230" s="15">
        <f t="shared" si="204"/>
        <v>41956.524398148147</v>
      </c>
    </row>
    <row r="3231" spans="1:20" ht="45" hidden="1" x14ac:dyDescent="0.2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11" t="s">
        <v>8309</v>
      </c>
      <c r="P3231" t="s">
        <v>8345</v>
      </c>
      <c r="Q3231">
        <f t="shared" si="201"/>
        <v>1</v>
      </c>
      <c r="R3231">
        <f t="shared" si="202"/>
        <v>28.4</v>
      </c>
      <c r="S3231" s="15">
        <f t="shared" si="203"/>
        <v>42716.7424537037</v>
      </c>
      <c r="T3231" s="15">
        <f t="shared" si="204"/>
        <v>42746.7424537037</v>
      </c>
    </row>
    <row r="3232" spans="1:20" ht="45" hidden="1" x14ac:dyDescent="0.2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11" t="s">
        <v>8309</v>
      </c>
      <c r="P3232" t="s">
        <v>8345</v>
      </c>
      <c r="Q3232">
        <f t="shared" si="201"/>
        <v>1</v>
      </c>
      <c r="R3232">
        <f t="shared" si="202"/>
        <v>31.56</v>
      </c>
      <c r="S3232" s="15">
        <f t="shared" si="203"/>
        <v>42191.023530092592</v>
      </c>
      <c r="T3232" s="15">
        <f t="shared" si="204"/>
        <v>42221.023530092592</v>
      </c>
    </row>
    <row r="3233" spans="1:20" hidden="1" x14ac:dyDescent="0.2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11" t="s">
        <v>8309</v>
      </c>
      <c r="P3233" t="s">
        <v>8345</v>
      </c>
      <c r="Q3233">
        <f t="shared" si="201"/>
        <v>1</v>
      </c>
      <c r="R3233">
        <f t="shared" si="202"/>
        <v>49.38</v>
      </c>
      <c r="S3233" s="15">
        <f t="shared" si="203"/>
        <v>41927.295694444445</v>
      </c>
      <c r="T3233" s="15">
        <f t="shared" si="204"/>
        <v>41959.337361111116</v>
      </c>
    </row>
    <row r="3234" spans="1:20" hidden="1" x14ac:dyDescent="0.2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11" t="s">
        <v>8309</v>
      </c>
      <c r="P3234" t="s">
        <v>8345</v>
      </c>
      <c r="Q3234">
        <f t="shared" si="201"/>
        <v>1</v>
      </c>
      <c r="R3234">
        <f t="shared" si="202"/>
        <v>101.25</v>
      </c>
      <c r="S3234" s="15">
        <f t="shared" si="203"/>
        <v>42534.284710648149</v>
      </c>
      <c r="T3234" s="15">
        <f t="shared" si="204"/>
        <v>42564.284710648149</v>
      </c>
    </row>
    <row r="3235" spans="1:20" ht="30" hidden="1" x14ac:dyDescent="0.2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11" t="s">
        <v>8309</v>
      </c>
      <c r="P3235" t="s">
        <v>8345</v>
      </c>
      <c r="Q3235">
        <f t="shared" si="201"/>
        <v>1</v>
      </c>
      <c r="R3235">
        <f t="shared" si="202"/>
        <v>1</v>
      </c>
      <c r="S3235" s="15">
        <f t="shared" si="203"/>
        <v>41647.632256944446</v>
      </c>
      <c r="T3235" s="15">
        <f t="shared" si="204"/>
        <v>41667.632256944446</v>
      </c>
    </row>
    <row r="3236" spans="1:20" ht="75" hidden="1" x14ac:dyDescent="0.2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11" t="s">
        <v>8309</v>
      </c>
      <c r="P3236" t="s">
        <v>8345</v>
      </c>
      <c r="Q3236">
        <f t="shared" si="201"/>
        <v>1</v>
      </c>
      <c r="R3236">
        <f t="shared" si="202"/>
        <v>13</v>
      </c>
      <c r="S3236" s="15">
        <f t="shared" si="203"/>
        <v>40710.731180555551</v>
      </c>
      <c r="T3236" s="15">
        <f t="shared" si="204"/>
        <v>40740.731180555551</v>
      </c>
    </row>
    <row r="3237" spans="1:20" ht="45" hidden="1" x14ac:dyDescent="0.2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11" t="s">
        <v>8309</v>
      </c>
      <c r="P3237" t="s">
        <v>8345</v>
      </c>
      <c r="Q3237">
        <f t="shared" si="201"/>
        <v>1</v>
      </c>
      <c r="R3237">
        <f t="shared" si="202"/>
        <v>5.31</v>
      </c>
      <c r="S3237" s="15">
        <f t="shared" si="203"/>
        <v>41018.711863425924</v>
      </c>
      <c r="T3237" s="15">
        <f t="shared" si="204"/>
        <v>41048.711863425924</v>
      </c>
    </row>
    <row r="3238" spans="1:20" ht="60" hidden="1" x14ac:dyDescent="0.2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11" t="s">
        <v>8325</v>
      </c>
      <c r="P3238" t="s">
        <v>8326</v>
      </c>
      <c r="Q3238">
        <f t="shared" si="201"/>
        <v>1</v>
      </c>
      <c r="R3238">
        <f t="shared" si="202"/>
        <v>108</v>
      </c>
      <c r="S3238" s="15">
        <f t="shared" si="203"/>
        <v>42804.034120370372</v>
      </c>
      <c r="T3238" s="15">
        <f t="shared" si="204"/>
        <v>42855.708333333328</v>
      </c>
    </row>
    <row r="3239" spans="1:20" ht="30" x14ac:dyDescent="0.2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11" t="s">
        <v>8307</v>
      </c>
      <c r="P3239" t="s">
        <v>8354</v>
      </c>
      <c r="Q3239">
        <f t="shared" si="201"/>
        <v>1</v>
      </c>
      <c r="R3239">
        <f t="shared" si="202"/>
        <v>15.43</v>
      </c>
      <c r="S3239" s="15">
        <f t="shared" si="203"/>
        <v>42094.101145833338</v>
      </c>
      <c r="T3239" s="15">
        <f t="shared" si="204"/>
        <v>42124.101145833338</v>
      </c>
    </row>
    <row r="3240" spans="1:20" ht="45" x14ac:dyDescent="0.2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11" t="s">
        <v>8307</v>
      </c>
      <c r="P3240" t="s">
        <v>8354</v>
      </c>
      <c r="Q3240">
        <f t="shared" si="201"/>
        <v>1</v>
      </c>
      <c r="R3240">
        <f t="shared" si="202"/>
        <v>27.5</v>
      </c>
      <c r="S3240" s="15">
        <f t="shared" si="203"/>
        <v>42096.918240740735</v>
      </c>
      <c r="T3240" s="15">
        <f t="shared" si="204"/>
        <v>42126.918240740735</v>
      </c>
    </row>
    <row r="3241" spans="1:20" ht="60" x14ac:dyDescent="0.2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11" t="s">
        <v>8307</v>
      </c>
      <c r="P3241" t="s">
        <v>8354</v>
      </c>
      <c r="Q3241">
        <f t="shared" si="201"/>
        <v>1</v>
      </c>
      <c r="R3241">
        <f t="shared" si="202"/>
        <v>47.86</v>
      </c>
      <c r="S3241" s="15">
        <f t="shared" si="203"/>
        <v>42425.970092592594</v>
      </c>
      <c r="T3241" s="15">
        <f t="shared" si="204"/>
        <v>42485.928425925929</v>
      </c>
    </row>
    <row r="3242" spans="1:20" ht="60" x14ac:dyDescent="0.2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11" t="s">
        <v>8307</v>
      </c>
      <c r="P3242" t="s">
        <v>8354</v>
      </c>
      <c r="Q3242">
        <f t="shared" si="201"/>
        <v>1</v>
      </c>
      <c r="R3242">
        <f t="shared" si="202"/>
        <v>1</v>
      </c>
      <c r="S3242" s="15">
        <f t="shared" si="203"/>
        <v>41927.067627314813</v>
      </c>
      <c r="T3242" s="15">
        <f t="shared" si="204"/>
        <v>41957.109293981484</v>
      </c>
    </row>
    <row r="3243" spans="1:20" ht="60" x14ac:dyDescent="0.2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11" t="s">
        <v>8307</v>
      </c>
      <c r="P3243" t="s">
        <v>8354</v>
      </c>
      <c r="Q3243">
        <f t="shared" si="201"/>
        <v>1</v>
      </c>
      <c r="R3243">
        <f t="shared" si="202"/>
        <v>112.57</v>
      </c>
      <c r="S3243" s="15">
        <f t="shared" si="203"/>
        <v>42191.70175925926</v>
      </c>
      <c r="T3243" s="15">
        <f t="shared" si="204"/>
        <v>42221.70175925926</v>
      </c>
    </row>
    <row r="3244" spans="1:20" ht="60" x14ac:dyDescent="0.2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11" t="s">
        <v>8307</v>
      </c>
      <c r="P3244" t="s">
        <v>8354</v>
      </c>
      <c r="Q3244">
        <f t="shared" si="201"/>
        <v>1</v>
      </c>
      <c r="R3244">
        <f t="shared" si="202"/>
        <v>342</v>
      </c>
      <c r="S3244" s="15">
        <f t="shared" si="203"/>
        <v>42528.626620370371</v>
      </c>
      <c r="T3244" s="15">
        <f t="shared" si="204"/>
        <v>42573.626620370371</v>
      </c>
    </row>
    <row r="3245" spans="1:20" ht="60" x14ac:dyDescent="0.2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11" t="s">
        <v>8307</v>
      </c>
      <c r="P3245" t="s">
        <v>8354</v>
      </c>
      <c r="Q3245">
        <f t="shared" si="201"/>
        <v>1</v>
      </c>
      <c r="R3245">
        <f t="shared" si="202"/>
        <v>57.88</v>
      </c>
      <c r="S3245" s="15">
        <f t="shared" si="203"/>
        <v>41989.853692129633</v>
      </c>
      <c r="T3245" s="15">
        <f t="shared" si="204"/>
        <v>42019.811805555553</v>
      </c>
    </row>
    <row r="3246" spans="1:20" ht="60" hidden="1" x14ac:dyDescent="0.2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11" t="s">
        <v>8325</v>
      </c>
      <c r="P3246" t="s">
        <v>8353</v>
      </c>
      <c r="Q3246">
        <f t="shared" si="201"/>
        <v>1</v>
      </c>
      <c r="R3246">
        <f t="shared" si="202"/>
        <v>22.33</v>
      </c>
      <c r="S3246" s="15">
        <f t="shared" si="203"/>
        <v>42374.822870370372</v>
      </c>
      <c r="T3246" s="15">
        <f t="shared" si="204"/>
        <v>42434.822870370372</v>
      </c>
    </row>
    <row r="3247" spans="1:20" ht="60" hidden="1" x14ac:dyDescent="0.2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11" t="s">
        <v>8325</v>
      </c>
      <c r="P3247" t="s">
        <v>8353</v>
      </c>
      <c r="Q3247">
        <f t="shared" si="201"/>
        <v>1</v>
      </c>
      <c r="R3247">
        <f t="shared" si="202"/>
        <v>50.33</v>
      </c>
      <c r="S3247" s="15">
        <f t="shared" si="203"/>
        <v>42211.732430555552</v>
      </c>
      <c r="T3247" s="15">
        <f t="shared" si="204"/>
        <v>42241.732430555552</v>
      </c>
    </row>
    <row r="3248" spans="1:20" ht="45" hidden="1" x14ac:dyDescent="0.2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11" t="s">
        <v>8325</v>
      </c>
      <c r="P3248" t="s">
        <v>8353</v>
      </c>
      <c r="Q3248">
        <f t="shared" si="201"/>
        <v>1</v>
      </c>
      <c r="R3248">
        <f t="shared" si="202"/>
        <v>8.33</v>
      </c>
      <c r="S3248" s="15">
        <f t="shared" si="203"/>
        <v>41760.10974537037</v>
      </c>
      <c r="T3248" s="15">
        <f t="shared" si="204"/>
        <v>41790.979166666664</v>
      </c>
    </row>
    <row r="3249" spans="1:20" ht="45" hidden="1" x14ac:dyDescent="0.2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11" t="s">
        <v>8325</v>
      </c>
      <c r="P3249" t="s">
        <v>8353</v>
      </c>
      <c r="Q3249">
        <f t="shared" si="201"/>
        <v>1</v>
      </c>
      <c r="R3249">
        <f t="shared" si="202"/>
        <v>55.83</v>
      </c>
      <c r="S3249" s="15">
        <f t="shared" si="203"/>
        <v>42536.862800925926</v>
      </c>
      <c r="T3249" s="15">
        <f t="shared" si="204"/>
        <v>42566.862800925926</v>
      </c>
    </row>
    <row r="3250" spans="1:20" ht="30" hidden="1" x14ac:dyDescent="0.2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11" t="s">
        <v>8325</v>
      </c>
      <c r="P3250" t="s">
        <v>8353</v>
      </c>
      <c r="Q3250">
        <f t="shared" si="201"/>
        <v>1</v>
      </c>
      <c r="R3250">
        <f t="shared" si="202"/>
        <v>34.44</v>
      </c>
      <c r="S3250" s="15">
        <f t="shared" si="203"/>
        <v>41909.892453703702</v>
      </c>
      <c r="T3250" s="15">
        <f t="shared" si="204"/>
        <v>41939.892453703702</v>
      </c>
    </row>
    <row r="3251" spans="1:20" ht="45" hidden="1" x14ac:dyDescent="0.2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11" t="s">
        <v>8325</v>
      </c>
      <c r="P3251" t="s">
        <v>8353</v>
      </c>
      <c r="Q3251">
        <f t="shared" si="201"/>
        <v>1</v>
      </c>
      <c r="R3251">
        <f t="shared" si="202"/>
        <v>501.25</v>
      </c>
      <c r="S3251" s="15">
        <f t="shared" si="203"/>
        <v>42734.879236111112</v>
      </c>
      <c r="T3251" s="15">
        <f t="shared" si="204"/>
        <v>42771.697222222225</v>
      </c>
    </row>
    <row r="3252" spans="1:20" ht="60" hidden="1" x14ac:dyDescent="0.2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11" t="s">
        <v>8325</v>
      </c>
      <c r="P3252" t="s">
        <v>8353</v>
      </c>
      <c r="Q3252">
        <f t="shared" si="201"/>
        <v>1</v>
      </c>
      <c r="R3252">
        <f t="shared" si="202"/>
        <v>10.5</v>
      </c>
      <c r="S3252" s="15">
        <f t="shared" si="203"/>
        <v>42382.130833333329</v>
      </c>
      <c r="T3252" s="15">
        <f t="shared" si="204"/>
        <v>42412.130833333329</v>
      </c>
    </row>
    <row r="3253" spans="1:20" ht="60" hidden="1" x14ac:dyDescent="0.2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11" t="s">
        <v>8325</v>
      </c>
      <c r="P3253" t="s">
        <v>8356</v>
      </c>
      <c r="Q3253">
        <f t="shared" si="201"/>
        <v>1</v>
      </c>
      <c r="R3253">
        <f t="shared" si="202"/>
        <v>15</v>
      </c>
      <c r="S3253" s="15">
        <f t="shared" si="203"/>
        <v>42258.297094907408</v>
      </c>
      <c r="T3253" s="15">
        <f t="shared" si="204"/>
        <v>42280.875</v>
      </c>
    </row>
    <row r="3254" spans="1:20" ht="60" hidden="1" x14ac:dyDescent="0.2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11" t="s">
        <v>8325</v>
      </c>
      <c r="P3254" t="s">
        <v>8356</v>
      </c>
      <c r="Q3254">
        <f t="shared" si="201"/>
        <v>1</v>
      </c>
      <c r="R3254">
        <f t="shared" si="202"/>
        <v>35.71</v>
      </c>
      <c r="S3254" s="15">
        <f t="shared" si="203"/>
        <v>42058.809594907405</v>
      </c>
      <c r="T3254" s="15">
        <f t="shared" si="204"/>
        <v>42114.767928240741</v>
      </c>
    </row>
    <row r="3255" spans="1:20" ht="60" x14ac:dyDescent="0.2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11" t="s">
        <v>8325</v>
      </c>
      <c r="P3255" t="s">
        <v>8353</v>
      </c>
      <c r="Q3255">
        <f t="shared" si="201"/>
        <v>1</v>
      </c>
      <c r="R3255">
        <f t="shared" si="202"/>
        <v>25</v>
      </c>
      <c r="S3255" s="15">
        <f t="shared" si="203"/>
        <v>42594.524756944447</v>
      </c>
      <c r="T3255" s="15">
        <f t="shared" si="204"/>
        <v>42654.524756944447</v>
      </c>
    </row>
    <row r="3256" spans="1:20" ht="45" x14ac:dyDescent="0.2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11" t="s">
        <v>8325</v>
      </c>
      <c r="P3256" t="s">
        <v>8353</v>
      </c>
      <c r="Q3256">
        <f t="shared" si="201"/>
        <v>1</v>
      </c>
      <c r="R3256">
        <f t="shared" si="202"/>
        <v>100</v>
      </c>
      <c r="S3256" s="15">
        <f t="shared" si="203"/>
        <v>42440.650335648148</v>
      </c>
      <c r="T3256" s="15">
        <f t="shared" si="204"/>
        <v>42499.868055555555</v>
      </c>
    </row>
    <row r="3257" spans="1:20" ht="60" x14ac:dyDescent="0.2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11" t="s">
        <v>8325</v>
      </c>
      <c r="P3257" t="s">
        <v>8353</v>
      </c>
      <c r="Q3257">
        <f t="shared" si="201"/>
        <v>1</v>
      </c>
      <c r="R3257">
        <f t="shared" si="202"/>
        <v>50</v>
      </c>
      <c r="S3257" s="15">
        <f t="shared" si="203"/>
        <v>42584.666597222225</v>
      </c>
      <c r="T3257" s="15">
        <f t="shared" si="204"/>
        <v>42614.666597222225</v>
      </c>
    </row>
    <row r="3258" spans="1:20" ht="45" x14ac:dyDescent="0.2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11" t="s">
        <v>8325</v>
      </c>
      <c r="P3258" t="s">
        <v>8353</v>
      </c>
      <c r="Q3258">
        <f t="shared" si="201"/>
        <v>1</v>
      </c>
      <c r="R3258">
        <f t="shared" si="202"/>
        <v>29.5</v>
      </c>
      <c r="S3258" s="15">
        <f t="shared" si="203"/>
        <v>42744.903182870374</v>
      </c>
      <c r="T3258" s="15">
        <f t="shared" si="204"/>
        <v>42774.903182870374</v>
      </c>
    </row>
    <row r="3259" spans="1:20" ht="45" x14ac:dyDescent="0.2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11" t="s">
        <v>8325</v>
      </c>
      <c r="P3259" t="s">
        <v>8353</v>
      </c>
      <c r="Q3259">
        <f t="shared" si="201"/>
        <v>1</v>
      </c>
      <c r="R3259">
        <f t="shared" si="202"/>
        <v>25.5</v>
      </c>
      <c r="S3259" s="15">
        <f t="shared" si="203"/>
        <v>42110.326423611114</v>
      </c>
      <c r="T3259" s="15">
        <f t="shared" si="204"/>
        <v>42140.125</v>
      </c>
    </row>
    <row r="3260" spans="1:20" ht="45" hidden="1" x14ac:dyDescent="0.2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11" t="s">
        <v>8325</v>
      </c>
      <c r="P3260" t="s">
        <v>8353</v>
      </c>
      <c r="Q3260">
        <f t="shared" si="201"/>
        <v>1</v>
      </c>
      <c r="R3260">
        <f t="shared" si="202"/>
        <v>1</v>
      </c>
      <c r="S3260" s="15">
        <f t="shared" si="203"/>
        <v>42019.76944444445</v>
      </c>
      <c r="T3260" s="15">
        <f t="shared" si="204"/>
        <v>42079.727777777778</v>
      </c>
    </row>
    <row r="3261" spans="1:20" ht="45" hidden="1" x14ac:dyDescent="0.2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11" t="s">
        <v>8325</v>
      </c>
      <c r="P3261" t="s">
        <v>8353</v>
      </c>
      <c r="Q3261">
        <f t="shared" si="201"/>
        <v>1</v>
      </c>
      <c r="R3261">
        <f t="shared" si="202"/>
        <v>18</v>
      </c>
      <c r="S3261" s="15">
        <f t="shared" si="203"/>
        <v>41809.754016203704</v>
      </c>
      <c r="T3261" s="15">
        <f t="shared" si="204"/>
        <v>41854.754016203704</v>
      </c>
    </row>
    <row r="3262" spans="1:20" ht="30" hidden="1" x14ac:dyDescent="0.2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11" t="s">
        <v>8307</v>
      </c>
      <c r="P3262" t="s">
        <v>8316</v>
      </c>
      <c r="Q3262">
        <f t="shared" si="201"/>
        <v>1</v>
      </c>
      <c r="R3262">
        <f t="shared" si="202"/>
        <v>15</v>
      </c>
      <c r="S3262" s="15">
        <f t="shared" si="203"/>
        <v>41880.827118055553</v>
      </c>
      <c r="T3262" s="15">
        <f t="shared" si="204"/>
        <v>41897.839583333334</v>
      </c>
    </row>
    <row r="3263" spans="1:20" ht="60" x14ac:dyDescent="0.2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11" t="s">
        <v>8307</v>
      </c>
      <c r="P3263" t="s">
        <v>8316</v>
      </c>
      <c r="Q3263">
        <f t="shared" si="201"/>
        <v>1</v>
      </c>
      <c r="R3263">
        <f t="shared" si="202"/>
        <v>12</v>
      </c>
      <c r="S3263" s="15">
        <f t="shared" si="203"/>
        <v>42200.261793981481</v>
      </c>
      <c r="T3263" s="15">
        <f t="shared" si="204"/>
        <v>42230.261793981481</v>
      </c>
    </row>
    <row r="3264" spans="1:20" ht="60" x14ac:dyDescent="0.2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11" t="s">
        <v>8307</v>
      </c>
      <c r="P3264" t="s">
        <v>8316</v>
      </c>
      <c r="Q3264">
        <f t="shared" si="201"/>
        <v>1</v>
      </c>
      <c r="R3264">
        <f t="shared" si="202"/>
        <v>17.670000000000002</v>
      </c>
      <c r="S3264" s="15">
        <f t="shared" si="203"/>
        <v>42408.714814814812</v>
      </c>
      <c r="T3264" s="15">
        <f t="shared" si="204"/>
        <v>42438.714814814812</v>
      </c>
    </row>
    <row r="3265" spans="1:20" ht="60" x14ac:dyDescent="0.2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11" t="s">
        <v>8307</v>
      </c>
      <c r="P3265" t="s">
        <v>8316</v>
      </c>
      <c r="Q3265">
        <f t="shared" si="201"/>
        <v>1</v>
      </c>
      <c r="R3265">
        <f t="shared" si="202"/>
        <v>71.599999999999994</v>
      </c>
      <c r="S3265" s="15">
        <f t="shared" si="203"/>
        <v>42695.624340277776</v>
      </c>
      <c r="T3265" s="15">
        <f t="shared" si="204"/>
        <v>42725.624340277776</v>
      </c>
    </row>
    <row r="3266" spans="1:20" ht="60" x14ac:dyDescent="0.2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11" t="s">
        <v>8307</v>
      </c>
      <c r="P3266" t="s">
        <v>8316</v>
      </c>
      <c r="Q3266">
        <f t="shared" ref="Q3266:Q3329" si="205">ROUND(E3266/D3266*100,0)</f>
        <v>1</v>
      </c>
      <c r="R3266">
        <f t="shared" ref="R3266:R3329" si="206">IFERROR(ROUND(E3266/L3266,2),0)</f>
        <v>80.45</v>
      </c>
      <c r="S3266" s="15">
        <f t="shared" si="203"/>
        <v>41953.158854166672</v>
      </c>
      <c r="T3266" s="15">
        <f t="shared" si="204"/>
        <v>41983.158854166672</v>
      </c>
    </row>
    <row r="3267" spans="1:20" hidden="1" x14ac:dyDescent="0.2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11" t="s">
        <v>8307</v>
      </c>
      <c r="P3267" t="s">
        <v>8334</v>
      </c>
      <c r="Q3267">
        <f t="shared" si="205"/>
        <v>1</v>
      </c>
      <c r="R3267">
        <f t="shared" si="206"/>
        <v>69</v>
      </c>
      <c r="S3267" s="15">
        <f t="shared" ref="S3267:S3330" si="207">(((J3267/60)/60)/24)+DATE(1970,1,1)</f>
        <v>42436.211701388893</v>
      </c>
      <c r="T3267" s="15">
        <f t="shared" ref="T3267:T3330" si="208">(((I3267/60)/60)/24)+DATE(1970,1,1)</f>
        <v>42466.170034722221</v>
      </c>
    </row>
    <row r="3268" spans="1:20" ht="45" hidden="1" x14ac:dyDescent="0.2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11" t="s">
        <v>8325</v>
      </c>
      <c r="P3268" t="s">
        <v>8353</v>
      </c>
      <c r="Q3268">
        <f t="shared" si="205"/>
        <v>1</v>
      </c>
      <c r="R3268">
        <f t="shared" si="206"/>
        <v>27.5</v>
      </c>
      <c r="S3268" s="15">
        <f t="shared" si="207"/>
        <v>41805.895254629628</v>
      </c>
      <c r="T3268" s="15">
        <f t="shared" si="208"/>
        <v>41830.895254629628</v>
      </c>
    </row>
    <row r="3269" spans="1:20" ht="60" hidden="1" x14ac:dyDescent="0.2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11" t="s">
        <v>8325</v>
      </c>
      <c r="P3269" t="s">
        <v>8353</v>
      </c>
      <c r="Q3269">
        <f t="shared" si="205"/>
        <v>1</v>
      </c>
      <c r="R3269">
        <f t="shared" si="206"/>
        <v>200</v>
      </c>
      <c r="S3269" s="15">
        <f t="shared" si="207"/>
        <v>41820.914641203701</v>
      </c>
      <c r="T3269" s="15">
        <f t="shared" si="208"/>
        <v>41860.914641203701</v>
      </c>
    </row>
    <row r="3270" spans="1:20" ht="45" hidden="1" x14ac:dyDescent="0.2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11" t="s">
        <v>8325</v>
      </c>
      <c r="P3270" t="s">
        <v>8353</v>
      </c>
      <c r="Q3270">
        <f t="shared" si="205"/>
        <v>1</v>
      </c>
      <c r="R3270">
        <f t="shared" si="206"/>
        <v>25</v>
      </c>
      <c r="S3270" s="15">
        <f t="shared" si="207"/>
        <v>42058.334027777775</v>
      </c>
      <c r="T3270" s="15">
        <f t="shared" si="208"/>
        <v>42088.292361111111</v>
      </c>
    </row>
    <row r="3271" spans="1:20" ht="60" hidden="1" x14ac:dyDescent="0.2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11" t="s">
        <v>8325</v>
      </c>
      <c r="P3271" t="s">
        <v>8353</v>
      </c>
      <c r="Q3271">
        <f t="shared" si="205"/>
        <v>1</v>
      </c>
      <c r="R3271">
        <f t="shared" si="206"/>
        <v>13.33</v>
      </c>
      <c r="S3271" s="15">
        <f t="shared" si="207"/>
        <v>41834.138495370367</v>
      </c>
      <c r="T3271" s="15">
        <f t="shared" si="208"/>
        <v>41864.138495370367</v>
      </c>
    </row>
    <row r="3272" spans="1:20" ht="45" hidden="1" x14ac:dyDescent="0.2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11" t="s">
        <v>8325</v>
      </c>
      <c r="P3272" t="s">
        <v>8353</v>
      </c>
      <c r="Q3272">
        <f t="shared" si="205"/>
        <v>1</v>
      </c>
      <c r="R3272">
        <f t="shared" si="206"/>
        <v>17.5</v>
      </c>
      <c r="S3272" s="15">
        <f t="shared" si="207"/>
        <v>41870.87467592593</v>
      </c>
      <c r="T3272" s="15">
        <f t="shared" si="208"/>
        <v>41900.87467592593</v>
      </c>
    </row>
    <row r="3273" spans="1:20" ht="45" hidden="1" x14ac:dyDescent="0.2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11" t="s">
        <v>8320</v>
      </c>
      <c r="P3273" t="s">
        <v>8348</v>
      </c>
      <c r="Q3273">
        <f t="shared" si="205"/>
        <v>1</v>
      </c>
      <c r="R3273">
        <f t="shared" si="206"/>
        <v>13.25</v>
      </c>
      <c r="S3273" s="15">
        <f t="shared" si="207"/>
        <v>42585.7106712963</v>
      </c>
      <c r="T3273" s="15">
        <f t="shared" si="208"/>
        <v>42615.7106712963</v>
      </c>
    </row>
    <row r="3274" spans="1:20" ht="30" hidden="1" x14ac:dyDescent="0.2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11" t="s">
        <v>8320</v>
      </c>
      <c r="P3274" t="s">
        <v>8348</v>
      </c>
      <c r="Q3274">
        <f t="shared" si="205"/>
        <v>1</v>
      </c>
      <c r="R3274">
        <f t="shared" si="206"/>
        <v>55</v>
      </c>
      <c r="S3274" s="15">
        <f t="shared" si="207"/>
        <v>42068.799039351856</v>
      </c>
      <c r="T3274" s="15">
        <f t="shared" si="208"/>
        <v>42098.757372685184</v>
      </c>
    </row>
    <row r="3275" spans="1:20" ht="30" hidden="1" x14ac:dyDescent="0.2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11" t="s">
        <v>8320</v>
      </c>
      <c r="P3275" t="s">
        <v>8348</v>
      </c>
      <c r="Q3275">
        <f t="shared" si="205"/>
        <v>1</v>
      </c>
      <c r="R3275">
        <f t="shared" si="206"/>
        <v>5</v>
      </c>
      <c r="S3275" s="15">
        <f t="shared" si="207"/>
        <v>42573.65662037037</v>
      </c>
      <c r="T3275" s="15">
        <f t="shared" si="208"/>
        <v>42588.65662037037</v>
      </c>
    </row>
    <row r="3276" spans="1:20" ht="30" hidden="1" x14ac:dyDescent="0.2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11" t="s">
        <v>8320</v>
      </c>
      <c r="P3276" t="s">
        <v>8348</v>
      </c>
      <c r="Q3276">
        <f t="shared" si="205"/>
        <v>1</v>
      </c>
      <c r="R3276">
        <f t="shared" si="206"/>
        <v>9</v>
      </c>
      <c r="S3276" s="15">
        <f t="shared" si="207"/>
        <v>41247.063576388886</v>
      </c>
      <c r="T3276" s="15">
        <f t="shared" si="208"/>
        <v>41277.063576388886</v>
      </c>
    </row>
    <row r="3277" spans="1:20" ht="45" hidden="1" x14ac:dyDescent="0.2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11" t="s">
        <v>8320</v>
      </c>
      <c r="P3277" t="s">
        <v>8348</v>
      </c>
      <c r="Q3277">
        <f t="shared" si="205"/>
        <v>1</v>
      </c>
      <c r="R3277">
        <f t="shared" si="206"/>
        <v>25</v>
      </c>
      <c r="S3277" s="15">
        <f t="shared" si="207"/>
        <v>40927.036979166667</v>
      </c>
      <c r="T3277" s="15">
        <f t="shared" si="208"/>
        <v>40986.995312500003</v>
      </c>
    </row>
    <row r="3278" spans="1:20" ht="60" hidden="1" x14ac:dyDescent="0.2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11" t="s">
        <v>8320</v>
      </c>
      <c r="P3278" t="s">
        <v>8348</v>
      </c>
      <c r="Q3278">
        <f t="shared" si="205"/>
        <v>1</v>
      </c>
      <c r="R3278">
        <f t="shared" si="206"/>
        <v>11.25</v>
      </c>
      <c r="S3278" s="15">
        <f t="shared" si="207"/>
        <v>41030.292025462964</v>
      </c>
      <c r="T3278" s="15">
        <f t="shared" si="208"/>
        <v>41059.791666666664</v>
      </c>
    </row>
    <row r="3279" spans="1:20" ht="45" hidden="1" x14ac:dyDescent="0.2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11" t="s">
        <v>8320</v>
      </c>
      <c r="P3279" t="s">
        <v>8348</v>
      </c>
      <c r="Q3279">
        <f t="shared" si="205"/>
        <v>1</v>
      </c>
      <c r="R3279">
        <f t="shared" si="206"/>
        <v>11.33</v>
      </c>
      <c r="S3279" s="15">
        <f t="shared" si="207"/>
        <v>42172.958912037036</v>
      </c>
      <c r="T3279" s="15">
        <f t="shared" si="208"/>
        <v>42232.958912037036</v>
      </c>
    </row>
    <row r="3280" spans="1:20" ht="60" hidden="1" x14ac:dyDescent="0.2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11" t="s">
        <v>8314</v>
      </c>
      <c r="P3280" t="s">
        <v>8315</v>
      </c>
      <c r="Q3280">
        <f t="shared" si="205"/>
        <v>1</v>
      </c>
      <c r="R3280">
        <f t="shared" si="206"/>
        <v>10</v>
      </c>
      <c r="S3280" s="15">
        <f t="shared" si="207"/>
        <v>42291.739548611105</v>
      </c>
      <c r="T3280" s="15">
        <f t="shared" si="208"/>
        <v>42351.781215277777</v>
      </c>
    </row>
    <row r="3281" spans="1:21" ht="60" hidden="1" x14ac:dyDescent="0.2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11" t="s">
        <v>8314</v>
      </c>
      <c r="P3281" t="s">
        <v>8315</v>
      </c>
      <c r="Q3281">
        <f t="shared" si="205"/>
        <v>1</v>
      </c>
      <c r="R3281">
        <f t="shared" si="206"/>
        <v>5</v>
      </c>
      <c r="S3281" s="15">
        <f t="shared" si="207"/>
        <v>42453.428240740745</v>
      </c>
      <c r="T3281" s="15">
        <f t="shared" si="208"/>
        <v>42483.428240740745</v>
      </c>
    </row>
    <row r="3282" spans="1:21" ht="45" hidden="1" x14ac:dyDescent="0.2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11" t="s">
        <v>8314</v>
      </c>
      <c r="P3282" t="s">
        <v>8315</v>
      </c>
      <c r="Q3282">
        <f t="shared" si="205"/>
        <v>1</v>
      </c>
      <c r="R3282">
        <f t="shared" si="206"/>
        <v>22.5</v>
      </c>
      <c r="S3282" s="15">
        <f t="shared" si="207"/>
        <v>42627.955104166671</v>
      </c>
      <c r="T3282" s="15">
        <f t="shared" si="208"/>
        <v>42657.916666666672</v>
      </c>
    </row>
    <row r="3283" spans="1:21" ht="60" hidden="1" x14ac:dyDescent="0.2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11" t="s">
        <v>8314</v>
      </c>
      <c r="P3283" t="s">
        <v>8315</v>
      </c>
      <c r="Q3283">
        <f t="shared" si="205"/>
        <v>1</v>
      </c>
      <c r="R3283">
        <f t="shared" si="206"/>
        <v>35.4</v>
      </c>
      <c r="S3283" s="15">
        <f t="shared" si="207"/>
        <v>42540.593530092592</v>
      </c>
      <c r="T3283" s="15">
        <f t="shared" si="208"/>
        <v>42570.593530092592</v>
      </c>
    </row>
    <row r="3284" spans="1:21" ht="60" hidden="1" x14ac:dyDescent="0.2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11" t="s">
        <v>8314</v>
      </c>
      <c r="P3284" t="s">
        <v>8315</v>
      </c>
      <c r="Q3284">
        <f t="shared" si="205"/>
        <v>1</v>
      </c>
      <c r="R3284">
        <f t="shared" si="206"/>
        <v>7</v>
      </c>
      <c r="S3284" s="15">
        <f t="shared" si="207"/>
        <v>41831.742962962962</v>
      </c>
      <c r="T3284" s="15">
        <f t="shared" si="208"/>
        <v>41860.125</v>
      </c>
    </row>
    <row r="3285" spans="1:21" ht="30" hidden="1" x14ac:dyDescent="0.2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11" t="s">
        <v>8314</v>
      </c>
      <c r="P3285" t="s">
        <v>8315</v>
      </c>
      <c r="Q3285">
        <f t="shared" si="205"/>
        <v>1</v>
      </c>
      <c r="R3285">
        <f t="shared" si="206"/>
        <v>12.5</v>
      </c>
      <c r="S3285" s="15">
        <f t="shared" si="207"/>
        <v>41953.773090277777</v>
      </c>
      <c r="T3285" s="15">
        <f t="shared" si="208"/>
        <v>42013.083333333328</v>
      </c>
    </row>
    <row r="3286" spans="1:21" ht="60" hidden="1" x14ac:dyDescent="0.2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11" t="s">
        <v>8314</v>
      </c>
      <c r="P3286" t="s">
        <v>8315</v>
      </c>
      <c r="Q3286">
        <f t="shared" si="205"/>
        <v>1</v>
      </c>
      <c r="R3286">
        <f t="shared" si="206"/>
        <v>3</v>
      </c>
      <c r="S3286" s="15">
        <f t="shared" si="207"/>
        <v>41982.904386574075</v>
      </c>
      <c r="T3286" s="15">
        <f t="shared" si="208"/>
        <v>42042.904386574075</v>
      </c>
    </row>
    <row r="3287" spans="1:21" ht="60" hidden="1" x14ac:dyDescent="0.2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11" t="s">
        <v>8314</v>
      </c>
      <c r="P3287" t="s">
        <v>8315</v>
      </c>
      <c r="Q3287">
        <f t="shared" si="205"/>
        <v>1</v>
      </c>
      <c r="R3287">
        <f t="shared" si="206"/>
        <v>9.75</v>
      </c>
      <c r="S3287" s="15">
        <f t="shared" si="207"/>
        <v>42196.166874999995</v>
      </c>
      <c r="T3287" s="15">
        <f t="shared" si="208"/>
        <v>42256.166874999995</v>
      </c>
    </row>
    <row r="3288" spans="1:21" ht="45" hidden="1" x14ac:dyDescent="0.2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11" t="s">
        <v>8314</v>
      </c>
      <c r="P3288" t="s">
        <v>8327</v>
      </c>
      <c r="Q3288">
        <f t="shared" si="205"/>
        <v>1</v>
      </c>
      <c r="R3288">
        <f t="shared" si="206"/>
        <v>100</v>
      </c>
      <c r="S3288" s="15">
        <f t="shared" si="207"/>
        <v>42132.9143287037</v>
      </c>
      <c r="T3288" s="15">
        <f t="shared" si="208"/>
        <v>42162.9143287037</v>
      </c>
    </row>
    <row r="3289" spans="1:21" ht="45" hidden="1" x14ac:dyDescent="0.2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11" t="s">
        <v>8314</v>
      </c>
      <c r="P3289" t="s">
        <v>8327</v>
      </c>
      <c r="Q3289">
        <f t="shared" si="205"/>
        <v>1</v>
      </c>
      <c r="R3289">
        <f t="shared" si="206"/>
        <v>415.78</v>
      </c>
      <c r="S3289" s="15">
        <f t="shared" si="207"/>
        <v>42055.713368055556</v>
      </c>
      <c r="T3289" s="15">
        <f t="shared" si="208"/>
        <v>42085.671701388885</v>
      </c>
    </row>
    <row r="3290" spans="1:21" ht="60" hidden="1" x14ac:dyDescent="0.2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11" t="s">
        <v>8314</v>
      </c>
      <c r="P3290" t="s">
        <v>8327</v>
      </c>
      <c r="Q3290">
        <f t="shared" si="205"/>
        <v>1</v>
      </c>
      <c r="R3290">
        <f t="shared" si="206"/>
        <v>62.5</v>
      </c>
      <c r="S3290" s="15">
        <f t="shared" si="207"/>
        <v>42665.150347222225</v>
      </c>
      <c r="T3290" s="15">
        <f t="shared" si="208"/>
        <v>42725.192013888889</v>
      </c>
    </row>
    <row r="3291" spans="1:21" ht="45" hidden="1" x14ac:dyDescent="0.2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11" t="s">
        <v>8314</v>
      </c>
      <c r="P3291" t="s">
        <v>8327</v>
      </c>
      <c r="Q3291">
        <f t="shared" si="205"/>
        <v>1</v>
      </c>
      <c r="R3291">
        <f t="shared" si="206"/>
        <v>56.34</v>
      </c>
      <c r="S3291" s="15">
        <f t="shared" si="207"/>
        <v>42255.619351851856</v>
      </c>
      <c r="T3291" s="15">
        <f t="shared" si="208"/>
        <v>42292.916666666672</v>
      </c>
    </row>
    <row r="3292" spans="1:21" ht="45" x14ac:dyDescent="0.2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11" t="s">
        <v>8314</v>
      </c>
      <c r="P3292" t="s">
        <v>8327</v>
      </c>
      <c r="Q3292">
        <f t="shared" si="205"/>
        <v>1</v>
      </c>
      <c r="R3292">
        <f t="shared" si="206"/>
        <v>10</v>
      </c>
      <c r="S3292" s="15">
        <f t="shared" si="207"/>
        <v>41848.679803240739</v>
      </c>
      <c r="T3292" s="15">
        <f t="shared" si="208"/>
        <v>41908.679803240739</v>
      </c>
    </row>
    <row r="3293" spans="1:21" ht="60" hidden="1" x14ac:dyDescent="0.2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11" t="s">
        <v>8314</v>
      </c>
      <c r="P3293" t="s">
        <v>8315</v>
      </c>
      <c r="Q3293">
        <f t="shared" si="205"/>
        <v>1</v>
      </c>
      <c r="R3293">
        <f t="shared" si="206"/>
        <v>10</v>
      </c>
      <c r="S3293" s="15">
        <f t="shared" si="207"/>
        <v>42803.842812499999</v>
      </c>
      <c r="T3293" s="15">
        <f t="shared" si="208"/>
        <v>42843.801145833335</v>
      </c>
    </row>
    <row r="3294" spans="1:21" ht="60" hidden="1" x14ac:dyDescent="0.2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11" t="s">
        <v>8314</v>
      </c>
      <c r="P3294" t="s">
        <v>8315</v>
      </c>
      <c r="Q3294">
        <f t="shared" si="205"/>
        <v>1</v>
      </c>
      <c r="R3294">
        <f t="shared" si="206"/>
        <v>24</v>
      </c>
      <c r="S3294" s="15">
        <f t="shared" si="207"/>
        <v>42802.718784722223</v>
      </c>
      <c r="T3294" s="15">
        <f t="shared" si="208"/>
        <v>42832.677118055552</v>
      </c>
    </row>
    <row r="3295" spans="1:21" ht="60" hidden="1" x14ac:dyDescent="0.2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11" t="s">
        <v>8314</v>
      </c>
      <c r="P3295" t="s">
        <v>8335</v>
      </c>
      <c r="Q3295">
        <f t="shared" si="205"/>
        <v>1</v>
      </c>
      <c r="R3295">
        <f t="shared" si="206"/>
        <v>12.75</v>
      </c>
      <c r="S3295" s="15">
        <f t="shared" si="207"/>
        <v>42018.94049768518</v>
      </c>
      <c r="T3295" s="15">
        <f t="shared" si="208"/>
        <v>42063.916666666672</v>
      </c>
      <c r="U3295">
        <f t="shared" ref="U3295:U3296" si="209">YEAR(T3295)</f>
        <v>2015</v>
      </c>
    </row>
    <row r="3296" spans="1:21" ht="60" hidden="1" x14ac:dyDescent="0.2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11" t="s">
        <v>8314</v>
      </c>
      <c r="P3296" t="s">
        <v>8335</v>
      </c>
      <c r="Q3296">
        <f t="shared" si="205"/>
        <v>1</v>
      </c>
      <c r="R3296">
        <f t="shared" si="206"/>
        <v>12.5</v>
      </c>
      <c r="S3296" s="15">
        <f t="shared" si="207"/>
        <v>41861.767094907409</v>
      </c>
      <c r="T3296" s="15">
        <f t="shared" si="208"/>
        <v>41882.767094907409</v>
      </c>
      <c r="U3296">
        <f t="shared" si="209"/>
        <v>2014</v>
      </c>
    </row>
    <row r="3297" spans="1:21" ht="45" hidden="1" x14ac:dyDescent="0.2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11" t="s">
        <v>8314</v>
      </c>
      <c r="P3297" t="s">
        <v>8315</v>
      </c>
      <c r="Q3297">
        <f t="shared" si="205"/>
        <v>1</v>
      </c>
      <c r="R3297">
        <f t="shared" si="206"/>
        <v>10</v>
      </c>
      <c r="S3297" s="15">
        <f t="shared" si="207"/>
        <v>42048.711724537032</v>
      </c>
      <c r="T3297" s="15">
        <f t="shared" si="208"/>
        <v>42086.75</v>
      </c>
    </row>
    <row r="3298" spans="1:21" ht="30" hidden="1" x14ac:dyDescent="0.2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11" t="s">
        <v>8314</v>
      </c>
      <c r="P3298" t="s">
        <v>8315</v>
      </c>
      <c r="Q3298">
        <f t="shared" si="205"/>
        <v>1</v>
      </c>
      <c r="R3298">
        <f t="shared" si="206"/>
        <v>25</v>
      </c>
      <c r="S3298" s="15">
        <f t="shared" si="207"/>
        <v>42164.299722222218</v>
      </c>
      <c r="T3298" s="15">
        <f t="shared" si="208"/>
        <v>42190.957638888889</v>
      </c>
    </row>
    <row r="3299" spans="1:21" ht="75" hidden="1" x14ac:dyDescent="0.2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11" t="s">
        <v>8314</v>
      </c>
      <c r="P3299" t="s">
        <v>8335</v>
      </c>
      <c r="Q3299">
        <f t="shared" si="205"/>
        <v>1</v>
      </c>
      <c r="R3299">
        <f t="shared" si="206"/>
        <v>500</v>
      </c>
      <c r="S3299" s="15">
        <f t="shared" si="207"/>
        <v>42333.695821759262</v>
      </c>
      <c r="T3299" s="15">
        <f t="shared" si="208"/>
        <v>42361.679166666669</v>
      </c>
    </row>
    <row r="3300" spans="1:21" ht="60" hidden="1" x14ac:dyDescent="0.2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11" t="s">
        <v>8314</v>
      </c>
      <c r="P3300" t="s">
        <v>8335</v>
      </c>
      <c r="Q3300">
        <f t="shared" si="205"/>
        <v>1</v>
      </c>
      <c r="R3300">
        <f t="shared" si="206"/>
        <v>50</v>
      </c>
      <c r="S3300" s="15">
        <f t="shared" si="207"/>
        <v>42132.58048611111</v>
      </c>
      <c r="T3300" s="15">
        <f t="shared" si="208"/>
        <v>42162.58048611111</v>
      </c>
      <c r="U3300">
        <f>YEAR(T3300)</f>
        <v>2015</v>
      </c>
    </row>
    <row r="3301" spans="1:21" ht="60" hidden="1" x14ac:dyDescent="0.2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11" t="s">
        <v>8314</v>
      </c>
      <c r="P3301" t="s">
        <v>8335</v>
      </c>
      <c r="Q3301">
        <f t="shared" si="205"/>
        <v>1</v>
      </c>
      <c r="R3301">
        <f t="shared" si="206"/>
        <v>205</v>
      </c>
      <c r="S3301" s="15">
        <f t="shared" si="207"/>
        <v>41831.722777777781</v>
      </c>
      <c r="T3301" s="15">
        <f t="shared" si="208"/>
        <v>41861.722777777781</v>
      </c>
    </row>
    <row r="3302" spans="1:21" ht="60" hidden="1" x14ac:dyDescent="0.2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11" t="s">
        <v>8314</v>
      </c>
      <c r="P3302" t="s">
        <v>8315</v>
      </c>
      <c r="Q3302">
        <f t="shared" si="205"/>
        <v>1</v>
      </c>
      <c r="R3302">
        <f t="shared" si="206"/>
        <v>20</v>
      </c>
      <c r="S3302" s="15">
        <f t="shared" si="207"/>
        <v>42295.891828703709</v>
      </c>
      <c r="T3302" s="15">
        <f t="shared" si="208"/>
        <v>42325.933495370366</v>
      </c>
    </row>
    <row r="3303" spans="1:21" ht="30" hidden="1" x14ac:dyDescent="0.2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11" t="s">
        <v>8314</v>
      </c>
      <c r="P3303" t="s">
        <v>8315</v>
      </c>
      <c r="Q3303">
        <f t="shared" si="205"/>
        <v>1</v>
      </c>
      <c r="R3303">
        <f t="shared" si="206"/>
        <v>5.5</v>
      </c>
      <c r="S3303" s="15">
        <f t="shared" si="207"/>
        <v>42402.947002314817</v>
      </c>
      <c r="T3303" s="15">
        <f t="shared" si="208"/>
        <v>42452.145138888889</v>
      </c>
    </row>
    <row r="3304" spans="1:21" ht="45" hidden="1" x14ac:dyDescent="0.2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11" t="s">
        <v>8314</v>
      </c>
      <c r="P3304" t="s">
        <v>8315</v>
      </c>
      <c r="Q3304">
        <f t="shared" si="205"/>
        <v>1</v>
      </c>
      <c r="R3304">
        <f t="shared" si="206"/>
        <v>13.11</v>
      </c>
      <c r="S3304" s="15">
        <f t="shared" si="207"/>
        <v>41977.004976851851</v>
      </c>
      <c r="T3304" s="15">
        <f t="shared" si="208"/>
        <v>42008.976388888885</v>
      </c>
    </row>
    <row r="3305" spans="1:21" ht="45" hidden="1" x14ac:dyDescent="0.2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11" t="s">
        <v>8314</v>
      </c>
      <c r="P3305" t="s">
        <v>8315</v>
      </c>
      <c r="Q3305">
        <f t="shared" si="205"/>
        <v>1</v>
      </c>
      <c r="R3305">
        <f t="shared" si="206"/>
        <v>62.5</v>
      </c>
      <c r="S3305" s="15">
        <f t="shared" si="207"/>
        <v>41843.775011574071</v>
      </c>
      <c r="T3305" s="15">
        <f t="shared" si="208"/>
        <v>41863.775011574071</v>
      </c>
    </row>
    <row r="3306" spans="1:21" ht="60" hidden="1" x14ac:dyDescent="0.2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11" t="s">
        <v>8314</v>
      </c>
      <c r="P3306" t="s">
        <v>8315</v>
      </c>
      <c r="Q3306">
        <f t="shared" si="205"/>
        <v>1</v>
      </c>
      <c r="R3306">
        <f t="shared" si="206"/>
        <v>25</v>
      </c>
      <c r="S3306" s="15">
        <f t="shared" si="207"/>
        <v>42317.826377314821</v>
      </c>
      <c r="T3306" s="15">
        <f t="shared" si="208"/>
        <v>42357.826377314821</v>
      </c>
    </row>
    <row r="3307" spans="1:21" ht="60" hidden="1" x14ac:dyDescent="0.2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11" t="s">
        <v>8314</v>
      </c>
      <c r="P3307" t="s">
        <v>8315</v>
      </c>
      <c r="Q3307">
        <f t="shared" si="205"/>
        <v>1</v>
      </c>
      <c r="R3307">
        <f t="shared" si="206"/>
        <v>12.5</v>
      </c>
      <c r="S3307" s="15">
        <f t="shared" si="207"/>
        <v>41830.267407407409</v>
      </c>
      <c r="T3307" s="15">
        <f t="shared" si="208"/>
        <v>41860.267407407409</v>
      </c>
    </row>
    <row r="3308" spans="1:21" ht="75" hidden="1" x14ac:dyDescent="0.2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11" t="s">
        <v>8314</v>
      </c>
      <c r="P3308" t="s">
        <v>8315</v>
      </c>
      <c r="Q3308">
        <f t="shared" si="205"/>
        <v>1</v>
      </c>
      <c r="R3308">
        <f t="shared" si="206"/>
        <v>25</v>
      </c>
      <c r="S3308" s="15">
        <f t="shared" si="207"/>
        <v>41940.587233796294</v>
      </c>
      <c r="T3308" s="15">
        <f t="shared" si="208"/>
        <v>41968.041666666672</v>
      </c>
    </row>
    <row r="3309" spans="1:21" ht="60" hidden="1" x14ac:dyDescent="0.2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11" t="s">
        <v>8314</v>
      </c>
      <c r="P3309" t="s">
        <v>8315</v>
      </c>
      <c r="Q3309">
        <f t="shared" si="205"/>
        <v>1</v>
      </c>
      <c r="R3309">
        <f t="shared" si="206"/>
        <v>25</v>
      </c>
      <c r="S3309" s="15">
        <f t="shared" si="207"/>
        <v>42439.702314814815</v>
      </c>
      <c r="T3309" s="15">
        <f t="shared" si="208"/>
        <v>42468.774305555555</v>
      </c>
    </row>
    <row r="3310" spans="1:21" ht="60" hidden="1" x14ac:dyDescent="0.2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11" t="s">
        <v>8314</v>
      </c>
      <c r="P3310" t="s">
        <v>8315</v>
      </c>
      <c r="Q3310">
        <f t="shared" si="205"/>
        <v>1</v>
      </c>
      <c r="R3310">
        <f t="shared" si="206"/>
        <v>22.5</v>
      </c>
      <c r="S3310" s="15">
        <f t="shared" si="207"/>
        <v>41801.711550925924</v>
      </c>
      <c r="T3310" s="15">
        <f t="shared" si="208"/>
        <v>41844.124305555553</v>
      </c>
    </row>
    <row r="3311" spans="1:21" ht="60" hidden="1" x14ac:dyDescent="0.2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11" t="s">
        <v>8314</v>
      </c>
      <c r="P3311" t="s">
        <v>8315</v>
      </c>
      <c r="Q3311">
        <f t="shared" si="205"/>
        <v>1</v>
      </c>
      <c r="R3311">
        <f t="shared" si="206"/>
        <v>22.67</v>
      </c>
      <c r="S3311" s="15">
        <f t="shared" si="207"/>
        <v>41811.536180555559</v>
      </c>
      <c r="T3311" s="15">
        <f t="shared" si="208"/>
        <v>41841.536180555559</v>
      </c>
    </row>
    <row r="3312" spans="1:21" ht="60" hidden="1" x14ac:dyDescent="0.2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11" t="s">
        <v>8314</v>
      </c>
      <c r="P3312" t="s">
        <v>8315</v>
      </c>
      <c r="Q3312">
        <f t="shared" si="205"/>
        <v>1</v>
      </c>
      <c r="R3312">
        <f t="shared" si="206"/>
        <v>217.5</v>
      </c>
      <c r="S3312" s="15">
        <f t="shared" si="207"/>
        <v>42543.788564814815</v>
      </c>
      <c r="T3312" s="15">
        <f t="shared" si="208"/>
        <v>42573.788564814815</v>
      </c>
    </row>
    <row r="3313" spans="1:20" ht="45" hidden="1" x14ac:dyDescent="0.2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11" t="s">
        <v>8314</v>
      </c>
      <c r="P3313" t="s">
        <v>8315</v>
      </c>
      <c r="Q3313">
        <f t="shared" si="205"/>
        <v>1</v>
      </c>
      <c r="R3313">
        <f t="shared" si="206"/>
        <v>20</v>
      </c>
      <c r="S3313" s="15">
        <f t="shared" si="207"/>
        <v>41872.807696759257</v>
      </c>
      <c r="T3313" s="15">
        <f t="shared" si="208"/>
        <v>41932.807696759257</v>
      </c>
    </row>
    <row r="3314" spans="1:20" ht="60" hidden="1" x14ac:dyDescent="0.2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1" t="s">
        <v>8314</v>
      </c>
      <c r="P3314" t="s">
        <v>8315</v>
      </c>
      <c r="Q3314">
        <f t="shared" si="205"/>
        <v>1</v>
      </c>
      <c r="R3314">
        <f t="shared" si="206"/>
        <v>13</v>
      </c>
      <c r="S3314" s="15">
        <f t="shared" si="207"/>
        <v>42021.301192129627</v>
      </c>
      <c r="T3314" s="15">
        <f t="shared" si="208"/>
        <v>42051.301192129627</v>
      </c>
    </row>
    <row r="3315" spans="1:20" ht="60" hidden="1" x14ac:dyDescent="0.2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11" t="s">
        <v>8314</v>
      </c>
      <c r="P3315" t="s">
        <v>8315</v>
      </c>
      <c r="Q3315">
        <f t="shared" si="205"/>
        <v>1</v>
      </c>
      <c r="R3315">
        <f t="shared" si="206"/>
        <v>52.5</v>
      </c>
      <c r="S3315" s="15">
        <f t="shared" si="207"/>
        <v>41856.672152777777</v>
      </c>
      <c r="T3315" s="15">
        <f t="shared" si="208"/>
        <v>41886.672152777777</v>
      </c>
    </row>
    <row r="3316" spans="1:20" ht="60" hidden="1" x14ac:dyDescent="0.2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11" t="s">
        <v>8314</v>
      </c>
      <c r="P3316" t="s">
        <v>8315</v>
      </c>
      <c r="Q3316">
        <f t="shared" si="205"/>
        <v>1</v>
      </c>
      <c r="R3316">
        <f t="shared" si="206"/>
        <v>7.25</v>
      </c>
      <c r="S3316" s="15">
        <f t="shared" si="207"/>
        <v>42417.675879629634</v>
      </c>
      <c r="T3316" s="15">
        <f t="shared" si="208"/>
        <v>42475.686111111107</v>
      </c>
    </row>
    <row r="3317" spans="1:20" ht="45" hidden="1" x14ac:dyDescent="0.2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11" t="s">
        <v>8314</v>
      </c>
      <c r="P3317" t="s">
        <v>8315</v>
      </c>
      <c r="Q3317">
        <f t="shared" si="205"/>
        <v>1</v>
      </c>
      <c r="R3317">
        <f t="shared" si="206"/>
        <v>62.5</v>
      </c>
      <c r="S3317" s="15">
        <f t="shared" si="207"/>
        <v>41878.911550925928</v>
      </c>
      <c r="T3317" s="15">
        <f t="shared" si="208"/>
        <v>41938.911550925928</v>
      </c>
    </row>
    <row r="3318" spans="1:20" ht="60" hidden="1" x14ac:dyDescent="0.2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11" t="s">
        <v>8314</v>
      </c>
      <c r="P3318" t="s">
        <v>8315</v>
      </c>
      <c r="Q3318">
        <f t="shared" si="205"/>
        <v>1</v>
      </c>
      <c r="R3318">
        <f t="shared" si="206"/>
        <v>10</v>
      </c>
      <c r="S3318" s="15">
        <f t="shared" si="207"/>
        <v>42217.670104166667</v>
      </c>
      <c r="T3318" s="15">
        <f t="shared" si="208"/>
        <v>42247.670104166667</v>
      </c>
    </row>
    <row r="3319" spans="1:20" ht="60" hidden="1" x14ac:dyDescent="0.2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11" t="s">
        <v>8314</v>
      </c>
      <c r="P3319" t="s">
        <v>8315</v>
      </c>
      <c r="Q3319">
        <f t="shared" si="205"/>
        <v>1</v>
      </c>
      <c r="R3319">
        <f t="shared" si="206"/>
        <v>100</v>
      </c>
      <c r="S3319" s="15">
        <f t="shared" si="207"/>
        <v>42067.947337962964</v>
      </c>
      <c r="T3319" s="15">
        <f t="shared" si="208"/>
        <v>42097.905671296292</v>
      </c>
    </row>
    <row r="3320" spans="1:20" ht="60" hidden="1" x14ac:dyDescent="0.2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11" t="s">
        <v>8314</v>
      </c>
      <c r="P3320" t="s">
        <v>8315</v>
      </c>
      <c r="Q3320">
        <f t="shared" si="205"/>
        <v>1</v>
      </c>
      <c r="R3320">
        <f t="shared" si="206"/>
        <v>15</v>
      </c>
      <c r="S3320" s="15">
        <f t="shared" si="207"/>
        <v>41787.681527777779</v>
      </c>
      <c r="T3320" s="15">
        <f t="shared" si="208"/>
        <v>41817.681527777779</v>
      </c>
    </row>
    <row r="3321" spans="1:20" ht="45" hidden="1" x14ac:dyDescent="0.2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11" t="s">
        <v>8314</v>
      </c>
      <c r="P3321" t="s">
        <v>8315</v>
      </c>
      <c r="Q3321">
        <f t="shared" si="205"/>
        <v>1</v>
      </c>
      <c r="R3321">
        <f t="shared" si="206"/>
        <v>6.75</v>
      </c>
      <c r="S3321" s="15">
        <f t="shared" si="207"/>
        <v>41833.951516203706</v>
      </c>
      <c r="T3321" s="15">
        <f t="shared" si="208"/>
        <v>41863.951516203706</v>
      </c>
    </row>
    <row r="3322" spans="1:20" ht="45" hidden="1" x14ac:dyDescent="0.2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11" t="s">
        <v>8314</v>
      </c>
      <c r="P3322" t="s">
        <v>8315</v>
      </c>
      <c r="Q3322">
        <f t="shared" si="205"/>
        <v>1</v>
      </c>
      <c r="R3322">
        <f t="shared" si="206"/>
        <v>34.950000000000003</v>
      </c>
      <c r="S3322" s="15">
        <f t="shared" si="207"/>
        <v>42718.963599537034</v>
      </c>
      <c r="T3322" s="15">
        <f t="shared" si="208"/>
        <v>42748.961805555555</v>
      </c>
    </row>
    <row r="3323" spans="1:20" ht="45" hidden="1" x14ac:dyDescent="0.2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11" t="s">
        <v>8314</v>
      </c>
      <c r="P3323" t="s">
        <v>8315</v>
      </c>
      <c r="Q3323">
        <f t="shared" si="205"/>
        <v>1</v>
      </c>
      <c r="R3323">
        <f t="shared" si="206"/>
        <v>18.5</v>
      </c>
      <c r="S3323" s="15">
        <f t="shared" si="207"/>
        <v>42078.34520833334</v>
      </c>
      <c r="T3323" s="15">
        <f t="shared" si="208"/>
        <v>42133.166666666672</v>
      </c>
    </row>
    <row r="3324" spans="1:20" ht="60" hidden="1" x14ac:dyDescent="0.2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11" t="s">
        <v>8314</v>
      </c>
      <c r="P3324" t="s">
        <v>8315</v>
      </c>
      <c r="Q3324">
        <f t="shared" si="205"/>
        <v>1</v>
      </c>
      <c r="R3324">
        <f t="shared" si="206"/>
        <v>50</v>
      </c>
      <c r="S3324" s="15">
        <f t="shared" si="207"/>
        <v>42570.850381944445</v>
      </c>
      <c r="T3324" s="15">
        <f t="shared" si="208"/>
        <v>42615.850381944445</v>
      </c>
    </row>
    <row r="3325" spans="1:20" ht="60" x14ac:dyDescent="0.2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11" t="s">
        <v>8317</v>
      </c>
      <c r="P3325" t="s">
        <v>8337</v>
      </c>
      <c r="Q3325">
        <f t="shared" si="205"/>
        <v>0</v>
      </c>
      <c r="R3325">
        <f t="shared" si="206"/>
        <v>10</v>
      </c>
      <c r="S3325" s="15">
        <f t="shared" si="207"/>
        <v>42616.049849537041</v>
      </c>
      <c r="T3325" s="15">
        <f t="shared" si="208"/>
        <v>42646.049849537041</v>
      </c>
    </row>
    <row r="3326" spans="1:20" ht="60" x14ac:dyDescent="0.2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11" t="s">
        <v>8317</v>
      </c>
      <c r="P3326" t="s">
        <v>8337</v>
      </c>
      <c r="Q3326">
        <f t="shared" si="205"/>
        <v>0</v>
      </c>
      <c r="R3326">
        <f t="shared" si="206"/>
        <v>1</v>
      </c>
      <c r="S3326" s="15">
        <f t="shared" si="207"/>
        <v>42096.704976851848</v>
      </c>
      <c r="T3326" s="15">
        <f t="shared" si="208"/>
        <v>42112.427777777775</v>
      </c>
    </row>
    <row r="3327" spans="1:20" ht="45" x14ac:dyDescent="0.2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11" t="s">
        <v>8317</v>
      </c>
      <c r="P3327" t="s">
        <v>8337</v>
      </c>
      <c r="Q3327">
        <f t="shared" si="205"/>
        <v>0</v>
      </c>
      <c r="R3327">
        <f t="shared" si="206"/>
        <v>0</v>
      </c>
      <c r="S3327" s="15">
        <f t="shared" si="207"/>
        <v>42593.431793981479</v>
      </c>
      <c r="T3327" s="15">
        <f t="shared" si="208"/>
        <v>42653.431793981479</v>
      </c>
    </row>
    <row r="3328" spans="1:20" ht="60" x14ac:dyDescent="0.2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11" t="s">
        <v>8317</v>
      </c>
      <c r="P3328" t="s">
        <v>8337</v>
      </c>
      <c r="Q3328">
        <f t="shared" si="205"/>
        <v>0</v>
      </c>
      <c r="R3328">
        <f t="shared" si="206"/>
        <v>25.17</v>
      </c>
      <c r="S3328" s="15">
        <f t="shared" si="207"/>
        <v>41904.781990740739</v>
      </c>
      <c r="T3328" s="15">
        <f t="shared" si="208"/>
        <v>41940.916666666664</v>
      </c>
    </row>
    <row r="3329" spans="1:20" ht="45" x14ac:dyDescent="0.2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11" t="s">
        <v>8317</v>
      </c>
      <c r="P3329" t="s">
        <v>8337</v>
      </c>
      <c r="Q3329">
        <f t="shared" si="205"/>
        <v>0</v>
      </c>
      <c r="R3329">
        <f t="shared" si="206"/>
        <v>0</v>
      </c>
      <c r="S3329" s="15">
        <f t="shared" si="207"/>
        <v>42114.928726851853</v>
      </c>
      <c r="T3329" s="15">
        <f t="shared" si="208"/>
        <v>42139.928726851853</v>
      </c>
    </row>
    <row r="3330" spans="1:20" ht="60" x14ac:dyDescent="0.2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11" t="s">
        <v>8317</v>
      </c>
      <c r="P3330" t="s">
        <v>8337</v>
      </c>
      <c r="Q3330">
        <f t="shared" ref="Q3330:Q3393" si="210">ROUND(E3330/D3330*100,0)</f>
        <v>0</v>
      </c>
      <c r="R3330">
        <f t="shared" ref="R3330:R3393" si="211">IFERROR(ROUND(E3330/L3330,2),0)</f>
        <v>0</v>
      </c>
      <c r="S3330" s="15">
        <f t="shared" si="207"/>
        <v>41882.937303240738</v>
      </c>
      <c r="T3330" s="15">
        <f t="shared" si="208"/>
        <v>41942.937303240738</v>
      </c>
    </row>
    <row r="3331" spans="1:20" ht="60" x14ac:dyDescent="0.2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11" t="s">
        <v>8317</v>
      </c>
      <c r="P3331" t="s">
        <v>8337</v>
      </c>
      <c r="Q3331">
        <f t="shared" si="210"/>
        <v>0</v>
      </c>
      <c r="R3331">
        <f t="shared" si="211"/>
        <v>0</v>
      </c>
      <c r="S3331" s="15">
        <f t="shared" ref="S3331:S3394" si="212">(((J3331/60)/60)/24)+DATE(1970,1,1)</f>
        <v>41778.915416666663</v>
      </c>
      <c r="T3331" s="15">
        <f t="shared" ref="T3331:T3394" si="213">(((I3331/60)/60)/24)+DATE(1970,1,1)</f>
        <v>41806.844444444447</v>
      </c>
    </row>
    <row r="3332" spans="1:20" x14ac:dyDescent="0.2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11" t="s">
        <v>8317</v>
      </c>
      <c r="P3332" t="s">
        <v>8337</v>
      </c>
      <c r="Q3332">
        <f t="shared" si="210"/>
        <v>0</v>
      </c>
      <c r="R3332">
        <f t="shared" si="211"/>
        <v>0</v>
      </c>
      <c r="S3332" s="15">
        <f t="shared" si="212"/>
        <v>42541.837511574078</v>
      </c>
      <c r="T3332" s="15">
        <f t="shared" si="213"/>
        <v>42557</v>
      </c>
    </row>
    <row r="3333" spans="1:20" ht="45" x14ac:dyDescent="0.2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11" t="s">
        <v>8317</v>
      </c>
      <c r="P3333" t="s">
        <v>8337</v>
      </c>
      <c r="Q3333">
        <f t="shared" si="210"/>
        <v>0</v>
      </c>
      <c r="R3333">
        <f t="shared" si="211"/>
        <v>0</v>
      </c>
      <c r="S3333" s="15">
        <f t="shared" si="212"/>
        <v>42491.80768518518</v>
      </c>
      <c r="T3333" s="15">
        <f t="shared" si="213"/>
        <v>42521.729861111111</v>
      </c>
    </row>
    <row r="3334" spans="1:20" ht="30" x14ac:dyDescent="0.2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11" t="s">
        <v>8317</v>
      </c>
      <c r="P3334" t="s">
        <v>8337</v>
      </c>
      <c r="Q3334">
        <f t="shared" si="210"/>
        <v>0</v>
      </c>
      <c r="R3334">
        <f t="shared" si="211"/>
        <v>0</v>
      </c>
      <c r="S3334" s="15">
        <f t="shared" si="212"/>
        <v>42221.909930555557</v>
      </c>
      <c r="T3334" s="15">
        <f t="shared" si="213"/>
        <v>42251.708333333328</v>
      </c>
    </row>
    <row r="3335" spans="1:20" ht="60" x14ac:dyDescent="0.2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11" t="s">
        <v>8317</v>
      </c>
      <c r="P3335" t="s">
        <v>8337</v>
      </c>
      <c r="Q3335">
        <f t="shared" si="210"/>
        <v>0</v>
      </c>
      <c r="R3335">
        <f t="shared" si="211"/>
        <v>0</v>
      </c>
      <c r="S3335" s="15">
        <f t="shared" si="212"/>
        <v>42096.410115740742</v>
      </c>
      <c r="T3335" s="15">
        <f t="shared" si="213"/>
        <v>42140.427777777775</v>
      </c>
    </row>
    <row r="3336" spans="1:20" ht="60" x14ac:dyDescent="0.2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11" t="s">
        <v>8317</v>
      </c>
      <c r="P3336" t="s">
        <v>8337</v>
      </c>
      <c r="Q3336">
        <f t="shared" si="210"/>
        <v>0</v>
      </c>
      <c r="R3336">
        <f t="shared" si="211"/>
        <v>0</v>
      </c>
      <c r="S3336" s="15">
        <f t="shared" si="212"/>
        <v>42239.573993055557</v>
      </c>
      <c r="T3336" s="15">
        <f t="shared" si="213"/>
        <v>42289.573993055557</v>
      </c>
    </row>
    <row r="3337" spans="1:20" ht="60" x14ac:dyDescent="0.2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11" t="s">
        <v>8317</v>
      </c>
      <c r="P3337" t="s">
        <v>8337</v>
      </c>
      <c r="Q3337">
        <f t="shared" si="210"/>
        <v>0</v>
      </c>
      <c r="R3337">
        <f t="shared" si="211"/>
        <v>0</v>
      </c>
      <c r="S3337" s="15">
        <f t="shared" si="212"/>
        <v>42053.198287037041</v>
      </c>
      <c r="T3337" s="15">
        <f t="shared" si="213"/>
        <v>42083.15662037037</v>
      </c>
    </row>
    <row r="3338" spans="1:20" ht="60" x14ac:dyDescent="0.2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11" t="s">
        <v>8317</v>
      </c>
      <c r="P3338" t="s">
        <v>8337</v>
      </c>
      <c r="Q3338">
        <f t="shared" si="210"/>
        <v>0</v>
      </c>
      <c r="R3338">
        <f t="shared" si="211"/>
        <v>10</v>
      </c>
      <c r="S3338" s="15">
        <f t="shared" si="212"/>
        <v>41938.893263888887</v>
      </c>
      <c r="T3338" s="15">
        <f t="shared" si="213"/>
        <v>41959.934930555552</v>
      </c>
    </row>
    <row r="3339" spans="1:20" ht="60" x14ac:dyDescent="0.2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11" t="s">
        <v>8317</v>
      </c>
      <c r="P3339" t="s">
        <v>8337</v>
      </c>
      <c r="Q3339">
        <f t="shared" si="210"/>
        <v>0</v>
      </c>
      <c r="R3339">
        <f t="shared" si="211"/>
        <v>0</v>
      </c>
      <c r="S3339" s="15">
        <f t="shared" si="212"/>
        <v>42559.064143518524</v>
      </c>
      <c r="T3339" s="15">
        <f t="shared" si="213"/>
        <v>42616.246527777781</v>
      </c>
    </row>
    <row r="3340" spans="1:20" ht="30" x14ac:dyDescent="0.2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11" t="s">
        <v>8317</v>
      </c>
      <c r="P3340" t="s">
        <v>8337</v>
      </c>
      <c r="Q3340">
        <f t="shared" si="210"/>
        <v>0</v>
      </c>
      <c r="R3340">
        <f t="shared" si="211"/>
        <v>0</v>
      </c>
      <c r="S3340" s="15">
        <f t="shared" si="212"/>
        <v>41969.767824074079</v>
      </c>
      <c r="T3340" s="15">
        <f t="shared" si="213"/>
        <v>42012.762499999997</v>
      </c>
    </row>
    <row r="3341" spans="1:20" ht="60" x14ac:dyDescent="0.2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11" t="s">
        <v>8317</v>
      </c>
      <c r="P3341" t="s">
        <v>8337</v>
      </c>
      <c r="Q3341">
        <f t="shared" si="210"/>
        <v>0</v>
      </c>
      <c r="R3341">
        <f t="shared" si="211"/>
        <v>20</v>
      </c>
      <c r="S3341" s="15">
        <f t="shared" si="212"/>
        <v>42397.281666666662</v>
      </c>
      <c r="T3341" s="15">
        <f t="shared" si="213"/>
        <v>42427.281666666662</v>
      </c>
    </row>
    <row r="3342" spans="1:20" ht="60" x14ac:dyDescent="0.2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11" t="s">
        <v>8317</v>
      </c>
      <c r="P3342" t="s">
        <v>8337</v>
      </c>
      <c r="Q3342">
        <f t="shared" si="210"/>
        <v>0</v>
      </c>
      <c r="R3342">
        <f t="shared" si="211"/>
        <v>28</v>
      </c>
      <c r="S3342" s="15">
        <f t="shared" si="212"/>
        <v>42113.550821759258</v>
      </c>
      <c r="T3342" s="15">
        <f t="shared" si="213"/>
        <v>42173.550821759258</v>
      </c>
    </row>
    <row r="3343" spans="1:20" ht="30" x14ac:dyDescent="0.2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11" t="s">
        <v>8317</v>
      </c>
      <c r="P3343" t="s">
        <v>8337</v>
      </c>
      <c r="Q3343">
        <f t="shared" si="210"/>
        <v>0</v>
      </c>
      <c r="R3343">
        <f t="shared" si="211"/>
        <v>15</v>
      </c>
      <c r="S3343" s="15">
        <f t="shared" si="212"/>
        <v>41875.077546296299</v>
      </c>
      <c r="T3343" s="15">
        <f t="shared" si="213"/>
        <v>41905.077546296299</v>
      </c>
    </row>
    <row r="3344" spans="1:20" ht="60" x14ac:dyDescent="0.2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11" t="s">
        <v>8317</v>
      </c>
      <c r="P3344" t="s">
        <v>8337</v>
      </c>
      <c r="Q3344">
        <f t="shared" si="210"/>
        <v>0</v>
      </c>
      <c r="R3344">
        <f t="shared" si="211"/>
        <v>20.25</v>
      </c>
      <c r="S3344" s="15">
        <f t="shared" si="212"/>
        <v>42168.559432870374</v>
      </c>
      <c r="T3344" s="15">
        <f t="shared" si="213"/>
        <v>42208.559432870374</v>
      </c>
    </row>
    <row r="3345" spans="1:20" ht="45" x14ac:dyDescent="0.2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11" t="s">
        <v>8317</v>
      </c>
      <c r="P3345" t="s">
        <v>8337</v>
      </c>
      <c r="Q3345">
        <f t="shared" si="210"/>
        <v>0</v>
      </c>
      <c r="R3345">
        <f t="shared" si="211"/>
        <v>4</v>
      </c>
      <c r="S3345" s="15">
        <f t="shared" si="212"/>
        <v>42396.911712962959</v>
      </c>
      <c r="T3345" s="15">
        <f t="shared" si="213"/>
        <v>42426.911712962959</v>
      </c>
    </row>
    <row r="3346" spans="1:20" ht="60" x14ac:dyDescent="0.2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11" t="s">
        <v>8317</v>
      </c>
      <c r="P3346" t="s">
        <v>8337</v>
      </c>
      <c r="Q3346">
        <f t="shared" si="210"/>
        <v>0</v>
      </c>
      <c r="R3346">
        <f t="shared" si="211"/>
        <v>0</v>
      </c>
      <c r="S3346" s="15">
        <f t="shared" si="212"/>
        <v>41904.07671296296</v>
      </c>
      <c r="T3346" s="15">
        <f t="shared" si="213"/>
        <v>41934.07671296296</v>
      </c>
    </row>
    <row r="3347" spans="1:20" ht="60" x14ac:dyDescent="0.2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11" t="s">
        <v>8317</v>
      </c>
      <c r="P3347" t="s">
        <v>8337</v>
      </c>
      <c r="Q3347">
        <f t="shared" si="210"/>
        <v>0</v>
      </c>
      <c r="R3347">
        <f t="shared" si="211"/>
        <v>10</v>
      </c>
      <c r="S3347" s="15">
        <f t="shared" si="212"/>
        <v>42514.434548611112</v>
      </c>
      <c r="T3347" s="15">
        <f t="shared" si="213"/>
        <v>42554.434548611112</v>
      </c>
    </row>
    <row r="3348" spans="1:20" ht="60" hidden="1" x14ac:dyDescent="0.2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11" t="s">
        <v>8317</v>
      </c>
      <c r="P3348" t="s">
        <v>8346</v>
      </c>
      <c r="Q3348">
        <f t="shared" si="210"/>
        <v>0</v>
      </c>
      <c r="R3348">
        <f t="shared" si="211"/>
        <v>0</v>
      </c>
      <c r="S3348" s="15">
        <f t="shared" si="212"/>
        <v>42171.913090277783</v>
      </c>
      <c r="T3348" s="15">
        <f t="shared" si="213"/>
        <v>42231.913090277783</v>
      </c>
    </row>
    <row r="3349" spans="1:20" ht="60" hidden="1" x14ac:dyDescent="0.2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11" t="s">
        <v>8317</v>
      </c>
      <c r="P3349" t="s">
        <v>8346</v>
      </c>
      <c r="Q3349">
        <f t="shared" si="210"/>
        <v>0</v>
      </c>
      <c r="R3349">
        <f t="shared" si="211"/>
        <v>5</v>
      </c>
      <c r="S3349" s="15">
        <f t="shared" si="212"/>
        <v>41792.687442129631</v>
      </c>
      <c r="T3349" s="15">
        <f t="shared" si="213"/>
        <v>41822.687442129631</v>
      </c>
    </row>
    <row r="3350" spans="1:20" ht="60" hidden="1" x14ac:dyDescent="0.2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11" t="s">
        <v>8317</v>
      </c>
      <c r="P3350" t="s">
        <v>8346</v>
      </c>
      <c r="Q3350">
        <f t="shared" si="210"/>
        <v>0</v>
      </c>
      <c r="R3350">
        <f t="shared" si="211"/>
        <v>0</v>
      </c>
      <c r="S3350" s="15">
        <f t="shared" si="212"/>
        <v>42243.961273148147</v>
      </c>
      <c r="T3350" s="15">
        <f t="shared" si="213"/>
        <v>42278</v>
      </c>
    </row>
    <row r="3351" spans="1:20" ht="30" hidden="1" x14ac:dyDescent="0.2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11" t="s">
        <v>8317</v>
      </c>
      <c r="P3351" t="s">
        <v>8346</v>
      </c>
      <c r="Q3351">
        <f t="shared" si="210"/>
        <v>0</v>
      </c>
      <c r="R3351">
        <f t="shared" si="211"/>
        <v>0</v>
      </c>
      <c r="S3351" s="15">
        <f t="shared" si="212"/>
        <v>42351.658842592587</v>
      </c>
      <c r="T3351" s="15">
        <f t="shared" si="213"/>
        <v>42381.658842592587</v>
      </c>
    </row>
    <row r="3352" spans="1:20" ht="45" hidden="1" x14ac:dyDescent="0.2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11" t="s">
        <v>8317</v>
      </c>
      <c r="P3352" t="s">
        <v>8346</v>
      </c>
      <c r="Q3352">
        <f t="shared" si="210"/>
        <v>0</v>
      </c>
      <c r="R3352">
        <f t="shared" si="211"/>
        <v>5.5</v>
      </c>
      <c r="S3352" s="15">
        <f t="shared" si="212"/>
        <v>42160.927488425921</v>
      </c>
      <c r="T3352" s="15">
        <f t="shared" si="213"/>
        <v>42220.927488425921</v>
      </c>
    </row>
    <row r="3353" spans="1:20" ht="45" hidden="1" x14ac:dyDescent="0.2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11" t="s">
        <v>8317</v>
      </c>
      <c r="P3353" t="s">
        <v>8346</v>
      </c>
      <c r="Q3353">
        <f t="shared" si="210"/>
        <v>0</v>
      </c>
      <c r="R3353">
        <f t="shared" si="211"/>
        <v>1</v>
      </c>
      <c r="S3353" s="15">
        <f t="shared" si="212"/>
        <v>42534.180717592593</v>
      </c>
      <c r="T3353" s="15">
        <f t="shared" si="213"/>
        <v>42594.180717592593</v>
      </c>
    </row>
    <row r="3354" spans="1:20" ht="45" hidden="1" x14ac:dyDescent="0.2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11" t="s">
        <v>8317</v>
      </c>
      <c r="P3354" t="s">
        <v>8346</v>
      </c>
      <c r="Q3354">
        <f t="shared" si="210"/>
        <v>0</v>
      </c>
      <c r="R3354">
        <f t="shared" si="211"/>
        <v>0</v>
      </c>
      <c r="S3354" s="15">
        <f t="shared" si="212"/>
        <v>42047.394942129627</v>
      </c>
      <c r="T3354" s="15">
        <f t="shared" si="213"/>
        <v>42082.353275462956</v>
      </c>
    </row>
    <row r="3355" spans="1:20" ht="45" hidden="1" x14ac:dyDescent="0.2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11" t="s">
        <v>8317</v>
      </c>
      <c r="P3355" t="s">
        <v>8346</v>
      </c>
      <c r="Q3355">
        <f t="shared" si="210"/>
        <v>0</v>
      </c>
      <c r="R3355">
        <f t="shared" si="211"/>
        <v>0</v>
      </c>
      <c r="S3355" s="15">
        <f t="shared" si="212"/>
        <v>42033.573009259257</v>
      </c>
      <c r="T3355" s="15">
        <f t="shared" si="213"/>
        <v>42063.573009259257</v>
      </c>
    </row>
    <row r="3356" spans="1:20" ht="60" hidden="1" x14ac:dyDescent="0.2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11" t="s">
        <v>8317</v>
      </c>
      <c r="P3356" t="s">
        <v>8346</v>
      </c>
      <c r="Q3356">
        <f t="shared" si="210"/>
        <v>0</v>
      </c>
      <c r="R3356">
        <f t="shared" si="211"/>
        <v>0</v>
      </c>
      <c r="S3356" s="15">
        <f t="shared" si="212"/>
        <v>42072.758981481486</v>
      </c>
      <c r="T3356" s="15">
        <f t="shared" si="213"/>
        <v>42132.758981481486</v>
      </c>
    </row>
    <row r="3357" spans="1:20" ht="60" hidden="1" x14ac:dyDescent="0.2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11" t="s">
        <v>8317</v>
      </c>
      <c r="P3357" t="s">
        <v>8346</v>
      </c>
      <c r="Q3357">
        <f t="shared" si="210"/>
        <v>0</v>
      </c>
      <c r="R3357">
        <f t="shared" si="211"/>
        <v>0</v>
      </c>
      <c r="S3357" s="15">
        <f t="shared" si="212"/>
        <v>42191.824062500003</v>
      </c>
      <c r="T3357" s="15">
        <f t="shared" si="213"/>
        <v>42221.824062500003</v>
      </c>
    </row>
    <row r="3358" spans="1:20" ht="45" hidden="1" x14ac:dyDescent="0.2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11" t="s">
        <v>8317</v>
      </c>
      <c r="P3358" t="s">
        <v>8346</v>
      </c>
      <c r="Q3358">
        <f t="shared" si="210"/>
        <v>0</v>
      </c>
      <c r="R3358">
        <f t="shared" si="211"/>
        <v>0</v>
      </c>
      <c r="S3358" s="15">
        <f t="shared" si="212"/>
        <v>42304.955381944441</v>
      </c>
      <c r="T3358" s="15">
        <f t="shared" si="213"/>
        <v>42334.997048611112</v>
      </c>
    </row>
    <row r="3359" spans="1:20" ht="60" hidden="1" x14ac:dyDescent="0.2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11" t="s">
        <v>8317</v>
      </c>
      <c r="P3359" t="s">
        <v>8346</v>
      </c>
      <c r="Q3359">
        <f t="shared" si="210"/>
        <v>0</v>
      </c>
      <c r="R3359">
        <f t="shared" si="211"/>
        <v>0</v>
      </c>
      <c r="S3359" s="15">
        <f t="shared" si="212"/>
        <v>42712.011944444443</v>
      </c>
      <c r="T3359" s="15">
        <f t="shared" si="213"/>
        <v>42742.011944444443</v>
      </c>
    </row>
    <row r="3360" spans="1:20" ht="60" hidden="1" x14ac:dyDescent="0.2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11" t="s">
        <v>8317</v>
      </c>
      <c r="P3360" t="s">
        <v>8346</v>
      </c>
      <c r="Q3360">
        <f t="shared" si="210"/>
        <v>0</v>
      </c>
      <c r="R3360">
        <f t="shared" si="211"/>
        <v>0</v>
      </c>
      <c r="S3360" s="15">
        <f t="shared" si="212"/>
        <v>42767.812893518523</v>
      </c>
      <c r="T3360" s="15">
        <f t="shared" si="213"/>
        <v>42797.833333333328</v>
      </c>
    </row>
    <row r="3361" spans="1:20" ht="60" hidden="1" x14ac:dyDescent="0.2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11" t="s">
        <v>8317</v>
      </c>
      <c r="P3361" t="s">
        <v>8346</v>
      </c>
      <c r="Q3361">
        <f t="shared" si="210"/>
        <v>0</v>
      </c>
      <c r="R3361">
        <f t="shared" si="211"/>
        <v>0</v>
      </c>
      <c r="S3361" s="15">
        <f t="shared" si="212"/>
        <v>41857.18304398148</v>
      </c>
      <c r="T3361" s="15">
        <f t="shared" si="213"/>
        <v>41887.18304398148</v>
      </c>
    </row>
    <row r="3362" spans="1:20" ht="60" hidden="1" x14ac:dyDescent="0.2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11" t="s">
        <v>8317</v>
      </c>
      <c r="P3362" t="s">
        <v>8346</v>
      </c>
      <c r="Q3362">
        <f t="shared" si="210"/>
        <v>0</v>
      </c>
      <c r="R3362">
        <f t="shared" si="211"/>
        <v>69</v>
      </c>
      <c r="S3362" s="15">
        <f t="shared" si="212"/>
        <v>42556.690706018519</v>
      </c>
      <c r="T3362" s="15">
        <f t="shared" si="213"/>
        <v>42616.690706018519</v>
      </c>
    </row>
    <row r="3363" spans="1:20" hidden="1" x14ac:dyDescent="0.2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11" t="s">
        <v>8317</v>
      </c>
      <c r="P3363" t="s">
        <v>8346</v>
      </c>
      <c r="Q3363">
        <f t="shared" si="210"/>
        <v>0</v>
      </c>
      <c r="R3363">
        <f t="shared" si="211"/>
        <v>50</v>
      </c>
      <c r="S3363" s="15">
        <f t="shared" si="212"/>
        <v>42527.650995370372</v>
      </c>
      <c r="T3363" s="15">
        <f t="shared" si="213"/>
        <v>42537.650995370372</v>
      </c>
    </row>
    <row r="3364" spans="1:20" ht="60" hidden="1" x14ac:dyDescent="0.2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11" t="s">
        <v>8317</v>
      </c>
      <c r="P3364" t="s">
        <v>8346</v>
      </c>
      <c r="Q3364">
        <f t="shared" si="210"/>
        <v>0</v>
      </c>
      <c r="R3364">
        <f t="shared" si="211"/>
        <v>5.67</v>
      </c>
      <c r="S3364" s="15">
        <f t="shared" si="212"/>
        <v>41899.792037037041</v>
      </c>
      <c r="T3364" s="15">
        <f t="shared" si="213"/>
        <v>41929.792037037041</v>
      </c>
    </row>
    <row r="3365" spans="1:20" ht="60" hidden="1" x14ac:dyDescent="0.2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11" t="s">
        <v>8317</v>
      </c>
      <c r="P3365" t="s">
        <v>8346</v>
      </c>
      <c r="Q3365">
        <f t="shared" si="210"/>
        <v>0</v>
      </c>
      <c r="R3365">
        <f t="shared" si="211"/>
        <v>0</v>
      </c>
      <c r="S3365" s="15">
        <f t="shared" si="212"/>
        <v>41911.934791666667</v>
      </c>
      <c r="T3365" s="15">
        <f t="shared" si="213"/>
        <v>41971.976458333331</v>
      </c>
    </row>
    <row r="3366" spans="1:20" ht="45" hidden="1" x14ac:dyDescent="0.2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11" t="s">
        <v>8317</v>
      </c>
      <c r="P3366" t="s">
        <v>8346</v>
      </c>
      <c r="Q3366">
        <f t="shared" si="210"/>
        <v>0</v>
      </c>
      <c r="R3366">
        <f t="shared" si="211"/>
        <v>1</v>
      </c>
      <c r="S3366" s="15">
        <f t="shared" si="212"/>
        <v>42375.996886574074</v>
      </c>
      <c r="T3366" s="15">
        <f t="shared" si="213"/>
        <v>42435.996886574074</v>
      </c>
    </row>
    <row r="3367" spans="1:20" ht="45" hidden="1" x14ac:dyDescent="0.2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11" t="s">
        <v>8317</v>
      </c>
      <c r="P3367" t="s">
        <v>8346</v>
      </c>
      <c r="Q3367">
        <f t="shared" si="210"/>
        <v>0</v>
      </c>
      <c r="R3367">
        <f t="shared" si="211"/>
        <v>0</v>
      </c>
      <c r="S3367" s="15">
        <f t="shared" si="212"/>
        <v>42135.67050925926</v>
      </c>
      <c r="T3367" s="15">
        <f t="shared" si="213"/>
        <v>42195.67050925926</v>
      </c>
    </row>
    <row r="3368" spans="1:20" ht="60" hidden="1" x14ac:dyDescent="0.2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11" t="s">
        <v>8317</v>
      </c>
      <c r="P3368" t="s">
        <v>8346</v>
      </c>
      <c r="Q3368">
        <f t="shared" si="210"/>
        <v>0</v>
      </c>
      <c r="R3368">
        <f t="shared" si="211"/>
        <v>0</v>
      </c>
      <c r="S3368" s="15">
        <f t="shared" si="212"/>
        <v>42584.123865740738</v>
      </c>
      <c r="T3368" s="15">
        <f t="shared" si="213"/>
        <v>42614.123865740738</v>
      </c>
    </row>
    <row r="3369" spans="1:20" hidden="1" x14ac:dyDescent="0.2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11" t="s">
        <v>8317</v>
      </c>
      <c r="P3369" t="s">
        <v>8346</v>
      </c>
      <c r="Q3369">
        <f t="shared" si="210"/>
        <v>0</v>
      </c>
      <c r="R3369">
        <f t="shared" si="211"/>
        <v>0</v>
      </c>
      <c r="S3369" s="15">
        <f t="shared" si="212"/>
        <v>42255.927824074075</v>
      </c>
      <c r="T3369" s="15">
        <f t="shared" si="213"/>
        <v>42285.874305555553</v>
      </c>
    </row>
    <row r="3370" spans="1:20" ht="45" hidden="1" x14ac:dyDescent="0.2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11" t="s">
        <v>8317</v>
      </c>
      <c r="P3370" t="s">
        <v>8346</v>
      </c>
      <c r="Q3370">
        <f t="shared" si="210"/>
        <v>0</v>
      </c>
      <c r="R3370">
        <f t="shared" si="211"/>
        <v>0</v>
      </c>
      <c r="S3370" s="15">
        <f t="shared" si="212"/>
        <v>42567.004432870366</v>
      </c>
      <c r="T3370" s="15">
        <f t="shared" si="213"/>
        <v>42588.004432870366</v>
      </c>
    </row>
    <row r="3371" spans="1:20" ht="60" hidden="1" x14ac:dyDescent="0.2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11" t="s">
        <v>8317</v>
      </c>
      <c r="P3371" t="s">
        <v>8346</v>
      </c>
      <c r="Q3371">
        <f t="shared" si="210"/>
        <v>0</v>
      </c>
      <c r="R3371">
        <f t="shared" si="211"/>
        <v>0</v>
      </c>
      <c r="S3371" s="15">
        <f t="shared" si="212"/>
        <v>41959.369988425926</v>
      </c>
      <c r="T3371" s="15">
        <f t="shared" si="213"/>
        <v>41989.369988425926</v>
      </c>
    </row>
    <row r="3372" spans="1:20" ht="60" hidden="1" x14ac:dyDescent="0.2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11" t="s">
        <v>8317</v>
      </c>
      <c r="P3372" t="s">
        <v>8346</v>
      </c>
      <c r="Q3372">
        <f t="shared" si="210"/>
        <v>0</v>
      </c>
      <c r="R3372">
        <f t="shared" si="211"/>
        <v>0</v>
      </c>
      <c r="S3372" s="15">
        <f t="shared" si="212"/>
        <v>42165.922858796301</v>
      </c>
      <c r="T3372" s="15">
        <f t="shared" si="213"/>
        <v>42195.922858796301</v>
      </c>
    </row>
    <row r="3373" spans="1:20" ht="45" hidden="1" x14ac:dyDescent="0.2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11" t="s">
        <v>8317</v>
      </c>
      <c r="P3373" t="s">
        <v>8346</v>
      </c>
      <c r="Q3373">
        <f t="shared" si="210"/>
        <v>0</v>
      </c>
      <c r="R3373">
        <f t="shared" si="211"/>
        <v>1</v>
      </c>
      <c r="S3373" s="15">
        <f t="shared" si="212"/>
        <v>42416.881018518514</v>
      </c>
      <c r="T3373" s="15">
        <f t="shared" si="213"/>
        <v>42476.839351851857</v>
      </c>
    </row>
    <row r="3374" spans="1:20" ht="45" hidden="1" x14ac:dyDescent="0.2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11" t="s">
        <v>8317</v>
      </c>
      <c r="P3374" t="s">
        <v>8346</v>
      </c>
      <c r="Q3374">
        <f t="shared" si="210"/>
        <v>0</v>
      </c>
      <c r="R3374">
        <f t="shared" si="211"/>
        <v>20</v>
      </c>
      <c r="S3374" s="15">
        <f t="shared" si="212"/>
        <v>42202.594293981485</v>
      </c>
      <c r="T3374" s="15">
        <f t="shared" si="213"/>
        <v>42232.587974537033</v>
      </c>
    </row>
    <row r="3375" spans="1:20" ht="60" hidden="1" x14ac:dyDescent="0.2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11" t="s">
        <v>8317</v>
      </c>
      <c r="P3375" t="s">
        <v>8346</v>
      </c>
      <c r="Q3375">
        <f t="shared" si="210"/>
        <v>0</v>
      </c>
      <c r="R3375">
        <f t="shared" si="211"/>
        <v>1</v>
      </c>
      <c r="S3375" s="15">
        <f t="shared" si="212"/>
        <v>42009.64061342593</v>
      </c>
      <c r="T3375" s="15">
        <f t="shared" si="213"/>
        <v>42069.64061342593</v>
      </c>
    </row>
    <row r="3376" spans="1:20" ht="60" hidden="1" x14ac:dyDescent="0.2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11" t="s">
        <v>8317</v>
      </c>
      <c r="P3376" t="s">
        <v>8346</v>
      </c>
      <c r="Q3376">
        <f t="shared" si="210"/>
        <v>0</v>
      </c>
      <c r="R3376">
        <f t="shared" si="211"/>
        <v>10</v>
      </c>
      <c r="S3376" s="15">
        <f t="shared" si="212"/>
        <v>42375.230115740742</v>
      </c>
      <c r="T3376" s="15">
        <f t="shared" si="213"/>
        <v>42417.999305555553</v>
      </c>
    </row>
    <row r="3377" spans="1:20" ht="30" hidden="1" x14ac:dyDescent="0.2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11" t="s">
        <v>8317</v>
      </c>
      <c r="P3377" t="s">
        <v>8346</v>
      </c>
      <c r="Q3377">
        <f t="shared" si="210"/>
        <v>0</v>
      </c>
      <c r="R3377">
        <f t="shared" si="211"/>
        <v>0</v>
      </c>
      <c r="S3377" s="15">
        <f t="shared" si="212"/>
        <v>42031.837546296301</v>
      </c>
      <c r="T3377" s="15">
        <f t="shared" si="213"/>
        <v>42091.79587962963</v>
      </c>
    </row>
    <row r="3378" spans="1:20" ht="60" hidden="1" x14ac:dyDescent="0.2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11" t="s">
        <v>8317</v>
      </c>
      <c r="P3378" t="s">
        <v>8346</v>
      </c>
      <c r="Q3378">
        <f t="shared" si="210"/>
        <v>0</v>
      </c>
      <c r="R3378">
        <f t="shared" si="211"/>
        <v>0</v>
      </c>
      <c r="S3378" s="15">
        <f t="shared" si="212"/>
        <v>42482.048032407409</v>
      </c>
      <c r="T3378" s="15">
        <f t="shared" si="213"/>
        <v>42512.045138888891</v>
      </c>
    </row>
    <row r="3379" spans="1:20" ht="60" hidden="1" x14ac:dyDescent="0.2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11" t="s">
        <v>8317</v>
      </c>
      <c r="P3379" t="s">
        <v>8346</v>
      </c>
      <c r="Q3379">
        <f t="shared" si="210"/>
        <v>0</v>
      </c>
      <c r="R3379">
        <f t="shared" si="211"/>
        <v>0</v>
      </c>
      <c r="S3379" s="15">
        <f t="shared" si="212"/>
        <v>42135.235254629632</v>
      </c>
      <c r="T3379" s="15">
        <f t="shared" si="213"/>
        <v>42195.235254629632</v>
      </c>
    </row>
    <row r="3380" spans="1:20" ht="45" hidden="1" x14ac:dyDescent="0.2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11" t="s">
        <v>8317</v>
      </c>
      <c r="P3380" t="s">
        <v>8346</v>
      </c>
      <c r="Q3380">
        <f t="shared" si="210"/>
        <v>0</v>
      </c>
      <c r="R3380">
        <f t="shared" si="211"/>
        <v>0</v>
      </c>
      <c r="S3380" s="15">
        <f t="shared" si="212"/>
        <v>42438.961273148147</v>
      </c>
      <c r="T3380" s="15">
        <f t="shared" si="213"/>
        <v>42468.919606481482</v>
      </c>
    </row>
    <row r="3381" spans="1:20" ht="45" hidden="1" x14ac:dyDescent="0.2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11" t="s">
        <v>8317</v>
      </c>
      <c r="P3381" t="s">
        <v>8346</v>
      </c>
      <c r="Q3381">
        <f t="shared" si="210"/>
        <v>0</v>
      </c>
      <c r="R3381">
        <f t="shared" si="211"/>
        <v>0</v>
      </c>
      <c r="S3381" s="15">
        <f t="shared" si="212"/>
        <v>42164.893993055557</v>
      </c>
      <c r="T3381" s="15">
        <f t="shared" si="213"/>
        <v>42194.893993055557</v>
      </c>
    </row>
    <row r="3382" spans="1:20" ht="30" hidden="1" x14ac:dyDescent="0.2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11" t="s">
        <v>8317</v>
      </c>
      <c r="P3382" t="s">
        <v>8346</v>
      </c>
      <c r="Q3382">
        <f t="shared" si="210"/>
        <v>0</v>
      </c>
      <c r="R3382">
        <f t="shared" si="211"/>
        <v>0</v>
      </c>
      <c r="S3382" s="15">
        <f t="shared" si="212"/>
        <v>42096.686400462961</v>
      </c>
      <c r="T3382" s="15">
        <f t="shared" si="213"/>
        <v>42156.686400462961</v>
      </c>
    </row>
    <row r="3383" spans="1:20" ht="60" hidden="1" x14ac:dyDescent="0.2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11" t="s">
        <v>8317</v>
      </c>
      <c r="P3383" t="s">
        <v>8346</v>
      </c>
      <c r="Q3383">
        <f t="shared" si="210"/>
        <v>0</v>
      </c>
      <c r="R3383">
        <f t="shared" si="211"/>
        <v>0</v>
      </c>
      <c r="S3383" s="15">
        <f t="shared" si="212"/>
        <v>42383.933993055558</v>
      </c>
      <c r="T3383" s="15">
        <f t="shared" si="213"/>
        <v>42413.933993055558</v>
      </c>
    </row>
    <row r="3384" spans="1:20" ht="60" hidden="1" x14ac:dyDescent="0.2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11" t="s">
        <v>8317</v>
      </c>
      <c r="P3384" t="s">
        <v>8346</v>
      </c>
      <c r="Q3384">
        <f t="shared" si="210"/>
        <v>0</v>
      </c>
      <c r="R3384">
        <f t="shared" si="211"/>
        <v>30</v>
      </c>
      <c r="S3384" s="15">
        <f t="shared" si="212"/>
        <v>42129.777210648142</v>
      </c>
      <c r="T3384" s="15">
        <f t="shared" si="213"/>
        <v>42159.777210648142</v>
      </c>
    </row>
    <row r="3385" spans="1:20" ht="60" hidden="1" x14ac:dyDescent="0.2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11" t="s">
        <v>8317</v>
      </c>
      <c r="P3385" t="s">
        <v>8346</v>
      </c>
      <c r="Q3385">
        <f t="shared" si="210"/>
        <v>0</v>
      </c>
      <c r="R3385">
        <f t="shared" si="211"/>
        <v>0</v>
      </c>
      <c r="S3385" s="15">
        <f t="shared" si="212"/>
        <v>42341.958923611113</v>
      </c>
      <c r="T3385" s="15">
        <f t="shared" si="213"/>
        <v>42371.958923611113</v>
      </c>
    </row>
    <row r="3386" spans="1:20" ht="45" hidden="1" x14ac:dyDescent="0.2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11" t="s">
        <v>8317</v>
      </c>
      <c r="P3386" t="s">
        <v>8346</v>
      </c>
      <c r="Q3386">
        <f t="shared" si="210"/>
        <v>0</v>
      </c>
      <c r="R3386">
        <f t="shared" si="211"/>
        <v>0</v>
      </c>
      <c r="S3386" s="15">
        <f t="shared" si="212"/>
        <v>42612.911712962959</v>
      </c>
      <c r="T3386" s="15">
        <f t="shared" si="213"/>
        <v>42642.911712962959</v>
      </c>
    </row>
    <row r="3387" spans="1:20" ht="45" hidden="1" x14ac:dyDescent="0.2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11" t="s">
        <v>8317</v>
      </c>
      <c r="P3387" t="s">
        <v>8346</v>
      </c>
      <c r="Q3387">
        <f t="shared" si="210"/>
        <v>0</v>
      </c>
      <c r="R3387">
        <f t="shared" si="211"/>
        <v>0</v>
      </c>
      <c r="S3387" s="15">
        <f t="shared" si="212"/>
        <v>42164.908530092594</v>
      </c>
      <c r="T3387" s="15">
        <f t="shared" si="213"/>
        <v>42194.908530092594</v>
      </c>
    </row>
    <row r="3388" spans="1:20" ht="60" hidden="1" x14ac:dyDescent="0.2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11" t="s">
        <v>8317</v>
      </c>
      <c r="P3388" t="s">
        <v>8346</v>
      </c>
      <c r="Q3388">
        <f t="shared" si="210"/>
        <v>0</v>
      </c>
      <c r="R3388">
        <f t="shared" si="211"/>
        <v>0</v>
      </c>
      <c r="S3388" s="15">
        <f t="shared" si="212"/>
        <v>42321.08447916666</v>
      </c>
      <c r="T3388" s="15">
        <f t="shared" si="213"/>
        <v>42374</v>
      </c>
    </row>
    <row r="3389" spans="1:20" ht="30" hidden="1" x14ac:dyDescent="0.2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11" t="s">
        <v>8317</v>
      </c>
      <c r="P3389" t="s">
        <v>8346</v>
      </c>
      <c r="Q3389">
        <f t="shared" si="210"/>
        <v>0</v>
      </c>
      <c r="R3389">
        <f t="shared" si="211"/>
        <v>50</v>
      </c>
      <c r="S3389" s="15">
        <f t="shared" si="212"/>
        <v>42377.577187499999</v>
      </c>
      <c r="T3389" s="15">
        <f t="shared" si="213"/>
        <v>42437.577187499999</v>
      </c>
    </row>
    <row r="3390" spans="1:20" ht="60" hidden="1" x14ac:dyDescent="0.2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11" t="s">
        <v>8317</v>
      </c>
      <c r="P3390" t="s">
        <v>8346</v>
      </c>
      <c r="Q3390">
        <f t="shared" si="210"/>
        <v>0</v>
      </c>
      <c r="R3390">
        <f t="shared" si="211"/>
        <v>0</v>
      </c>
      <c r="S3390" s="15">
        <f t="shared" si="212"/>
        <v>42713.962499999994</v>
      </c>
      <c r="T3390" s="15">
        <f t="shared" si="213"/>
        <v>42734.375</v>
      </c>
    </row>
    <row r="3391" spans="1:20" ht="60" hidden="1" x14ac:dyDescent="0.2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11" t="s">
        <v>8317</v>
      </c>
      <c r="P3391" t="s">
        <v>8344</v>
      </c>
      <c r="Q3391">
        <f t="shared" si="210"/>
        <v>0</v>
      </c>
      <c r="R3391">
        <f t="shared" si="211"/>
        <v>4.83</v>
      </c>
      <c r="S3391" s="15">
        <f t="shared" si="212"/>
        <v>41682.23646990741</v>
      </c>
      <c r="T3391" s="15">
        <f t="shared" si="213"/>
        <v>41712.194803240738</v>
      </c>
    </row>
    <row r="3392" spans="1:20" ht="60" hidden="1" x14ac:dyDescent="0.2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11" t="s">
        <v>8317</v>
      </c>
      <c r="P3392" t="s">
        <v>8344</v>
      </c>
      <c r="Q3392">
        <f t="shared" si="210"/>
        <v>0</v>
      </c>
      <c r="R3392">
        <f t="shared" si="211"/>
        <v>3</v>
      </c>
      <c r="S3392" s="15">
        <f t="shared" si="212"/>
        <v>42275.861157407402</v>
      </c>
      <c r="T3392" s="15">
        <f t="shared" si="213"/>
        <v>42335.902824074074</v>
      </c>
    </row>
    <row r="3393" spans="1:20" ht="60" hidden="1" x14ac:dyDescent="0.2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11" t="s">
        <v>8317</v>
      </c>
      <c r="P3393" t="s">
        <v>8344</v>
      </c>
      <c r="Q3393">
        <f t="shared" si="210"/>
        <v>0</v>
      </c>
      <c r="R3393">
        <f t="shared" si="211"/>
        <v>0</v>
      </c>
      <c r="S3393" s="15">
        <f t="shared" si="212"/>
        <v>42285.909027777772</v>
      </c>
      <c r="T3393" s="15">
        <f t="shared" si="213"/>
        <v>42299.790972222225</v>
      </c>
    </row>
    <row r="3394" spans="1:20" ht="60" hidden="1" x14ac:dyDescent="0.2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11" t="s">
        <v>8317</v>
      </c>
      <c r="P3394" t="s">
        <v>8344</v>
      </c>
      <c r="Q3394">
        <f t="shared" ref="Q3394:Q3457" si="214">ROUND(E3394/D3394*100,0)</f>
        <v>0</v>
      </c>
      <c r="R3394">
        <f t="shared" ref="R3394:R3457" si="215">IFERROR(ROUND(E3394/L3394,2),0)</f>
        <v>0</v>
      </c>
      <c r="S3394" s="15">
        <f t="shared" si="212"/>
        <v>40070.901412037041</v>
      </c>
      <c r="T3394" s="15">
        <f t="shared" si="213"/>
        <v>40144.207638888889</v>
      </c>
    </row>
    <row r="3395" spans="1:20" ht="60" hidden="1" x14ac:dyDescent="0.2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11" t="s">
        <v>8317</v>
      </c>
      <c r="P3395" t="s">
        <v>8344</v>
      </c>
      <c r="Q3395">
        <f t="shared" si="214"/>
        <v>0</v>
      </c>
      <c r="R3395">
        <f t="shared" si="215"/>
        <v>0</v>
      </c>
      <c r="S3395" s="15">
        <f t="shared" ref="S3395:S3458" si="216">(((J3395/60)/60)/24)+DATE(1970,1,1)</f>
        <v>42228.629884259266</v>
      </c>
      <c r="T3395" s="15">
        <f t="shared" ref="T3395:T3458" si="217">(((I3395/60)/60)/24)+DATE(1970,1,1)</f>
        <v>42288.629884259266</v>
      </c>
    </row>
    <row r="3396" spans="1:20" ht="60" hidden="1" x14ac:dyDescent="0.2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11" t="s">
        <v>8317</v>
      </c>
      <c r="P3396" t="s">
        <v>8344</v>
      </c>
      <c r="Q3396">
        <f t="shared" si="214"/>
        <v>0</v>
      </c>
      <c r="R3396">
        <f t="shared" si="215"/>
        <v>1</v>
      </c>
      <c r="S3396" s="15">
        <f t="shared" si="216"/>
        <v>41500.747453703705</v>
      </c>
      <c r="T3396" s="15">
        <f t="shared" si="217"/>
        <v>41530.747453703705</v>
      </c>
    </row>
    <row r="3397" spans="1:20" ht="45" hidden="1" x14ac:dyDescent="0.2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11" t="s">
        <v>8317</v>
      </c>
      <c r="P3397" t="s">
        <v>8344</v>
      </c>
      <c r="Q3397">
        <f t="shared" si="214"/>
        <v>0</v>
      </c>
      <c r="R3397">
        <f t="shared" si="215"/>
        <v>0</v>
      </c>
      <c r="S3397" s="15">
        <f t="shared" si="216"/>
        <v>41456.36241898148</v>
      </c>
      <c r="T3397" s="15">
        <f t="shared" si="217"/>
        <v>41486.36241898148</v>
      </c>
    </row>
    <row r="3398" spans="1:20" ht="45" hidden="1" x14ac:dyDescent="0.2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11" t="s">
        <v>8317</v>
      </c>
      <c r="P3398" t="s">
        <v>8344</v>
      </c>
      <c r="Q3398">
        <f t="shared" si="214"/>
        <v>0</v>
      </c>
      <c r="R3398">
        <f t="shared" si="215"/>
        <v>0</v>
      </c>
      <c r="S3398" s="15">
        <f t="shared" si="216"/>
        <v>42591.31858796296</v>
      </c>
      <c r="T3398" s="15">
        <f t="shared" si="217"/>
        <v>42651.31858796296</v>
      </c>
    </row>
    <row r="3399" spans="1:20" ht="60" hidden="1" x14ac:dyDescent="0.2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11" t="s">
        <v>8317</v>
      </c>
      <c r="P3399" t="s">
        <v>8344</v>
      </c>
      <c r="Q3399">
        <f t="shared" si="214"/>
        <v>0</v>
      </c>
      <c r="R3399">
        <f t="shared" si="215"/>
        <v>0</v>
      </c>
      <c r="S3399" s="15">
        <f t="shared" si="216"/>
        <v>41919.761782407404</v>
      </c>
      <c r="T3399" s="15">
        <f t="shared" si="217"/>
        <v>41929.761782407404</v>
      </c>
    </row>
    <row r="3400" spans="1:20" ht="45" hidden="1" x14ac:dyDescent="0.2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11" t="s">
        <v>8317</v>
      </c>
      <c r="P3400" t="s">
        <v>8344</v>
      </c>
      <c r="Q3400">
        <f t="shared" si="214"/>
        <v>0</v>
      </c>
      <c r="R3400">
        <f t="shared" si="215"/>
        <v>5</v>
      </c>
      <c r="S3400" s="15">
        <f t="shared" si="216"/>
        <v>42423.985567129625</v>
      </c>
      <c r="T3400" s="15">
        <f t="shared" si="217"/>
        <v>42453.943900462968</v>
      </c>
    </row>
    <row r="3401" spans="1:20" ht="60" hidden="1" x14ac:dyDescent="0.2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11" t="s">
        <v>8317</v>
      </c>
      <c r="P3401" t="s">
        <v>8344</v>
      </c>
      <c r="Q3401">
        <f t="shared" si="214"/>
        <v>0</v>
      </c>
      <c r="R3401">
        <f t="shared" si="215"/>
        <v>0</v>
      </c>
      <c r="S3401" s="15">
        <f t="shared" si="216"/>
        <v>41550.793935185182</v>
      </c>
      <c r="T3401" s="15">
        <f t="shared" si="217"/>
        <v>41580.793935185182</v>
      </c>
    </row>
    <row r="3402" spans="1:20" ht="45" hidden="1" x14ac:dyDescent="0.2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11" t="s">
        <v>8317</v>
      </c>
      <c r="P3402" t="s">
        <v>8344</v>
      </c>
      <c r="Q3402">
        <f t="shared" si="214"/>
        <v>0</v>
      </c>
      <c r="R3402">
        <f t="shared" si="215"/>
        <v>5</v>
      </c>
      <c r="S3402" s="15">
        <f t="shared" si="216"/>
        <v>41650.015057870369</v>
      </c>
      <c r="T3402" s="15">
        <f t="shared" si="217"/>
        <v>41680.015057870369</v>
      </c>
    </row>
    <row r="3403" spans="1:20" ht="45" hidden="1" x14ac:dyDescent="0.2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11" t="s">
        <v>8317</v>
      </c>
      <c r="P3403" t="s">
        <v>8344</v>
      </c>
      <c r="Q3403">
        <f t="shared" si="214"/>
        <v>0</v>
      </c>
      <c r="R3403">
        <f t="shared" si="215"/>
        <v>1</v>
      </c>
      <c r="S3403" s="15">
        <f t="shared" si="216"/>
        <v>42130.335358796292</v>
      </c>
      <c r="T3403" s="15">
        <f t="shared" si="217"/>
        <v>42145.335358796292</v>
      </c>
    </row>
    <row r="3404" spans="1:20" ht="60" hidden="1" x14ac:dyDescent="0.2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11" t="s">
        <v>8317</v>
      </c>
      <c r="P3404" t="s">
        <v>8344</v>
      </c>
      <c r="Q3404">
        <f t="shared" si="214"/>
        <v>0</v>
      </c>
      <c r="R3404">
        <f t="shared" si="215"/>
        <v>5</v>
      </c>
      <c r="S3404" s="15">
        <f t="shared" si="216"/>
        <v>41331.555127314816</v>
      </c>
      <c r="T3404" s="15">
        <f t="shared" si="217"/>
        <v>41356.513460648144</v>
      </c>
    </row>
    <row r="3405" spans="1:20" ht="60" hidden="1" x14ac:dyDescent="0.2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11" t="s">
        <v>8317</v>
      </c>
      <c r="P3405" t="s">
        <v>8344</v>
      </c>
      <c r="Q3405">
        <f t="shared" si="214"/>
        <v>0</v>
      </c>
      <c r="R3405">
        <f t="shared" si="215"/>
        <v>0</v>
      </c>
      <c r="S3405" s="15">
        <f t="shared" si="216"/>
        <v>41634.715173611112</v>
      </c>
      <c r="T3405" s="15">
        <f t="shared" si="217"/>
        <v>41664.715173611112</v>
      </c>
    </row>
    <row r="3406" spans="1:20" ht="60" hidden="1" x14ac:dyDescent="0.2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11" t="s">
        <v>8317</v>
      </c>
      <c r="P3406" t="s">
        <v>8344</v>
      </c>
      <c r="Q3406">
        <f t="shared" si="214"/>
        <v>0</v>
      </c>
      <c r="R3406">
        <f t="shared" si="215"/>
        <v>13</v>
      </c>
      <c r="S3406" s="15">
        <f t="shared" si="216"/>
        <v>42038.824988425928</v>
      </c>
      <c r="T3406" s="15">
        <f t="shared" si="217"/>
        <v>42054.824988425928</v>
      </c>
    </row>
    <row r="3407" spans="1:20" ht="60" hidden="1" x14ac:dyDescent="0.2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11" t="s">
        <v>8317</v>
      </c>
      <c r="P3407" t="s">
        <v>8344</v>
      </c>
      <c r="Q3407">
        <f t="shared" si="214"/>
        <v>0</v>
      </c>
      <c r="R3407">
        <f t="shared" si="215"/>
        <v>22.5</v>
      </c>
      <c r="S3407" s="15">
        <f t="shared" si="216"/>
        <v>40971.002569444441</v>
      </c>
      <c r="T3407" s="15">
        <f t="shared" si="217"/>
        <v>41016.021527777775</v>
      </c>
    </row>
    <row r="3408" spans="1:20" ht="60" hidden="1" x14ac:dyDescent="0.2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11" t="s">
        <v>8317</v>
      </c>
      <c r="P3408" t="s">
        <v>8344</v>
      </c>
      <c r="Q3408">
        <f t="shared" si="214"/>
        <v>0</v>
      </c>
      <c r="R3408">
        <f t="shared" si="215"/>
        <v>0</v>
      </c>
      <c r="S3408" s="15">
        <f t="shared" si="216"/>
        <v>41837.767500000002</v>
      </c>
      <c r="T3408" s="15">
        <f t="shared" si="217"/>
        <v>41867.767500000002</v>
      </c>
    </row>
    <row r="3409" spans="1:20" ht="60" hidden="1" x14ac:dyDescent="0.2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11" t="s">
        <v>8317</v>
      </c>
      <c r="P3409" t="s">
        <v>8344</v>
      </c>
      <c r="Q3409">
        <f t="shared" si="214"/>
        <v>0</v>
      </c>
      <c r="R3409">
        <f t="shared" si="215"/>
        <v>25</v>
      </c>
      <c r="S3409" s="15">
        <f t="shared" si="216"/>
        <v>40800.6403587963</v>
      </c>
      <c r="T3409" s="15">
        <f t="shared" si="217"/>
        <v>40860.682025462964</v>
      </c>
    </row>
    <row r="3410" spans="1:20" ht="30" hidden="1" x14ac:dyDescent="0.2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11" t="s">
        <v>8317</v>
      </c>
      <c r="P3410" t="s">
        <v>8344</v>
      </c>
      <c r="Q3410">
        <f t="shared" si="214"/>
        <v>0</v>
      </c>
      <c r="R3410">
        <f t="shared" si="215"/>
        <v>12.5</v>
      </c>
      <c r="S3410" s="15">
        <f t="shared" si="216"/>
        <v>41759.542534722219</v>
      </c>
      <c r="T3410" s="15">
        <f t="shared" si="217"/>
        <v>41791.166666666664</v>
      </c>
    </row>
    <row r="3411" spans="1:20" ht="60" hidden="1" x14ac:dyDescent="0.2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11" t="s">
        <v>8317</v>
      </c>
      <c r="P3411" t="s">
        <v>8344</v>
      </c>
      <c r="Q3411">
        <f t="shared" si="214"/>
        <v>0</v>
      </c>
      <c r="R3411">
        <f t="shared" si="215"/>
        <v>0</v>
      </c>
      <c r="S3411" s="15">
        <f t="shared" si="216"/>
        <v>41407.84684027778</v>
      </c>
      <c r="T3411" s="15">
        <f t="shared" si="217"/>
        <v>41427.84684027778</v>
      </c>
    </row>
    <row r="3412" spans="1:20" ht="60" hidden="1" x14ac:dyDescent="0.2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11" t="s">
        <v>8317</v>
      </c>
      <c r="P3412" t="s">
        <v>8344</v>
      </c>
      <c r="Q3412">
        <f t="shared" si="214"/>
        <v>0</v>
      </c>
      <c r="R3412">
        <f t="shared" si="215"/>
        <v>0</v>
      </c>
      <c r="S3412" s="15">
        <f t="shared" si="216"/>
        <v>40705.126631944448</v>
      </c>
      <c r="T3412" s="15">
        <f t="shared" si="217"/>
        <v>40765.126631944448</v>
      </c>
    </row>
    <row r="3413" spans="1:20" ht="45" hidden="1" x14ac:dyDescent="0.2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11" t="s">
        <v>8317</v>
      </c>
      <c r="P3413" t="s">
        <v>8344</v>
      </c>
      <c r="Q3413">
        <f t="shared" si="214"/>
        <v>0</v>
      </c>
      <c r="R3413">
        <f t="shared" si="215"/>
        <v>1</v>
      </c>
      <c r="S3413" s="15">
        <f t="shared" si="216"/>
        <v>42488.848784722228</v>
      </c>
      <c r="T3413" s="15">
        <f t="shared" si="217"/>
        <v>42508.848784722228</v>
      </c>
    </row>
    <row r="3414" spans="1:20" ht="60" hidden="1" x14ac:dyDescent="0.2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11" t="s">
        <v>8317</v>
      </c>
      <c r="P3414" t="s">
        <v>8344</v>
      </c>
      <c r="Q3414">
        <f t="shared" si="214"/>
        <v>0</v>
      </c>
      <c r="R3414">
        <f t="shared" si="215"/>
        <v>0</v>
      </c>
      <c r="S3414" s="15">
        <f t="shared" si="216"/>
        <v>41041.167627314811</v>
      </c>
      <c r="T3414" s="15">
        <f t="shared" si="217"/>
        <v>41101.160474537035</v>
      </c>
    </row>
    <row r="3415" spans="1:20" ht="30" hidden="1" x14ac:dyDescent="0.2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11" t="s">
        <v>8317</v>
      </c>
      <c r="P3415" t="s">
        <v>8344</v>
      </c>
      <c r="Q3415">
        <f t="shared" si="214"/>
        <v>0</v>
      </c>
      <c r="R3415">
        <f t="shared" si="215"/>
        <v>0</v>
      </c>
      <c r="S3415" s="15">
        <f t="shared" si="216"/>
        <v>41827.989861111113</v>
      </c>
      <c r="T3415" s="15">
        <f t="shared" si="217"/>
        <v>41887.989861111113</v>
      </c>
    </row>
    <row r="3416" spans="1:20" ht="45" hidden="1" x14ac:dyDescent="0.2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11" t="s">
        <v>8317</v>
      </c>
      <c r="P3416" t="s">
        <v>8344</v>
      </c>
      <c r="Q3416">
        <f t="shared" si="214"/>
        <v>0</v>
      </c>
      <c r="R3416">
        <f t="shared" si="215"/>
        <v>1</v>
      </c>
      <c r="S3416" s="15">
        <f t="shared" si="216"/>
        <v>42753.329039351855</v>
      </c>
      <c r="T3416" s="15">
        <f t="shared" si="217"/>
        <v>42783.329039351855</v>
      </c>
    </row>
    <row r="3417" spans="1:20" ht="60" hidden="1" x14ac:dyDescent="0.2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11" t="s">
        <v>8317</v>
      </c>
      <c r="P3417" t="s">
        <v>8344</v>
      </c>
      <c r="Q3417">
        <f t="shared" si="214"/>
        <v>0</v>
      </c>
      <c r="R3417">
        <f t="shared" si="215"/>
        <v>0</v>
      </c>
      <c r="S3417" s="15">
        <f t="shared" si="216"/>
        <v>42100.086145833338</v>
      </c>
      <c r="T3417" s="15">
        <f t="shared" si="217"/>
        <v>42130.086145833338</v>
      </c>
    </row>
    <row r="3418" spans="1:20" ht="60" hidden="1" x14ac:dyDescent="0.2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11" t="s">
        <v>8317</v>
      </c>
      <c r="P3418" t="s">
        <v>8344</v>
      </c>
      <c r="Q3418">
        <f t="shared" si="214"/>
        <v>0</v>
      </c>
      <c r="R3418">
        <f t="shared" si="215"/>
        <v>0</v>
      </c>
      <c r="S3418" s="15">
        <f t="shared" si="216"/>
        <v>40987.83488425926</v>
      </c>
      <c r="T3418" s="15">
        <f t="shared" si="217"/>
        <v>41047.83488425926</v>
      </c>
    </row>
    <row r="3419" spans="1:20" ht="45" hidden="1" x14ac:dyDescent="0.2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11" t="s">
        <v>8317</v>
      </c>
      <c r="P3419" t="s">
        <v>8344</v>
      </c>
      <c r="Q3419">
        <f t="shared" si="214"/>
        <v>0</v>
      </c>
      <c r="R3419">
        <f t="shared" si="215"/>
        <v>0</v>
      </c>
      <c r="S3419" s="15">
        <f t="shared" si="216"/>
        <v>42065.910983796297</v>
      </c>
      <c r="T3419" s="15">
        <f t="shared" si="217"/>
        <v>42095.869317129633</v>
      </c>
    </row>
    <row r="3420" spans="1:20" ht="45" hidden="1" x14ac:dyDescent="0.2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11" t="s">
        <v>8317</v>
      </c>
      <c r="P3420" t="s">
        <v>8344</v>
      </c>
      <c r="Q3420">
        <f t="shared" si="214"/>
        <v>0</v>
      </c>
      <c r="R3420">
        <f t="shared" si="215"/>
        <v>10</v>
      </c>
      <c r="S3420" s="15">
        <f t="shared" si="216"/>
        <v>42447.896875000006</v>
      </c>
      <c r="T3420" s="15">
        <f t="shared" si="217"/>
        <v>42474.606944444444</v>
      </c>
    </row>
    <row r="3421" spans="1:20" ht="60" hidden="1" x14ac:dyDescent="0.2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11" t="s">
        <v>8317</v>
      </c>
      <c r="P3421" t="s">
        <v>8344</v>
      </c>
      <c r="Q3421">
        <f t="shared" si="214"/>
        <v>0</v>
      </c>
      <c r="R3421">
        <f t="shared" si="215"/>
        <v>13.55</v>
      </c>
      <c r="S3421" s="15">
        <f t="shared" si="216"/>
        <v>42272.93949074074</v>
      </c>
      <c r="T3421" s="15">
        <f t="shared" si="217"/>
        <v>42313.981157407412</v>
      </c>
    </row>
    <row r="3422" spans="1:20" ht="60" hidden="1" x14ac:dyDescent="0.2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11" t="s">
        <v>8317</v>
      </c>
      <c r="P3422" t="s">
        <v>8344</v>
      </c>
      <c r="Q3422">
        <f t="shared" si="214"/>
        <v>0</v>
      </c>
      <c r="R3422">
        <f t="shared" si="215"/>
        <v>50</v>
      </c>
      <c r="S3422" s="15">
        <f t="shared" si="216"/>
        <v>41761.94258101852</v>
      </c>
      <c r="T3422" s="15">
        <f t="shared" si="217"/>
        <v>41791.94258101852</v>
      </c>
    </row>
    <row r="3423" spans="1:20" ht="60" hidden="1" x14ac:dyDescent="0.2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11" t="s">
        <v>8317</v>
      </c>
      <c r="P3423" t="s">
        <v>8344</v>
      </c>
      <c r="Q3423">
        <f t="shared" si="214"/>
        <v>0</v>
      </c>
      <c r="R3423">
        <f t="shared" si="215"/>
        <v>0</v>
      </c>
      <c r="S3423" s="15">
        <f t="shared" si="216"/>
        <v>42669.594837962963</v>
      </c>
      <c r="T3423" s="15">
        <f t="shared" si="217"/>
        <v>42729.636504629627</v>
      </c>
    </row>
    <row r="3424" spans="1:20" ht="45" hidden="1" x14ac:dyDescent="0.2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11" t="s">
        <v>8317</v>
      </c>
      <c r="P3424" t="s">
        <v>8344</v>
      </c>
      <c r="Q3424">
        <f t="shared" si="214"/>
        <v>0</v>
      </c>
      <c r="R3424">
        <f t="shared" si="215"/>
        <v>0</v>
      </c>
      <c r="S3424" s="15">
        <f t="shared" si="216"/>
        <v>42714.054398148146</v>
      </c>
      <c r="T3424" s="15">
        <f t="shared" si="217"/>
        <v>42744.054398148146</v>
      </c>
    </row>
    <row r="3425" spans="1:20" ht="45" hidden="1" x14ac:dyDescent="0.2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11" t="s">
        <v>8317</v>
      </c>
      <c r="P3425" t="s">
        <v>8344</v>
      </c>
      <c r="Q3425">
        <f t="shared" si="214"/>
        <v>0</v>
      </c>
      <c r="R3425">
        <f t="shared" si="215"/>
        <v>71.67</v>
      </c>
      <c r="S3425" s="15">
        <f t="shared" si="216"/>
        <v>40882.481666666667</v>
      </c>
      <c r="T3425" s="15">
        <f t="shared" si="217"/>
        <v>40913.481249999997</v>
      </c>
    </row>
    <row r="3426" spans="1:20" hidden="1" x14ac:dyDescent="0.2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11" t="s">
        <v>8317</v>
      </c>
      <c r="P3426" t="s">
        <v>8344</v>
      </c>
      <c r="Q3426">
        <f t="shared" si="214"/>
        <v>0</v>
      </c>
      <c r="R3426">
        <f t="shared" si="215"/>
        <v>0</v>
      </c>
      <c r="S3426" s="15">
        <f t="shared" si="216"/>
        <v>41113.968576388892</v>
      </c>
      <c r="T3426" s="15">
        <f t="shared" si="217"/>
        <v>41143.968576388892</v>
      </c>
    </row>
    <row r="3427" spans="1:20" ht="45" hidden="1" x14ac:dyDescent="0.2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11" t="s">
        <v>8317</v>
      </c>
      <c r="P3427" t="s">
        <v>8344</v>
      </c>
      <c r="Q3427">
        <f t="shared" si="214"/>
        <v>0</v>
      </c>
      <c r="R3427">
        <f t="shared" si="215"/>
        <v>0</v>
      </c>
      <c r="S3427" s="15">
        <f t="shared" si="216"/>
        <v>42366.982627314821</v>
      </c>
      <c r="T3427" s="15">
        <f t="shared" si="217"/>
        <v>42396.982627314821</v>
      </c>
    </row>
    <row r="3428" spans="1:20" ht="60" hidden="1" x14ac:dyDescent="0.2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11" t="s">
        <v>8317</v>
      </c>
      <c r="P3428" t="s">
        <v>8344</v>
      </c>
      <c r="Q3428">
        <f t="shared" si="214"/>
        <v>0</v>
      </c>
      <c r="R3428">
        <f t="shared" si="215"/>
        <v>0</v>
      </c>
      <c r="S3428" s="15">
        <f t="shared" si="216"/>
        <v>42596.03506944445</v>
      </c>
      <c r="T3428" s="15">
        <f t="shared" si="217"/>
        <v>42656.03506944445</v>
      </c>
    </row>
    <row r="3429" spans="1:20" ht="45" hidden="1" x14ac:dyDescent="0.2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11" t="s">
        <v>8317</v>
      </c>
      <c r="P3429" t="s">
        <v>8344</v>
      </c>
      <c r="Q3429">
        <f t="shared" si="214"/>
        <v>0</v>
      </c>
      <c r="R3429">
        <f t="shared" si="215"/>
        <v>0</v>
      </c>
      <c r="S3429" s="15">
        <f t="shared" si="216"/>
        <v>42114.726134259254</v>
      </c>
      <c r="T3429" s="15">
        <f t="shared" si="217"/>
        <v>42144.726134259254</v>
      </c>
    </row>
    <row r="3430" spans="1:20" ht="60" hidden="1" x14ac:dyDescent="0.2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11" t="s">
        <v>8317</v>
      </c>
      <c r="P3430" t="s">
        <v>8344</v>
      </c>
      <c r="Q3430">
        <f t="shared" si="214"/>
        <v>0</v>
      </c>
      <c r="R3430">
        <f t="shared" si="215"/>
        <v>10.33</v>
      </c>
      <c r="S3430" s="15">
        <f t="shared" si="216"/>
        <v>41799.830613425926</v>
      </c>
      <c r="T3430" s="15">
        <f t="shared" si="217"/>
        <v>41823.125</v>
      </c>
    </row>
    <row r="3431" spans="1:20" ht="45" hidden="1" x14ac:dyDescent="0.2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11" t="s">
        <v>8317</v>
      </c>
      <c r="P3431" t="s">
        <v>8344</v>
      </c>
      <c r="Q3431">
        <f t="shared" si="214"/>
        <v>0</v>
      </c>
      <c r="R3431">
        <f t="shared" si="215"/>
        <v>0</v>
      </c>
      <c r="S3431" s="15">
        <f t="shared" si="216"/>
        <v>42171.827604166669</v>
      </c>
      <c r="T3431" s="15">
        <f t="shared" si="217"/>
        <v>42201.827604166669</v>
      </c>
    </row>
    <row r="3432" spans="1:20" ht="45" hidden="1" x14ac:dyDescent="0.2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11" t="s">
        <v>8317</v>
      </c>
      <c r="P3432" t="s">
        <v>8344</v>
      </c>
      <c r="Q3432">
        <f t="shared" si="214"/>
        <v>0</v>
      </c>
      <c r="R3432">
        <f t="shared" si="215"/>
        <v>1</v>
      </c>
      <c r="S3432" s="15">
        <f t="shared" si="216"/>
        <v>41620.93141203704</v>
      </c>
      <c r="T3432" s="15">
        <f t="shared" si="217"/>
        <v>41680.93141203704</v>
      </c>
    </row>
    <row r="3433" spans="1:20" ht="60" hidden="1" x14ac:dyDescent="0.2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11" t="s">
        <v>8317</v>
      </c>
      <c r="P3433" t="s">
        <v>8344</v>
      </c>
      <c r="Q3433">
        <f t="shared" si="214"/>
        <v>0</v>
      </c>
      <c r="R3433">
        <f t="shared" si="215"/>
        <v>0</v>
      </c>
      <c r="S3433" s="15">
        <f t="shared" si="216"/>
        <v>40703.234386574077</v>
      </c>
      <c r="T3433" s="15">
        <f t="shared" si="217"/>
        <v>40733.234386574077</v>
      </c>
    </row>
    <row r="3434" spans="1:20" ht="45" hidden="1" x14ac:dyDescent="0.2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11" t="s">
        <v>8317</v>
      </c>
      <c r="P3434" t="s">
        <v>8344</v>
      </c>
      <c r="Q3434">
        <f t="shared" si="214"/>
        <v>0</v>
      </c>
      <c r="R3434">
        <f t="shared" si="215"/>
        <v>3.71</v>
      </c>
      <c r="S3434" s="15">
        <f t="shared" si="216"/>
        <v>42318.098217592589</v>
      </c>
      <c r="T3434" s="15">
        <f t="shared" si="217"/>
        <v>42363.098217592589</v>
      </c>
    </row>
    <row r="3435" spans="1:20" ht="45" hidden="1" x14ac:dyDescent="0.2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11" t="s">
        <v>8317</v>
      </c>
      <c r="P3435" t="s">
        <v>8344</v>
      </c>
      <c r="Q3435">
        <f t="shared" si="214"/>
        <v>0</v>
      </c>
      <c r="R3435">
        <f t="shared" si="215"/>
        <v>250</v>
      </c>
      <c r="S3435" s="15">
        <f t="shared" si="216"/>
        <v>41466.552314814813</v>
      </c>
      <c r="T3435" s="15">
        <f t="shared" si="217"/>
        <v>41496.552314814813</v>
      </c>
    </row>
    <row r="3436" spans="1:20" ht="45" hidden="1" x14ac:dyDescent="0.2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11" t="s">
        <v>8317</v>
      </c>
      <c r="P3436" t="s">
        <v>8344</v>
      </c>
      <c r="Q3436">
        <f t="shared" si="214"/>
        <v>0</v>
      </c>
      <c r="R3436">
        <f t="shared" si="215"/>
        <v>10</v>
      </c>
      <c r="S3436" s="15">
        <f t="shared" si="216"/>
        <v>42153.631597222222</v>
      </c>
      <c r="T3436" s="15">
        <f t="shared" si="217"/>
        <v>42183.631597222222</v>
      </c>
    </row>
    <row r="3437" spans="1:20" ht="45" hidden="1" x14ac:dyDescent="0.2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11" t="s">
        <v>8317</v>
      </c>
      <c r="P3437" t="s">
        <v>8344</v>
      </c>
      <c r="Q3437">
        <f t="shared" si="214"/>
        <v>0</v>
      </c>
      <c r="R3437">
        <f t="shared" si="215"/>
        <v>0</v>
      </c>
      <c r="S3437" s="15">
        <f t="shared" si="216"/>
        <v>42400.176377314812</v>
      </c>
      <c r="T3437" s="15">
        <f t="shared" si="217"/>
        <v>42430.176377314812</v>
      </c>
    </row>
    <row r="3438" spans="1:20" ht="60" hidden="1" x14ac:dyDescent="0.2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11" t="s">
        <v>8317</v>
      </c>
      <c r="P3438" t="s">
        <v>8344</v>
      </c>
      <c r="Q3438">
        <f t="shared" si="214"/>
        <v>0</v>
      </c>
      <c r="R3438">
        <f t="shared" si="215"/>
        <v>5.5</v>
      </c>
      <c r="S3438" s="15">
        <f t="shared" si="216"/>
        <v>42649.742210648154</v>
      </c>
      <c r="T3438" s="15">
        <f t="shared" si="217"/>
        <v>42694.783877314811</v>
      </c>
    </row>
    <row r="3439" spans="1:20" ht="30" hidden="1" x14ac:dyDescent="0.2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11" t="s">
        <v>8317</v>
      </c>
      <c r="P3439" t="s">
        <v>8344</v>
      </c>
      <c r="Q3439">
        <f t="shared" si="214"/>
        <v>0</v>
      </c>
      <c r="R3439">
        <f t="shared" si="215"/>
        <v>0</v>
      </c>
      <c r="S3439" s="15">
        <f t="shared" si="216"/>
        <v>42091.778703703705</v>
      </c>
      <c r="T3439" s="15">
        <f t="shared" si="217"/>
        <v>42151.778703703705</v>
      </c>
    </row>
    <row r="3440" spans="1:20" ht="60" hidden="1" x14ac:dyDescent="0.2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11" t="s">
        <v>8317</v>
      </c>
      <c r="P3440" t="s">
        <v>8344</v>
      </c>
      <c r="Q3440">
        <f t="shared" si="214"/>
        <v>0</v>
      </c>
      <c r="R3440">
        <f t="shared" si="215"/>
        <v>0</v>
      </c>
      <c r="S3440" s="15">
        <f t="shared" si="216"/>
        <v>42223.616018518514</v>
      </c>
      <c r="T3440" s="15">
        <f t="shared" si="217"/>
        <v>42253.615277777775</v>
      </c>
    </row>
    <row r="3441" spans="1:20" ht="60" hidden="1" x14ac:dyDescent="0.2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11" t="s">
        <v>8307</v>
      </c>
      <c r="P3441" t="s">
        <v>8354</v>
      </c>
      <c r="Q3441">
        <f t="shared" si="214"/>
        <v>0</v>
      </c>
      <c r="R3441">
        <f t="shared" si="215"/>
        <v>1</v>
      </c>
      <c r="S3441" s="15">
        <f t="shared" si="216"/>
        <v>42009.817199074074</v>
      </c>
      <c r="T3441" s="15">
        <f t="shared" si="217"/>
        <v>42039.817199074074</v>
      </c>
    </row>
    <row r="3442" spans="1:20" ht="45" hidden="1" x14ac:dyDescent="0.2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11" t="s">
        <v>8307</v>
      </c>
      <c r="P3442" t="s">
        <v>8354</v>
      </c>
      <c r="Q3442">
        <f t="shared" si="214"/>
        <v>0</v>
      </c>
      <c r="R3442">
        <f t="shared" si="215"/>
        <v>1</v>
      </c>
      <c r="S3442" s="15">
        <f t="shared" si="216"/>
        <v>42433.737453703703</v>
      </c>
      <c r="T3442" s="15">
        <f t="shared" si="217"/>
        <v>42493.695787037039</v>
      </c>
    </row>
    <row r="3443" spans="1:20" ht="60" hidden="1" x14ac:dyDescent="0.2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11" t="s">
        <v>8307</v>
      </c>
      <c r="P3443" t="s">
        <v>8354</v>
      </c>
      <c r="Q3443">
        <f t="shared" si="214"/>
        <v>0</v>
      </c>
      <c r="R3443">
        <f t="shared" si="215"/>
        <v>35</v>
      </c>
      <c r="S3443" s="15">
        <f t="shared" si="216"/>
        <v>41914.092152777775</v>
      </c>
      <c r="T3443" s="15">
        <f t="shared" si="217"/>
        <v>41944.092152777775</v>
      </c>
    </row>
    <row r="3444" spans="1:20" ht="60" hidden="1" x14ac:dyDescent="0.2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11" t="s">
        <v>8307</v>
      </c>
      <c r="P3444" t="s">
        <v>8354</v>
      </c>
      <c r="Q3444">
        <f t="shared" si="214"/>
        <v>0</v>
      </c>
      <c r="R3444">
        <f t="shared" si="215"/>
        <v>26</v>
      </c>
      <c r="S3444" s="15">
        <f t="shared" si="216"/>
        <v>42249.667997685188</v>
      </c>
      <c r="T3444" s="15">
        <f t="shared" si="217"/>
        <v>42294.667997685188</v>
      </c>
    </row>
    <row r="3445" spans="1:20" ht="60" hidden="1" x14ac:dyDescent="0.2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11" t="s">
        <v>8307</v>
      </c>
      <c r="P3445" t="s">
        <v>8354</v>
      </c>
      <c r="Q3445">
        <f t="shared" si="214"/>
        <v>0</v>
      </c>
      <c r="R3445">
        <f t="shared" si="215"/>
        <v>0</v>
      </c>
      <c r="S3445" s="15">
        <f t="shared" si="216"/>
        <v>42380.696342592593</v>
      </c>
      <c r="T3445" s="15">
        <f t="shared" si="217"/>
        <v>42410.696342592593</v>
      </c>
    </row>
    <row r="3446" spans="1:20" ht="45" hidden="1" x14ac:dyDescent="0.2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11" t="s">
        <v>8307</v>
      </c>
      <c r="P3446" t="s">
        <v>8354</v>
      </c>
      <c r="Q3446">
        <f t="shared" si="214"/>
        <v>0</v>
      </c>
      <c r="R3446">
        <f t="shared" si="215"/>
        <v>9</v>
      </c>
      <c r="S3446" s="15">
        <f t="shared" si="216"/>
        <v>42276.903333333335</v>
      </c>
      <c r="T3446" s="15">
        <f t="shared" si="217"/>
        <v>42306.903333333335</v>
      </c>
    </row>
    <row r="3447" spans="1:20" ht="45" hidden="1" x14ac:dyDescent="0.2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11" t="s">
        <v>8307</v>
      </c>
      <c r="P3447" t="s">
        <v>8354</v>
      </c>
      <c r="Q3447">
        <f t="shared" si="214"/>
        <v>0</v>
      </c>
      <c r="R3447">
        <f t="shared" si="215"/>
        <v>0</v>
      </c>
      <c r="S3447" s="15">
        <f t="shared" si="216"/>
        <v>42318.616851851853</v>
      </c>
      <c r="T3447" s="15">
        <f t="shared" si="217"/>
        <v>42378.616851851853</v>
      </c>
    </row>
    <row r="3448" spans="1:20" ht="45" hidden="1" x14ac:dyDescent="0.2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11" t="s">
        <v>8307</v>
      </c>
      <c r="P3448" t="s">
        <v>8354</v>
      </c>
      <c r="Q3448">
        <f t="shared" si="214"/>
        <v>0</v>
      </c>
      <c r="R3448">
        <f t="shared" si="215"/>
        <v>20.5</v>
      </c>
      <c r="S3448" s="15">
        <f t="shared" si="216"/>
        <v>41927.71980324074</v>
      </c>
      <c r="T3448" s="15">
        <f t="shared" si="217"/>
        <v>41957.761469907404</v>
      </c>
    </row>
    <row r="3449" spans="1:20" ht="60" hidden="1" x14ac:dyDescent="0.2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11" t="s">
        <v>8307</v>
      </c>
      <c r="P3449" t="s">
        <v>8354</v>
      </c>
      <c r="Q3449">
        <f t="shared" si="214"/>
        <v>0</v>
      </c>
      <c r="R3449">
        <f t="shared" si="215"/>
        <v>0</v>
      </c>
      <c r="S3449" s="15">
        <f t="shared" si="216"/>
        <v>42503.353506944448</v>
      </c>
      <c r="T3449" s="15">
        <f t="shared" si="217"/>
        <v>42533.353506944448</v>
      </c>
    </row>
    <row r="3450" spans="1:20" ht="60" hidden="1" x14ac:dyDescent="0.2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11" t="s">
        <v>8307</v>
      </c>
      <c r="P3450" t="s">
        <v>8354</v>
      </c>
      <c r="Q3450">
        <f t="shared" si="214"/>
        <v>0</v>
      </c>
      <c r="R3450">
        <f t="shared" si="215"/>
        <v>0</v>
      </c>
      <c r="S3450" s="15">
        <f t="shared" si="216"/>
        <v>42057.883159722223</v>
      </c>
      <c r="T3450" s="15">
        <f t="shared" si="217"/>
        <v>42087.841493055559</v>
      </c>
    </row>
    <row r="3451" spans="1:20" ht="60" hidden="1" x14ac:dyDescent="0.2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11" t="s">
        <v>8307</v>
      </c>
      <c r="P3451" t="s">
        <v>8354</v>
      </c>
      <c r="Q3451">
        <f t="shared" si="214"/>
        <v>0</v>
      </c>
      <c r="R3451">
        <f t="shared" si="215"/>
        <v>50</v>
      </c>
      <c r="S3451" s="15">
        <f t="shared" si="216"/>
        <v>42321.283101851848</v>
      </c>
      <c r="T3451" s="15">
        <f t="shared" si="217"/>
        <v>42351.283101851848</v>
      </c>
    </row>
    <row r="3452" spans="1:20" ht="45" hidden="1" x14ac:dyDescent="0.2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11" t="s">
        <v>8307</v>
      </c>
      <c r="P3452" t="s">
        <v>8354</v>
      </c>
      <c r="Q3452">
        <f t="shared" si="214"/>
        <v>0</v>
      </c>
      <c r="R3452">
        <f t="shared" si="215"/>
        <v>4</v>
      </c>
      <c r="S3452" s="15">
        <f t="shared" si="216"/>
        <v>41960.771354166667</v>
      </c>
      <c r="T3452" s="15">
        <f t="shared" si="217"/>
        <v>41990.771354166667</v>
      </c>
    </row>
    <row r="3453" spans="1:20" ht="60" hidden="1" x14ac:dyDescent="0.2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11" t="s">
        <v>8307</v>
      </c>
      <c r="P3453" t="s">
        <v>8354</v>
      </c>
      <c r="Q3453">
        <f t="shared" si="214"/>
        <v>0</v>
      </c>
      <c r="R3453">
        <f t="shared" si="215"/>
        <v>27.5</v>
      </c>
      <c r="S3453" s="15">
        <f t="shared" si="216"/>
        <v>42268.658715277779</v>
      </c>
      <c r="T3453" s="15">
        <f t="shared" si="217"/>
        <v>42303.658715277779</v>
      </c>
    </row>
    <row r="3454" spans="1:20" ht="60" hidden="1" x14ac:dyDescent="0.2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11" t="s">
        <v>8307</v>
      </c>
      <c r="P3454" t="s">
        <v>8354</v>
      </c>
      <c r="Q3454">
        <f t="shared" si="214"/>
        <v>0</v>
      </c>
      <c r="R3454">
        <f t="shared" si="215"/>
        <v>0</v>
      </c>
      <c r="S3454" s="15">
        <f t="shared" si="216"/>
        <v>42692.389062500006</v>
      </c>
      <c r="T3454" s="15">
        <f t="shared" si="217"/>
        <v>42722.389062500006</v>
      </c>
    </row>
    <row r="3455" spans="1:20" ht="60" hidden="1" x14ac:dyDescent="0.2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11" t="s">
        <v>8307</v>
      </c>
      <c r="P3455" t="s">
        <v>8354</v>
      </c>
      <c r="Q3455">
        <f t="shared" si="214"/>
        <v>0</v>
      </c>
      <c r="R3455">
        <f t="shared" si="215"/>
        <v>34</v>
      </c>
      <c r="S3455" s="15">
        <f t="shared" si="216"/>
        <v>42022.069988425923</v>
      </c>
      <c r="T3455" s="15">
        <f t="shared" si="217"/>
        <v>42052.069988425923</v>
      </c>
    </row>
    <row r="3456" spans="1:20" ht="60" hidden="1" x14ac:dyDescent="0.2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11" t="s">
        <v>8307</v>
      </c>
      <c r="P3456" t="s">
        <v>8354</v>
      </c>
      <c r="Q3456">
        <f t="shared" si="214"/>
        <v>0</v>
      </c>
      <c r="R3456">
        <f t="shared" si="215"/>
        <v>1</v>
      </c>
      <c r="S3456" s="15">
        <f t="shared" si="216"/>
        <v>42411.942997685182</v>
      </c>
      <c r="T3456" s="15">
        <f t="shared" si="217"/>
        <v>42441.942997685182</v>
      </c>
    </row>
    <row r="3457" spans="1:20" ht="60" hidden="1" x14ac:dyDescent="0.2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11" t="s">
        <v>8307</v>
      </c>
      <c r="P3457" t="s">
        <v>8354</v>
      </c>
      <c r="Q3457">
        <f t="shared" si="214"/>
        <v>0</v>
      </c>
      <c r="R3457">
        <f t="shared" si="215"/>
        <v>0</v>
      </c>
      <c r="S3457" s="15">
        <f t="shared" si="216"/>
        <v>42165.785289351858</v>
      </c>
      <c r="T3457" s="15">
        <f t="shared" si="217"/>
        <v>42195.785289351858</v>
      </c>
    </row>
    <row r="3458" spans="1:20" ht="60" hidden="1" x14ac:dyDescent="0.2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11" t="s">
        <v>8307</v>
      </c>
      <c r="P3458" t="s">
        <v>8354</v>
      </c>
      <c r="Q3458">
        <f t="shared" ref="Q3458:Q3521" si="218">ROUND(E3458/D3458*100,0)</f>
        <v>0</v>
      </c>
      <c r="R3458">
        <f t="shared" ref="R3458:R3521" si="219">IFERROR(ROUND(E3458/L3458,2),0)</f>
        <v>1</v>
      </c>
      <c r="S3458" s="15">
        <f t="shared" si="216"/>
        <v>42535.68440972222</v>
      </c>
      <c r="T3458" s="15">
        <f t="shared" si="217"/>
        <v>42565.68440972222</v>
      </c>
    </row>
    <row r="3459" spans="1:20" ht="60" hidden="1" x14ac:dyDescent="0.2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11" t="s">
        <v>8307</v>
      </c>
      <c r="P3459" t="s">
        <v>8354</v>
      </c>
      <c r="Q3459">
        <f t="shared" si="218"/>
        <v>0</v>
      </c>
      <c r="R3459">
        <f t="shared" si="219"/>
        <v>0</v>
      </c>
      <c r="S3459" s="15">
        <f t="shared" ref="S3459:S3522" si="220">(((J3459/60)/60)/24)+DATE(1970,1,1)</f>
        <v>41975.842523148152</v>
      </c>
      <c r="T3459" s="15">
        <f t="shared" ref="T3459:T3522" si="221">(((I3459/60)/60)/24)+DATE(1970,1,1)</f>
        <v>42005.842523148152</v>
      </c>
    </row>
    <row r="3460" spans="1:20" ht="30" hidden="1" x14ac:dyDescent="0.2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11" t="s">
        <v>8307</v>
      </c>
      <c r="P3460" t="s">
        <v>8354</v>
      </c>
      <c r="Q3460">
        <f t="shared" si="218"/>
        <v>0</v>
      </c>
      <c r="R3460">
        <f t="shared" si="219"/>
        <v>142</v>
      </c>
      <c r="S3460" s="15">
        <f t="shared" si="220"/>
        <v>42388.798252314817</v>
      </c>
      <c r="T3460" s="15">
        <f t="shared" si="221"/>
        <v>42418.798252314817</v>
      </c>
    </row>
    <row r="3461" spans="1:20" ht="60" hidden="1" x14ac:dyDescent="0.2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11" t="s">
        <v>8307</v>
      </c>
      <c r="P3461" t="s">
        <v>8354</v>
      </c>
      <c r="Q3461">
        <f t="shared" si="218"/>
        <v>0</v>
      </c>
      <c r="R3461">
        <f t="shared" si="219"/>
        <v>53</v>
      </c>
      <c r="S3461" s="15">
        <f t="shared" si="220"/>
        <v>42192.816238425927</v>
      </c>
      <c r="T3461" s="15">
        <f t="shared" si="221"/>
        <v>42212.165972222225</v>
      </c>
    </row>
    <row r="3462" spans="1:20" ht="60" hidden="1" x14ac:dyDescent="0.2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11" t="s">
        <v>8307</v>
      </c>
      <c r="P3462" t="s">
        <v>8354</v>
      </c>
      <c r="Q3462">
        <f t="shared" si="218"/>
        <v>0</v>
      </c>
      <c r="R3462">
        <f t="shared" si="219"/>
        <v>0</v>
      </c>
      <c r="S3462" s="15">
        <f t="shared" si="220"/>
        <v>42282.71629629629</v>
      </c>
      <c r="T3462" s="15">
        <f t="shared" si="221"/>
        <v>42312.757962962962</v>
      </c>
    </row>
    <row r="3463" spans="1:20" ht="60" hidden="1" x14ac:dyDescent="0.2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11" t="s">
        <v>8307</v>
      </c>
      <c r="P3463" t="s">
        <v>8354</v>
      </c>
      <c r="Q3463">
        <f t="shared" si="218"/>
        <v>0</v>
      </c>
      <c r="R3463">
        <f t="shared" si="219"/>
        <v>38.44</v>
      </c>
      <c r="S3463" s="15">
        <f t="shared" si="220"/>
        <v>41963.050127314811</v>
      </c>
      <c r="T3463" s="15">
        <f t="shared" si="221"/>
        <v>42022.05</v>
      </c>
    </row>
    <row r="3464" spans="1:20" ht="60" hidden="1" x14ac:dyDescent="0.2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11" t="s">
        <v>8307</v>
      </c>
      <c r="P3464" t="s">
        <v>8354</v>
      </c>
      <c r="Q3464">
        <f t="shared" si="218"/>
        <v>0</v>
      </c>
      <c r="R3464">
        <f t="shared" si="219"/>
        <v>64.75</v>
      </c>
      <c r="S3464" s="15">
        <f t="shared" si="220"/>
        <v>42138.692627314813</v>
      </c>
      <c r="T3464" s="15">
        <f t="shared" si="221"/>
        <v>42168.692627314813</v>
      </c>
    </row>
    <row r="3465" spans="1:20" ht="45" hidden="1" x14ac:dyDescent="0.2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11" t="s">
        <v>8307</v>
      </c>
      <c r="P3465" t="s">
        <v>8354</v>
      </c>
      <c r="Q3465">
        <f t="shared" si="218"/>
        <v>0</v>
      </c>
      <c r="R3465">
        <f t="shared" si="219"/>
        <v>1</v>
      </c>
      <c r="S3465" s="15">
        <f t="shared" si="220"/>
        <v>42031.471666666665</v>
      </c>
      <c r="T3465" s="15">
        <f t="shared" si="221"/>
        <v>42091.43</v>
      </c>
    </row>
    <row r="3466" spans="1:20" ht="60" hidden="1" x14ac:dyDescent="0.2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11" t="s">
        <v>8307</v>
      </c>
      <c r="P3466" t="s">
        <v>8354</v>
      </c>
      <c r="Q3466">
        <f t="shared" si="218"/>
        <v>0</v>
      </c>
      <c r="R3466">
        <f t="shared" si="219"/>
        <v>10</v>
      </c>
      <c r="S3466" s="15">
        <f t="shared" si="220"/>
        <v>42450.589143518519</v>
      </c>
      <c r="T3466" s="15">
        <f t="shared" si="221"/>
        <v>42510.589143518519</v>
      </c>
    </row>
    <row r="3467" spans="1:20" ht="30" hidden="1" x14ac:dyDescent="0.2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11" t="s">
        <v>8307</v>
      </c>
      <c r="P3467" t="s">
        <v>8354</v>
      </c>
      <c r="Q3467">
        <f t="shared" si="218"/>
        <v>0</v>
      </c>
      <c r="R3467">
        <f t="shared" si="219"/>
        <v>2</v>
      </c>
      <c r="S3467" s="15">
        <f t="shared" si="220"/>
        <v>42230.578622685185</v>
      </c>
      <c r="T3467" s="15">
        <f t="shared" si="221"/>
        <v>42254.578622685185</v>
      </c>
    </row>
    <row r="3468" spans="1:20" ht="60" hidden="1" x14ac:dyDescent="0.2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11" t="s">
        <v>8307</v>
      </c>
      <c r="P3468" t="s">
        <v>8354</v>
      </c>
      <c r="Q3468">
        <f t="shared" si="218"/>
        <v>0</v>
      </c>
      <c r="R3468">
        <f t="shared" si="219"/>
        <v>1</v>
      </c>
      <c r="S3468" s="15">
        <f t="shared" si="220"/>
        <v>42605.908182870371</v>
      </c>
      <c r="T3468" s="15">
        <f t="shared" si="221"/>
        <v>42635.908182870371</v>
      </c>
    </row>
    <row r="3469" spans="1:20" ht="60" hidden="1" x14ac:dyDescent="0.2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11" t="s">
        <v>8307</v>
      </c>
      <c r="P3469" t="s">
        <v>8354</v>
      </c>
      <c r="Q3469">
        <f t="shared" si="218"/>
        <v>0</v>
      </c>
      <c r="R3469">
        <f t="shared" si="219"/>
        <v>0</v>
      </c>
      <c r="S3469" s="15">
        <f t="shared" si="220"/>
        <v>42188.012777777782</v>
      </c>
      <c r="T3469" s="15">
        <f t="shared" si="221"/>
        <v>42218.012777777782</v>
      </c>
    </row>
    <row r="3470" spans="1:20" ht="60" hidden="1" x14ac:dyDescent="0.2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11" t="s">
        <v>8307</v>
      </c>
      <c r="P3470" t="s">
        <v>8354</v>
      </c>
      <c r="Q3470">
        <f t="shared" si="218"/>
        <v>0</v>
      </c>
      <c r="R3470">
        <f t="shared" si="219"/>
        <v>0</v>
      </c>
      <c r="S3470" s="15">
        <f t="shared" si="220"/>
        <v>42055.739803240736</v>
      </c>
      <c r="T3470" s="15">
        <f t="shared" si="221"/>
        <v>42078.75</v>
      </c>
    </row>
    <row r="3471" spans="1:20" ht="45" hidden="1" x14ac:dyDescent="0.2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11" t="s">
        <v>8307</v>
      </c>
      <c r="P3471" t="s">
        <v>8354</v>
      </c>
      <c r="Q3471">
        <f t="shared" si="218"/>
        <v>0</v>
      </c>
      <c r="R3471">
        <f t="shared" si="219"/>
        <v>1</v>
      </c>
      <c r="S3471" s="15">
        <f t="shared" si="220"/>
        <v>42052.93850694444</v>
      </c>
      <c r="T3471" s="15">
        <f t="shared" si="221"/>
        <v>42082.896840277783</v>
      </c>
    </row>
    <row r="3472" spans="1:20" ht="45" hidden="1" x14ac:dyDescent="0.2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11" t="s">
        <v>8307</v>
      </c>
      <c r="P3472" t="s">
        <v>8354</v>
      </c>
      <c r="Q3472">
        <f t="shared" si="218"/>
        <v>0</v>
      </c>
      <c r="R3472">
        <f t="shared" si="219"/>
        <v>0</v>
      </c>
      <c r="S3472" s="15">
        <f t="shared" si="220"/>
        <v>42283.3909375</v>
      </c>
      <c r="T3472" s="15">
        <f t="shared" si="221"/>
        <v>42339</v>
      </c>
    </row>
    <row r="3473" spans="1:20" hidden="1" x14ac:dyDescent="0.2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11" t="s">
        <v>8307</v>
      </c>
      <c r="P3473" t="s">
        <v>8354</v>
      </c>
      <c r="Q3473">
        <f t="shared" si="218"/>
        <v>0</v>
      </c>
      <c r="R3473">
        <f t="shared" si="219"/>
        <v>1</v>
      </c>
      <c r="S3473" s="15">
        <f t="shared" si="220"/>
        <v>42178.614571759259</v>
      </c>
      <c r="T3473" s="15">
        <f t="shared" si="221"/>
        <v>42193.614571759259</v>
      </c>
    </row>
    <row r="3474" spans="1:20" ht="45" hidden="1" x14ac:dyDescent="0.2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11" t="s">
        <v>8307</v>
      </c>
      <c r="P3474" t="s">
        <v>8354</v>
      </c>
      <c r="Q3474">
        <f t="shared" si="218"/>
        <v>0</v>
      </c>
      <c r="R3474">
        <f t="shared" si="219"/>
        <v>30.5</v>
      </c>
      <c r="S3474" s="15">
        <f t="shared" si="220"/>
        <v>42177.543171296296</v>
      </c>
      <c r="T3474" s="15">
        <f t="shared" si="221"/>
        <v>42207.543171296296</v>
      </c>
    </row>
    <row r="3475" spans="1:20" ht="30" hidden="1" x14ac:dyDescent="0.2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1" t="s">
        <v>8307</v>
      </c>
      <c r="P3475" t="s">
        <v>8354</v>
      </c>
      <c r="Q3475">
        <f t="shared" si="218"/>
        <v>0</v>
      </c>
      <c r="R3475">
        <f t="shared" si="219"/>
        <v>13</v>
      </c>
      <c r="S3475" s="15">
        <f t="shared" si="220"/>
        <v>42446.780162037037</v>
      </c>
      <c r="T3475" s="15">
        <f t="shared" si="221"/>
        <v>42476.780162037037</v>
      </c>
    </row>
    <row r="3476" spans="1:20" ht="60" hidden="1" x14ac:dyDescent="0.2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11" t="s">
        <v>8307</v>
      </c>
      <c r="P3476" t="s">
        <v>8354</v>
      </c>
      <c r="Q3476">
        <f t="shared" si="218"/>
        <v>0</v>
      </c>
      <c r="R3476">
        <f t="shared" si="219"/>
        <v>53.25</v>
      </c>
      <c r="S3476" s="15">
        <f t="shared" si="220"/>
        <v>42083.069884259254</v>
      </c>
      <c r="T3476" s="15">
        <f t="shared" si="221"/>
        <v>42128.069884259254</v>
      </c>
    </row>
    <row r="3477" spans="1:20" ht="45" hidden="1" x14ac:dyDescent="0.2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11" t="s">
        <v>8307</v>
      </c>
      <c r="P3477" t="s">
        <v>8354</v>
      </c>
      <c r="Q3477">
        <f t="shared" si="218"/>
        <v>0</v>
      </c>
      <c r="R3477">
        <f t="shared" si="219"/>
        <v>3</v>
      </c>
      <c r="S3477" s="15">
        <f t="shared" si="220"/>
        <v>42646.896898148145</v>
      </c>
      <c r="T3477" s="15">
        <f t="shared" si="221"/>
        <v>42676.896898148145</v>
      </c>
    </row>
    <row r="3478" spans="1:20" ht="45" hidden="1" x14ac:dyDescent="0.2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11" t="s">
        <v>8307</v>
      </c>
      <c r="P3478" t="s">
        <v>8354</v>
      </c>
      <c r="Q3478">
        <f t="shared" si="218"/>
        <v>0</v>
      </c>
      <c r="R3478">
        <f t="shared" si="219"/>
        <v>10</v>
      </c>
      <c r="S3478" s="15">
        <f t="shared" si="220"/>
        <v>42545.705266203702</v>
      </c>
      <c r="T3478" s="15">
        <f t="shared" si="221"/>
        <v>42582.666666666672</v>
      </c>
    </row>
    <row r="3479" spans="1:20" ht="60" hidden="1" x14ac:dyDescent="0.2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11" t="s">
        <v>8307</v>
      </c>
      <c r="P3479" t="s">
        <v>8354</v>
      </c>
      <c r="Q3479">
        <f t="shared" si="218"/>
        <v>0</v>
      </c>
      <c r="R3479">
        <f t="shared" si="219"/>
        <v>15.5</v>
      </c>
      <c r="S3479" s="15">
        <f t="shared" si="220"/>
        <v>42047.812523148154</v>
      </c>
      <c r="T3479" s="15">
        <f t="shared" si="221"/>
        <v>42071.636111111111</v>
      </c>
    </row>
    <row r="3480" spans="1:20" ht="45" x14ac:dyDescent="0.2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11" t="s">
        <v>8307</v>
      </c>
      <c r="P3480" t="s">
        <v>8354</v>
      </c>
      <c r="Q3480">
        <f t="shared" si="218"/>
        <v>0</v>
      </c>
      <c r="R3480">
        <f t="shared" si="219"/>
        <v>0</v>
      </c>
      <c r="S3480" s="15">
        <f t="shared" si="220"/>
        <v>42143.79415509259</v>
      </c>
      <c r="T3480" s="15">
        <f t="shared" si="221"/>
        <v>42173.79415509259</v>
      </c>
    </row>
    <row r="3481" spans="1:20" ht="60" x14ac:dyDescent="0.2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11" t="s">
        <v>8307</v>
      </c>
      <c r="P3481" t="s">
        <v>8354</v>
      </c>
      <c r="Q3481">
        <f t="shared" si="218"/>
        <v>0</v>
      </c>
      <c r="R3481">
        <f t="shared" si="219"/>
        <v>0</v>
      </c>
      <c r="S3481" s="15">
        <f t="shared" si="220"/>
        <v>41849.035370370373</v>
      </c>
      <c r="T3481" s="15">
        <f t="shared" si="221"/>
        <v>41879.035370370373</v>
      </c>
    </row>
    <row r="3482" spans="1:20" ht="60" x14ac:dyDescent="0.2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11" t="s">
        <v>8307</v>
      </c>
      <c r="P3482" t="s">
        <v>8354</v>
      </c>
      <c r="Q3482">
        <f t="shared" si="218"/>
        <v>0</v>
      </c>
      <c r="R3482">
        <f t="shared" si="219"/>
        <v>10</v>
      </c>
      <c r="S3482" s="15">
        <f t="shared" si="220"/>
        <v>42102.650567129633</v>
      </c>
      <c r="T3482" s="15">
        <f t="shared" si="221"/>
        <v>42148.625</v>
      </c>
    </row>
    <row r="3483" spans="1:20" ht="60" x14ac:dyDescent="0.2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11" t="s">
        <v>8307</v>
      </c>
      <c r="P3483" t="s">
        <v>8354</v>
      </c>
      <c r="Q3483">
        <f t="shared" si="218"/>
        <v>0</v>
      </c>
      <c r="R3483">
        <f t="shared" si="219"/>
        <v>0</v>
      </c>
      <c r="S3483" s="15">
        <f t="shared" si="220"/>
        <v>42300.825648148151</v>
      </c>
      <c r="T3483" s="15">
        <f t="shared" si="221"/>
        <v>42330.867314814815</v>
      </c>
    </row>
    <row r="3484" spans="1:20" ht="45" x14ac:dyDescent="0.2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11" t="s">
        <v>8307</v>
      </c>
      <c r="P3484" t="s">
        <v>8354</v>
      </c>
      <c r="Q3484">
        <f t="shared" si="218"/>
        <v>0</v>
      </c>
      <c r="R3484">
        <f t="shared" si="219"/>
        <v>0</v>
      </c>
      <c r="S3484" s="15">
        <f t="shared" si="220"/>
        <v>42086.83085648148</v>
      </c>
      <c r="T3484" s="15">
        <f t="shared" si="221"/>
        <v>42116.83085648148</v>
      </c>
    </row>
    <row r="3485" spans="1:20" ht="60" x14ac:dyDescent="0.2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11" t="s">
        <v>8307</v>
      </c>
      <c r="P3485" t="s">
        <v>8354</v>
      </c>
      <c r="Q3485">
        <f t="shared" si="218"/>
        <v>0</v>
      </c>
      <c r="R3485">
        <f t="shared" si="219"/>
        <v>0</v>
      </c>
      <c r="S3485" s="15">
        <f t="shared" si="220"/>
        <v>42328.560613425929</v>
      </c>
      <c r="T3485" s="15">
        <f t="shared" si="221"/>
        <v>42388.560613425929</v>
      </c>
    </row>
    <row r="3486" spans="1:20" ht="30" x14ac:dyDescent="0.2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11" t="s">
        <v>8307</v>
      </c>
      <c r="P3486" t="s">
        <v>8354</v>
      </c>
      <c r="Q3486">
        <f t="shared" si="218"/>
        <v>0</v>
      </c>
      <c r="R3486">
        <f t="shared" si="219"/>
        <v>0</v>
      </c>
      <c r="S3486" s="15">
        <f t="shared" si="220"/>
        <v>42585.031782407401</v>
      </c>
      <c r="T3486" s="15">
        <f t="shared" si="221"/>
        <v>42615.031782407401</v>
      </c>
    </row>
    <row r="3487" spans="1:20" ht="45" x14ac:dyDescent="0.2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11" t="s">
        <v>8307</v>
      </c>
      <c r="P3487" t="s">
        <v>8354</v>
      </c>
      <c r="Q3487">
        <f t="shared" si="218"/>
        <v>0</v>
      </c>
      <c r="R3487">
        <f t="shared" si="219"/>
        <v>0</v>
      </c>
      <c r="S3487" s="15">
        <f t="shared" si="220"/>
        <v>42515.061805555553</v>
      </c>
      <c r="T3487" s="15">
        <f t="shared" si="221"/>
        <v>42545.061805555553</v>
      </c>
    </row>
    <row r="3488" spans="1:20" ht="45" x14ac:dyDescent="0.2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11" t="s">
        <v>8307</v>
      </c>
      <c r="P3488" t="s">
        <v>8354</v>
      </c>
      <c r="Q3488">
        <f t="shared" si="218"/>
        <v>0</v>
      </c>
      <c r="R3488">
        <f t="shared" si="219"/>
        <v>0</v>
      </c>
      <c r="S3488" s="15">
        <f t="shared" si="220"/>
        <v>42242.122210648144</v>
      </c>
      <c r="T3488" s="15">
        <f t="shared" si="221"/>
        <v>42272.122210648144</v>
      </c>
    </row>
    <row r="3489" spans="1:20" ht="60" x14ac:dyDescent="0.2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11" t="s">
        <v>8307</v>
      </c>
      <c r="P3489" t="s">
        <v>8354</v>
      </c>
      <c r="Q3489">
        <f t="shared" si="218"/>
        <v>0</v>
      </c>
      <c r="R3489">
        <f t="shared" si="219"/>
        <v>0</v>
      </c>
      <c r="S3489" s="15">
        <f t="shared" si="220"/>
        <v>42761.376238425932</v>
      </c>
      <c r="T3489" s="15">
        <f t="shared" si="221"/>
        <v>42791.376238425932</v>
      </c>
    </row>
    <row r="3490" spans="1:20" ht="60" x14ac:dyDescent="0.2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11" t="s">
        <v>8307</v>
      </c>
      <c r="P3490" t="s">
        <v>8354</v>
      </c>
      <c r="Q3490">
        <f t="shared" si="218"/>
        <v>0</v>
      </c>
      <c r="R3490">
        <f t="shared" si="219"/>
        <v>0</v>
      </c>
      <c r="S3490" s="15">
        <f t="shared" si="220"/>
        <v>42317.810219907406</v>
      </c>
      <c r="T3490" s="15">
        <f t="shared" si="221"/>
        <v>42347.810219907406</v>
      </c>
    </row>
    <row r="3491" spans="1:20" ht="30" x14ac:dyDescent="0.2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11" t="s">
        <v>8307</v>
      </c>
      <c r="P3491" t="s">
        <v>8354</v>
      </c>
      <c r="Q3491">
        <f t="shared" si="218"/>
        <v>0</v>
      </c>
      <c r="R3491">
        <f t="shared" si="219"/>
        <v>1</v>
      </c>
      <c r="S3491" s="15">
        <f t="shared" si="220"/>
        <v>41908.650347222225</v>
      </c>
      <c r="T3491" s="15">
        <f t="shared" si="221"/>
        <v>41968.692013888889</v>
      </c>
    </row>
    <row r="3492" spans="1:20" ht="60" x14ac:dyDescent="0.2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11" t="s">
        <v>8307</v>
      </c>
      <c r="P3492" t="s">
        <v>8354</v>
      </c>
      <c r="Q3492">
        <f t="shared" si="218"/>
        <v>0</v>
      </c>
      <c r="R3492">
        <f t="shared" si="219"/>
        <v>0</v>
      </c>
      <c r="S3492" s="15">
        <f t="shared" si="220"/>
        <v>42122.009224537032</v>
      </c>
      <c r="T3492" s="15">
        <f t="shared" si="221"/>
        <v>42152.009224537032</v>
      </c>
    </row>
    <row r="3493" spans="1:20" ht="45" x14ac:dyDescent="0.2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11" t="s">
        <v>8307</v>
      </c>
      <c r="P3493" t="s">
        <v>8354</v>
      </c>
      <c r="Q3493">
        <f t="shared" si="218"/>
        <v>0</v>
      </c>
      <c r="R3493">
        <f t="shared" si="219"/>
        <v>0</v>
      </c>
      <c r="S3493" s="15">
        <f t="shared" si="220"/>
        <v>42108.988900462966</v>
      </c>
      <c r="T3493" s="15">
        <f t="shared" si="221"/>
        <v>42138.988900462966</v>
      </c>
    </row>
    <row r="3494" spans="1:20" ht="60" x14ac:dyDescent="0.2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11" t="s">
        <v>8307</v>
      </c>
      <c r="P3494" t="s">
        <v>8354</v>
      </c>
      <c r="Q3494">
        <f t="shared" si="218"/>
        <v>0</v>
      </c>
      <c r="R3494">
        <f t="shared" si="219"/>
        <v>0</v>
      </c>
      <c r="S3494" s="15">
        <f t="shared" si="220"/>
        <v>42790.895567129628</v>
      </c>
      <c r="T3494" s="15">
        <f t="shared" si="221"/>
        <v>42820.853900462964</v>
      </c>
    </row>
    <row r="3495" spans="1:20" ht="60" x14ac:dyDescent="0.2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11" t="s">
        <v>8307</v>
      </c>
      <c r="P3495" t="s">
        <v>8354</v>
      </c>
      <c r="Q3495">
        <f t="shared" si="218"/>
        <v>0</v>
      </c>
      <c r="R3495">
        <f t="shared" si="219"/>
        <v>90</v>
      </c>
      <c r="S3495" s="15">
        <f t="shared" si="220"/>
        <v>42384.306840277779</v>
      </c>
      <c r="T3495" s="15">
        <f t="shared" si="221"/>
        <v>42443.958333333328</v>
      </c>
    </row>
    <row r="3496" spans="1:20" ht="45" x14ac:dyDescent="0.2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11" t="s">
        <v>8307</v>
      </c>
      <c r="P3496" t="s">
        <v>8354</v>
      </c>
      <c r="Q3496">
        <f t="shared" si="218"/>
        <v>0</v>
      </c>
      <c r="R3496">
        <f t="shared" si="219"/>
        <v>0</v>
      </c>
      <c r="S3496" s="15">
        <f t="shared" si="220"/>
        <v>41803.692789351851</v>
      </c>
      <c r="T3496" s="15">
        <f t="shared" si="221"/>
        <v>41833.692789351851</v>
      </c>
    </row>
    <row r="3497" spans="1:20" ht="60" x14ac:dyDescent="0.2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11" t="s">
        <v>8307</v>
      </c>
      <c r="P3497" t="s">
        <v>8354</v>
      </c>
      <c r="Q3497">
        <f t="shared" si="218"/>
        <v>0</v>
      </c>
      <c r="R3497">
        <f t="shared" si="219"/>
        <v>116.67</v>
      </c>
      <c r="S3497" s="15">
        <f t="shared" si="220"/>
        <v>42474.637824074074</v>
      </c>
      <c r="T3497" s="15">
        <f t="shared" si="221"/>
        <v>42504.637824074074</v>
      </c>
    </row>
    <row r="3498" spans="1:20" ht="60" x14ac:dyDescent="0.2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11" t="s">
        <v>8307</v>
      </c>
      <c r="P3498" t="s">
        <v>8354</v>
      </c>
      <c r="Q3498">
        <f t="shared" si="218"/>
        <v>0</v>
      </c>
      <c r="R3498">
        <f t="shared" si="219"/>
        <v>10</v>
      </c>
      <c r="S3498" s="15">
        <f t="shared" si="220"/>
        <v>42223.619456018518</v>
      </c>
      <c r="T3498" s="15">
        <f t="shared" si="221"/>
        <v>42253.215277777781</v>
      </c>
    </row>
    <row r="3499" spans="1:20" ht="45" x14ac:dyDescent="0.2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11" t="s">
        <v>8307</v>
      </c>
      <c r="P3499" t="s">
        <v>8354</v>
      </c>
      <c r="Q3499">
        <f t="shared" si="218"/>
        <v>0</v>
      </c>
      <c r="R3499">
        <f t="shared" si="219"/>
        <v>0</v>
      </c>
      <c r="S3499" s="15">
        <f t="shared" si="220"/>
        <v>42303.659317129626</v>
      </c>
      <c r="T3499" s="15">
        <f t="shared" si="221"/>
        <v>42333.700983796298</v>
      </c>
    </row>
    <row r="3500" spans="1:20" ht="45" x14ac:dyDescent="0.2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11" t="s">
        <v>8307</v>
      </c>
      <c r="P3500" t="s">
        <v>8354</v>
      </c>
      <c r="Q3500">
        <f t="shared" si="218"/>
        <v>0</v>
      </c>
      <c r="R3500">
        <f t="shared" si="219"/>
        <v>1</v>
      </c>
      <c r="S3500" s="15">
        <f t="shared" si="220"/>
        <v>42031.928576388891</v>
      </c>
      <c r="T3500" s="15">
        <f t="shared" si="221"/>
        <v>42061.928576388891</v>
      </c>
    </row>
    <row r="3501" spans="1:20" ht="30" x14ac:dyDescent="0.2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11" t="s">
        <v>8307</v>
      </c>
      <c r="P3501" t="s">
        <v>8354</v>
      </c>
      <c r="Q3501">
        <f t="shared" si="218"/>
        <v>0</v>
      </c>
      <c r="R3501">
        <f t="shared" si="219"/>
        <v>2</v>
      </c>
      <c r="S3501" s="15">
        <f t="shared" si="220"/>
        <v>42076.092152777783</v>
      </c>
      <c r="T3501" s="15">
        <f t="shared" si="221"/>
        <v>42106.092152777783</v>
      </c>
    </row>
    <row r="3502" spans="1:20" ht="45" x14ac:dyDescent="0.2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11" t="s">
        <v>8307</v>
      </c>
      <c r="P3502" t="s">
        <v>8354</v>
      </c>
      <c r="Q3502">
        <f t="shared" si="218"/>
        <v>0</v>
      </c>
      <c r="R3502">
        <f t="shared" si="219"/>
        <v>4</v>
      </c>
      <c r="S3502" s="15">
        <f t="shared" si="220"/>
        <v>42131.455439814818</v>
      </c>
      <c r="T3502" s="15">
        <f t="shared" si="221"/>
        <v>42161.44930555555</v>
      </c>
    </row>
    <row r="3503" spans="1:20" ht="60" x14ac:dyDescent="0.2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11" t="s">
        <v>8307</v>
      </c>
      <c r="P3503" t="s">
        <v>8354</v>
      </c>
      <c r="Q3503">
        <f t="shared" si="218"/>
        <v>0</v>
      </c>
      <c r="R3503">
        <f t="shared" si="219"/>
        <v>0</v>
      </c>
      <c r="S3503" s="15">
        <f t="shared" si="220"/>
        <v>42762.962013888886</v>
      </c>
      <c r="T3503" s="15">
        <f t="shared" si="221"/>
        <v>42791.961111111115</v>
      </c>
    </row>
    <row r="3504" spans="1:20" x14ac:dyDescent="0.2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11" t="s">
        <v>8307</v>
      </c>
      <c r="P3504" t="s">
        <v>8354</v>
      </c>
      <c r="Q3504">
        <f t="shared" si="218"/>
        <v>0</v>
      </c>
      <c r="R3504">
        <f t="shared" si="219"/>
        <v>3</v>
      </c>
      <c r="S3504" s="15">
        <f t="shared" si="220"/>
        <v>42759.593310185184</v>
      </c>
      <c r="T3504" s="15">
        <f t="shared" si="221"/>
        <v>42819.55164351852</v>
      </c>
    </row>
    <row r="3505" spans="1:20" ht="30" x14ac:dyDescent="0.2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11" t="s">
        <v>8307</v>
      </c>
      <c r="P3505" t="s">
        <v>8354</v>
      </c>
      <c r="Q3505">
        <f t="shared" si="218"/>
        <v>0</v>
      </c>
      <c r="R3505">
        <f t="shared" si="219"/>
        <v>1</v>
      </c>
      <c r="S3505" s="15">
        <f t="shared" si="220"/>
        <v>41865.583275462966</v>
      </c>
      <c r="T3505" s="15">
        <f t="shared" si="221"/>
        <v>41925.583275462966</v>
      </c>
    </row>
    <row r="3506" spans="1:20" ht="45" hidden="1" x14ac:dyDescent="0.2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11" t="s">
        <v>8307</v>
      </c>
      <c r="P3506" t="s">
        <v>8313</v>
      </c>
      <c r="Q3506">
        <f t="shared" si="218"/>
        <v>0</v>
      </c>
      <c r="R3506">
        <f t="shared" si="219"/>
        <v>39</v>
      </c>
      <c r="S3506" s="15">
        <f t="shared" si="220"/>
        <v>41990.438043981485</v>
      </c>
      <c r="T3506" s="15">
        <f t="shared" si="221"/>
        <v>42020.438043981485</v>
      </c>
    </row>
    <row r="3507" spans="1:20" ht="60" hidden="1" x14ac:dyDescent="0.2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11" t="s">
        <v>8307</v>
      </c>
      <c r="P3507" t="s">
        <v>8313</v>
      </c>
      <c r="Q3507">
        <f t="shared" si="218"/>
        <v>0</v>
      </c>
      <c r="R3507">
        <f t="shared" si="219"/>
        <v>100</v>
      </c>
      <c r="S3507" s="15">
        <f t="shared" si="220"/>
        <v>42173.843240740738</v>
      </c>
      <c r="T3507" s="15">
        <f t="shared" si="221"/>
        <v>42203.843240740738</v>
      </c>
    </row>
    <row r="3508" spans="1:20" ht="60" hidden="1" x14ac:dyDescent="0.2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11" t="s">
        <v>8307</v>
      </c>
      <c r="P3508" t="s">
        <v>8313</v>
      </c>
      <c r="Q3508">
        <f t="shared" si="218"/>
        <v>0</v>
      </c>
      <c r="R3508">
        <f t="shared" si="219"/>
        <v>2</v>
      </c>
      <c r="S3508" s="15">
        <f t="shared" si="220"/>
        <v>41838.832152777781</v>
      </c>
      <c r="T3508" s="15">
        <f t="shared" si="221"/>
        <v>41868.832152777781</v>
      </c>
    </row>
    <row r="3509" spans="1:20" ht="60" hidden="1" x14ac:dyDescent="0.2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11" t="s">
        <v>8307</v>
      </c>
      <c r="P3509" t="s">
        <v>8313</v>
      </c>
      <c r="Q3509">
        <f t="shared" si="218"/>
        <v>0</v>
      </c>
      <c r="R3509">
        <f t="shared" si="219"/>
        <v>68.33</v>
      </c>
      <c r="S3509" s="15">
        <f t="shared" si="220"/>
        <v>41838.840474537035</v>
      </c>
      <c r="T3509" s="15">
        <f t="shared" si="221"/>
        <v>41883.840474537035</v>
      </c>
    </row>
    <row r="3510" spans="1:20" ht="30" hidden="1" x14ac:dyDescent="0.2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11" t="s">
        <v>8307</v>
      </c>
      <c r="P3510" t="s">
        <v>8313</v>
      </c>
      <c r="Q3510">
        <f t="shared" si="218"/>
        <v>0</v>
      </c>
      <c r="R3510">
        <f t="shared" si="219"/>
        <v>7.5</v>
      </c>
      <c r="S3510" s="15">
        <f t="shared" si="220"/>
        <v>41803.116053240738</v>
      </c>
      <c r="T3510" s="15">
        <f t="shared" si="221"/>
        <v>41863.116053240738</v>
      </c>
    </row>
    <row r="3511" spans="1:20" ht="60" hidden="1" x14ac:dyDescent="0.2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11" t="s">
        <v>8307</v>
      </c>
      <c r="P3511" t="s">
        <v>8313</v>
      </c>
      <c r="Q3511">
        <f t="shared" si="218"/>
        <v>0</v>
      </c>
      <c r="R3511">
        <f t="shared" si="219"/>
        <v>1</v>
      </c>
      <c r="S3511" s="15">
        <f t="shared" si="220"/>
        <v>42639.805601851855</v>
      </c>
      <c r="T3511" s="15">
        <f t="shared" si="221"/>
        <v>42669.805601851855</v>
      </c>
    </row>
    <row r="3512" spans="1:20" ht="45" hidden="1" x14ac:dyDescent="0.2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11" t="s">
        <v>8307</v>
      </c>
      <c r="P3512" t="s">
        <v>8313</v>
      </c>
      <c r="Q3512">
        <f t="shared" si="218"/>
        <v>0</v>
      </c>
      <c r="R3512">
        <f t="shared" si="219"/>
        <v>13.25</v>
      </c>
      <c r="S3512" s="15">
        <f t="shared" si="220"/>
        <v>42778.765300925923</v>
      </c>
      <c r="T3512" s="15">
        <f t="shared" si="221"/>
        <v>42808.723634259266</v>
      </c>
    </row>
    <row r="3513" spans="1:20" ht="60" hidden="1" x14ac:dyDescent="0.2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11" t="s">
        <v>8307</v>
      </c>
      <c r="P3513" t="s">
        <v>8313</v>
      </c>
      <c r="Q3513">
        <f t="shared" si="218"/>
        <v>0</v>
      </c>
      <c r="R3513">
        <f t="shared" si="219"/>
        <v>0</v>
      </c>
      <c r="S3513" s="15">
        <f t="shared" si="220"/>
        <v>42189.673263888893</v>
      </c>
      <c r="T3513" s="15">
        <f t="shared" si="221"/>
        <v>42219.673263888893</v>
      </c>
    </row>
    <row r="3514" spans="1:20" ht="60" hidden="1" x14ac:dyDescent="0.2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11" t="s">
        <v>8307</v>
      </c>
      <c r="P3514" t="s">
        <v>8313</v>
      </c>
      <c r="Q3514">
        <f t="shared" si="218"/>
        <v>0</v>
      </c>
      <c r="R3514">
        <f t="shared" si="219"/>
        <v>84.29</v>
      </c>
      <c r="S3514" s="15">
        <f t="shared" si="220"/>
        <v>42737.663877314815</v>
      </c>
      <c r="T3514" s="15">
        <f t="shared" si="221"/>
        <v>42767.663877314815</v>
      </c>
    </row>
    <row r="3515" spans="1:20" ht="30" hidden="1" x14ac:dyDescent="0.2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11" t="s">
        <v>8307</v>
      </c>
      <c r="P3515" t="s">
        <v>8313</v>
      </c>
      <c r="Q3515">
        <f t="shared" si="218"/>
        <v>0</v>
      </c>
      <c r="R3515">
        <f t="shared" si="219"/>
        <v>1</v>
      </c>
      <c r="S3515" s="15">
        <f t="shared" si="220"/>
        <v>41815.927106481482</v>
      </c>
      <c r="T3515" s="15">
        <f t="shared" si="221"/>
        <v>41845.927106481482</v>
      </c>
    </row>
    <row r="3516" spans="1:20" ht="60" hidden="1" x14ac:dyDescent="0.2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11" t="s">
        <v>8307</v>
      </c>
      <c r="P3516" t="s">
        <v>8313</v>
      </c>
      <c r="Q3516">
        <f t="shared" si="218"/>
        <v>0</v>
      </c>
      <c r="R3516">
        <f t="shared" si="219"/>
        <v>0</v>
      </c>
      <c r="S3516" s="15">
        <f t="shared" si="220"/>
        <v>42676.995173611111</v>
      </c>
      <c r="T3516" s="15">
        <f t="shared" si="221"/>
        <v>42718.777083333334</v>
      </c>
    </row>
    <row r="3517" spans="1:20" ht="30" hidden="1" x14ac:dyDescent="0.2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11" t="s">
        <v>8307</v>
      </c>
      <c r="P3517" t="s">
        <v>8313</v>
      </c>
      <c r="Q3517">
        <f t="shared" si="218"/>
        <v>0</v>
      </c>
      <c r="R3517">
        <f t="shared" si="219"/>
        <v>30.5</v>
      </c>
      <c r="S3517" s="15">
        <f t="shared" si="220"/>
        <v>41948.041192129633</v>
      </c>
      <c r="T3517" s="15">
        <f t="shared" si="221"/>
        <v>41978.041192129633</v>
      </c>
    </row>
    <row r="3518" spans="1:20" ht="45" hidden="1" x14ac:dyDescent="0.2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11" t="s">
        <v>8307</v>
      </c>
      <c r="P3518" t="s">
        <v>8313</v>
      </c>
      <c r="Q3518">
        <f t="shared" si="218"/>
        <v>0</v>
      </c>
      <c r="R3518">
        <f t="shared" si="219"/>
        <v>0</v>
      </c>
      <c r="S3518" s="15">
        <f t="shared" si="220"/>
        <v>41837.984976851854</v>
      </c>
      <c r="T3518" s="15">
        <f t="shared" si="221"/>
        <v>41871.030555555553</v>
      </c>
    </row>
    <row r="3519" spans="1:20" ht="60" hidden="1" x14ac:dyDescent="0.2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11" t="s">
        <v>8307</v>
      </c>
      <c r="P3519" t="s">
        <v>8313</v>
      </c>
      <c r="Q3519">
        <f t="shared" si="218"/>
        <v>0</v>
      </c>
      <c r="R3519">
        <f t="shared" si="219"/>
        <v>26.25</v>
      </c>
      <c r="S3519" s="15">
        <f t="shared" si="220"/>
        <v>42384.680925925932</v>
      </c>
      <c r="T3519" s="15">
        <f t="shared" si="221"/>
        <v>42414.680925925932</v>
      </c>
    </row>
    <row r="3520" spans="1:20" ht="30" hidden="1" x14ac:dyDescent="0.2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11" t="s">
        <v>8307</v>
      </c>
      <c r="P3520" t="s">
        <v>8313</v>
      </c>
      <c r="Q3520">
        <f t="shared" si="218"/>
        <v>0</v>
      </c>
      <c r="R3520">
        <f t="shared" si="219"/>
        <v>76.25</v>
      </c>
      <c r="S3520" s="15">
        <f t="shared" si="220"/>
        <v>41857.854189814818</v>
      </c>
      <c r="T3520" s="15">
        <f t="shared" si="221"/>
        <v>41887.854189814818</v>
      </c>
    </row>
    <row r="3521" spans="1:20" ht="60" hidden="1" x14ac:dyDescent="0.2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11" t="s">
        <v>8320</v>
      </c>
      <c r="P3521" t="s">
        <v>8342</v>
      </c>
      <c r="Q3521">
        <f t="shared" si="218"/>
        <v>0</v>
      </c>
      <c r="R3521">
        <f t="shared" si="219"/>
        <v>0</v>
      </c>
      <c r="S3521" s="15">
        <f t="shared" si="220"/>
        <v>42670.764039351852</v>
      </c>
      <c r="T3521" s="15">
        <f t="shared" si="221"/>
        <v>42700.805706018517</v>
      </c>
    </row>
    <row r="3522" spans="1:20" ht="45" hidden="1" x14ac:dyDescent="0.2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11" t="s">
        <v>8320</v>
      </c>
      <c r="P3522" t="s">
        <v>8342</v>
      </c>
      <c r="Q3522">
        <f t="shared" ref="Q3522:Q3585" si="222">ROUND(E3522/D3522*100,0)</f>
        <v>0</v>
      </c>
      <c r="R3522">
        <f t="shared" ref="R3522:R3585" si="223">IFERROR(ROUND(E3522/L3522,2),0)</f>
        <v>0</v>
      </c>
      <c r="S3522" s="15">
        <f t="shared" si="220"/>
        <v>42690.858449074076</v>
      </c>
      <c r="T3522" s="15">
        <f t="shared" si="221"/>
        <v>42708.25</v>
      </c>
    </row>
    <row r="3523" spans="1:20" ht="45" hidden="1" x14ac:dyDescent="0.2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11" t="s">
        <v>8320</v>
      </c>
      <c r="P3523" t="s">
        <v>8342</v>
      </c>
      <c r="Q3523">
        <f t="shared" si="222"/>
        <v>0</v>
      </c>
      <c r="R3523">
        <f t="shared" si="223"/>
        <v>5</v>
      </c>
      <c r="S3523" s="15">
        <f t="shared" ref="S3523:S3586" si="224">(((J3523/60)/60)/24)+DATE(1970,1,1)</f>
        <v>41471.446851851848</v>
      </c>
      <c r="T3523" s="15">
        <f t="shared" ref="T3523:T3586" si="225">(((I3523/60)/60)/24)+DATE(1970,1,1)</f>
        <v>41501.446851851848</v>
      </c>
    </row>
    <row r="3524" spans="1:20" ht="45" hidden="1" x14ac:dyDescent="0.2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11" t="s">
        <v>8320</v>
      </c>
      <c r="P3524" t="s">
        <v>8342</v>
      </c>
      <c r="Q3524">
        <f t="shared" si="222"/>
        <v>0</v>
      </c>
      <c r="R3524">
        <f t="shared" si="223"/>
        <v>0</v>
      </c>
      <c r="S3524" s="15">
        <f t="shared" si="224"/>
        <v>42227.173159722224</v>
      </c>
      <c r="T3524" s="15">
        <f t="shared" si="225"/>
        <v>42257.173159722224</v>
      </c>
    </row>
    <row r="3525" spans="1:20" ht="60" hidden="1" x14ac:dyDescent="0.2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11" t="s">
        <v>8320</v>
      </c>
      <c r="P3525" t="s">
        <v>8342</v>
      </c>
      <c r="Q3525">
        <f t="shared" si="222"/>
        <v>0</v>
      </c>
      <c r="R3525">
        <f t="shared" si="223"/>
        <v>0</v>
      </c>
      <c r="S3525" s="15">
        <f t="shared" si="224"/>
        <v>42021.783368055556</v>
      </c>
      <c r="T3525" s="15">
        <f t="shared" si="225"/>
        <v>42051.783368055556</v>
      </c>
    </row>
    <row r="3526" spans="1:20" ht="60" hidden="1" x14ac:dyDescent="0.2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11" t="s">
        <v>8320</v>
      </c>
      <c r="P3526" t="s">
        <v>8342</v>
      </c>
      <c r="Q3526">
        <f t="shared" si="222"/>
        <v>0</v>
      </c>
      <c r="R3526">
        <f t="shared" si="223"/>
        <v>0</v>
      </c>
      <c r="S3526" s="15">
        <f t="shared" si="224"/>
        <v>41594.207060185188</v>
      </c>
      <c r="T3526" s="15">
        <f t="shared" si="225"/>
        <v>41624.207060185188</v>
      </c>
    </row>
    <row r="3527" spans="1:20" ht="60" hidden="1" x14ac:dyDescent="0.2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11" t="s">
        <v>8320</v>
      </c>
      <c r="P3527" t="s">
        <v>8342</v>
      </c>
      <c r="Q3527">
        <f t="shared" si="222"/>
        <v>0</v>
      </c>
      <c r="R3527">
        <f t="shared" si="223"/>
        <v>0</v>
      </c>
      <c r="S3527" s="15">
        <f t="shared" si="224"/>
        <v>41289.999641203707</v>
      </c>
      <c r="T3527" s="15">
        <f t="shared" si="225"/>
        <v>41329.999641203707</v>
      </c>
    </row>
    <row r="3528" spans="1:20" ht="45" hidden="1" x14ac:dyDescent="0.2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11" t="s">
        <v>8320</v>
      </c>
      <c r="P3528" t="s">
        <v>8342</v>
      </c>
      <c r="Q3528">
        <f t="shared" si="222"/>
        <v>0</v>
      </c>
      <c r="R3528">
        <f t="shared" si="223"/>
        <v>10</v>
      </c>
      <c r="S3528" s="15">
        <f t="shared" si="224"/>
        <v>42349.824097222227</v>
      </c>
      <c r="T3528" s="15">
        <f t="shared" si="225"/>
        <v>42399.824097222227</v>
      </c>
    </row>
    <row r="3529" spans="1:20" ht="45" hidden="1" x14ac:dyDescent="0.2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11" t="s">
        <v>8320</v>
      </c>
      <c r="P3529" t="s">
        <v>8342</v>
      </c>
      <c r="Q3529">
        <f t="shared" si="222"/>
        <v>0</v>
      </c>
      <c r="R3529">
        <f t="shared" si="223"/>
        <v>2</v>
      </c>
      <c r="S3529" s="15">
        <f t="shared" si="224"/>
        <v>41729.702314814815</v>
      </c>
      <c r="T3529" s="15">
        <f t="shared" si="225"/>
        <v>41759.702314814815</v>
      </c>
    </row>
    <row r="3530" spans="1:20" ht="45" hidden="1" x14ac:dyDescent="0.2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11" t="s">
        <v>8311</v>
      </c>
      <c r="P3530" t="s">
        <v>8343</v>
      </c>
      <c r="Q3530">
        <f t="shared" si="222"/>
        <v>0</v>
      </c>
      <c r="R3530">
        <f t="shared" si="223"/>
        <v>42.5</v>
      </c>
      <c r="S3530" s="15">
        <f t="shared" si="224"/>
        <v>41559.5549537037</v>
      </c>
      <c r="T3530" s="15">
        <f t="shared" si="225"/>
        <v>41589.596620370372</v>
      </c>
    </row>
    <row r="3531" spans="1:20" ht="60" hidden="1" x14ac:dyDescent="0.2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11" t="s">
        <v>8311</v>
      </c>
      <c r="P3531" t="s">
        <v>8343</v>
      </c>
      <c r="Q3531">
        <f t="shared" si="222"/>
        <v>0</v>
      </c>
      <c r="R3531">
        <f t="shared" si="223"/>
        <v>50</v>
      </c>
      <c r="S3531" s="15">
        <f t="shared" si="224"/>
        <v>41616.027754629627</v>
      </c>
      <c r="T3531" s="15">
        <f t="shared" si="225"/>
        <v>41646.027754629627</v>
      </c>
    </row>
    <row r="3532" spans="1:20" ht="60" hidden="1" x14ac:dyDescent="0.2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11" t="s">
        <v>8311</v>
      </c>
      <c r="P3532" t="s">
        <v>8343</v>
      </c>
      <c r="Q3532">
        <f t="shared" si="222"/>
        <v>0</v>
      </c>
      <c r="R3532">
        <f t="shared" si="223"/>
        <v>12.4</v>
      </c>
      <c r="S3532" s="15">
        <f t="shared" si="224"/>
        <v>41488.022256944445</v>
      </c>
      <c r="T3532" s="15">
        <f t="shared" si="225"/>
        <v>41518.022256944445</v>
      </c>
    </row>
    <row r="3533" spans="1:20" ht="60" hidden="1" x14ac:dyDescent="0.2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11" t="s">
        <v>8311</v>
      </c>
      <c r="P3533" t="s">
        <v>8343</v>
      </c>
      <c r="Q3533">
        <f t="shared" si="222"/>
        <v>0</v>
      </c>
      <c r="R3533">
        <f t="shared" si="223"/>
        <v>0</v>
      </c>
      <c r="S3533" s="15">
        <f t="shared" si="224"/>
        <v>42248.723738425921</v>
      </c>
      <c r="T3533" s="15">
        <f t="shared" si="225"/>
        <v>42268.723738425921</v>
      </c>
    </row>
    <row r="3534" spans="1:20" ht="60" hidden="1" x14ac:dyDescent="0.2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11" t="s">
        <v>8311</v>
      </c>
      <c r="P3534" t="s">
        <v>8328</v>
      </c>
      <c r="Q3534">
        <f t="shared" si="222"/>
        <v>0</v>
      </c>
      <c r="R3534">
        <f t="shared" si="223"/>
        <v>0</v>
      </c>
      <c r="S3534" s="15">
        <f t="shared" si="224"/>
        <v>41026.958969907406</v>
      </c>
      <c r="T3534" s="15">
        <f t="shared" si="225"/>
        <v>41056.958969907406</v>
      </c>
    </row>
    <row r="3535" spans="1:20" ht="60" hidden="1" x14ac:dyDescent="0.2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11" t="s">
        <v>8311</v>
      </c>
      <c r="P3535" t="s">
        <v>8328</v>
      </c>
      <c r="Q3535">
        <f t="shared" si="222"/>
        <v>0</v>
      </c>
      <c r="R3535">
        <f t="shared" si="223"/>
        <v>0</v>
      </c>
      <c r="S3535" s="15">
        <f t="shared" si="224"/>
        <v>41211.688750000001</v>
      </c>
      <c r="T3535" s="15">
        <f t="shared" si="225"/>
        <v>41241.730416666665</v>
      </c>
    </row>
    <row r="3536" spans="1:20" ht="45" hidden="1" x14ac:dyDescent="0.2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11" t="s">
        <v>8311</v>
      </c>
      <c r="P3536" t="s">
        <v>8343</v>
      </c>
      <c r="Q3536">
        <f t="shared" si="222"/>
        <v>0</v>
      </c>
      <c r="R3536">
        <f t="shared" si="223"/>
        <v>10.5</v>
      </c>
      <c r="S3536" s="15">
        <f t="shared" si="224"/>
        <v>42429.84956018519</v>
      </c>
      <c r="T3536" s="15">
        <f t="shared" si="225"/>
        <v>42459.807893518519</v>
      </c>
    </row>
    <row r="3537" spans="1:20" ht="60" hidden="1" x14ac:dyDescent="0.2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11" t="s">
        <v>8311</v>
      </c>
      <c r="P3537" t="s">
        <v>8343</v>
      </c>
      <c r="Q3537">
        <f t="shared" si="222"/>
        <v>0</v>
      </c>
      <c r="R3537">
        <f t="shared" si="223"/>
        <v>0</v>
      </c>
      <c r="S3537" s="15">
        <f t="shared" si="224"/>
        <v>40291.81150462963</v>
      </c>
      <c r="T3537" s="15">
        <f t="shared" si="225"/>
        <v>40337.799305555556</v>
      </c>
    </row>
    <row r="3538" spans="1:20" ht="60" hidden="1" x14ac:dyDescent="0.2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11" t="s">
        <v>8311</v>
      </c>
      <c r="P3538" t="s">
        <v>8343</v>
      </c>
      <c r="Q3538">
        <f t="shared" si="222"/>
        <v>0</v>
      </c>
      <c r="R3538">
        <f t="shared" si="223"/>
        <v>30</v>
      </c>
      <c r="S3538" s="15">
        <f t="shared" si="224"/>
        <v>41829.965532407405</v>
      </c>
      <c r="T3538" s="15">
        <f t="shared" si="225"/>
        <v>41881.645833333336</v>
      </c>
    </row>
    <row r="3539" spans="1:20" ht="45" hidden="1" x14ac:dyDescent="0.2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11" t="s">
        <v>8311</v>
      </c>
      <c r="P3539" t="s">
        <v>8343</v>
      </c>
      <c r="Q3539">
        <f t="shared" si="222"/>
        <v>0</v>
      </c>
      <c r="R3539">
        <f t="shared" si="223"/>
        <v>50.33</v>
      </c>
      <c r="S3539" s="15">
        <f t="shared" si="224"/>
        <v>42342.080289351856</v>
      </c>
      <c r="T3539" s="15">
        <f t="shared" si="225"/>
        <v>42372.080289351856</v>
      </c>
    </row>
    <row r="3540" spans="1:20" ht="30" hidden="1" x14ac:dyDescent="0.2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11" t="s">
        <v>8311</v>
      </c>
      <c r="P3540" t="s">
        <v>8343</v>
      </c>
      <c r="Q3540">
        <f t="shared" si="222"/>
        <v>0</v>
      </c>
      <c r="R3540">
        <f t="shared" si="223"/>
        <v>0</v>
      </c>
      <c r="S3540" s="15">
        <f t="shared" si="224"/>
        <v>41681.189699074072</v>
      </c>
      <c r="T3540" s="15">
        <f t="shared" si="225"/>
        <v>41711.148032407407</v>
      </c>
    </row>
    <row r="3541" spans="1:20" ht="45" hidden="1" x14ac:dyDescent="0.2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11" t="s">
        <v>8311</v>
      </c>
      <c r="P3541" t="s">
        <v>8343</v>
      </c>
      <c r="Q3541">
        <f t="shared" si="222"/>
        <v>0</v>
      </c>
      <c r="R3541">
        <f t="shared" si="223"/>
        <v>0</v>
      </c>
      <c r="S3541" s="15">
        <f t="shared" si="224"/>
        <v>40767.192395833335</v>
      </c>
      <c r="T3541" s="15">
        <f t="shared" si="225"/>
        <v>40797.192395833335</v>
      </c>
    </row>
    <row r="3542" spans="1:20" ht="45" hidden="1" x14ac:dyDescent="0.2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11" t="s">
        <v>8311</v>
      </c>
      <c r="P3542" t="s">
        <v>8343</v>
      </c>
      <c r="Q3542">
        <f t="shared" si="222"/>
        <v>0</v>
      </c>
      <c r="R3542">
        <f t="shared" si="223"/>
        <v>0</v>
      </c>
      <c r="S3542" s="15">
        <f t="shared" si="224"/>
        <v>40340.801562499997</v>
      </c>
      <c r="T3542" s="15">
        <f t="shared" si="225"/>
        <v>40386.207638888889</v>
      </c>
    </row>
    <row r="3543" spans="1:20" ht="60" hidden="1" x14ac:dyDescent="0.2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11" t="s">
        <v>8311</v>
      </c>
      <c r="P3543" t="s">
        <v>8343</v>
      </c>
      <c r="Q3543">
        <f t="shared" si="222"/>
        <v>0</v>
      </c>
      <c r="R3543">
        <f t="shared" si="223"/>
        <v>0</v>
      </c>
      <c r="S3543" s="15">
        <f t="shared" si="224"/>
        <v>41642.005150462966</v>
      </c>
      <c r="T3543" s="15">
        <f t="shared" si="225"/>
        <v>41663.005150462966</v>
      </c>
    </row>
    <row r="3544" spans="1:20" ht="45" hidden="1" x14ac:dyDescent="0.2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11" t="s">
        <v>8311</v>
      </c>
      <c r="P3544" t="s">
        <v>8343</v>
      </c>
      <c r="Q3544">
        <f t="shared" si="222"/>
        <v>0</v>
      </c>
      <c r="R3544">
        <f t="shared" si="223"/>
        <v>0</v>
      </c>
      <c r="S3544" s="15">
        <f t="shared" si="224"/>
        <v>41116.763275462967</v>
      </c>
      <c r="T3544" s="15">
        <f t="shared" si="225"/>
        <v>41146.763275462967</v>
      </c>
    </row>
    <row r="3545" spans="1:20" ht="45" hidden="1" x14ac:dyDescent="0.2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11" t="s">
        <v>8311</v>
      </c>
      <c r="P3545" t="s">
        <v>8343</v>
      </c>
      <c r="Q3545">
        <f t="shared" si="222"/>
        <v>0</v>
      </c>
      <c r="R3545">
        <f t="shared" si="223"/>
        <v>0</v>
      </c>
      <c r="S3545" s="15">
        <f t="shared" si="224"/>
        <v>40434.853402777779</v>
      </c>
      <c r="T3545" s="15">
        <f t="shared" si="225"/>
        <v>40473.208333333336</v>
      </c>
    </row>
    <row r="3546" spans="1:20" ht="45" hidden="1" x14ac:dyDescent="0.2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11" t="s">
        <v>8311</v>
      </c>
      <c r="P3546" t="s">
        <v>8343</v>
      </c>
      <c r="Q3546">
        <f t="shared" si="222"/>
        <v>0</v>
      </c>
      <c r="R3546">
        <f t="shared" si="223"/>
        <v>0</v>
      </c>
      <c r="S3546" s="15">
        <f t="shared" si="224"/>
        <v>41562.67155092593</v>
      </c>
      <c r="T3546" s="15">
        <f t="shared" si="225"/>
        <v>41592.713217592594</v>
      </c>
    </row>
    <row r="3547" spans="1:20" ht="60" hidden="1" x14ac:dyDescent="0.2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11" t="s">
        <v>8311</v>
      </c>
      <c r="P3547" t="s">
        <v>8343</v>
      </c>
      <c r="Q3547">
        <f t="shared" si="222"/>
        <v>0</v>
      </c>
      <c r="R3547">
        <f t="shared" si="223"/>
        <v>0</v>
      </c>
      <c r="S3547" s="15">
        <f t="shared" si="224"/>
        <v>40338.02002314815</v>
      </c>
      <c r="T3547" s="15">
        <f t="shared" si="225"/>
        <v>40367.944444444445</v>
      </c>
    </row>
    <row r="3548" spans="1:20" ht="30" hidden="1" x14ac:dyDescent="0.2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11" t="s">
        <v>8311</v>
      </c>
      <c r="P3548" t="s">
        <v>8343</v>
      </c>
      <c r="Q3548">
        <f t="shared" si="222"/>
        <v>0</v>
      </c>
      <c r="R3548">
        <f t="shared" si="223"/>
        <v>0</v>
      </c>
      <c r="S3548" s="15">
        <f t="shared" si="224"/>
        <v>41013.822858796295</v>
      </c>
      <c r="T3548" s="15">
        <f t="shared" si="225"/>
        <v>41043.822858796295</v>
      </c>
    </row>
    <row r="3549" spans="1:20" ht="45" hidden="1" x14ac:dyDescent="0.2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11" t="s">
        <v>8311</v>
      </c>
      <c r="P3549" t="s">
        <v>8343</v>
      </c>
      <c r="Q3549">
        <f t="shared" si="222"/>
        <v>0</v>
      </c>
      <c r="R3549">
        <f t="shared" si="223"/>
        <v>0</v>
      </c>
      <c r="S3549" s="15">
        <f t="shared" si="224"/>
        <v>40978.238067129627</v>
      </c>
      <c r="T3549" s="15">
        <f t="shared" si="225"/>
        <v>41008.196400462963</v>
      </c>
    </row>
    <row r="3550" spans="1:20" ht="45" hidden="1" x14ac:dyDescent="0.2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11" t="s">
        <v>8311</v>
      </c>
      <c r="P3550" t="s">
        <v>8343</v>
      </c>
      <c r="Q3550">
        <f t="shared" si="222"/>
        <v>0</v>
      </c>
      <c r="R3550">
        <f t="shared" si="223"/>
        <v>0</v>
      </c>
      <c r="S3550" s="15">
        <f t="shared" si="224"/>
        <v>40883.024178240739</v>
      </c>
      <c r="T3550" s="15">
        <f t="shared" si="225"/>
        <v>40926.833333333336</v>
      </c>
    </row>
    <row r="3551" spans="1:20" ht="45" hidden="1" x14ac:dyDescent="0.2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11" t="s">
        <v>8311</v>
      </c>
      <c r="P3551" t="s">
        <v>8343</v>
      </c>
      <c r="Q3551">
        <f t="shared" si="222"/>
        <v>0</v>
      </c>
      <c r="R3551">
        <f t="shared" si="223"/>
        <v>25</v>
      </c>
      <c r="S3551" s="15">
        <f t="shared" si="224"/>
        <v>41124.479722222226</v>
      </c>
      <c r="T3551" s="15">
        <f t="shared" si="225"/>
        <v>41154.479722222226</v>
      </c>
    </row>
    <row r="3552" spans="1:20" ht="60" hidden="1" x14ac:dyDescent="0.2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11" t="s">
        <v>8307</v>
      </c>
      <c r="P3552" t="s">
        <v>8313</v>
      </c>
      <c r="Q3552">
        <f t="shared" si="222"/>
        <v>0</v>
      </c>
      <c r="R3552">
        <f t="shared" si="223"/>
        <v>0</v>
      </c>
      <c r="S3552" s="15">
        <f t="shared" si="224"/>
        <v>42491.781319444446</v>
      </c>
      <c r="T3552" s="15">
        <f t="shared" si="225"/>
        <v>42551.781319444446</v>
      </c>
    </row>
    <row r="3553" spans="1:20" ht="60" hidden="1" x14ac:dyDescent="0.2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11" t="s">
        <v>8307</v>
      </c>
      <c r="P3553" t="s">
        <v>8313</v>
      </c>
      <c r="Q3553">
        <f t="shared" si="222"/>
        <v>0</v>
      </c>
      <c r="R3553">
        <f t="shared" si="223"/>
        <v>45.2</v>
      </c>
      <c r="S3553" s="15">
        <f t="shared" si="224"/>
        <v>42111.709027777775</v>
      </c>
      <c r="T3553" s="15">
        <f t="shared" si="225"/>
        <v>42156.709027777775</v>
      </c>
    </row>
    <row r="3554" spans="1:20" ht="60" hidden="1" x14ac:dyDescent="0.2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11" t="s">
        <v>8307</v>
      </c>
      <c r="P3554" t="s">
        <v>8313</v>
      </c>
      <c r="Q3554">
        <f t="shared" si="222"/>
        <v>0</v>
      </c>
      <c r="R3554">
        <f t="shared" si="223"/>
        <v>2.75</v>
      </c>
      <c r="S3554" s="15">
        <f t="shared" si="224"/>
        <v>41830.947013888886</v>
      </c>
      <c r="T3554" s="15">
        <f t="shared" si="225"/>
        <v>41860.947013888886</v>
      </c>
    </row>
    <row r="3555" spans="1:20" ht="45" hidden="1" x14ac:dyDescent="0.2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11" t="s">
        <v>8307</v>
      </c>
      <c r="P3555" t="s">
        <v>8313</v>
      </c>
      <c r="Q3555">
        <f t="shared" si="222"/>
        <v>0</v>
      </c>
      <c r="R3555">
        <f t="shared" si="223"/>
        <v>1</v>
      </c>
      <c r="S3555" s="15">
        <f t="shared" si="224"/>
        <v>42615.753310185188</v>
      </c>
      <c r="T3555" s="15">
        <f t="shared" si="225"/>
        <v>42645.753310185188</v>
      </c>
    </row>
    <row r="3556" spans="1:20" ht="60" hidden="1" x14ac:dyDescent="0.2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11" t="s">
        <v>8307</v>
      </c>
      <c r="P3556" t="s">
        <v>8313</v>
      </c>
      <c r="Q3556">
        <f t="shared" si="222"/>
        <v>0</v>
      </c>
      <c r="R3556">
        <f t="shared" si="223"/>
        <v>0</v>
      </c>
      <c r="S3556" s="15">
        <f t="shared" si="224"/>
        <v>42614.356770833328</v>
      </c>
      <c r="T3556" s="15">
        <f t="shared" si="225"/>
        <v>42644.356770833328</v>
      </c>
    </row>
    <row r="3557" spans="1:20" ht="60" hidden="1" x14ac:dyDescent="0.2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11" t="s">
        <v>8307</v>
      </c>
      <c r="P3557" t="s">
        <v>8313</v>
      </c>
      <c r="Q3557">
        <f t="shared" si="222"/>
        <v>0</v>
      </c>
      <c r="R3557">
        <f t="shared" si="223"/>
        <v>13</v>
      </c>
      <c r="S3557" s="15">
        <f t="shared" si="224"/>
        <v>41855.784305555557</v>
      </c>
      <c r="T3557" s="15">
        <f t="shared" si="225"/>
        <v>41885.784305555557</v>
      </c>
    </row>
    <row r="3558" spans="1:20" ht="45" hidden="1" x14ac:dyDescent="0.2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11" t="s">
        <v>8307</v>
      </c>
      <c r="P3558" t="s">
        <v>8313</v>
      </c>
      <c r="Q3558">
        <f t="shared" si="222"/>
        <v>0</v>
      </c>
      <c r="R3558">
        <f t="shared" si="223"/>
        <v>116.75</v>
      </c>
      <c r="S3558" s="15">
        <f t="shared" si="224"/>
        <v>42437.924988425926</v>
      </c>
      <c r="T3558" s="15">
        <f t="shared" si="225"/>
        <v>42497.883321759262</v>
      </c>
    </row>
    <row r="3559" spans="1:20" ht="60" x14ac:dyDescent="0.2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11" t="s">
        <v>8307</v>
      </c>
      <c r="P3559" t="s">
        <v>8313</v>
      </c>
      <c r="Q3559">
        <f t="shared" si="222"/>
        <v>0</v>
      </c>
      <c r="R3559">
        <f t="shared" si="223"/>
        <v>250</v>
      </c>
      <c r="S3559" s="15">
        <f t="shared" si="224"/>
        <v>42702.809201388889</v>
      </c>
      <c r="T3559" s="15">
        <f t="shared" si="225"/>
        <v>42732.809201388889</v>
      </c>
    </row>
    <row r="3560" spans="1:20" ht="60" x14ac:dyDescent="0.2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11" t="s">
        <v>8307</v>
      </c>
      <c r="P3560" t="s">
        <v>8313</v>
      </c>
      <c r="Q3560">
        <f t="shared" si="222"/>
        <v>0</v>
      </c>
      <c r="R3560">
        <f t="shared" si="223"/>
        <v>55</v>
      </c>
      <c r="S3560" s="15">
        <f t="shared" si="224"/>
        <v>42561.829421296294</v>
      </c>
      <c r="T3560" s="15">
        <f t="shared" si="225"/>
        <v>42618.124305555553</v>
      </c>
    </row>
    <row r="3561" spans="1:20" ht="45" x14ac:dyDescent="0.2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11" t="s">
        <v>8307</v>
      </c>
      <c r="P3561" t="s">
        <v>8313</v>
      </c>
      <c r="Q3561">
        <f t="shared" si="222"/>
        <v>0</v>
      </c>
      <c r="R3561">
        <f t="shared" si="223"/>
        <v>75</v>
      </c>
      <c r="S3561" s="15">
        <f t="shared" si="224"/>
        <v>41946.898090277777</v>
      </c>
      <c r="T3561" s="15">
        <f t="shared" si="225"/>
        <v>41991.898090277777</v>
      </c>
    </row>
    <row r="3562" spans="1:20" ht="60" x14ac:dyDescent="0.2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11" t="s">
        <v>8338</v>
      </c>
      <c r="P3562" t="s">
        <v>8339</v>
      </c>
      <c r="Q3562">
        <f t="shared" si="222"/>
        <v>0</v>
      </c>
      <c r="R3562">
        <f t="shared" si="223"/>
        <v>250</v>
      </c>
      <c r="S3562" s="15">
        <f t="shared" si="224"/>
        <v>42579.708437499998</v>
      </c>
      <c r="T3562" s="15">
        <f t="shared" si="225"/>
        <v>42609.708437499998</v>
      </c>
    </row>
    <row r="3563" spans="1:20" ht="45" x14ac:dyDescent="0.2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11" t="s">
        <v>8338</v>
      </c>
      <c r="P3563" t="s">
        <v>8339</v>
      </c>
      <c r="Q3563">
        <f t="shared" si="222"/>
        <v>0</v>
      </c>
      <c r="R3563">
        <f t="shared" si="223"/>
        <v>0</v>
      </c>
      <c r="S3563" s="15">
        <f t="shared" si="224"/>
        <v>41831.060092592597</v>
      </c>
      <c r="T3563" s="15">
        <f t="shared" si="225"/>
        <v>41851.060092592597</v>
      </c>
    </row>
    <row r="3564" spans="1:20" ht="60" x14ac:dyDescent="0.2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11" t="s">
        <v>8338</v>
      </c>
      <c r="P3564" t="s">
        <v>8339</v>
      </c>
      <c r="Q3564">
        <f t="shared" si="222"/>
        <v>0</v>
      </c>
      <c r="R3564">
        <f t="shared" si="223"/>
        <v>3</v>
      </c>
      <c r="S3564" s="15">
        <f t="shared" si="224"/>
        <v>42011.925937499997</v>
      </c>
      <c r="T3564" s="15">
        <f t="shared" si="225"/>
        <v>42068.852083333331</v>
      </c>
    </row>
    <row r="3565" spans="1:20" ht="60" x14ac:dyDescent="0.2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11" t="s">
        <v>8338</v>
      </c>
      <c r="P3565" t="s">
        <v>8339</v>
      </c>
      <c r="Q3565">
        <f t="shared" si="222"/>
        <v>0</v>
      </c>
      <c r="R3565">
        <f t="shared" si="223"/>
        <v>0</v>
      </c>
      <c r="S3565" s="15">
        <f t="shared" si="224"/>
        <v>42319.851388888885</v>
      </c>
      <c r="T3565" s="15">
        <f t="shared" si="225"/>
        <v>42364.851388888885</v>
      </c>
    </row>
    <row r="3566" spans="1:20" ht="45" x14ac:dyDescent="0.2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11" t="s">
        <v>8338</v>
      </c>
      <c r="P3566" t="s">
        <v>8339</v>
      </c>
      <c r="Q3566">
        <f t="shared" si="222"/>
        <v>0</v>
      </c>
      <c r="R3566">
        <f t="shared" si="223"/>
        <v>1</v>
      </c>
      <c r="S3566" s="15">
        <f t="shared" si="224"/>
        <v>41918.818460648145</v>
      </c>
      <c r="T3566" s="15">
        <f t="shared" si="225"/>
        <v>41948.860127314816</v>
      </c>
    </row>
    <row r="3567" spans="1:20" x14ac:dyDescent="0.2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11" t="s">
        <v>8338</v>
      </c>
      <c r="P3567" t="s">
        <v>8339</v>
      </c>
      <c r="Q3567">
        <f t="shared" si="222"/>
        <v>0</v>
      </c>
      <c r="R3567">
        <f t="shared" si="223"/>
        <v>0</v>
      </c>
      <c r="S3567" s="15">
        <f t="shared" si="224"/>
        <v>42382.431076388893</v>
      </c>
      <c r="T3567" s="15">
        <f t="shared" si="225"/>
        <v>42412.431076388893</v>
      </c>
    </row>
    <row r="3568" spans="1:20" ht="30" x14ac:dyDescent="0.2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11" t="s">
        <v>8338</v>
      </c>
      <c r="P3568" t="s">
        <v>8339</v>
      </c>
      <c r="Q3568">
        <f t="shared" si="222"/>
        <v>0</v>
      </c>
      <c r="R3568">
        <f t="shared" si="223"/>
        <v>0</v>
      </c>
      <c r="S3568" s="15">
        <f t="shared" si="224"/>
        <v>42231.7971875</v>
      </c>
      <c r="T3568" s="15">
        <f t="shared" si="225"/>
        <v>42261.7971875</v>
      </c>
    </row>
    <row r="3569" spans="1:20" ht="60" x14ac:dyDescent="0.2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11" t="s">
        <v>8338</v>
      </c>
      <c r="P3569" t="s">
        <v>8339</v>
      </c>
      <c r="Q3569">
        <f t="shared" si="222"/>
        <v>0</v>
      </c>
      <c r="R3569">
        <f t="shared" si="223"/>
        <v>0</v>
      </c>
      <c r="S3569" s="15">
        <f t="shared" si="224"/>
        <v>41850.014178240745</v>
      </c>
      <c r="T3569" s="15">
        <f t="shared" si="225"/>
        <v>41878.014178240745</v>
      </c>
    </row>
    <row r="3570" spans="1:20" ht="75" x14ac:dyDescent="0.2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11" t="s">
        <v>8338</v>
      </c>
      <c r="P3570" t="s">
        <v>8339</v>
      </c>
      <c r="Q3570">
        <f t="shared" si="222"/>
        <v>0</v>
      </c>
      <c r="R3570">
        <f t="shared" si="223"/>
        <v>0</v>
      </c>
      <c r="S3570" s="15">
        <f t="shared" si="224"/>
        <v>42483.797395833331</v>
      </c>
      <c r="T3570" s="15">
        <f t="shared" si="225"/>
        <v>42527.839583333334</v>
      </c>
    </row>
    <row r="3571" spans="1:20" ht="60" x14ac:dyDescent="0.2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11" t="s">
        <v>8338</v>
      </c>
      <c r="P3571" t="s">
        <v>8339</v>
      </c>
      <c r="Q3571">
        <f t="shared" si="222"/>
        <v>0</v>
      </c>
      <c r="R3571">
        <f t="shared" si="223"/>
        <v>0</v>
      </c>
      <c r="S3571" s="15">
        <f t="shared" si="224"/>
        <v>41831.851840277777</v>
      </c>
      <c r="T3571" s="15">
        <f t="shared" si="225"/>
        <v>41861.916666666664</v>
      </c>
    </row>
    <row r="3572" spans="1:20" ht="60" x14ac:dyDescent="0.2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11" t="s">
        <v>8338</v>
      </c>
      <c r="P3572" t="s">
        <v>8339</v>
      </c>
      <c r="Q3572">
        <f t="shared" si="222"/>
        <v>0</v>
      </c>
      <c r="R3572">
        <f t="shared" si="223"/>
        <v>0</v>
      </c>
      <c r="S3572" s="15">
        <f t="shared" si="224"/>
        <v>42406.992418981477</v>
      </c>
      <c r="T3572" s="15">
        <f t="shared" si="225"/>
        <v>42436.992418981477</v>
      </c>
    </row>
    <row r="3573" spans="1:20" ht="60" x14ac:dyDescent="0.2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11" t="s">
        <v>8338</v>
      </c>
      <c r="P3573" t="s">
        <v>8339</v>
      </c>
      <c r="Q3573">
        <f t="shared" si="222"/>
        <v>0</v>
      </c>
      <c r="R3573">
        <f t="shared" si="223"/>
        <v>0</v>
      </c>
      <c r="S3573" s="15">
        <f t="shared" si="224"/>
        <v>42058.719641203701</v>
      </c>
      <c r="T3573" s="15">
        <f t="shared" si="225"/>
        <v>42118.677974537044</v>
      </c>
    </row>
    <row r="3574" spans="1:20" ht="45" x14ac:dyDescent="0.2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11" t="s">
        <v>8338</v>
      </c>
      <c r="P3574" t="s">
        <v>8339</v>
      </c>
      <c r="Q3574">
        <f t="shared" si="222"/>
        <v>0</v>
      </c>
      <c r="R3574">
        <f t="shared" si="223"/>
        <v>0</v>
      </c>
      <c r="S3574" s="15">
        <f t="shared" si="224"/>
        <v>42678.871331018512</v>
      </c>
      <c r="T3574" s="15">
        <f t="shared" si="225"/>
        <v>42708.912997685184</v>
      </c>
    </row>
    <row r="3575" spans="1:20" ht="60" x14ac:dyDescent="0.2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11" t="s">
        <v>8338</v>
      </c>
      <c r="P3575" t="s">
        <v>8339</v>
      </c>
      <c r="Q3575">
        <f t="shared" si="222"/>
        <v>0</v>
      </c>
      <c r="R3575">
        <f t="shared" si="223"/>
        <v>0</v>
      </c>
      <c r="S3575" s="15">
        <f t="shared" si="224"/>
        <v>42047.900960648149</v>
      </c>
      <c r="T3575" s="15">
        <f t="shared" si="225"/>
        <v>42089</v>
      </c>
    </row>
    <row r="3576" spans="1:20" x14ac:dyDescent="0.2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11" t="s">
        <v>8338</v>
      </c>
      <c r="P3576" t="s">
        <v>8339</v>
      </c>
      <c r="Q3576">
        <f t="shared" si="222"/>
        <v>0</v>
      </c>
      <c r="R3576">
        <f t="shared" si="223"/>
        <v>0</v>
      </c>
      <c r="S3576" s="15">
        <f t="shared" si="224"/>
        <v>42046.79</v>
      </c>
      <c r="T3576" s="15">
        <f t="shared" si="225"/>
        <v>42076.748333333337</v>
      </c>
    </row>
    <row r="3577" spans="1:20" ht="45" x14ac:dyDescent="0.2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11" t="s">
        <v>8338</v>
      </c>
      <c r="P3577" t="s">
        <v>8339</v>
      </c>
      <c r="Q3577">
        <f t="shared" si="222"/>
        <v>0</v>
      </c>
      <c r="R3577">
        <f t="shared" si="223"/>
        <v>0</v>
      </c>
      <c r="S3577" s="15">
        <f t="shared" si="224"/>
        <v>42432.276712962965</v>
      </c>
      <c r="T3577" s="15">
        <f t="shared" si="225"/>
        <v>42492.041666666672</v>
      </c>
    </row>
    <row r="3578" spans="1:20" ht="60" x14ac:dyDescent="0.2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11" t="s">
        <v>8338</v>
      </c>
      <c r="P3578" t="s">
        <v>8339</v>
      </c>
      <c r="Q3578">
        <f t="shared" si="222"/>
        <v>0</v>
      </c>
      <c r="R3578">
        <f t="shared" si="223"/>
        <v>0</v>
      </c>
      <c r="S3578" s="15">
        <f t="shared" si="224"/>
        <v>42583.030810185184</v>
      </c>
      <c r="T3578" s="15">
        <f t="shared" si="225"/>
        <v>42613.030810185184</v>
      </c>
    </row>
    <row r="3579" spans="1:20" ht="60" hidden="1" x14ac:dyDescent="0.2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11" t="s">
        <v>8309</v>
      </c>
      <c r="P3579" t="s">
        <v>8345</v>
      </c>
      <c r="Q3579">
        <f t="shared" si="222"/>
        <v>0</v>
      </c>
      <c r="R3579">
        <f t="shared" si="223"/>
        <v>11.25</v>
      </c>
      <c r="S3579" s="15">
        <f t="shared" si="224"/>
        <v>42440.371111111104</v>
      </c>
      <c r="T3579" s="15">
        <f t="shared" si="225"/>
        <v>42470.329444444447</v>
      </c>
    </row>
    <row r="3580" spans="1:20" ht="60" hidden="1" x14ac:dyDescent="0.2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11" t="s">
        <v>8309</v>
      </c>
      <c r="P3580" t="s">
        <v>8345</v>
      </c>
      <c r="Q3580">
        <f t="shared" si="222"/>
        <v>0</v>
      </c>
      <c r="R3580">
        <f t="shared" si="223"/>
        <v>0</v>
      </c>
      <c r="S3580" s="15">
        <f t="shared" si="224"/>
        <v>42295.753391203703</v>
      </c>
      <c r="T3580" s="15">
        <f t="shared" si="225"/>
        <v>42325.795057870375</v>
      </c>
    </row>
    <row r="3581" spans="1:20" ht="60" hidden="1" x14ac:dyDescent="0.2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11" t="s">
        <v>8309</v>
      </c>
      <c r="P3581" t="s">
        <v>8345</v>
      </c>
      <c r="Q3581">
        <f t="shared" si="222"/>
        <v>0</v>
      </c>
      <c r="R3581">
        <f t="shared" si="223"/>
        <v>12.75</v>
      </c>
      <c r="S3581" s="15">
        <f t="shared" si="224"/>
        <v>41645.832141203704</v>
      </c>
      <c r="T3581" s="15">
        <f t="shared" si="225"/>
        <v>41675.832141203704</v>
      </c>
    </row>
    <row r="3582" spans="1:20" ht="45" hidden="1" x14ac:dyDescent="0.2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11" t="s">
        <v>8309</v>
      </c>
      <c r="P3582" t="s">
        <v>8345</v>
      </c>
      <c r="Q3582">
        <f t="shared" si="222"/>
        <v>0</v>
      </c>
      <c r="R3582">
        <f t="shared" si="223"/>
        <v>3</v>
      </c>
      <c r="S3582" s="15">
        <f t="shared" si="224"/>
        <v>42002.926990740743</v>
      </c>
      <c r="T3582" s="15">
        <f t="shared" si="225"/>
        <v>42032.926990740743</v>
      </c>
    </row>
    <row r="3583" spans="1:20" hidden="1" x14ac:dyDescent="0.2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11" t="s">
        <v>8309</v>
      </c>
      <c r="P3583" t="s">
        <v>8345</v>
      </c>
      <c r="Q3583">
        <f t="shared" si="222"/>
        <v>0</v>
      </c>
      <c r="R3583">
        <f t="shared" si="223"/>
        <v>0</v>
      </c>
      <c r="S3583" s="15">
        <f t="shared" si="224"/>
        <v>41829.912083333329</v>
      </c>
      <c r="T3583" s="15">
        <f t="shared" si="225"/>
        <v>41859.912083333329</v>
      </c>
    </row>
    <row r="3584" spans="1:20" hidden="1" x14ac:dyDescent="0.2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11" t="s">
        <v>8309</v>
      </c>
      <c r="P3584" t="s">
        <v>8345</v>
      </c>
      <c r="Q3584">
        <f t="shared" si="222"/>
        <v>0</v>
      </c>
      <c r="R3584">
        <f t="shared" si="223"/>
        <v>7.5</v>
      </c>
      <c r="S3584" s="15">
        <f t="shared" si="224"/>
        <v>41845.866793981484</v>
      </c>
      <c r="T3584" s="15">
        <f t="shared" si="225"/>
        <v>41875.866793981484</v>
      </c>
    </row>
    <row r="3585" spans="1:20" ht="60" hidden="1" x14ac:dyDescent="0.2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11" t="s">
        <v>8309</v>
      </c>
      <c r="P3585" t="s">
        <v>8345</v>
      </c>
      <c r="Q3585">
        <f t="shared" si="222"/>
        <v>0</v>
      </c>
      <c r="R3585">
        <f t="shared" si="223"/>
        <v>0</v>
      </c>
      <c r="S3585" s="15">
        <f t="shared" si="224"/>
        <v>41775.713969907411</v>
      </c>
      <c r="T3585" s="15">
        <f t="shared" si="225"/>
        <v>41805.713969907411</v>
      </c>
    </row>
    <row r="3586" spans="1:20" ht="60" hidden="1" x14ac:dyDescent="0.2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11" t="s">
        <v>8309</v>
      </c>
      <c r="P3586" t="s">
        <v>8345</v>
      </c>
      <c r="Q3586">
        <f t="shared" ref="Q3586:Q3649" si="226">ROUND(E3586/D3586*100,0)</f>
        <v>0</v>
      </c>
      <c r="R3586">
        <f t="shared" ref="R3586:R3649" si="227">IFERROR(ROUND(E3586/L3586,2),0)</f>
        <v>5</v>
      </c>
      <c r="S3586" s="15">
        <f t="shared" si="224"/>
        <v>42123.185798611114</v>
      </c>
      <c r="T3586" s="15">
        <f t="shared" si="225"/>
        <v>42153.185798611114</v>
      </c>
    </row>
    <row r="3587" spans="1:20" ht="45" hidden="1" x14ac:dyDescent="0.2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11" t="s">
        <v>8309</v>
      </c>
      <c r="P3587" t="s">
        <v>8345</v>
      </c>
      <c r="Q3587">
        <f t="shared" si="226"/>
        <v>0</v>
      </c>
      <c r="R3587">
        <f t="shared" si="227"/>
        <v>6.71</v>
      </c>
      <c r="S3587" s="15">
        <f t="shared" ref="S3587:S3650" si="228">(((J3587/60)/60)/24)+DATE(1970,1,1)</f>
        <v>41660.792557870373</v>
      </c>
      <c r="T3587" s="15">
        <f t="shared" ref="T3587:T3650" si="229">(((I3587/60)/60)/24)+DATE(1970,1,1)</f>
        <v>41700.792557870373</v>
      </c>
    </row>
    <row r="3588" spans="1:20" ht="45" hidden="1" x14ac:dyDescent="0.2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11" t="s">
        <v>8309</v>
      </c>
      <c r="P3588" t="s">
        <v>8345</v>
      </c>
      <c r="Q3588">
        <f t="shared" si="226"/>
        <v>0</v>
      </c>
      <c r="R3588">
        <f t="shared" si="227"/>
        <v>6.83</v>
      </c>
      <c r="S3588" s="15">
        <f t="shared" si="228"/>
        <v>42538.77243055556</v>
      </c>
      <c r="T3588" s="15">
        <f t="shared" si="229"/>
        <v>42565.758333333331</v>
      </c>
    </row>
    <row r="3589" spans="1:20" ht="60" hidden="1" x14ac:dyDescent="0.2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11" t="s">
        <v>8309</v>
      </c>
      <c r="P3589" t="s">
        <v>8345</v>
      </c>
      <c r="Q3589">
        <f t="shared" si="226"/>
        <v>0</v>
      </c>
      <c r="R3589">
        <f t="shared" si="227"/>
        <v>71.55</v>
      </c>
      <c r="S3589" s="15">
        <f t="shared" si="228"/>
        <v>41692.135729166665</v>
      </c>
      <c r="T3589" s="15">
        <f t="shared" si="229"/>
        <v>41722.0940625</v>
      </c>
    </row>
    <row r="3590" spans="1:20" ht="60" hidden="1" x14ac:dyDescent="0.2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11" t="s">
        <v>8309</v>
      </c>
      <c r="P3590" t="s">
        <v>8345</v>
      </c>
      <c r="Q3590">
        <f t="shared" si="226"/>
        <v>0</v>
      </c>
      <c r="R3590">
        <f t="shared" si="227"/>
        <v>0</v>
      </c>
      <c r="S3590" s="15">
        <f t="shared" si="228"/>
        <v>41813.861388888887</v>
      </c>
      <c r="T3590" s="15">
        <f t="shared" si="229"/>
        <v>41843.861388888887</v>
      </c>
    </row>
    <row r="3591" spans="1:20" ht="60" hidden="1" x14ac:dyDescent="0.2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11" t="s">
        <v>8309</v>
      </c>
      <c r="P3591" t="s">
        <v>8345</v>
      </c>
      <c r="Q3591">
        <f t="shared" si="226"/>
        <v>0</v>
      </c>
      <c r="R3591">
        <f t="shared" si="227"/>
        <v>15</v>
      </c>
      <c r="S3591" s="15">
        <f t="shared" si="228"/>
        <v>42662.752199074079</v>
      </c>
      <c r="T3591" s="15">
        <f t="shared" si="229"/>
        <v>42692.793865740736</v>
      </c>
    </row>
    <row r="3592" spans="1:20" ht="60" hidden="1" x14ac:dyDescent="0.2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11" t="s">
        <v>8309</v>
      </c>
      <c r="P3592" t="s">
        <v>8345</v>
      </c>
      <c r="Q3592">
        <f t="shared" si="226"/>
        <v>0</v>
      </c>
      <c r="R3592">
        <f t="shared" si="227"/>
        <v>1</v>
      </c>
      <c r="S3592" s="15">
        <f t="shared" si="228"/>
        <v>42347.203587962969</v>
      </c>
      <c r="T3592" s="15">
        <f t="shared" si="229"/>
        <v>42377.203587962969</v>
      </c>
    </row>
    <row r="3593" spans="1:20" ht="60" hidden="1" x14ac:dyDescent="0.2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11" t="s">
        <v>8309</v>
      </c>
      <c r="P3593" t="s">
        <v>8345</v>
      </c>
      <c r="Q3593">
        <f t="shared" si="226"/>
        <v>0</v>
      </c>
      <c r="R3593">
        <f t="shared" si="227"/>
        <v>3.33</v>
      </c>
      <c r="S3593" s="15">
        <f t="shared" si="228"/>
        <v>41526.345914351856</v>
      </c>
      <c r="T3593" s="15">
        <f t="shared" si="229"/>
        <v>41556.345914351856</v>
      </c>
    </row>
    <row r="3594" spans="1:20" ht="60" hidden="1" x14ac:dyDescent="0.2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11" t="s">
        <v>8309</v>
      </c>
      <c r="P3594" t="s">
        <v>8345</v>
      </c>
      <c r="Q3594">
        <f t="shared" si="226"/>
        <v>0</v>
      </c>
      <c r="R3594">
        <f t="shared" si="227"/>
        <v>13.25</v>
      </c>
      <c r="S3594" s="15">
        <f t="shared" si="228"/>
        <v>42429.695543981477</v>
      </c>
      <c r="T3594" s="15">
        <f t="shared" si="229"/>
        <v>42459.653877314813</v>
      </c>
    </row>
    <row r="3595" spans="1:20" ht="45" hidden="1" x14ac:dyDescent="0.2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11" t="s">
        <v>8309</v>
      </c>
      <c r="P3595" t="s">
        <v>8345</v>
      </c>
      <c r="Q3595">
        <f t="shared" si="226"/>
        <v>0</v>
      </c>
      <c r="R3595">
        <f t="shared" si="227"/>
        <v>17.850000000000001</v>
      </c>
      <c r="S3595" s="15">
        <f t="shared" si="228"/>
        <v>41009.847314814811</v>
      </c>
      <c r="T3595" s="15">
        <f t="shared" si="229"/>
        <v>41069.847314814811</v>
      </c>
    </row>
    <row r="3596" spans="1:20" ht="60" hidden="1" x14ac:dyDescent="0.2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11" t="s">
        <v>8309</v>
      </c>
      <c r="P3596" t="s">
        <v>8345</v>
      </c>
      <c r="Q3596">
        <f t="shared" si="226"/>
        <v>0</v>
      </c>
      <c r="R3596">
        <f t="shared" si="227"/>
        <v>5</v>
      </c>
      <c r="S3596" s="15">
        <f t="shared" si="228"/>
        <v>41722.792407407411</v>
      </c>
      <c r="T3596" s="15">
        <f t="shared" si="229"/>
        <v>41735.792407407411</v>
      </c>
    </row>
    <row r="3597" spans="1:20" ht="45" hidden="1" x14ac:dyDescent="0.2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11" t="s">
        <v>8309</v>
      </c>
      <c r="P3597" t="s">
        <v>8345</v>
      </c>
      <c r="Q3597">
        <f t="shared" si="226"/>
        <v>0</v>
      </c>
      <c r="R3597">
        <f t="shared" si="227"/>
        <v>0</v>
      </c>
      <c r="S3597" s="15">
        <f t="shared" si="228"/>
        <v>40799.872685185182</v>
      </c>
      <c r="T3597" s="15">
        <f t="shared" si="229"/>
        <v>40844.872685185182</v>
      </c>
    </row>
    <row r="3598" spans="1:20" ht="45" hidden="1" x14ac:dyDescent="0.2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11" t="s">
        <v>8309</v>
      </c>
      <c r="P3598" t="s">
        <v>8345</v>
      </c>
      <c r="Q3598">
        <f t="shared" si="226"/>
        <v>0</v>
      </c>
      <c r="R3598">
        <f t="shared" si="227"/>
        <v>5.8</v>
      </c>
      <c r="S3598" s="15">
        <f t="shared" si="228"/>
        <v>42412.934212962966</v>
      </c>
      <c r="T3598" s="15">
        <f t="shared" si="229"/>
        <v>42442.892546296294</v>
      </c>
    </row>
    <row r="3599" spans="1:20" ht="60" hidden="1" x14ac:dyDescent="0.2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11" t="s">
        <v>8309</v>
      </c>
      <c r="P3599" t="s">
        <v>8345</v>
      </c>
      <c r="Q3599">
        <f t="shared" si="226"/>
        <v>0</v>
      </c>
      <c r="R3599">
        <f t="shared" si="227"/>
        <v>0</v>
      </c>
      <c r="S3599" s="15">
        <f t="shared" si="228"/>
        <v>41410.703993055555</v>
      </c>
      <c r="T3599" s="15">
        <f t="shared" si="229"/>
        <v>41424.703993055555</v>
      </c>
    </row>
    <row r="3600" spans="1:20" ht="60" hidden="1" x14ac:dyDescent="0.2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11" t="s">
        <v>8309</v>
      </c>
      <c r="P3600" t="s">
        <v>8345</v>
      </c>
      <c r="Q3600">
        <f t="shared" si="226"/>
        <v>0</v>
      </c>
      <c r="R3600">
        <f t="shared" si="227"/>
        <v>3.67</v>
      </c>
      <c r="S3600" s="15">
        <f t="shared" si="228"/>
        <v>41718.5237037037</v>
      </c>
      <c r="T3600" s="15">
        <f t="shared" si="229"/>
        <v>41748.5237037037</v>
      </c>
    </row>
    <row r="3601" spans="1:20" ht="60" hidden="1" x14ac:dyDescent="0.2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11" t="s">
        <v>8309</v>
      </c>
      <c r="P3601" t="s">
        <v>8341</v>
      </c>
      <c r="Q3601">
        <f t="shared" si="226"/>
        <v>0</v>
      </c>
      <c r="R3601">
        <f t="shared" si="227"/>
        <v>60.71</v>
      </c>
      <c r="S3601" s="15">
        <f t="shared" si="228"/>
        <v>42094.667256944449</v>
      </c>
      <c r="T3601" s="15">
        <f t="shared" si="229"/>
        <v>42124.667256944449</v>
      </c>
    </row>
    <row r="3602" spans="1:20" ht="60" hidden="1" x14ac:dyDescent="0.2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11" t="s">
        <v>8309</v>
      </c>
      <c r="P3602" t="s">
        <v>8341</v>
      </c>
      <c r="Q3602">
        <f t="shared" si="226"/>
        <v>0</v>
      </c>
      <c r="R3602">
        <f t="shared" si="227"/>
        <v>0</v>
      </c>
      <c r="S3602" s="15">
        <f t="shared" si="228"/>
        <v>42212.624189814815</v>
      </c>
      <c r="T3602" s="15">
        <f t="shared" si="229"/>
        <v>42272.624189814815</v>
      </c>
    </row>
    <row r="3603" spans="1:20" hidden="1" x14ac:dyDescent="0.2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11" t="s">
        <v>8309</v>
      </c>
      <c r="P3603" t="s">
        <v>8341</v>
      </c>
      <c r="Q3603">
        <f t="shared" si="226"/>
        <v>0</v>
      </c>
      <c r="R3603">
        <f t="shared" si="227"/>
        <v>1</v>
      </c>
      <c r="S3603" s="15">
        <f t="shared" si="228"/>
        <v>41828.649502314816</v>
      </c>
      <c r="T3603" s="15">
        <f t="shared" si="229"/>
        <v>41858.649502314816</v>
      </c>
    </row>
    <row r="3604" spans="1:20" ht="45" hidden="1" x14ac:dyDescent="0.2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11" t="s">
        <v>8309</v>
      </c>
      <c r="P3604" t="s">
        <v>8341</v>
      </c>
      <c r="Q3604">
        <f t="shared" si="226"/>
        <v>0</v>
      </c>
      <c r="R3604">
        <f t="shared" si="227"/>
        <v>10.5</v>
      </c>
      <c r="S3604" s="15">
        <f t="shared" si="228"/>
        <v>42496.264965277776</v>
      </c>
      <c r="T3604" s="15">
        <f t="shared" si="229"/>
        <v>42526.264965277776</v>
      </c>
    </row>
    <row r="3605" spans="1:20" ht="60" hidden="1" x14ac:dyDescent="0.2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11" t="s">
        <v>8309</v>
      </c>
      <c r="P3605" t="s">
        <v>8341</v>
      </c>
      <c r="Q3605">
        <f t="shared" si="226"/>
        <v>0</v>
      </c>
      <c r="R3605">
        <f t="shared" si="227"/>
        <v>3.67</v>
      </c>
      <c r="S3605" s="15">
        <f t="shared" si="228"/>
        <v>41908.996527777781</v>
      </c>
      <c r="T3605" s="15">
        <f t="shared" si="229"/>
        <v>41969.038194444445</v>
      </c>
    </row>
    <row r="3606" spans="1:20" ht="60" hidden="1" x14ac:dyDescent="0.2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11" t="s">
        <v>8309</v>
      </c>
      <c r="P3606" t="s">
        <v>8341</v>
      </c>
      <c r="Q3606">
        <f t="shared" si="226"/>
        <v>0</v>
      </c>
      <c r="R3606">
        <f t="shared" si="227"/>
        <v>0</v>
      </c>
      <c r="S3606" s="15">
        <f t="shared" si="228"/>
        <v>42332.908194444448</v>
      </c>
      <c r="T3606" s="15">
        <f t="shared" si="229"/>
        <v>42362.908194444448</v>
      </c>
    </row>
    <row r="3607" spans="1:20" ht="45" hidden="1" x14ac:dyDescent="0.2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11" t="s">
        <v>8309</v>
      </c>
      <c r="P3607" t="s">
        <v>8341</v>
      </c>
      <c r="Q3607">
        <f t="shared" si="226"/>
        <v>0</v>
      </c>
      <c r="R3607">
        <f t="shared" si="227"/>
        <v>1</v>
      </c>
      <c r="S3607" s="15">
        <f t="shared" si="228"/>
        <v>41958.285046296296</v>
      </c>
      <c r="T3607" s="15">
        <f t="shared" si="229"/>
        <v>41972.189583333333</v>
      </c>
    </row>
    <row r="3608" spans="1:20" ht="60" hidden="1" x14ac:dyDescent="0.2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11" t="s">
        <v>8309</v>
      </c>
      <c r="P3608" t="s">
        <v>8341</v>
      </c>
      <c r="Q3608">
        <f t="shared" si="226"/>
        <v>0</v>
      </c>
      <c r="R3608">
        <f t="shared" si="227"/>
        <v>31.25</v>
      </c>
      <c r="S3608" s="15">
        <f t="shared" si="228"/>
        <v>42736.9066087963</v>
      </c>
      <c r="T3608" s="15">
        <f t="shared" si="229"/>
        <v>42756.9066087963</v>
      </c>
    </row>
    <row r="3609" spans="1:20" ht="60" hidden="1" x14ac:dyDescent="0.2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11" t="s">
        <v>8309</v>
      </c>
      <c r="P3609" t="s">
        <v>8341</v>
      </c>
      <c r="Q3609">
        <f t="shared" si="226"/>
        <v>0</v>
      </c>
      <c r="R3609">
        <f t="shared" si="227"/>
        <v>5</v>
      </c>
      <c r="S3609" s="15">
        <f t="shared" si="228"/>
        <v>41975.347523148142</v>
      </c>
      <c r="T3609" s="15">
        <f t="shared" si="229"/>
        <v>42005.347523148142</v>
      </c>
    </row>
    <row r="3610" spans="1:20" ht="45" hidden="1" x14ac:dyDescent="0.2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11" t="s">
        <v>8309</v>
      </c>
      <c r="P3610" t="s">
        <v>8341</v>
      </c>
      <c r="Q3610">
        <f t="shared" si="226"/>
        <v>0</v>
      </c>
      <c r="R3610">
        <f t="shared" si="227"/>
        <v>0</v>
      </c>
      <c r="S3610" s="15">
        <f t="shared" si="228"/>
        <v>42192.462048611109</v>
      </c>
      <c r="T3610" s="15">
        <f t="shared" si="229"/>
        <v>42222.462048611109</v>
      </c>
    </row>
    <row r="3611" spans="1:20" hidden="1" x14ac:dyDescent="0.2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11" t="s">
        <v>8309</v>
      </c>
      <c r="P3611" t="s">
        <v>8341</v>
      </c>
      <c r="Q3611">
        <f t="shared" si="226"/>
        <v>0</v>
      </c>
      <c r="R3611">
        <f t="shared" si="227"/>
        <v>0</v>
      </c>
      <c r="S3611" s="15">
        <f t="shared" si="228"/>
        <v>42164.699652777781</v>
      </c>
      <c r="T3611" s="15">
        <f t="shared" si="229"/>
        <v>42194.699652777781</v>
      </c>
    </row>
    <row r="3612" spans="1:20" ht="45" hidden="1" x14ac:dyDescent="0.2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11" t="s">
        <v>8309</v>
      </c>
      <c r="P3612" t="s">
        <v>8341</v>
      </c>
      <c r="Q3612">
        <f t="shared" si="226"/>
        <v>0</v>
      </c>
      <c r="R3612">
        <f t="shared" si="227"/>
        <v>0</v>
      </c>
      <c r="S3612" s="15">
        <f t="shared" si="228"/>
        <v>42022.006099537044</v>
      </c>
      <c r="T3612" s="15">
        <f t="shared" si="229"/>
        <v>42052.006099537044</v>
      </c>
    </row>
    <row r="3613" spans="1:20" ht="60" hidden="1" x14ac:dyDescent="0.2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11" t="s">
        <v>8309</v>
      </c>
      <c r="P3613" t="s">
        <v>8341</v>
      </c>
      <c r="Q3613">
        <f t="shared" si="226"/>
        <v>0</v>
      </c>
      <c r="R3613">
        <f t="shared" si="227"/>
        <v>23.25</v>
      </c>
      <c r="S3613" s="15">
        <f t="shared" si="228"/>
        <v>42325.19358796296</v>
      </c>
      <c r="T3613" s="15">
        <f t="shared" si="229"/>
        <v>42355.19358796296</v>
      </c>
    </row>
    <row r="3614" spans="1:20" ht="45" hidden="1" x14ac:dyDescent="0.2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11" t="s">
        <v>8325</v>
      </c>
      <c r="P3614" t="s">
        <v>8353</v>
      </c>
      <c r="Q3614">
        <f t="shared" si="226"/>
        <v>0</v>
      </c>
      <c r="R3614">
        <f t="shared" si="227"/>
        <v>0</v>
      </c>
      <c r="S3614" s="15">
        <f t="shared" si="228"/>
        <v>42093.181944444441</v>
      </c>
      <c r="T3614" s="15">
        <f t="shared" si="229"/>
        <v>42123.181944444441</v>
      </c>
    </row>
    <row r="3615" spans="1:20" ht="45" hidden="1" x14ac:dyDescent="0.2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11" t="s">
        <v>8325</v>
      </c>
      <c r="P3615" t="s">
        <v>8353</v>
      </c>
      <c r="Q3615">
        <f t="shared" si="226"/>
        <v>0</v>
      </c>
      <c r="R3615">
        <f t="shared" si="227"/>
        <v>100</v>
      </c>
      <c r="S3615" s="15">
        <f t="shared" si="228"/>
        <v>41854.747592592597</v>
      </c>
      <c r="T3615" s="15">
        <f t="shared" si="229"/>
        <v>41914.747592592597</v>
      </c>
    </row>
    <row r="3616" spans="1:20" ht="60" hidden="1" x14ac:dyDescent="0.2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11" t="s">
        <v>8325</v>
      </c>
      <c r="P3616" t="s">
        <v>8353</v>
      </c>
      <c r="Q3616">
        <f t="shared" si="226"/>
        <v>0</v>
      </c>
      <c r="R3616">
        <f t="shared" si="227"/>
        <v>0</v>
      </c>
      <c r="S3616" s="15">
        <f t="shared" si="228"/>
        <v>41871.972025462965</v>
      </c>
      <c r="T3616" s="15">
        <f t="shared" si="229"/>
        <v>41931.972025462965</v>
      </c>
    </row>
    <row r="3617" spans="1:20" ht="30" hidden="1" x14ac:dyDescent="0.2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11" t="s">
        <v>8325</v>
      </c>
      <c r="P3617" t="s">
        <v>8353</v>
      </c>
      <c r="Q3617">
        <f t="shared" si="226"/>
        <v>0</v>
      </c>
      <c r="R3617">
        <f t="shared" si="227"/>
        <v>24.33</v>
      </c>
      <c r="S3617" s="15">
        <f t="shared" si="228"/>
        <v>42675.171076388884</v>
      </c>
      <c r="T3617" s="15">
        <f t="shared" si="229"/>
        <v>42705.212743055556</v>
      </c>
    </row>
    <row r="3618" spans="1:20" ht="30" hidden="1" x14ac:dyDescent="0.2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11" t="s">
        <v>8325</v>
      </c>
      <c r="P3618" t="s">
        <v>8353</v>
      </c>
      <c r="Q3618">
        <f t="shared" si="226"/>
        <v>0</v>
      </c>
      <c r="R3618">
        <f t="shared" si="227"/>
        <v>37.5</v>
      </c>
      <c r="S3618" s="15">
        <f t="shared" si="228"/>
        <v>42507.71025462963</v>
      </c>
      <c r="T3618" s="15">
        <f t="shared" si="229"/>
        <v>42537.71025462963</v>
      </c>
    </row>
    <row r="3619" spans="1:20" ht="60" hidden="1" x14ac:dyDescent="0.2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11" t="s">
        <v>8325</v>
      </c>
      <c r="P3619" t="s">
        <v>8353</v>
      </c>
      <c r="Q3619">
        <f t="shared" si="226"/>
        <v>0</v>
      </c>
      <c r="R3619">
        <f t="shared" si="227"/>
        <v>0</v>
      </c>
      <c r="S3619" s="15">
        <f t="shared" si="228"/>
        <v>42224.102581018517</v>
      </c>
      <c r="T3619" s="15">
        <f t="shared" si="229"/>
        <v>42254.102581018517</v>
      </c>
    </row>
    <row r="3620" spans="1:20" ht="45" hidden="1" x14ac:dyDescent="0.2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11" t="s">
        <v>8325</v>
      </c>
      <c r="P3620" t="s">
        <v>8353</v>
      </c>
      <c r="Q3620">
        <f t="shared" si="226"/>
        <v>0</v>
      </c>
      <c r="R3620">
        <f t="shared" si="227"/>
        <v>0</v>
      </c>
      <c r="S3620" s="15">
        <f t="shared" si="228"/>
        <v>42029.07131944444</v>
      </c>
      <c r="T3620" s="15">
        <f t="shared" si="229"/>
        <v>42059.07131944444</v>
      </c>
    </row>
    <row r="3621" spans="1:20" ht="60" hidden="1" x14ac:dyDescent="0.2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11" t="s">
        <v>8325</v>
      </c>
      <c r="P3621" t="s">
        <v>8353</v>
      </c>
      <c r="Q3621">
        <f t="shared" si="226"/>
        <v>0</v>
      </c>
      <c r="R3621">
        <f t="shared" si="227"/>
        <v>11.67</v>
      </c>
      <c r="S3621" s="15">
        <f t="shared" si="228"/>
        <v>41952.09175925926</v>
      </c>
      <c r="T3621" s="15">
        <f t="shared" si="229"/>
        <v>41982.09175925926</v>
      </c>
    </row>
    <row r="3622" spans="1:20" ht="60" hidden="1" x14ac:dyDescent="0.2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11" t="s">
        <v>8325</v>
      </c>
      <c r="P3622" t="s">
        <v>8353</v>
      </c>
      <c r="Q3622">
        <f t="shared" si="226"/>
        <v>0</v>
      </c>
      <c r="R3622">
        <f t="shared" si="227"/>
        <v>0</v>
      </c>
      <c r="S3622" s="15">
        <f t="shared" si="228"/>
        <v>42154.726446759261</v>
      </c>
      <c r="T3622" s="15">
        <f t="shared" si="229"/>
        <v>42185.65625</v>
      </c>
    </row>
    <row r="3623" spans="1:20" ht="60" hidden="1" x14ac:dyDescent="0.2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11" t="s">
        <v>8325</v>
      </c>
      <c r="P3623" t="s">
        <v>8353</v>
      </c>
      <c r="Q3623">
        <f t="shared" si="226"/>
        <v>0</v>
      </c>
      <c r="R3623">
        <f t="shared" si="227"/>
        <v>0</v>
      </c>
      <c r="S3623" s="15">
        <f t="shared" si="228"/>
        <v>42122.629502314812</v>
      </c>
      <c r="T3623" s="15">
        <f t="shared" si="229"/>
        <v>42143.629502314812</v>
      </c>
    </row>
    <row r="3624" spans="1:20" ht="60" hidden="1" x14ac:dyDescent="0.2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11" t="s">
        <v>8325</v>
      </c>
      <c r="P3624" t="s">
        <v>8353</v>
      </c>
      <c r="Q3624">
        <f t="shared" si="226"/>
        <v>0</v>
      </c>
      <c r="R3624">
        <f t="shared" si="227"/>
        <v>17.5</v>
      </c>
      <c r="S3624" s="15">
        <f t="shared" si="228"/>
        <v>41876.683611111112</v>
      </c>
      <c r="T3624" s="15">
        <f t="shared" si="229"/>
        <v>41907.683611111112</v>
      </c>
    </row>
    <row r="3625" spans="1:20" ht="60" hidden="1" x14ac:dyDescent="0.2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11" t="s">
        <v>8325</v>
      </c>
      <c r="P3625" t="s">
        <v>8353</v>
      </c>
      <c r="Q3625">
        <f t="shared" si="226"/>
        <v>0</v>
      </c>
      <c r="R3625">
        <f t="shared" si="227"/>
        <v>0</v>
      </c>
      <c r="S3625" s="15">
        <f t="shared" si="228"/>
        <v>41830.723611111112</v>
      </c>
      <c r="T3625" s="15">
        <f t="shared" si="229"/>
        <v>41860.723611111112</v>
      </c>
    </row>
    <row r="3626" spans="1:20" ht="60" hidden="1" x14ac:dyDescent="0.2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11" t="s">
        <v>8325</v>
      </c>
      <c r="P3626" t="s">
        <v>8353</v>
      </c>
      <c r="Q3626">
        <f t="shared" si="226"/>
        <v>0</v>
      </c>
      <c r="R3626">
        <f t="shared" si="227"/>
        <v>0</v>
      </c>
      <c r="S3626" s="15">
        <f t="shared" si="228"/>
        <v>42509.724328703705</v>
      </c>
      <c r="T3626" s="15">
        <f t="shared" si="229"/>
        <v>42539.724328703705</v>
      </c>
    </row>
    <row r="3627" spans="1:20" ht="45" hidden="1" x14ac:dyDescent="0.2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11" t="s">
        <v>8325</v>
      </c>
      <c r="P3627" t="s">
        <v>8353</v>
      </c>
      <c r="Q3627">
        <f t="shared" si="226"/>
        <v>0</v>
      </c>
      <c r="R3627">
        <f t="shared" si="227"/>
        <v>5.67</v>
      </c>
      <c r="S3627" s="15">
        <f t="shared" si="228"/>
        <v>42027.353738425925</v>
      </c>
      <c r="T3627" s="15">
        <f t="shared" si="229"/>
        <v>42057.353738425925</v>
      </c>
    </row>
    <row r="3628" spans="1:20" ht="45" hidden="1" x14ac:dyDescent="0.2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11" t="s">
        <v>8325</v>
      </c>
      <c r="P3628" t="s">
        <v>8353</v>
      </c>
      <c r="Q3628">
        <f t="shared" si="226"/>
        <v>0</v>
      </c>
      <c r="R3628">
        <f t="shared" si="227"/>
        <v>50</v>
      </c>
      <c r="S3628" s="15">
        <f t="shared" si="228"/>
        <v>42124.893182870372</v>
      </c>
      <c r="T3628" s="15">
        <f t="shared" si="229"/>
        <v>42154.893182870372</v>
      </c>
    </row>
    <row r="3629" spans="1:20" ht="45" hidden="1" x14ac:dyDescent="0.2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11" t="s">
        <v>8325</v>
      </c>
      <c r="P3629" t="s">
        <v>8353</v>
      </c>
      <c r="Q3629">
        <f t="shared" si="226"/>
        <v>0</v>
      </c>
      <c r="R3629">
        <f t="shared" si="227"/>
        <v>25</v>
      </c>
      <c r="S3629" s="15">
        <f t="shared" si="228"/>
        <v>41938.804710648146</v>
      </c>
      <c r="T3629" s="15">
        <f t="shared" si="229"/>
        <v>41956.846377314811</v>
      </c>
    </row>
    <row r="3630" spans="1:20" ht="30" hidden="1" x14ac:dyDescent="0.2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11" t="s">
        <v>8325</v>
      </c>
      <c r="P3630" t="s">
        <v>8353</v>
      </c>
      <c r="Q3630">
        <f t="shared" si="226"/>
        <v>0</v>
      </c>
      <c r="R3630">
        <f t="shared" si="227"/>
        <v>0</v>
      </c>
      <c r="S3630" s="15">
        <f t="shared" si="228"/>
        <v>41841.682314814818</v>
      </c>
      <c r="T3630" s="15">
        <f t="shared" si="229"/>
        <v>41871.682314814818</v>
      </c>
    </row>
    <row r="3631" spans="1:20" ht="60" hidden="1" x14ac:dyDescent="0.2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11" t="s">
        <v>8325</v>
      </c>
      <c r="P3631" t="s">
        <v>8353</v>
      </c>
      <c r="Q3631">
        <f t="shared" si="226"/>
        <v>0</v>
      </c>
      <c r="R3631">
        <f t="shared" si="227"/>
        <v>30</v>
      </c>
      <c r="S3631" s="15">
        <f t="shared" si="228"/>
        <v>42184.185844907406</v>
      </c>
      <c r="T3631" s="15">
        <f t="shared" si="229"/>
        <v>42219.185844907406</v>
      </c>
    </row>
    <row r="3632" spans="1:20" ht="60" hidden="1" x14ac:dyDescent="0.2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11" t="s">
        <v>8325</v>
      </c>
      <c r="P3632" t="s">
        <v>8353</v>
      </c>
      <c r="Q3632">
        <f t="shared" si="226"/>
        <v>0</v>
      </c>
      <c r="R3632">
        <f t="shared" si="227"/>
        <v>10</v>
      </c>
      <c r="S3632" s="15">
        <f t="shared" si="228"/>
        <v>42746.019652777773</v>
      </c>
      <c r="T3632" s="15">
        <f t="shared" si="229"/>
        <v>42800.541666666672</v>
      </c>
    </row>
    <row r="3633" spans="1:20" ht="60" hidden="1" x14ac:dyDescent="0.2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11" t="s">
        <v>8325</v>
      </c>
      <c r="P3633" t="s">
        <v>8353</v>
      </c>
      <c r="Q3633">
        <f t="shared" si="226"/>
        <v>0</v>
      </c>
      <c r="R3633">
        <f t="shared" si="227"/>
        <v>0</v>
      </c>
      <c r="S3633" s="15">
        <f t="shared" si="228"/>
        <v>41897.660833333335</v>
      </c>
      <c r="T3633" s="15">
        <f t="shared" si="229"/>
        <v>41927.660833333335</v>
      </c>
    </row>
    <row r="3634" spans="1:20" ht="60" hidden="1" x14ac:dyDescent="0.2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11" t="s">
        <v>8325</v>
      </c>
      <c r="P3634" t="s">
        <v>8353</v>
      </c>
      <c r="Q3634">
        <f t="shared" si="226"/>
        <v>0</v>
      </c>
      <c r="R3634">
        <f t="shared" si="227"/>
        <v>5</v>
      </c>
      <c r="S3634" s="15">
        <f t="shared" si="228"/>
        <v>41837.905694444446</v>
      </c>
      <c r="T3634" s="15">
        <f t="shared" si="229"/>
        <v>41867.905694444446</v>
      </c>
    </row>
    <row r="3635" spans="1:20" ht="30" hidden="1" x14ac:dyDescent="0.2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11" t="s">
        <v>8325</v>
      </c>
      <c r="P3635" t="s">
        <v>8353</v>
      </c>
      <c r="Q3635">
        <f t="shared" si="226"/>
        <v>0</v>
      </c>
      <c r="R3635">
        <f t="shared" si="227"/>
        <v>1.33</v>
      </c>
      <c r="S3635" s="15">
        <f t="shared" si="228"/>
        <v>42034.339363425926</v>
      </c>
      <c r="T3635" s="15">
        <f t="shared" si="229"/>
        <v>42064.339363425926</v>
      </c>
    </row>
    <row r="3636" spans="1:20" ht="60" x14ac:dyDescent="0.2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11" t="s">
        <v>8311</v>
      </c>
      <c r="P3636" t="s">
        <v>8349</v>
      </c>
      <c r="Q3636">
        <f t="shared" si="226"/>
        <v>0</v>
      </c>
      <c r="R3636">
        <f t="shared" si="227"/>
        <v>0</v>
      </c>
      <c r="S3636" s="15">
        <f t="shared" si="228"/>
        <v>41827.919166666667</v>
      </c>
      <c r="T3636" s="15">
        <f t="shared" si="229"/>
        <v>41858.291666666664</v>
      </c>
    </row>
    <row r="3637" spans="1:20" ht="45" x14ac:dyDescent="0.2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11" t="s">
        <v>8311</v>
      </c>
      <c r="P3637" t="s">
        <v>8349</v>
      </c>
      <c r="Q3637">
        <f t="shared" si="226"/>
        <v>0</v>
      </c>
      <c r="R3637">
        <f t="shared" si="227"/>
        <v>0</v>
      </c>
      <c r="S3637" s="15">
        <f t="shared" si="228"/>
        <v>40568.972569444442</v>
      </c>
      <c r="T3637" s="15">
        <f t="shared" si="229"/>
        <v>40598.972569444442</v>
      </c>
    </row>
    <row r="3638" spans="1:20" ht="45" x14ac:dyDescent="0.2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11" t="s">
        <v>8311</v>
      </c>
      <c r="P3638" t="s">
        <v>8349</v>
      </c>
      <c r="Q3638">
        <f t="shared" si="226"/>
        <v>0</v>
      </c>
      <c r="R3638">
        <f t="shared" si="227"/>
        <v>0</v>
      </c>
      <c r="S3638" s="15">
        <f t="shared" si="228"/>
        <v>42193.941759259258</v>
      </c>
      <c r="T3638" s="15">
        <f t="shared" si="229"/>
        <v>42244.041666666672</v>
      </c>
    </row>
    <row r="3639" spans="1:20" ht="45" x14ac:dyDescent="0.2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11" t="s">
        <v>8311</v>
      </c>
      <c r="P3639" t="s">
        <v>8349</v>
      </c>
      <c r="Q3639">
        <f t="shared" si="226"/>
        <v>0</v>
      </c>
      <c r="R3639">
        <f t="shared" si="227"/>
        <v>0</v>
      </c>
      <c r="S3639" s="15">
        <f t="shared" si="228"/>
        <v>42007.788680555561</v>
      </c>
      <c r="T3639" s="15">
        <f t="shared" si="229"/>
        <v>42037.788680555561</v>
      </c>
    </row>
    <row r="3640" spans="1:20" ht="30" x14ac:dyDescent="0.2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11" t="s">
        <v>8311</v>
      </c>
      <c r="P3640" t="s">
        <v>8349</v>
      </c>
      <c r="Q3640">
        <f t="shared" si="226"/>
        <v>0</v>
      </c>
      <c r="R3640">
        <f t="shared" si="227"/>
        <v>0</v>
      </c>
      <c r="S3640" s="15">
        <f t="shared" si="228"/>
        <v>41110.680138888885</v>
      </c>
      <c r="T3640" s="15">
        <f t="shared" si="229"/>
        <v>41118.666666666664</v>
      </c>
    </row>
    <row r="3641" spans="1:20" ht="60" x14ac:dyDescent="0.2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11" t="s">
        <v>8311</v>
      </c>
      <c r="P3641" t="s">
        <v>8349</v>
      </c>
      <c r="Q3641">
        <f t="shared" si="226"/>
        <v>0</v>
      </c>
      <c r="R3641">
        <f t="shared" si="227"/>
        <v>0</v>
      </c>
      <c r="S3641" s="15">
        <f t="shared" si="228"/>
        <v>41125.283159722225</v>
      </c>
      <c r="T3641" s="15">
        <f t="shared" si="229"/>
        <v>41145.283159722225</v>
      </c>
    </row>
    <row r="3642" spans="1:20" ht="30" x14ac:dyDescent="0.2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11" t="s">
        <v>8311</v>
      </c>
      <c r="P3642" t="s">
        <v>8349</v>
      </c>
      <c r="Q3642">
        <f t="shared" si="226"/>
        <v>0</v>
      </c>
      <c r="R3642">
        <f t="shared" si="227"/>
        <v>0</v>
      </c>
      <c r="S3642" s="15">
        <f t="shared" si="228"/>
        <v>40883.962581018517</v>
      </c>
      <c r="T3642" s="15">
        <f t="shared" si="229"/>
        <v>40913.962581018517</v>
      </c>
    </row>
    <row r="3643" spans="1:20" ht="45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 t="s">
        <v>8307</v>
      </c>
      <c r="P3643" t="s">
        <v>8313</v>
      </c>
      <c r="Q3643">
        <f t="shared" si="226"/>
        <v>0</v>
      </c>
      <c r="R3643">
        <f t="shared" si="227"/>
        <v>1</v>
      </c>
      <c r="S3643" s="15">
        <f t="shared" si="228"/>
        <v>42393.961909722217</v>
      </c>
      <c r="T3643" s="15">
        <f t="shared" si="229"/>
        <v>42428.961909722217</v>
      </c>
    </row>
    <row r="3644" spans="1:20" ht="60" x14ac:dyDescent="0.2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11" t="s">
        <v>8307</v>
      </c>
      <c r="P3644" t="s">
        <v>8313</v>
      </c>
      <c r="Q3644">
        <f t="shared" si="226"/>
        <v>0</v>
      </c>
      <c r="R3644">
        <f t="shared" si="227"/>
        <v>26.5</v>
      </c>
      <c r="S3644" s="15">
        <f t="shared" si="228"/>
        <v>42115.656539351854</v>
      </c>
      <c r="T3644" s="15">
        <f t="shared" si="229"/>
        <v>42145.656539351854</v>
      </c>
    </row>
    <row r="3645" spans="1:20" ht="60" x14ac:dyDescent="0.2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11" t="s">
        <v>8307</v>
      </c>
      <c r="P3645" t="s">
        <v>8313</v>
      </c>
      <c r="Q3645">
        <f t="shared" si="226"/>
        <v>0</v>
      </c>
      <c r="R3645">
        <f t="shared" si="227"/>
        <v>0</v>
      </c>
      <c r="S3645" s="15">
        <f t="shared" si="228"/>
        <v>42732.060277777782</v>
      </c>
      <c r="T3645" s="15">
        <f t="shared" si="229"/>
        <v>42762.060277777782</v>
      </c>
    </row>
    <row r="3646" spans="1:20" ht="60" x14ac:dyDescent="0.2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11" t="s">
        <v>8307</v>
      </c>
      <c r="P3646" t="s">
        <v>8313</v>
      </c>
      <c r="Q3646">
        <f t="shared" si="226"/>
        <v>0</v>
      </c>
      <c r="R3646">
        <f t="shared" si="227"/>
        <v>0</v>
      </c>
      <c r="S3646" s="15">
        <f t="shared" si="228"/>
        <v>41806.106770833336</v>
      </c>
      <c r="T3646" s="15">
        <f t="shared" si="229"/>
        <v>41836.106770833336</v>
      </c>
    </row>
    <row r="3647" spans="1:20" ht="45" x14ac:dyDescent="0.2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11" t="s">
        <v>8307</v>
      </c>
      <c r="P3647" t="s">
        <v>8313</v>
      </c>
      <c r="Q3647">
        <f t="shared" si="226"/>
        <v>0</v>
      </c>
      <c r="R3647">
        <f t="shared" si="227"/>
        <v>0</v>
      </c>
      <c r="S3647" s="15">
        <f t="shared" si="228"/>
        <v>41836.595520833333</v>
      </c>
      <c r="T3647" s="15">
        <f t="shared" si="229"/>
        <v>41866.595520833333</v>
      </c>
    </row>
    <row r="3648" spans="1:20" ht="60" x14ac:dyDescent="0.2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11" t="s">
        <v>8307</v>
      </c>
      <c r="P3648" t="s">
        <v>8313</v>
      </c>
      <c r="Q3648">
        <f t="shared" si="226"/>
        <v>0</v>
      </c>
      <c r="R3648">
        <f t="shared" si="227"/>
        <v>100</v>
      </c>
      <c r="S3648" s="15">
        <f t="shared" si="228"/>
        <v>42172.816423611104</v>
      </c>
      <c r="T3648" s="15">
        <f t="shared" si="229"/>
        <v>42202.816423611104</v>
      </c>
    </row>
    <row r="3649" spans="1:20" ht="30" hidden="1" x14ac:dyDescent="0.2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11" t="s">
        <v>8320</v>
      </c>
      <c r="P3649" t="s">
        <v>8355</v>
      </c>
      <c r="Q3649">
        <f t="shared" si="226"/>
        <v>0</v>
      </c>
      <c r="R3649">
        <f t="shared" si="227"/>
        <v>6.18</v>
      </c>
      <c r="S3649" s="15">
        <f t="shared" si="228"/>
        <v>41941.680567129632</v>
      </c>
      <c r="T3649" s="15">
        <f t="shared" si="229"/>
        <v>41971.722233796296</v>
      </c>
    </row>
    <row r="3650" spans="1:20" ht="30" hidden="1" x14ac:dyDescent="0.2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11" t="s">
        <v>8320</v>
      </c>
      <c r="P3650" t="s">
        <v>8355</v>
      </c>
      <c r="Q3650">
        <f t="shared" ref="Q3650:Q3713" si="230">ROUND(E3650/D3650*100,0)</f>
        <v>0</v>
      </c>
      <c r="R3650">
        <f t="shared" ref="R3650:R3713" si="231">IFERROR(ROUND(E3650/L3650,2),0)</f>
        <v>5</v>
      </c>
      <c r="S3650" s="15">
        <f t="shared" si="228"/>
        <v>42297.432951388888</v>
      </c>
      <c r="T3650" s="15">
        <f t="shared" si="229"/>
        <v>42350.416666666672</v>
      </c>
    </row>
    <row r="3651" spans="1:20" ht="45" hidden="1" x14ac:dyDescent="0.2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11" t="s">
        <v>8320</v>
      </c>
      <c r="P3651" t="s">
        <v>8355</v>
      </c>
      <c r="Q3651">
        <f t="shared" si="230"/>
        <v>0</v>
      </c>
      <c r="R3651">
        <f t="shared" si="231"/>
        <v>0</v>
      </c>
      <c r="S3651" s="15">
        <f t="shared" ref="S3651:S3714" si="232">(((J3651/60)/60)/24)+DATE(1970,1,1)</f>
        <v>41945.133506944447</v>
      </c>
      <c r="T3651" s="15">
        <f t="shared" ref="T3651:T3714" si="233">(((I3651/60)/60)/24)+DATE(1970,1,1)</f>
        <v>42005.175173611111</v>
      </c>
    </row>
    <row r="3652" spans="1:20" ht="60" hidden="1" x14ac:dyDescent="0.2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11" t="s">
        <v>8320</v>
      </c>
      <c r="P3652" t="s">
        <v>8355</v>
      </c>
      <c r="Q3652">
        <f t="shared" si="230"/>
        <v>0</v>
      </c>
      <c r="R3652">
        <f t="shared" si="231"/>
        <v>1</v>
      </c>
      <c r="S3652" s="15">
        <f t="shared" si="232"/>
        <v>42479.318518518514</v>
      </c>
      <c r="T3652" s="15">
        <f t="shared" si="233"/>
        <v>42524.318518518514</v>
      </c>
    </row>
    <row r="3653" spans="1:20" ht="60" hidden="1" x14ac:dyDescent="0.2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11" t="s">
        <v>8320</v>
      </c>
      <c r="P3653" t="s">
        <v>8355</v>
      </c>
      <c r="Q3653">
        <f t="shared" si="230"/>
        <v>0</v>
      </c>
      <c r="R3653">
        <f t="shared" si="231"/>
        <v>2.33</v>
      </c>
      <c r="S3653" s="15">
        <f t="shared" si="232"/>
        <v>42013.059027777781</v>
      </c>
      <c r="T3653" s="15">
        <f t="shared" si="233"/>
        <v>42041.059027777781</v>
      </c>
    </row>
    <row r="3654" spans="1:20" ht="60" hidden="1" x14ac:dyDescent="0.2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11" t="s">
        <v>8320</v>
      </c>
      <c r="P3654" t="s">
        <v>8355</v>
      </c>
      <c r="Q3654">
        <f t="shared" si="230"/>
        <v>0</v>
      </c>
      <c r="R3654">
        <f t="shared" si="231"/>
        <v>1</v>
      </c>
      <c r="S3654" s="15">
        <f t="shared" si="232"/>
        <v>42708.25309027778</v>
      </c>
      <c r="T3654" s="15">
        <f t="shared" si="233"/>
        <v>42738.25309027778</v>
      </c>
    </row>
    <row r="3655" spans="1:20" ht="45" hidden="1" x14ac:dyDescent="0.2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11" t="s">
        <v>8320</v>
      </c>
      <c r="P3655" t="s">
        <v>8355</v>
      </c>
      <c r="Q3655">
        <f t="shared" si="230"/>
        <v>0</v>
      </c>
      <c r="R3655">
        <f t="shared" si="231"/>
        <v>0</v>
      </c>
      <c r="S3655" s="15">
        <f t="shared" si="232"/>
        <v>42299.926145833335</v>
      </c>
      <c r="T3655" s="15">
        <f t="shared" si="233"/>
        <v>42329.967812499999</v>
      </c>
    </row>
    <row r="3656" spans="1:20" ht="60" hidden="1" x14ac:dyDescent="0.2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11" t="s">
        <v>8320</v>
      </c>
      <c r="P3656" t="s">
        <v>8355</v>
      </c>
      <c r="Q3656">
        <f t="shared" si="230"/>
        <v>0</v>
      </c>
      <c r="R3656">
        <f t="shared" si="231"/>
        <v>6</v>
      </c>
      <c r="S3656" s="15">
        <f t="shared" si="232"/>
        <v>42395.456412037034</v>
      </c>
      <c r="T3656" s="15">
        <f t="shared" si="233"/>
        <v>42425.456412037034</v>
      </c>
    </row>
    <row r="3657" spans="1:20" ht="60" hidden="1" x14ac:dyDescent="0.2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11" t="s">
        <v>8320</v>
      </c>
      <c r="P3657" t="s">
        <v>8355</v>
      </c>
      <c r="Q3657">
        <f t="shared" si="230"/>
        <v>0</v>
      </c>
      <c r="R3657">
        <f t="shared" si="231"/>
        <v>100</v>
      </c>
      <c r="S3657" s="15">
        <f t="shared" si="232"/>
        <v>42013.915613425925</v>
      </c>
      <c r="T3657" s="15">
        <f t="shared" si="233"/>
        <v>42043.915613425925</v>
      </c>
    </row>
    <row r="3658" spans="1:20" ht="60" hidden="1" x14ac:dyDescent="0.2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11" t="s">
        <v>8320</v>
      </c>
      <c r="P3658" t="s">
        <v>8355</v>
      </c>
      <c r="Q3658">
        <f t="shared" si="230"/>
        <v>0</v>
      </c>
      <c r="R3658">
        <f t="shared" si="231"/>
        <v>13</v>
      </c>
      <c r="S3658" s="15">
        <f t="shared" si="232"/>
        <v>42604.239629629628</v>
      </c>
      <c r="T3658" s="15">
        <f t="shared" si="233"/>
        <v>42634.239629629628</v>
      </c>
    </row>
    <row r="3659" spans="1:20" ht="60" hidden="1" x14ac:dyDescent="0.2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11" t="s">
        <v>8320</v>
      </c>
      <c r="P3659" t="s">
        <v>8355</v>
      </c>
      <c r="Q3659">
        <f t="shared" si="230"/>
        <v>0</v>
      </c>
      <c r="R3659">
        <f t="shared" si="231"/>
        <v>100</v>
      </c>
      <c r="S3659" s="15">
        <f t="shared" si="232"/>
        <v>42340.360312500001</v>
      </c>
      <c r="T3659" s="15">
        <f t="shared" si="233"/>
        <v>42370.360312500001</v>
      </c>
    </row>
    <row r="3660" spans="1:20" ht="60" hidden="1" x14ac:dyDescent="0.2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11" t="s">
        <v>8320</v>
      </c>
      <c r="P3660" t="s">
        <v>8355</v>
      </c>
      <c r="Q3660">
        <f t="shared" si="230"/>
        <v>0</v>
      </c>
      <c r="R3660">
        <f t="shared" si="231"/>
        <v>0</v>
      </c>
      <c r="S3660" s="15">
        <f t="shared" si="232"/>
        <v>42093.131469907406</v>
      </c>
      <c r="T3660" s="15">
        <f t="shared" si="233"/>
        <v>42123.131469907406</v>
      </c>
    </row>
    <row r="3661" spans="1:20" ht="60" hidden="1" x14ac:dyDescent="0.2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11" t="s">
        <v>8320</v>
      </c>
      <c r="P3661" t="s">
        <v>8355</v>
      </c>
      <c r="Q3661">
        <f t="shared" si="230"/>
        <v>0</v>
      </c>
      <c r="R3661">
        <f t="shared" si="231"/>
        <v>0</v>
      </c>
      <c r="S3661" s="15">
        <f t="shared" si="232"/>
        <v>42180.390277777777</v>
      </c>
      <c r="T3661" s="15">
        <f t="shared" si="233"/>
        <v>42240.390277777777</v>
      </c>
    </row>
    <row r="3662" spans="1:20" ht="45" hidden="1" x14ac:dyDescent="0.2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11" t="s">
        <v>8320</v>
      </c>
      <c r="P3662" t="s">
        <v>8355</v>
      </c>
      <c r="Q3662">
        <f t="shared" si="230"/>
        <v>0</v>
      </c>
      <c r="R3662">
        <f t="shared" si="231"/>
        <v>0</v>
      </c>
      <c r="S3662" s="15">
        <f t="shared" si="232"/>
        <v>42074.060671296291</v>
      </c>
      <c r="T3662" s="15">
        <f t="shared" si="233"/>
        <v>42104.060671296291</v>
      </c>
    </row>
    <row r="3663" spans="1:20" ht="60" hidden="1" x14ac:dyDescent="0.2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11" t="s">
        <v>8320</v>
      </c>
      <c r="P3663" t="s">
        <v>8355</v>
      </c>
      <c r="Q3663">
        <f t="shared" si="230"/>
        <v>0</v>
      </c>
      <c r="R3663">
        <f t="shared" si="231"/>
        <v>0</v>
      </c>
      <c r="S3663" s="15">
        <f t="shared" si="232"/>
        <v>42175.780416666668</v>
      </c>
      <c r="T3663" s="15">
        <f t="shared" si="233"/>
        <v>42205.780416666668</v>
      </c>
    </row>
    <row r="3664" spans="1:20" ht="45" hidden="1" x14ac:dyDescent="0.2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11" t="s">
        <v>8320</v>
      </c>
      <c r="P3664" t="s">
        <v>8355</v>
      </c>
      <c r="Q3664">
        <f t="shared" si="230"/>
        <v>0</v>
      </c>
      <c r="R3664">
        <f t="shared" si="231"/>
        <v>7.5</v>
      </c>
      <c r="S3664" s="15">
        <f t="shared" si="232"/>
        <v>42258.780324074076</v>
      </c>
      <c r="T3664" s="15">
        <f t="shared" si="233"/>
        <v>42288.780324074076</v>
      </c>
    </row>
    <row r="3665" spans="1:20" ht="60" hidden="1" x14ac:dyDescent="0.2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11" t="s">
        <v>8320</v>
      </c>
      <c r="P3665" t="s">
        <v>8355</v>
      </c>
      <c r="Q3665">
        <f t="shared" si="230"/>
        <v>0</v>
      </c>
      <c r="R3665">
        <f t="shared" si="231"/>
        <v>1</v>
      </c>
      <c r="S3665" s="15">
        <f t="shared" si="232"/>
        <v>42486.748414351852</v>
      </c>
      <c r="T3665" s="15">
        <f t="shared" si="233"/>
        <v>42516.748414351852</v>
      </c>
    </row>
    <row r="3666" spans="1:20" ht="60" hidden="1" x14ac:dyDescent="0.2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11" t="s">
        <v>8320</v>
      </c>
      <c r="P3666" t="s">
        <v>8355</v>
      </c>
      <c r="Q3666">
        <f t="shared" si="230"/>
        <v>0</v>
      </c>
      <c r="R3666">
        <f t="shared" si="231"/>
        <v>0</v>
      </c>
      <c r="S3666" s="15">
        <f t="shared" si="232"/>
        <v>42485.64534722222</v>
      </c>
      <c r="T3666" s="15">
        <f t="shared" si="233"/>
        <v>42515.64534722222</v>
      </c>
    </row>
    <row r="3667" spans="1:20" ht="60" hidden="1" x14ac:dyDescent="0.2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11" t="s">
        <v>8320</v>
      </c>
      <c r="P3667" t="s">
        <v>8355</v>
      </c>
      <c r="Q3667">
        <f t="shared" si="230"/>
        <v>0</v>
      </c>
      <c r="R3667">
        <f t="shared" si="231"/>
        <v>0</v>
      </c>
      <c r="S3667" s="15">
        <f t="shared" si="232"/>
        <v>42707.926030092596</v>
      </c>
      <c r="T3667" s="15">
        <f t="shared" si="233"/>
        <v>42737.926030092596</v>
      </c>
    </row>
    <row r="3668" spans="1:20" ht="45" hidden="1" x14ac:dyDescent="0.2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11" t="s">
        <v>8320</v>
      </c>
      <c r="P3668" t="s">
        <v>8355</v>
      </c>
      <c r="Q3668">
        <f t="shared" si="230"/>
        <v>0</v>
      </c>
      <c r="R3668">
        <f t="shared" si="231"/>
        <v>0</v>
      </c>
      <c r="S3668" s="15">
        <f t="shared" si="232"/>
        <v>42199.873402777783</v>
      </c>
      <c r="T3668" s="15">
        <f t="shared" si="233"/>
        <v>42259.873402777783</v>
      </c>
    </row>
    <row r="3669" spans="1:20" ht="60" hidden="1" x14ac:dyDescent="0.2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11" t="s">
        <v>8320</v>
      </c>
      <c r="P3669" t="s">
        <v>8355</v>
      </c>
      <c r="Q3669">
        <f t="shared" si="230"/>
        <v>0</v>
      </c>
      <c r="R3669">
        <f t="shared" si="231"/>
        <v>0</v>
      </c>
      <c r="S3669" s="15">
        <f t="shared" si="232"/>
        <v>42139.542303240742</v>
      </c>
      <c r="T3669" s="15">
        <f t="shared" si="233"/>
        <v>42169.542303240742</v>
      </c>
    </row>
    <row r="3670" spans="1:20" ht="60" hidden="1" x14ac:dyDescent="0.2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11" t="s">
        <v>8320</v>
      </c>
      <c r="P3670" t="s">
        <v>8355</v>
      </c>
      <c r="Q3670">
        <f t="shared" si="230"/>
        <v>0</v>
      </c>
      <c r="R3670">
        <f t="shared" si="231"/>
        <v>0</v>
      </c>
      <c r="S3670" s="15">
        <f t="shared" si="232"/>
        <v>42461.447662037041</v>
      </c>
      <c r="T3670" s="15">
        <f t="shared" si="233"/>
        <v>42481.447662037041</v>
      </c>
    </row>
    <row r="3671" spans="1:20" ht="30" hidden="1" x14ac:dyDescent="0.2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11" t="s">
        <v>8320</v>
      </c>
      <c r="P3671" t="s">
        <v>8355</v>
      </c>
      <c r="Q3671">
        <f t="shared" si="230"/>
        <v>0</v>
      </c>
      <c r="R3671">
        <f t="shared" si="231"/>
        <v>25</v>
      </c>
      <c r="S3671" s="15">
        <f t="shared" si="232"/>
        <v>42529.730717592596</v>
      </c>
      <c r="T3671" s="15">
        <f t="shared" si="233"/>
        <v>42559.730717592596</v>
      </c>
    </row>
    <row r="3672" spans="1:20" ht="60" hidden="1" x14ac:dyDescent="0.2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11" t="s">
        <v>8320</v>
      </c>
      <c r="P3672" t="s">
        <v>8355</v>
      </c>
      <c r="Q3672">
        <f t="shared" si="230"/>
        <v>0</v>
      </c>
      <c r="R3672">
        <f t="shared" si="231"/>
        <v>0</v>
      </c>
      <c r="S3672" s="15">
        <f t="shared" si="232"/>
        <v>42115.936550925922</v>
      </c>
      <c r="T3672" s="15">
        <f t="shared" si="233"/>
        <v>42146.225694444445</v>
      </c>
    </row>
    <row r="3673" spans="1:20" ht="60" hidden="1" x14ac:dyDescent="0.2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11" t="s">
        <v>8320</v>
      </c>
      <c r="P3673" t="s">
        <v>8355</v>
      </c>
      <c r="Q3673">
        <f t="shared" si="230"/>
        <v>0</v>
      </c>
      <c r="R3673">
        <f t="shared" si="231"/>
        <v>0</v>
      </c>
      <c r="S3673" s="15">
        <f t="shared" si="232"/>
        <v>42086.811400462961</v>
      </c>
      <c r="T3673" s="15">
        <f t="shared" si="233"/>
        <v>42134.811400462961</v>
      </c>
    </row>
    <row r="3674" spans="1:20" ht="60" hidden="1" x14ac:dyDescent="0.2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11" t="s">
        <v>8320</v>
      </c>
      <c r="P3674" t="s">
        <v>8355</v>
      </c>
      <c r="Q3674">
        <f t="shared" si="230"/>
        <v>0</v>
      </c>
      <c r="R3674">
        <f t="shared" si="231"/>
        <v>1</v>
      </c>
      <c r="S3674" s="15">
        <f t="shared" si="232"/>
        <v>42390.171261574069</v>
      </c>
      <c r="T3674" s="15">
        <f t="shared" si="233"/>
        <v>42420.171261574069</v>
      </c>
    </row>
    <row r="3675" spans="1:20" ht="45" x14ac:dyDescent="0.2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11" t="s">
        <v>8320</v>
      </c>
      <c r="P3675" t="s">
        <v>8355</v>
      </c>
      <c r="Q3675">
        <f t="shared" si="230"/>
        <v>0</v>
      </c>
      <c r="R3675">
        <f t="shared" si="231"/>
        <v>1</v>
      </c>
      <c r="S3675" s="15">
        <f t="shared" si="232"/>
        <v>41931.959016203706</v>
      </c>
      <c r="T3675" s="15">
        <f t="shared" si="233"/>
        <v>41962.00068287037</v>
      </c>
    </row>
    <row r="3676" spans="1:20" ht="45" x14ac:dyDescent="0.2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11" t="s">
        <v>8320</v>
      </c>
      <c r="P3676" t="s">
        <v>8355</v>
      </c>
      <c r="Q3676">
        <f t="shared" si="230"/>
        <v>0</v>
      </c>
      <c r="R3676">
        <f t="shared" si="231"/>
        <v>0</v>
      </c>
      <c r="S3676" s="15">
        <f t="shared" si="232"/>
        <v>41818.703275462962</v>
      </c>
      <c r="T3676" s="15">
        <f t="shared" si="233"/>
        <v>41848.703275462962</v>
      </c>
    </row>
    <row r="3677" spans="1:20" ht="60" x14ac:dyDescent="0.2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11" t="s">
        <v>8320</v>
      </c>
      <c r="P3677" t="s">
        <v>8355</v>
      </c>
      <c r="Q3677">
        <f t="shared" si="230"/>
        <v>0</v>
      </c>
      <c r="R3677">
        <f t="shared" si="231"/>
        <v>0</v>
      </c>
      <c r="S3677" s="15">
        <f t="shared" si="232"/>
        <v>42795.696145833332</v>
      </c>
      <c r="T3677" s="15">
        <f t="shared" si="233"/>
        <v>42840.654479166667</v>
      </c>
    </row>
    <row r="3678" spans="1:20" ht="30" x14ac:dyDescent="0.2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11" t="s">
        <v>8320</v>
      </c>
      <c r="P3678" t="s">
        <v>8355</v>
      </c>
      <c r="Q3678">
        <f t="shared" si="230"/>
        <v>0</v>
      </c>
      <c r="R3678">
        <f t="shared" si="231"/>
        <v>0</v>
      </c>
      <c r="S3678" s="15">
        <f t="shared" si="232"/>
        <v>42289.89634259259</v>
      </c>
      <c r="T3678" s="15">
        <f t="shared" si="233"/>
        <v>42319.938009259262</v>
      </c>
    </row>
    <row r="3679" spans="1:20" ht="60" x14ac:dyDescent="0.2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11" t="s">
        <v>8320</v>
      </c>
      <c r="P3679" t="s">
        <v>8355</v>
      </c>
      <c r="Q3679">
        <f t="shared" si="230"/>
        <v>0</v>
      </c>
      <c r="R3679">
        <f t="shared" si="231"/>
        <v>0</v>
      </c>
      <c r="S3679" s="15">
        <f t="shared" si="232"/>
        <v>41831.705555555556</v>
      </c>
      <c r="T3679" s="15">
        <f t="shared" si="233"/>
        <v>41862.166666666664</v>
      </c>
    </row>
    <row r="3680" spans="1:20" ht="45" x14ac:dyDescent="0.2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11" t="s">
        <v>8320</v>
      </c>
      <c r="P3680" t="s">
        <v>8355</v>
      </c>
      <c r="Q3680">
        <f t="shared" si="230"/>
        <v>0</v>
      </c>
      <c r="R3680">
        <f t="shared" si="231"/>
        <v>0</v>
      </c>
      <c r="S3680" s="15">
        <f t="shared" si="232"/>
        <v>42312.204814814817</v>
      </c>
      <c r="T3680" s="15">
        <f t="shared" si="233"/>
        <v>42340.725694444445</v>
      </c>
    </row>
    <row r="3681" spans="1:20" ht="45" x14ac:dyDescent="0.2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11" t="s">
        <v>8320</v>
      </c>
      <c r="P3681" t="s">
        <v>8355</v>
      </c>
      <c r="Q3681">
        <f t="shared" si="230"/>
        <v>0</v>
      </c>
      <c r="R3681">
        <f t="shared" si="231"/>
        <v>0</v>
      </c>
      <c r="S3681" s="15">
        <f t="shared" si="232"/>
        <v>41915.896967592591</v>
      </c>
      <c r="T3681" s="15">
        <f t="shared" si="233"/>
        <v>41973.989583333328</v>
      </c>
    </row>
    <row r="3682" spans="1:20" ht="45" hidden="1" x14ac:dyDescent="0.2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11" t="s">
        <v>8320</v>
      </c>
      <c r="P3682" t="s">
        <v>8342</v>
      </c>
      <c r="Q3682">
        <f t="shared" si="230"/>
        <v>0</v>
      </c>
      <c r="R3682">
        <f t="shared" si="231"/>
        <v>5</v>
      </c>
      <c r="S3682" s="15">
        <f t="shared" si="232"/>
        <v>41136.85805555556</v>
      </c>
      <c r="T3682" s="15">
        <f t="shared" si="233"/>
        <v>41159.32708333333</v>
      </c>
    </row>
    <row r="3683" spans="1:20" hidden="1" x14ac:dyDescent="0.2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11" t="s">
        <v>8320</v>
      </c>
      <c r="P3683" t="s">
        <v>8342</v>
      </c>
      <c r="Q3683">
        <f t="shared" si="230"/>
        <v>0</v>
      </c>
      <c r="R3683">
        <f t="shared" si="231"/>
        <v>0</v>
      </c>
      <c r="S3683" s="15">
        <f t="shared" si="232"/>
        <v>41053.200960648144</v>
      </c>
      <c r="T3683" s="15">
        <f t="shared" si="233"/>
        <v>41111.618750000001</v>
      </c>
    </row>
    <row r="3684" spans="1:20" ht="60" hidden="1" x14ac:dyDescent="0.2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11" t="s">
        <v>8320</v>
      </c>
      <c r="P3684" t="s">
        <v>8342</v>
      </c>
      <c r="Q3684">
        <f t="shared" si="230"/>
        <v>0</v>
      </c>
      <c r="R3684">
        <f t="shared" si="231"/>
        <v>16</v>
      </c>
      <c r="S3684" s="15">
        <f t="shared" si="232"/>
        <v>42032.168530092589</v>
      </c>
      <c r="T3684" s="15">
        <f t="shared" si="233"/>
        <v>42062.168530092589</v>
      </c>
    </row>
    <row r="3685" spans="1:20" ht="45" hidden="1" x14ac:dyDescent="0.2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11" t="s">
        <v>8320</v>
      </c>
      <c r="P3685" t="s">
        <v>8342</v>
      </c>
      <c r="Q3685">
        <f t="shared" si="230"/>
        <v>0</v>
      </c>
      <c r="R3685">
        <f t="shared" si="231"/>
        <v>0</v>
      </c>
      <c r="S3685" s="15">
        <f t="shared" si="232"/>
        <v>42554.917488425926</v>
      </c>
      <c r="T3685" s="15">
        <f t="shared" si="233"/>
        <v>42584.917488425926</v>
      </c>
    </row>
    <row r="3686" spans="1:20" ht="45" hidden="1" x14ac:dyDescent="0.2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11" t="s">
        <v>8320</v>
      </c>
      <c r="P3686" t="s">
        <v>8342</v>
      </c>
      <c r="Q3686">
        <f t="shared" si="230"/>
        <v>0</v>
      </c>
      <c r="R3686">
        <f t="shared" si="231"/>
        <v>0</v>
      </c>
      <c r="S3686" s="15">
        <f t="shared" si="232"/>
        <v>41198.611712962964</v>
      </c>
      <c r="T3686" s="15">
        <f t="shared" si="233"/>
        <v>41228.653379629628</v>
      </c>
    </row>
    <row r="3687" spans="1:20" ht="45" hidden="1" x14ac:dyDescent="0.2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11" t="s">
        <v>8320</v>
      </c>
      <c r="P3687" t="s">
        <v>8342</v>
      </c>
      <c r="Q3687">
        <f t="shared" si="230"/>
        <v>0</v>
      </c>
      <c r="R3687">
        <f t="shared" si="231"/>
        <v>0</v>
      </c>
      <c r="S3687" s="15">
        <f t="shared" si="232"/>
        <v>41411.866608796299</v>
      </c>
      <c r="T3687" s="15">
        <f t="shared" si="233"/>
        <v>41441.866608796299</v>
      </c>
    </row>
    <row r="3688" spans="1:20" ht="30" hidden="1" x14ac:dyDescent="0.2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11" t="s">
        <v>8320</v>
      </c>
      <c r="P3688" t="s">
        <v>8342</v>
      </c>
      <c r="Q3688">
        <f t="shared" si="230"/>
        <v>0</v>
      </c>
      <c r="R3688">
        <f t="shared" si="231"/>
        <v>0</v>
      </c>
      <c r="S3688" s="15">
        <f t="shared" si="232"/>
        <v>40752.789710648147</v>
      </c>
      <c r="T3688" s="15">
        <f t="shared" si="233"/>
        <v>40782.789710648147</v>
      </c>
    </row>
    <row r="3689" spans="1:20" ht="45" hidden="1" x14ac:dyDescent="0.2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11" t="s">
        <v>8320</v>
      </c>
      <c r="P3689" t="s">
        <v>8342</v>
      </c>
      <c r="Q3689">
        <f t="shared" si="230"/>
        <v>0</v>
      </c>
      <c r="R3689">
        <f t="shared" si="231"/>
        <v>0</v>
      </c>
      <c r="S3689" s="15">
        <f t="shared" si="232"/>
        <v>41838.475219907406</v>
      </c>
      <c r="T3689" s="15">
        <f t="shared" si="233"/>
        <v>41898.475219907406</v>
      </c>
    </row>
    <row r="3690" spans="1:20" ht="60" hidden="1" x14ac:dyDescent="0.2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11" t="s">
        <v>8320</v>
      </c>
      <c r="P3690" t="s">
        <v>8342</v>
      </c>
      <c r="Q3690">
        <f t="shared" si="230"/>
        <v>0</v>
      </c>
      <c r="R3690">
        <f t="shared" si="231"/>
        <v>1</v>
      </c>
      <c r="S3690" s="15">
        <f t="shared" si="232"/>
        <v>41444.64261574074</v>
      </c>
      <c r="T3690" s="15">
        <f t="shared" si="233"/>
        <v>41486.821527777778</v>
      </c>
    </row>
    <row r="3691" spans="1:20" ht="60" hidden="1" x14ac:dyDescent="0.2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11" t="s">
        <v>8320</v>
      </c>
      <c r="P3691" t="s">
        <v>8342</v>
      </c>
      <c r="Q3691">
        <f t="shared" si="230"/>
        <v>0</v>
      </c>
      <c r="R3691">
        <f t="shared" si="231"/>
        <v>5</v>
      </c>
      <c r="S3691" s="15">
        <f t="shared" si="232"/>
        <v>42527.007326388892</v>
      </c>
      <c r="T3691" s="15">
        <f t="shared" si="233"/>
        <v>42587.007326388892</v>
      </c>
    </row>
    <row r="3692" spans="1:20" ht="45" hidden="1" x14ac:dyDescent="0.2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11" t="s">
        <v>8322</v>
      </c>
      <c r="P3692" t="s">
        <v>8350</v>
      </c>
      <c r="Q3692">
        <f t="shared" si="230"/>
        <v>0</v>
      </c>
      <c r="R3692">
        <f t="shared" si="231"/>
        <v>3</v>
      </c>
      <c r="S3692" s="15">
        <f t="shared" si="232"/>
        <v>41974.712245370371</v>
      </c>
      <c r="T3692" s="15">
        <f t="shared" si="233"/>
        <v>42004.712245370371</v>
      </c>
    </row>
    <row r="3693" spans="1:20" ht="45" hidden="1" x14ac:dyDescent="0.2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11" t="s">
        <v>8322</v>
      </c>
      <c r="P3693" t="s">
        <v>8350</v>
      </c>
      <c r="Q3693">
        <f t="shared" si="230"/>
        <v>0</v>
      </c>
      <c r="R3693">
        <f t="shared" si="231"/>
        <v>10</v>
      </c>
      <c r="S3693" s="15">
        <f t="shared" si="232"/>
        <v>41935.509652777779</v>
      </c>
      <c r="T3693" s="15">
        <f t="shared" si="233"/>
        <v>41965.551319444443</v>
      </c>
    </row>
    <row r="3694" spans="1:20" ht="45" hidden="1" x14ac:dyDescent="0.2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11" t="s">
        <v>8322</v>
      </c>
      <c r="P3694" t="s">
        <v>8350</v>
      </c>
      <c r="Q3694">
        <f t="shared" si="230"/>
        <v>0</v>
      </c>
      <c r="R3694">
        <f t="shared" si="231"/>
        <v>0</v>
      </c>
      <c r="S3694" s="15">
        <f t="shared" si="232"/>
        <v>42053.051203703704</v>
      </c>
      <c r="T3694" s="15">
        <f t="shared" si="233"/>
        <v>42095.012499999997</v>
      </c>
    </row>
    <row r="3695" spans="1:20" ht="45" hidden="1" x14ac:dyDescent="0.2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11" t="s">
        <v>8322</v>
      </c>
      <c r="P3695" t="s">
        <v>8350</v>
      </c>
      <c r="Q3695">
        <f t="shared" si="230"/>
        <v>0</v>
      </c>
      <c r="R3695">
        <f t="shared" si="231"/>
        <v>1</v>
      </c>
      <c r="S3695" s="15">
        <f t="shared" si="232"/>
        <v>42031.884652777779</v>
      </c>
      <c r="T3695" s="15">
        <f t="shared" si="233"/>
        <v>42065.886111111111</v>
      </c>
    </row>
    <row r="3696" spans="1:20" ht="45" hidden="1" x14ac:dyDescent="0.2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11" t="s">
        <v>8322</v>
      </c>
      <c r="P3696" t="s">
        <v>8350</v>
      </c>
      <c r="Q3696">
        <f t="shared" si="230"/>
        <v>0</v>
      </c>
      <c r="R3696">
        <f t="shared" si="231"/>
        <v>0</v>
      </c>
      <c r="S3696" s="15">
        <f t="shared" si="232"/>
        <v>42782.426875000005</v>
      </c>
      <c r="T3696" s="15">
        <f t="shared" si="233"/>
        <v>42789.426875000005</v>
      </c>
    </row>
    <row r="3697" spans="1:20" ht="60" hidden="1" x14ac:dyDescent="0.2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11" t="s">
        <v>8322</v>
      </c>
      <c r="P3697" t="s">
        <v>8350</v>
      </c>
      <c r="Q3697">
        <f t="shared" si="230"/>
        <v>0</v>
      </c>
      <c r="R3697">
        <f t="shared" si="231"/>
        <v>0</v>
      </c>
      <c r="S3697" s="15">
        <f t="shared" si="232"/>
        <v>42121.824525462958</v>
      </c>
      <c r="T3697" s="15">
        <f t="shared" si="233"/>
        <v>42151.824525462958</v>
      </c>
    </row>
    <row r="3698" spans="1:20" ht="45" hidden="1" x14ac:dyDescent="0.2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11" t="s">
        <v>8322</v>
      </c>
      <c r="P3698" t="s">
        <v>8350</v>
      </c>
      <c r="Q3698">
        <f t="shared" si="230"/>
        <v>0</v>
      </c>
      <c r="R3698">
        <f t="shared" si="231"/>
        <v>0</v>
      </c>
      <c r="S3698" s="15">
        <f t="shared" si="232"/>
        <v>42219.282951388886</v>
      </c>
      <c r="T3698" s="15">
        <f t="shared" si="233"/>
        <v>42249.282951388886</v>
      </c>
    </row>
    <row r="3699" spans="1:20" ht="60" hidden="1" x14ac:dyDescent="0.2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11" t="s">
        <v>8322</v>
      </c>
      <c r="P3699" t="s">
        <v>8350</v>
      </c>
      <c r="Q3699">
        <f t="shared" si="230"/>
        <v>0</v>
      </c>
      <c r="R3699">
        <f t="shared" si="231"/>
        <v>0</v>
      </c>
      <c r="S3699" s="15">
        <f t="shared" si="232"/>
        <v>42188.252199074079</v>
      </c>
      <c r="T3699" s="15">
        <f t="shared" si="233"/>
        <v>42218.252199074079</v>
      </c>
    </row>
    <row r="3700" spans="1:20" ht="45" hidden="1" x14ac:dyDescent="0.2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11" t="s">
        <v>8322</v>
      </c>
      <c r="P3700" t="s">
        <v>8350</v>
      </c>
      <c r="Q3700">
        <f t="shared" si="230"/>
        <v>0</v>
      </c>
      <c r="R3700">
        <f t="shared" si="231"/>
        <v>0</v>
      </c>
      <c r="S3700" s="15">
        <f t="shared" si="232"/>
        <v>42241.613796296297</v>
      </c>
      <c r="T3700" s="15">
        <f t="shared" si="233"/>
        <v>42264.708333333328</v>
      </c>
    </row>
    <row r="3701" spans="1:20" ht="45" hidden="1" x14ac:dyDescent="0.2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11" t="s">
        <v>8322</v>
      </c>
      <c r="P3701" t="s">
        <v>8350</v>
      </c>
      <c r="Q3701">
        <f t="shared" si="230"/>
        <v>0</v>
      </c>
      <c r="R3701">
        <f t="shared" si="231"/>
        <v>50</v>
      </c>
      <c r="S3701" s="15">
        <f t="shared" si="232"/>
        <v>42108.05322916666</v>
      </c>
      <c r="T3701" s="15">
        <f t="shared" si="233"/>
        <v>42123.05322916666</v>
      </c>
    </row>
    <row r="3702" spans="1:20" ht="60" x14ac:dyDescent="0.2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11" t="s">
        <v>8320</v>
      </c>
      <c r="P3702" t="s">
        <v>8352</v>
      </c>
      <c r="Q3702">
        <f t="shared" si="230"/>
        <v>0</v>
      </c>
      <c r="R3702">
        <f t="shared" si="231"/>
        <v>0</v>
      </c>
      <c r="S3702" s="15">
        <f t="shared" si="232"/>
        <v>40079.566157407404</v>
      </c>
      <c r="T3702" s="15">
        <f t="shared" si="233"/>
        <v>40149.034722222219</v>
      </c>
    </row>
    <row r="3703" spans="1:20" ht="60" x14ac:dyDescent="0.2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11" t="s">
        <v>8320</v>
      </c>
      <c r="P3703" t="s">
        <v>8352</v>
      </c>
      <c r="Q3703">
        <f t="shared" si="230"/>
        <v>0</v>
      </c>
      <c r="R3703">
        <f t="shared" si="231"/>
        <v>10</v>
      </c>
      <c r="S3703" s="15">
        <f t="shared" si="232"/>
        <v>42121.367002314815</v>
      </c>
      <c r="T3703" s="15">
        <f t="shared" si="233"/>
        <v>42152.836805555555</v>
      </c>
    </row>
    <row r="3704" spans="1:20" x14ac:dyDescent="0.2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11" t="s">
        <v>8320</v>
      </c>
      <c r="P3704" t="s">
        <v>8352</v>
      </c>
      <c r="Q3704">
        <f t="shared" si="230"/>
        <v>0</v>
      </c>
      <c r="R3704">
        <f t="shared" si="231"/>
        <v>0</v>
      </c>
      <c r="S3704" s="15">
        <f t="shared" si="232"/>
        <v>41389.679560185185</v>
      </c>
      <c r="T3704" s="15">
        <f t="shared" si="233"/>
        <v>41419.679560185185</v>
      </c>
    </row>
    <row r="3705" spans="1:20" ht="45" x14ac:dyDescent="0.2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11" t="s">
        <v>8320</v>
      </c>
      <c r="P3705" t="s">
        <v>8352</v>
      </c>
      <c r="Q3705">
        <f t="shared" si="230"/>
        <v>0</v>
      </c>
      <c r="R3705">
        <f t="shared" si="231"/>
        <v>0</v>
      </c>
      <c r="S3705" s="15">
        <f t="shared" si="232"/>
        <v>40990.050069444449</v>
      </c>
      <c r="T3705" s="15">
        <f t="shared" si="233"/>
        <v>41050.050069444449</v>
      </c>
    </row>
    <row r="3706" spans="1:20" ht="60" hidden="1" x14ac:dyDescent="0.2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11" t="s">
        <v>8322</v>
      </c>
      <c r="P3706" t="s">
        <v>8340</v>
      </c>
      <c r="Q3706">
        <f t="shared" si="230"/>
        <v>0</v>
      </c>
      <c r="R3706">
        <f t="shared" si="231"/>
        <v>15</v>
      </c>
      <c r="S3706" s="15">
        <f t="shared" si="232"/>
        <v>41877.904988425929</v>
      </c>
      <c r="T3706" s="15">
        <f t="shared" si="233"/>
        <v>41907.904988425929</v>
      </c>
    </row>
    <row r="3707" spans="1:20" ht="60" hidden="1" x14ac:dyDescent="0.2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11" t="s">
        <v>8322</v>
      </c>
      <c r="P3707" t="s">
        <v>8340</v>
      </c>
      <c r="Q3707">
        <f t="shared" si="230"/>
        <v>0</v>
      </c>
      <c r="R3707">
        <f t="shared" si="231"/>
        <v>0</v>
      </c>
      <c r="S3707" s="15">
        <f t="shared" si="232"/>
        <v>41779.649317129632</v>
      </c>
      <c r="T3707" s="15">
        <f t="shared" si="233"/>
        <v>41789.649317129632</v>
      </c>
    </row>
    <row r="3708" spans="1:20" ht="30" hidden="1" x14ac:dyDescent="0.2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11" t="s">
        <v>8322</v>
      </c>
      <c r="P3708" t="s">
        <v>8340</v>
      </c>
      <c r="Q3708">
        <f t="shared" si="230"/>
        <v>0</v>
      </c>
      <c r="R3708">
        <f t="shared" si="231"/>
        <v>0</v>
      </c>
      <c r="S3708" s="15">
        <f t="shared" si="232"/>
        <v>42069.104421296302</v>
      </c>
      <c r="T3708" s="15">
        <f t="shared" si="233"/>
        <v>42099.062754629631</v>
      </c>
    </row>
    <row r="3709" spans="1:20" ht="60" hidden="1" x14ac:dyDescent="0.2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11" t="s">
        <v>8322</v>
      </c>
      <c r="P3709" t="s">
        <v>8340</v>
      </c>
      <c r="Q3709">
        <f t="shared" si="230"/>
        <v>0</v>
      </c>
      <c r="R3709">
        <f t="shared" si="231"/>
        <v>1</v>
      </c>
      <c r="S3709" s="15">
        <f t="shared" si="232"/>
        <v>41956.950983796298</v>
      </c>
      <c r="T3709" s="15">
        <f t="shared" si="233"/>
        <v>41986.950983796298</v>
      </c>
    </row>
    <row r="3710" spans="1:20" ht="30" hidden="1" x14ac:dyDescent="0.2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11" t="s">
        <v>8322</v>
      </c>
      <c r="P3710" t="s">
        <v>8340</v>
      </c>
      <c r="Q3710">
        <f t="shared" si="230"/>
        <v>0</v>
      </c>
      <c r="R3710">
        <f t="shared" si="231"/>
        <v>0</v>
      </c>
      <c r="S3710" s="15">
        <f t="shared" si="232"/>
        <v>42005.24998842593</v>
      </c>
      <c r="T3710" s="15">
        <f t="shared" si="233"/>
        <v>42035.841666666667</v>
      </c>
    </row>
    <row r="3711" spans="1:20" ht="45" hidden="1" x14ac:dyDescent="0.2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11" t="s">
        <v>8322</v>
      </c>
      <c r="P3711" t="s">
        <v>8340</v>
      </c>
      <c r="Q3711">
        <f t="shared" si="230"/>
        <v>0</v>
      </c>
      <c r="R3711">
        <f t="shared" si="231"/>
        <v>0</v>
      </c>
      <c r="S3711" s="15">
        <f t="shared" si="232"/>
        <v>42256.984791666662</v>
      </c>
      <c r="T3711" s="15">
        <f t="shared" si="233"/>
        <v>42286.984791666662</v>
      </c>
    </row>
    <row r="3712" spans="1:20" ht="30" hidden="1" x14ac:dyDescent="0.2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11" t="s">
        <v>8322</v>
      </c>
      <c r="P3712" t="s">
        <v>8340</v>
      </c>
      <c r="Q3712">
        <f t="shared" si="230"/>
        <v>0</v>
      </c>
      <c r="R3712">
        <f t="shared" si="231"/>
        <v>0</v>
      </c>
      <c r="S3712" s="15">
        <f t="shared" si="232"/>
        <v>42046.072743055556</v>
      </c>
      <c r="T3712" s="15">
        <f t="shared" si="233"/>
        <v>42091.031076388885</v>
      </c>
    </row>
    <row r="3713" spans="1:20" ht="45" hidden="1" x14ac:dyDescent="0.2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11" t="s">
        <v>8322</v>
      </c>
      <c r="P3713" t="s">
        <v>8340</v>
      </c>
      <c r="Q3713">
        <f t="shared" si="230"/>
        <v>0</v>
      </c>
      <c r="R3713">
        <f t="shared" si="231"/>
        <v>1</v>
      </c>
      <c r="S3713" s="15">
        <f t="shared" si="232"/>
        <v>42033.845543981486</v>
      </c>
      <c r="T3713" s="15">
        <f t="shared" si="233"/>
        <v>42063.845543981486</v>
      </c>
    </row>
    <row r="3714" spans="1:20" ht="45" hidden="1" x14ac:dyDescent="0.2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11" t="s">
        <v>8322</v>
      </c>
      <c r="P3714" t="s">
        <v>8340</v>
      </c>
      <c r="Q3714">
        <f t="shared" ref="Q3714:Q3777" si="234">ROUND(E3714/D3714*100,0)</f>
        <v>0</v>
      </c>
      <c r="R3714">
        <f t="shared" ref="R3714:R3777" si="235">IFERROR(ROUND(E3714/L3714,2),0)</f>
        <v>40</v>
      </c>
      <c r="S3714" s="15">
        <f t="shared" si="232"/>
        <v>41780.050092592595</v>
      </c>
      <c r="T3714" s="15">
        <f t="shared" si="233"/>
        <v>41808.842361111114</v>
      </c>
    </row>
    <row r="3715" spans="1:20" ht="45" hidden="1" x14ac:dyDescent="0.2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11" t="s">
        <v>8322</v>
      </c>
      <c r="P3715" t="s">
        <v>8340</v>
      </c>
      <c r="Q3715">
        <f t="shared" si="234"/>
        <v>0</v>
      </c>
      <c r="R3715">
        <f t="shared" si="235"/>
        <v>0</v>
      </c>
      <c r="S3715" s="15">
        <f t="shared" ref="S3715:S3778" si="236">(((J3715/60)/60)/24)+DATE(1970,1,1)</f>
        <v>42603.354131944448</v>
      </c>
      <c r="T3715" s="15">
        <f t="shared" ref="T3715:T3778" si="237">(((I3715/60)/60)/24)+DATE(1970,1,1)</f>
        <v>42633.354131944448</v>
      </c>
    </row>
    <row r="3716" spans="1:20" ht="60" hidden="1" x14ac:dyDescent="0.2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11" t="s">
        <v>8322</v>
      </c>
      <c r="P3716" t="s">
        <v>8340</v>
      </c>
      <c r="Q3716">
        <f t="shared" si="234"/>
        <v>0</v>
      </c>
      <c r="R3716">
        <f t="shared" si="235"/>
        <v>1</v>
      </c>
      <c r="S3716" s="15">
        <f t="shared" si="236"/>
        <v>42151.667337962965</v>
      </c>
      <c r="T3716" s="15">
        <f t="shared" si="237"/>
        <v>42211.667337962965</v>
      </c>
    </row>
    <row r="3717" spans="1:20" ht="45" hidden="1" x14ac:dyDescent="0.2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11" t="s">
        <v>8322</v>
      </c>
      <c r="P3717" t="s">
        <v>8340</v>
      </c>
      <c r="Q3717">
        <f t="shared" si="234"/>
        <v>0</v>
      </c>
      <c r="R3717">
        <f t="shared" si="235"/>
        <v>0</v>
      </c>
      <c r="S3717" s="15">
        <f t="shared" si="236"/>
        <v>42438.53907407407</v>
      </c>
      <c r="T3717" s="15">
        <f t="shared" si="237"/>
        <v>42468.497407407413</v>
      </c>
    </row>
    <row r="3718" spans="1:20" ht="45" hidden="1" x14ac:dyDescent="0.2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11" t="s">
        <v>8311</v>
      </c>
      <c r="P3718" t="s">
        <v>8336</v>
      </c>
      <c r="Q3718">
        <f t="shared" si="234"/>
        <v>0</v>
      </c>
      <c r="R3718">
        <f t="shared" si="235"/>
        <v>0</v>
      </c>
      <c r="S3718" s="15">
        <f t="shared" si="236"/>
        <v>42779.21365740741</v>
      </c>
      <c r="T3718" s="15">
        <f t="shared" si="237"/>
        <v>42839.171990740739</v>
      </c>
    </row>
    <row r="3719" spans="1:20" ht="60" hidden="1" x14ac:dyDescent="0.2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11" t="s">
        <v>8311</v>
      </c>
      <c r="P3719" t="s">
        <v>8336</v>
      </c>
      <c r="Q3719">
        <f t="shared" si="234"/>
        <v>0</v>
      </c>
      <c r="R3719">
        <f t="shared" si="235"/>
        <v>18</v>
      </c>
      <c r="S3719" s="15">
        <f t="shared" si="236"/>
        <v>42792.843969907408</v>
      </c>
      <c r="T3719" s="15">
        <f t="shared" si="237"/>
        <v>42852.802303240736</v>
      </c>
    </row>
    <row r="3720" spans="1:20" ht="60" hidden="1" x14ac:dyDescent="0.2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11" t="s">
        <v>8311</v>
      </c>
      <c r="P3720" t="s">
        <v>8336</v>
      </c>
      <c r="Q3720">
        <f t="shared" si="234"/>
        <v>0</v>
      </c>
      <c r="R3720">
        <f t="shared" si="235"/>
        <v>5</v>
      </c>
      <c r="S3720" s="15">
        <f t="shared" si="236"/>
        <v>42791.669837962967</v>
      </c>
      <c r="T3720" s="15">
        <f t="shared" si="237"/>
        <v>42821.191666666666</v>
      </c>
    </row>
    <row r="3721" spans="1:20" ht="60" hidden="1" x14ac:dyDescent="0.2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11" t="s">
        <v>8311</v>
      </c>
      <c r="P3721" t="s">
        <v>8336</v>
      </c>
      <c r="Q3721">
        <f t="shared" si="234"/>
        <v>0</v>
      </c>
      <c r="R3721">
        <f t="shared" si="235"/>
        <v>0</v>
      </c>
      <c r="S3721" s="15">
        <f t="shared" si="236"/>
        <v>42796.069571759261</v>
      </c>
      <c r="T3721" s="15">
        <f t="shared" si="237"/>
        <v>42826.027905092589</v>
      </c>
    </row>
    <row r="3722" spans="1:20" ht="75" hidden="1" x14ac:dyDescent="0.2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11" t="s">
        <v>8311</v>
      </c>
      <c r="P3722" t="s">
        <v>8336</v>
      </c>
      <c r="Q3722">
        <f t="shared" si="234"/>
        <v>0</v>
      </c>
      <c r="R3722">
        <f t="shared" si="235"/>
        <v>0</v>
      </c>
      <c r="S3722" s="15">
        <f t="shared" si="236"/>
        <v>42796.207870370374</v>
      </c>
      <c r="T3722" s="15">
        <f t="shared" si="237"/>
        <v>42820.147916666669</v>
      </c>
    </row>
    <row r="3723" spans="1:20" ht="60" hidden="1" x14ac:dyDescent="0.2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11" t="s">
        <v>8311</v>
      </c>
      <c r="P3723" t="s">
        <v>8336</v>
      </c>
      <c r="Q3723">
        <f t="shared" si="234"/>
        <v>0</v>
      </c>
      <c r="R3723">
        <f t="shared" si="235"/>
        <v>5</v>
      </c>
      <c r="S3723" s="15">
        <f t="shared" si="236"/>
        <v>41989.664409722223</v>
      </c>
      <c r="T3723" s="15">
        <f t="shared" si="237"/>
        <v>42019.664409722223</v>
      </c>
    </row>
    <row r="3724" spans="1:20" ht="30" hidden="1" x14ac:dyDescent="0.2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11" t="s">
        <v>8311</v>
      </c>
      <c r="P3724" t="s">
        <v>8336</v>
      </c>
      <c r="Q3724">
        <f t="shared" si="234"/>
        <v>0</v>
      </c>
      <c r="R3724">
        <f t="shared" si="235"/>
        <v>1</v>
      </c>
      <c r="S3724" s="15">
        <f t="shared" si="236"/>
        <v>42063.869791666672</v>
      </c>
      <c r="T3724" s="15">
        <f t="shared" si="237"/>
        <v>42093.828125</v>
      </c>
    </row>
    <row r="3725" spans="1:20" ht="45" hidden="1" x14ac:dyDescent="0.2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11" t="s">
        <v>8311</v>
      </c>
      <c r="P3725" t="s">
        <v>8336</v>
      </c>
      <c r="Q3725">
        <f t="shared" si="234"/>
        <v>0</v>
      </c>
      <c r="R3725">
        <f t="shared" si="235"/>
        <v>0</v>
      </c>
      <c r="S3725" s="15">
        <f t="shared" si="236"/>
        <v>42245.016736111109</v>
      </c>
      <c r="T3725" s="15">
        <f t="shared" si="237"/>
        <v>42256.666666666672</v>
      </c>
    </row>
    <row r="3726" spans="1:20" ht="45" hidden="1" x14ac:dyDescent="0.2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11" t="s">
        <v>8311</v>
      </c>
      <c r="P3726" t="s">
        <v>8336</v>
      </c>
      <c r="Q3726">
        <f t="shared" si="234"/>
        <v>0</v>
      </c>
      <c r="R3726">
        <f t="shared" si="235"/>
        <v>0</v>
      </c>
      <c r="S3726" s="15">
        <f t="shared" si="236"/>
        <v>42179.306388888886</v>
      </c>
      <c r="T3726" s="15">
        <f t="shared" si="237"/>
        <v>42239.306388888886</v>
      </c>
    </row>
    <row r="3727" spans="1:20" ht="60" hidden="1" x14ac:dyDescent="0.2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11" t="s">
        <v>8311</v>
      </c>
      <c r="P3727" t="s">
        <v>8336</v>
      </c>
      <c r="Q3727">
        <f t="shared" si="234"/>
        <v>0</v>
      </c>
      <c r="R3727">
        <f t="shared" si="235"/>
        <v>0</v>
      </c>
      <c r="S3727" s="15">
        <f t="shared" si="236"/>
        <v>42451.866967592592</v>
      </c>
      <c r="T3727" s="15">
        <f t="shared" si="237"/>
        <v>42491.866967592592</v>
      </c>
    </row>
    <row r="3728" spans="1:20" ht="60" hidden="1" x14ac:dyDescent="0.2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11" t="s">
        <v>8311</v>
      </c>
      <c r="P3728" t="s">
        <v>8336</v>
      </c>
      <c r="Q3728">
        <f t="shared" si="234"/>
        <v>0</v>
      </c>
      <c r="R3728">
        <f t="shared" si="235"/>
        <v>0</v>
      </c>
      <c r="S3728" s="15">
        <f t="shared" si="236"/>
        <v>42125.913807870369</v>
      </c>
      <c r="T3728" s="15">
        <f t="shared" si="237"/>
        <v>42185.913807870369</v>
      </c>
    </row>
    <row r="3729" spans="1:20" ht="45" hidden="1" x14ac:dyDescent="0.2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11" t="s">
        <v>8311</v>
      </c>
      <c r="P3729" t="s">
        <v>8336</v>
      </c>
      <c r="Q3729">
        <f t="shared" si="234"/>
        <v>0</v>
      </c>
      <c r="R3729">
        <f t="shared" si="235"/>
        <v>5.5</v>
      </c>
      <c r="S3729" s="15">
        <f t="shared" si="236"/>
        <v>42064.217418981483</v>
      </c>
      <c r="T3729" s="15">
        <f t="shared" si="237"/>
        <v>42094.140277777777</v>
      </c>
    </row>
    <row r="3730" spans="1:20" hidden="1" x14ac:dyDescent="0.2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11" t="s">
        <v>8311</v>
      </c>
      <c r="P3730" t="s">
        <v>8336</v>
      </c>
      <c r="Q3730">
        <f t="shared" si="234"/>
        <v>0</v>
      </c>
      <c r="R3730">
        <f t="shared" si="235"/>
        <v>37.5</v>
      </c>
      <c r="S3730" s="15">
        <f t="shared" si="236"/>
        <v>42460.610520833332</v>
      </c>
      <c r="T3730" s="15">
        <f t="shared" si="237"/>
        <v>42504.207638888889</v>
      </c>
    </row>
    <row r="3731" spans="1:20" ht="45" hidden="1" x14ac:dyDescent="0.2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11" t="s">
        <v>8311</v>
      </c>
      <c r="P3731" t="s">
        <v>8336</v>
      </c>
      <c r="Q3731">
        <f t="shared" si="234"/>
        <v>0</v>
      </c>
      <c r="R3731">
        <f t="shared" si="235"/>
        <v>0</v>
      </c>
      <c r="S3731" s="15">
        <f t="shared" si="236"/>
        <v>42319.461377314816</v>
      </c>
      <c r="T3731" s="15">
        <f t="shared" si="237"/>
        <v>42349.461377314816</v>
      </c>
    </row>
    <row r="3732" spans="1:20" ht="45" hidden="1" x14ac:dyDescent="0.2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11" t="s">
        <v>8311</v>
      </c>
      <c r="P3732" t="s">
        <v>8336</v>
      </c>
      <c r="Q3732">
        <f t="shared" si="234"/>
        <v>0</v>
      </c>
      <c r="R3732">
        <f t="shared" si="235"/>
        <v>1</v>
      </c>
      <c r="S3732" s="15">
        <f t="shared" si="236"/>
        <v>42425.960983796293</v>
      </c>
      <c r="T3732" s="15">
        <f t="shared" si="237"/>
        <v>42463.006944444445</v>
      </c>
    </row>
    <row r="3733" spans="1:20" ht="60" hidden="1" x14ac:dyDescent="0.2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11" t="s">
        <v>8311</v>
      </c>
      <c r="P3733" t="s">
        <v>8336</v>
      </c>
      <c r="Q3733">
        <f t="shared" si="234"/>
        <v>0</v>
      </c>
      <c r="R3733">
        <f t="shared" si="235"/>
        <v>1</v>
      </c>
      <c r="S3733" s="15">
        <f t="shared" si="236"/>
        <v>42044.927974537044</v>
      </c>
      <c r="T3733" s="15">
        <f t="shared" si="237"/>
        <v>42099.458333333328</v>
      </c>
    </row>
    <row r="3734" spans="1:20" ht="60" hidden="1" x14ac:dyDescent="0.2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11" t="s">
        <v>8311</v>
      </c>
      <c r="P3734" t="s">
        <v>8336</v>
      </c>
      <c r="Q3734">
        <f t="shared" si="234"/>
        <v>0</v>
      </c>
      <c r="R3734">
        <f t="shared" si="235"/>
        <v>0</v>
      </c>
      <c r="S3734" s="15">
        <f t="shared" si="236"/>
        <v>42471.052152777775</v>
      </c>
      <c r="T3734" s="15">
        <f t="shared" si="237"/>
        <v>42531.052152777775</v>
      </c>
    </row>
    <row r="3735" spans="1:20" ht="45" hidden="1" x14ac:dyDescent="0.2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11" t="s">
        <v>8311</v>
      </c>
      <c r="P3735" t="s">
        <v>8336</v>
      </c>
      <c r="Q3735">
        <f t="shared" si="234"/>
        <v>0</v>
      </c>
      <c r="R3735">
        <f t="shared" si="235"/>
        <v>0</v>
      </c>
      <c r="S3735" s="15">
        <f t="shared" si="236"/>
        <v>42272.087766203709</v>
      </c>
      <c r="T3735" s="15">
        <f t="shared" si="237"/>
        <v>42302.087766203709</v>
      </c>
    </row>
    <row r="3736" spans="1:20" ht="30" hidden="1" x14ac:dyDescent="0.2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11" t="s">
        <v>8311</v>
      </c>
      <c r="P3736" t="s">
        <v>8336</v>
      </c>
      <c r="Q3736">
        <f t="shared" si="234"/>
        <v>0</v>
      </c>
      <c r="R3736">
        <f t="shared" si="235"/>
        <v>0</v>
      </c>
      <c r="S3736" s="15">
        <f t="shared" si="236"/>
        <v>42152.906851851847</v>
      </c>
      <c r="T3736" s="15">
        <f t="shared" si="237"/>
        <v>42166.625</v>
      </c>
    </row>
    <row r="3737" spans="1:20" ht="60" hidden="1" x14ac:dyDescent="0.2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11" t="s">
        <v>8311</v>
      </c>
      <c r="P3737" t="s">
        <v>8336</v>
      </c>
      <c r="Q3737">
        <f t="shared" si="234"/>
        <v>0</v>
      </c>
      <c r="R3737">
        <f t="shared" si="235"/>
        <v>0</v>
      </c>
      <c r="S3737" s="15">
        <f t="shared" si="236"/>
        <v>42325.683807870373</v>
      </c>
      <c r="T3737" s="15">
        <f t="shared" si="237"/>
        <v>42385.208333333328</v>
      </c>
    </row>
    <row r="3738" spans="1:20" ht="60" hidden="1" x14ac:dyDescent="0.2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11" t="s">
        <v>8311</v>
      </c>
      <c r="P3738" t="s">
        <v>8336</v>
      </c>
      <c r="Q3738">
        <f t="shared" si="234"/>
        <v>0</v>
      </c>
      <c r="R3738">
        <f t="shared" si="235"/>
        <v>0</v>
      </c>
      <c r="S3738" s="15">
        <f t="shared" si="236"/>
        <v>42614.675625000003</v>
      </c>
      <c r="T3738" s="15">
        <f t="shared" si="237"/>
        <v>42626.895833333328</v>
      </c>
    </row>
    <row r="3739" spans="1:20" ht="45" hidden="1" x14ac:dyDescent="0.2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11" t="s">
        <v>8311</v>
      </c>
      <c r="P3739" t="s">
        <v>8336</v>
      </c>
      <c r="Q3739">
        <f t="shared" si="234"/>
        <v>0</v>
      </c>
      <c r="R3739">
        <f t="shared" si="235"/>
        <v>1</v>
      </c>
      <c r="S3739" s="15">
        <f t="shared" si="236"/>
        <v>42102.036527777775</v>
      </c>
      <c r="T3739" s="15">
        <f t="shared" si="237"/>
        <v>42132.036527777775</v>
      </c>
    </row>
    <row r="3740" spans="1:20" ht="45" hidden="1" x14ac:dyDescent="0.2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11" t="s">
        <v>8311</v>
      </c>
      <c r="P3740" t="s">
        <v>8336</v>
      </c>
      <c r="Q3740">
        <f t="shared" si="234"/>
        <v>0</v>
      </c>
      <c r="R3740">
        <f t="shared" si="235"/>
        <v>20</v>
      </c>
      <c r="S3740" s="15">
        <f t="shared" si="236"/>
        <v>41884.874328703707</v>
      </c>
      <c r="T3740" s="15">
        <f t="shared" si="237"/>
        <v>41914.874328703707</v>
      </c>
    </row>
    <row r="3741" spans="1:20" ht="45" hidden="1" x14ac:dyDescent="0.2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11" t="s">
        <v>8311</v>
      </c>
      <c r="P3741" t="s">
        <v>8336</v>
      </c>
      <c r="Q3741">
        <f t="shared" si="234"/>
        <v>0</v>
      </c>
      <c r="R3741">
        <f t="shared" si="235"/>
        <v>1</v>
      </c>
      <c r="S3741" s="15">
        <f t="shared" si="236"/>
        <v>42435.874212962968</v>
      </c>
      <c r="T3741" s="15">
        <f t="shared" si="237"/>
        <v>42494.832546296297</v>
      </c>
    </row>
    <row r="3742" spans="1:20" ht="45" hidden="1" x14ac:dyDescent="0.2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11" t="s">
        <v>8311</v>
      </c>
      <c r="P3742" t="s">
        <v>8336</v>
      </c>
      <c r="Q3742">
        <f t="shared" si="234"/>
        <v>0</v>
      </c>
      <c r="R3742">
        <f t="shared" si="235"/>
        <v>0</v>
      </c>
      <c r="S3742" s="15">
        <f t="shared" si="236"/>
        <v>42171.817384259266</v>
      </c>
      <c r="T3742" s="15">
        <f t="shared" si="237"/>
        <v>42201.817384259266</v>
      </c>
    </row>
    <row r="3743" spans="1:20" ht="30" hidden="1" x14ac:dyDescent="0.2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11" t="s">
        <v>8322</v>
      </c>
      <c r="P3743" t="s">
        <v>8323</v>
      </c>
      <c r="Q3743">
        <f t="shared" si="234"/>
        <v>0</v>
      </c>
      <c r="R3743">
        <f t="shared" si="235"/>
        <v>0</v>
      </c>
      <c r="S3743" s="15">
        <f t="shared" si="236"/>
        <v>41855.859814814816</v>
      </c>
      <c r="T3743" s="15">
        <f t="shared" si="237"/>
        <v>41876.859814814816</v>
      </c>
    </row>
    <row r="3744" spans="1:20" ht="45" hidden="1" x14ac:dyDescent="0.2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11" t="s">
        <v>8322</v>
      </c>
      <c r="P3744" t="s">
        <v>8323</v>
      </c>
      <c r="Q3744">
        <f t="shared" si="234"/>
        <v>0</v>
      </c>
      <c r="R3744">
        <f t="shared" si="235"/>
        <v>1.54</v>
      </c>
      <c r="S3744" s="15">
        <f t="shared" si="236"/>
        <v>41876.433680555558</v>
      </c>
      <c r="T3744" s="15">
        <f t="shared" si="237"/>
        <v>41936.166666666664</v>
      </c>
    </row>
    <row r="3745" spans="1:20" ht="45" hidden="1" x14ac:dyDescent="0.2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11" t="s">
        <v>8322</v>
      </c>
      <c r="P3745" t="s">
        <v>8323</v>
      </c>
      <c r="Q3745">
        <f t="shared" si="234"/>
        <v>0</v>
      </c>
      <c r="R3745">
        <f t="shared" si="235"/>
        <v>0</v>
      </c>
      <c r="S3745" s="15">
        <f t="shared" si="236"/>
        <v>41829.889027777775</v>
      </c>
      <c r="T3745" s="15">
        <f t="shared" si="237"/>
        <v>41859.889027777775</v>
      </c>
    </row>
    <row r="3746" spans="1:20" ht="60" hidden="1" x14ac:dyDescent="0.2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11" t="s">
        <v>8322</v>
      </c>
      <c r="P3746" t="s">
        <v>8323</v>
      </c>
      <c r="Q3746">
        <f t="shared" si="234"/>
        <v>0</v>
      </c>
      <c r="R3746">
        <f t="shared" si="235"/>
        <v>0</v>
      </c>
      <c r="S3746" s="15">
        <f t="shared" si="236"/>
        <v>42172.906678240746</v>
      </c>
      <c r="T3746" s="15">
        <f t="shared" si="237"/>
        <v>42186.906678240746</v>
      </c>
    </row>
    <row r="3747" spans="1:20" ht="45" hidden="1" x14ac:dyDescent="0.2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11" t="s">
        <v>8322</v>
      </c>
      <c r="P3747" t="s">
        <v>8323</v>
      </c>
      <c r="Q3747">
        <f t="shared" si="234"/>
        <v>0</v>
      </c>
      <c r="R3747">
        <f t="shared" si="235"/>
        <v>0</v>
      </c>
      <c r="S3747" s="15">
        <f t="shared" si="236"/>
        <v>42067.234375</v>
      </c>
      <c r="T3747" s="15">
        <f t="shared" si="237"/>
        <v>42097.192708333328</v>
      </c>
    </row>
    <row r="3748" spans="1:20" ht="60" hidden="1" x14ac:dyDescent="0.2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11" t="s">
        <v>8309</v>
      </c>
      <c r="P3748" t="s">
        <v>8341</v>
      </c>
      <c r="Q3748">
        <f t="shared" si="234"/>
        <v>0</v>
      </c>
      <c r="R3748">
        <f t="shared" si="235"/>
        <v>0</v>
      </c>
      <c r="S3748" s="15">
        <f t="shared" si="236"/>
        <v>42000.300243055557</v>
      </c>
      <c r="T3748" s="15">
        <f t="shared" si="237"/>
        <v>42030.300243055557</v>
      </c>
    </row>
    <row r="3749" spans="1:20" ht="45" hidden="1" x14ac:dyDescent="0.2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11" t="s">
        <v>8309</v>
      </c>
      <c r="P3749" t="s">
        <v>8341</v>
      </c>
      <c r="Q3749">
        <f t="shared" si="234"/>
        <v>0</v>
      </c>
      <c r="R3749">
        <f t="shared" si="235"/>
        <v>5</v>
      </c>
      <c r="S3749" s="15">
        <f t="shared" si="236"/>
        <v>41772.797280092593</v>
      </c>
      <c r="T3749" s="15">
        <f t="shared" si="237"/>
        <v>41802.797280092593</v>
      </c>
    </row>
    <row r="3750" spans="1:20" ht="60" hidden="1" x14ac:dyDescent="0.2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11" t="s">
        <v>8309</v>
      </c>
      <c r="P3750" t="s">
        <v>8341</v>
      </c>
      <c r="Q3750">
        <f t="shared" si="234"/>
        <v>0</v>
      </c>
      <c r="R3750">
        <f t="shared" si="235"/>
        <v>2</v>
      </c>
      <c r="S3750" s="15">
        <f t="shared" si="236"/>
        <v>42645.367442129631</v>
      </c>
      <c r="T3750" s="15">
        <f t="shared" si="237"/>
        <v>42680.409108796302</v>
      </c>
    </row>
    <row r="3751" spans="1:20" ht="60" hidden="1" x14ac:dyDescent="0.2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11" t="s">
        <v>8309</v>
      </c>
      <c r="P3751" t="s">
        <v>8341</v>
      </c>
      <c r="Q3751">
        <f t="shared" si="234"/>
        <v>0</v>
      </c>
      <c r="R3751">
        <f t="shared" si="235"/>
        <v>10</v>
      </c>
      <c r="S3751" s="15">
        <f t="shared" si="236"/>
        <v>42649.924907407403</v>
      </c>
      <c r="T3751" s="15">
        <f t="shared" si="237"/>
        <v>42679.924907407403</v>
      </c>
    </row>
    <row r="3752" spans="1:20" ht="60" hidden="1" x14ac:dyDescent="0.2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11" t="s">
        <v>8309</v>
      </c>
      <c r="P3752" t="s">
        <v>8341</v>
      </c>
      <c r="Q3752">
        <f t="shared" si="234"/>
        <v>0</v>
      </c>
      <c r="R3752">
        <f t="shared" si="235"/>
        <v>0</v>
      </c>
      <c r="S3752" s="15">
        <f t="shared" si="236"/>
        <v>42709.002881944441</v>
      </c>
      <c r="T3752" s="15">
        <f t="shared" si="237"/>
        <v>42739.002881944441</v>
      </c>
    </row>
    <row r="3753" spans="1:20" ht="60" hidden="1" x14ac:dyDescent="0.2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11" t="s">
        <v>8309</v>
      </c>
      <c r="P3753" t="s">
        <v>8341</v>
      </c>
      <c r="Q3753">
        <f t="shared" si="234"/>
        <v>0</v>
      </c>
      <c r="R3753">
        <f t="shared" si="235"/>
        <v>18</v>
      </c>
      <c r="S3753" s="15">
        <f t="shared" si="236"/>
        <v>42164.615856481483</v>
      </c>
      <c r="T3753" s="15">
        <f t="shared" si="237"/>
        <v>42193.697916666672</v>
      </c>
    </row>
    <row r="3754" spans="1:20" ht="60" hidden="1" x14ac:dyDescent="0.2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11" t="s">
        <v>8309</v>
      </c>
      <c r="P3754" t="s">
        <v>8341</v>
      </c>
      <c r="Q3754">
        <f t="shared" si="234"/>
        <v>0</v>
      </c>
      <c r="R3754">
        <f t="shared" si="235"/>
        <v>13</v>
      </c>
      <c r="S3754" s="15">
        <f t="shared" si="236"/>
        <v>42529.969131944439</v>
      </c>
      <c r="T3754" s="15">
        <f t="shared" si="237"/>
        <v>42549.969131944439</v>
      </c>
    </row>
    <row r="3755" spans="1:20" ht="45" hidden="1" x14ac:dyDescent="0.2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11" t="s">
        <v>8309</v>
      </c>
      <c r="P3755" t="s">
        <v>8341</v>
      </c>
      <c r="Q3755">
        <f t="shared" si="234"/>
        <v>0</v>
      </c>
      <c r="R3755">
        <f t="shared" si="235"/>
        <v>0</v>
      </c>
      <c r="S3755" s="15">
        <f t="shared" si="236"/>
        <v>41776.284780092588</v>
      </c>
      <c r="T3755" s="15">
        <f t="shared" si="237"/>
        <v>41806.284780092588</v>
      </c>
    </row>
    <row r="3756" spans="1:20" ht="45" hidden="1" x14ac:dyDescent="0.2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11" t="s">
        <v>8309</v>
      </c>
      <c r="P3756" t="s">
        <v>8341</v>
      </c>
      <c r="Q3756">
        <f t="shared" si="234"/>
        <v>0</v>
      </c>
      <c r="R3756">
        <f t="shared" si="235"/>
        <v>0</v>
      </c>
      <c r="S3756" s="15">
        <f t="shared" si="236"/>
        <v>42035.029224537036</v>
      </c>
      <c r="T3756" s="15">
        <f t="shared" si="237"/>
        <v>42064.029224537036</v>
      </c>
    </row>
    <row r="3757" spans="1:20" ht="60" hidden="1" x14ac:dyDescent="0.2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11" t="s">
        <v>8309</v>
      </c>
      <c r="P3757" t="s">
        <v>8341</v>
      </c>
      <c r="Q3757">
        <f t="shared" si="234"/>
        <v>0</v>
      </c>
      <c r="R3757">
        <f t="shared" si="235"/>
        <v>0</v>
      </c>
      <c r="S3757" s="15">
        <f t="shared" si="236"/>
        <v>41773.008738425924</v>
      </c>
      <c r="T3757" s="15">
        <f t="shared" si="237"/>
        <v>41803.008738425924</v>
      </c>
    </row>
    <row r="3758" spans="1:20" ht="60" hidden="1" x14ac:dyDescent="0.2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11" t="s">
        <v>8309</v>
      </c>
      <c r="P3758" t="s">
        <v>8341</v>
      </c>
      <c r="Q3758">
        <f t="shared" si="234"/>
        <v>0</v>
      </c>
      <c r="R3758">
        <f t="shared" si="235"/>
        <v>3</v>
      </c>
      <c r="S3758" s="15">
        <f t="shared" si="236"/>
        <v>42413.649641203709</v>
      </c>
      <c r="T3758" s="15">
        <f t="shared" si="237"/>
        <v>42443.607974537037</v>
      </c>
    </row>
    <row r="3759" spans="1:20" ht="45" hidden="1" x14ac:dyDescent="0.2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11" t="s">
        <v>8307</v>
      </c>
      <c r="P3759" t="s">
        <v>8347</v>
      </c>
      <c r="Q3759">
        <f t="shared" si="234"/>
        <v>0</v>
      </c>
      <c r="R3759">
        <f t="shared" si="235"/>
        <v>25</v>
      </c>
      <c r="S3759" s="15">
        <f t="shared" si="236"/>
        <v>42326.685428240744</v>
      </c>
      <c r="T3759" s="15">
        <f t="shared" si="237"/>
        <v>42371.685428240744</v>
      </c>
    </row>
    <row r="3760" spans="1:20" ht="60" hidden="1" x14ac:dyDescent="0.2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11" t="s">
        <v>8307</v>
      </c>
      <c r="P3760" t="s">
        <v>8347</v>
      </c>
      <c r="Q3760">
        <f t="shared" si="234"/>
        <v>0</v>
      </c>
      <c r="R3760">
        <f t="shared" si="235"/>
        <v>10.5</v>
      </c>
      <c r="S3760" s="15">
        <f t="shared" si="236"/>
        <v>41859.925856481481</v>
      </c>
      <c r="T3760" s="15">
        <f t="shared" si="237"/>
        <v>41889.925856481481</v>
      </c>
    </row>
    <row r="3761" spans="1:20" ht="45" hidden="1" x14ac:dyDescent="0.2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11" t="s">
        <v>8307</v>
      </c>
      <c r="P3761" t="s">
        <v>8347</v>
      </c>
      <c r="Q3761">
        <f t="shared" si="234"/>
        <v>0</v>
      </c>
      <c r="R3761">
        <f t="shared" si="235"/>
        <v>21.25</v>
      </c>
      <c r="S3761" s="15">
        <f t="shared" si="236"/>
        <v>41767.587094907409</v>
      </c>
      <c r="T3761" s="15">
        <f t="shared" si="237"/>
        <v>41782.587094907409</v>
      </c>
    </row>
    <row r="3762" spans="1:20" ht="60" hidden="1" x14ac:dyDescent="0.2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11" t="s">
        <v>8307</v>
      </c>
      <c r="P3762" t="s">
        <v>8347</v>
      </c>
      <c r="Q3762">
        <f t="shared" si="234"/>
        <v>0</v>
      </c>
      <c r="R3762">
        <f t="shared" si="235"/>
        <v>10</v>
      </c>
      <c r="S3762" s="15">
        <f t="shared" si="236"/>
        <v>41830.033958333333</v>
      </c>
      <c r="T3762" s="15">
        <f t="shared" si="237"/>
        <v>41860.033958333333</v>
      </c>
    </row>
    <row r="3763" spans="1:20" ht="45" hidden="1" x14ac:dyDescent="0.2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11" t="s">
        <v>8322</v>
      </c>
      <c r="P3763" t="s">
        <v>8351</v>
      </c>
      <c r="Q3763">
        <f t="shared" si="234"/>
        <v>0</v>
      </c>
      <c r="R3763">
        <f t="shared" si="235"/>
        <v>0</v>
      </c>
      <c r="S3763" s="15">
        <f t="shared" si="236"/>
        <v>42678.586655092593</v>
      </c>
      <c r="T3763" s="15">
        <f t="shared" si="237"/>
        <v>42708.628321759257</v>
      </c>
    </row>
    <row r="3764" spans="1:20" ht="60" hidden="1" x14ac:dyDescent="0.2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11" t="s">
        <v>8322</v>
      </c>
      <c r="P3764" t="s">
        <v>8351</v>
      </c>
      <c r="Q3764">
        <f t="shared" si="234"/>
        <v>0</v>
      </c>
      <c r="R3764">
        <f t="shared" si="235"/>
        <v>1</v>
      </c>
      <c r="S3764" s="15">
        <f t="shared" si="236"/>
        <v>42413.433831018512</v>
      </c>
      <c r="T3764" s="15">
        <f t="shared" si="237"/>
        <v>42443.392164351855</v>
      </c>
    </row>
    <row r="3765" spans="1:20" hidden="1" x14ac:dyDescent="0.2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11" t="s">
        <v>8322</v>
      </c>
      <c r="P3765" t="s">
        <v>8351</v>
      </c>
      <c r="Q3765">
        <f t="shared" si="234"/>
        <v>0</v>
      </c>
      <c r="R3765">
        <f t="shared" si="235"/>
        <v>25</v>
      </c>
      <c r="S3765" s="15">
        <f t="shared" si="236"/>
        <v>42206.763217592597</v>
      </c>
      <c r="T3765" s="15">
        <f t="shared" si="237"/>
        <v>42236.763217592597</v>
      </c>
    </row>
    <row r="3766" spans="1:20" ht="30" hidden="1" x14ac:dyDescent="0.2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11" t="s">
        <v>8322</v>
      </c>
      <c r="P3766" t="s">
        <v>8351</v>
      </c>
      <c r="Q3766">
        <f t="shared" si="234"/>
        <v>0</v>
      </c>
      <c r="R3766">
        <f t="shared" si="235"/>
        <v>1</v>
      </c>
      <c r="S3766" s="15">
        <f t="shared" si="236"/>
        <v>42023.143414351856</v>
      </c>
      <c r="T3766" s="15">
        <f t="shared" si="237"/>
        <v>42053.143414351856</v>
      </c>
    </row>
    <row r="3767" spans="1:20" ht="60" hidden="1" x14ac:dyDescent="0.2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11" t="s">
        <v>8322</v>
      </c>
      <c r="P3767" t="s">
        <v>8351</v>
      </c>
      <c r="Q3767">
        <f t="shared" si="234"/>
        <v>0</v>
      </c>
      <c r="R3767">
        <f t="shared" si="235"/>
        <v>0</v>
      </c>
      <c r="S3767" s="15">
        <f t="shared" si="236"/>
        <v>42329.58839120371</v>
      </c>
      <c r="T3767" s="15">
        <f t="shared" si="237"/>
        <v>42359.58839120371</v>
      </c>
    </row>
    <row r="3768" spans="1:20" ht="60" hidden="1" x14ac:dyDescent="0.2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11" t="s">
        <v>8322</v>
      </c>
      <c r="P3768" t="s">
        <v>8351</v>
      </c>
      <c r="Q3768">
        <f t="shared" si="234"/>
        <v>0</v>
      </c>
      <c r="R3768">
        <f t="shared" si="235"/>
        <v>0</v>
      </c>
      <c r="S3768" s="15">
        <f t="shared" si="236"/>
        <v>42651.006273148145</v>
      </c>
      <c r="T3768" s="15">
        <f t="shared" si="237"/>
        <v>42711.047939814816</v>
      </c>
    </row>
    <row r="3769" spans="1:20" ht="60" hidden="1" x14ac:dyDescent="0.2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11" t="s">
        <v>8322</v>
      </c>
      <c r="P3769" t="s">
        <v>8351</v>
      </c>
      <c r="Q3769">
        <f t="shared" si="234"/>
        <v>0</v>
      </c>
      <c r="R3769">
        <f t="shared" si="235"/>
        <v>0</v>
      </c>
      <c r="S3769" s="15">
        <f t="shared" si="236"/>
        <v>41800.819571759261</v>
      </c>
      <c r="T3769" s="15">
        <f t="shared" si="237"/>
        <v>41830.819571759261</v>
      </c>
    </row>
    <row r="3770" spans="1:20" ht="60" hidden="1" x14ac:dyDescent="0.2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11" t="s">
        <v>8322</v>
      </c>
      <c r="P3770" t="s">
        <v>8351</v>
      </c>
      <c r="Q3770">
        <f t="shared" si="234"/>
        <v>0</v>
      </c>
      <c r="R3770">
        <f t="shared" si="235"/>
        <v>0</v>
      </c>
      <c r="S3770" s="15">
        <f t="shared" si="236"/>
        <v>41847.930694444447</v>
      </c>
      <c r="T3770" s="15">
        <f t="shared" si="237"/>
        <v>41877.930694444447</v>
      </c>
    </row>
    <row r="3771" spans="1:20" ht="45" hidden="1" x14ac:dyDescent="0.2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11" t="s">
        <v>8309</v>
      </c>
      <c r="P3771" t="s">
        <v>8345</v>
      </c>
      <c r="Q3771">
        <f t="shared" si="234"/>
        <v>0</v>
      </c>
      <c r="R3771">
        <f t="shared" si="235"/>
        <v>103.33</v>
      </c>
      <c r="S3771" s="15">
        <f t="shared" si="236"/>
        <v>42712.300567129627</v>
      </c>
      <c r="T3771" s="15">
        <f t="shared" si="237"/>
        <v>42742.300567129627</v>
      </c>
    </row>
    <row r="3772" spans="1:20" ht="45" hidden="1" x14ac:dyDescent="0.2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11" t="s">
        <v>8309</v>
      </c>
      <c r="P3772" t="s">
        <v>8345</v>
      </c>
      <c r="Q3772">
        <f t="shared" si="234"/>
        <v>0</v>
      </c>
      <c r="R3772">
        <f t="shared" si="235"/>
        <v>5</v>
      </c>
      <c r="S3772" s="15">
        <f t="shared" si="236"/>
        <v>41951.973229166666</v>
      </c>
      <c r="T3772" s="15">
        <f t="shared" si="237"/>
        <v>41981.973229166666</v>
      </c>
    </row>
    <row r="3773" spans="1:20" ht="60" hidden="1" x14ac:dyDescent="0.2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11" t="s">
        <v>8309</v>
      </c>
      <c r="P3773" t="s">
        <v>8345</v>
      </c>
      <c r="Q3773">
        <f t="shared" si="234"/>
        <v>0</v>
      </c>
      <c r="R3773">
        <f t="shared" si="235"/>
        <v>25</v>
      </c>
      <c r="S3773" s="15">
        <f t="shared" si="236"/>
        <v>41843.772789351853</v>
      </c>
      <c r="T3773" s="15">
        <f t="shared" si="237"/>
        <v>41903.772789351853</v>
      </c>
    </row>
    <row r="3774" spans="1:20" ht="30" hidden="1" x14ac:dyDescent="0.2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11" t="s">
        <v>8309</v>
      </c>
      <c r="P3774" t="s">
        <v>8345</v>
      </c>
      <c r="Q3774">
        <f t="shared" si="234"/>
        <v>0</v>
      </c>
      <c r="R3774">
        <f t="shared" si="235"/>
        <v>21.25</v>
      </c>
      <c r="S3774" s="15">
        <f t="shared" si="236"/>
        <v>41832.086377314816</v>
      </c>
      <c r="T3774" s="15">
        <f t="shared" si="237"/>
        <v>41867.086377314816</v>
      </c>
    </row>
    <row r="3775" spans="1:20" ht="45" hidden="1" x14ac:dyDescent="0.2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11" t="s">
        <v>8309</v>
      </c>
      <c r="P3775" t="s">
        <v>8345</v>
      </c>
      <c r="Q3775">
        <f t="shared" si="234"/>
        <v>0</v>
      </c>
      <c r="R3775">
        <f t="shared" si="235"/>
        <v>11.92</v>
      </c>
      <c r="S3775" s="15">
        <f t="shared" si="236"/>
        <v>41536.509097222224</v>
      </c>
      <c r="T3775" s="15">
        <f t="shared" si="237"/>
        <v>41566.509097222224</v>
      </c>
    </row>
    <row r="3776" spans="1:20" ht="60" hidden="1" x14ac:dyDescent="0.2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11" t="s">
        <v>8309</v>
      </c>
      <c r="P3776" t="s">
        <v>8345</v>
      </c>
      <c r="Q3776">
        <f t="shared" si="234"/>
        <v>0</v>
      </c>
      <c r="R3776">
        <f t="shared" si="235"/>
        <v>50.91</v>
      </c>
      <c r="S3776" s="15">
        <f t="shared" si="236"/>
        <v>41255.833611111113</v>
      </c>
      <c r="T3776" s="15">
        <f t="shared" si="237"/>
        <v>41285.833611111113</v>
      </c>
    </row>
    <row r="3777" spans="1:20" ht="60" hidden="1" x14ac:dyDescent="0.2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11" t="s">
        <v>8309</v>
      </c>
      <c r="P3777" t="s">
        <v>8345</v>
      </c>
      <c r="Q3777">
        <f t="shared" si="234"/>
        <v>0</v>
      </c>
      <c r="R3777">
        <f t="shared" si="235"/>
        <v>0</v>
      </c>
      <c r="S3777" s="15">
        <f t="shared" si="236"/>
        <v>41927.235636574071</v>
      </c>
      <c r="T3777" s="15">
        <f t="shared" si="237"/>
        <v>41957.277303240742</v>
      </c>
    </row>
    <row r="3778" spans="1:20" ht="60" hidden="1" x14ac:dyDescent="0.2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11" t="s">
        <v>8309</v>
      </c>
      <c r="P3778" t="s">
        <v>8345</v>
      </c>
      <c r="Q3778">
        <f t="shared" ref="Q3778:Q3841" si="238">ROUND(E3778/D3778*100,0)</f>
        <v>0</v>
      </c>
      <c r="R3778">
        <f t="shared" ref="R3778:R3841" si="239">IFERROR(ROUND(E3778/L3778,2),0)</f>
        <v>1</v>
      </c>
      <c r="S3778" s="15">
        <f t="shared" si="236"/>
        <v>42397.679513888885</v>
      </c>
      <c r="T3778" s="15">
        <f t="shared" si="237"/>
        <v>42411.679513888885</v>
      </c>
    </row>
    <row r="3779" spans="1:20" ht="60" hidden="1" x14ac:dyDescent="0.2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11" t="s">
        <v>8309</v>
      </c>
      <c r="P3779" t="s">
        <v>8345</v>
      </c>
      <c r="Q3779">
        <f t="shared" si="238"/>
        <v>0</v>
      </c>
      <c r="R3779">
        <f t="shared" si="239"/>
        <v>0</v>
      </c>
      <c r="S3779" s="15">
        <f t="shared" ref="S3779:S3842" si="240">(((J3779/60)/60)/24)+DATE(1970,1,1)</f>
        <v>40355.024953703702</v>
      </c>
      <c r="T3779" s="15">
        <f t="shared" ref="T3779:T3842" si="241">(((I3779/60)/60)/24)+DATE(1970,1,1)</f>
        <v>40390</v>
      </c>
    </row>
    <row r="3780" spans="1:20" ht="60" hidden="1" x14ac:dyDescent="0.2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11" t="s">
        <v>8309</v>
      </c>
      <c r="P3780" t="s">
        <v>8345</v>
      </c>
      <c r="Q3780">
        <f t="shared" si="238"/>
        <v>0</v>
      </c>
      <c r="R3780">
        <f t="shared" si="239"/>
        <v>19.670000000000002</v>
      </c>
      <c r="S3780" s="15">
        <f t="shared" si="240"/>
        <v>42520.847384259265</v>
      </c>
      <c r="T3780" s="15">
        <f t="shared" si="241"/>
        <v>42550.847384259265</v>
      </c>
    </row>
    <row r="3781" spans="1:20" ht="60" hidden="1" x14ac:dyDescent="0.2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11" t="s">
        <v>8309</v>
      </c>
      <c r="P3781" t="s">
        <v>8345</v>
      </c>
      <c r="Q3781">
        <f t="shared" si="238"/>
        <v>0</v>
      </c>
      <c r="R3781">
        <f t="shared" si="239"/>
        <v>12.5</v>
      </c>
      <c r="S3781" s="15">
        <f t="shared" si="240"/>
        <v>41683.832280092596</v>
      </c>
      <c r="T3781" s="15">
        <f t="shared" si="241"/>
        <v>41713.790613425925</v>
      </c>
    </row>
    <row r="3782" spans="1:20" ht="60" hidden="1" x14ac:dyDescent="0.2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11" t="s">
        <v>8309</v>
      </c>
      <c r="P3782" t="s">
        <v>8345</v>
      </c>
      <c r="Q3782">
        <f t="shared" si="238"/>
        <v>0</v>
      </c>
      <c r="R3782">
        <f t="shared" si="239"/>
        <v>8.5</v>
      </c>
      <c r="S3782" s="15">
        <f t="shared" si="240"/>
        <v>41974.911087962959</v>
      </c>
      <c r="T3782" s="15">
        <f t="shared" si="241"/>
        <v>42014.332638888889</v>
      </c>
    </row>
    <row r="3783" spans="1:20" ht="45" x14ac:dyDescent="0.2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11" t="s">
        <v>8307</v>
      </c>
      <c r="P3783" t="s">
        <v>8354</v>
      </c>
      <c r="Q3783">
        <f t="shared" si="238"/>
        <v>0</v>
      </c>
      <c r="R3783">
        <f t="shared" si="239"/>
        <v>0</v>
      </c>
      <c r="S3783" s="15">
        <f t="shared" si="240"/>
        <v>42167.813703703709</v>
      </c>
      <c r="T3783" s="15">
        <f t="shared" si="241"/>
        <v>42197.813703703709</v>
      </c>
    </row>
    <row r="3784" spans="1:20" ht="60" x14ac:dyDescent="0.2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11" t="s">
        <v>8307</v>
      </c>
      <c r="P3784" t="s">
        <v>8354</v>
      </c>
      <c r="Q3784">
        <f t="shared" si="238"/>
        <v>0</v>
      </c>
      <c r="R3784">
        <f t="shared" si="239"/>
        <v>0</v>
      </c>
      <c r="S3784" s="15">
        <f t="shared" si="240"/>
        <v>41897.702199074076</v>
      </c>
      <c r="T3784" s="15">
        <f t="shared" si="241"/>
        <v>41918.208333333336</v>
      </c>
    </row>
    <row r="3785" spans="1:20" ht="60" x14ac:dyDescent="0.2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11" t="s">
        <v>8307</v>
      </c>
      <c r="P3785" t="s">
        <v>8354</v>
      </c>
      <c r="Q3785">
        <f t="shared" si="238"/>
        <v>0</v>
      </c>
      <c r="R3785">
        <f t="shared" si="239"/>
        <v>1</v>
      </c>
      <c r="S3785" s="15">
        <f t="shared" si="240"/>
        <v>42515.727650462963</v>
      </c>
      <c r="T3785" s="15">
        <f t="shared" si="241"/>
        <v>42545.727650462963</v>
      </c>
    </row>
    <row r="3786" spans="1:20" ht="60" x14ac:dyDescent="0.2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11" t="s">
        <v>8307</v>
      </c>
      <c r="P3786" t="s">
        <v>8354</v>
      </c>
      <c r="Q3786">
        <f t="shared" si="238"/>
        <v>0</v>
      </c>
      <c r="R3786">
        <f t="shared" si="239"/>
        <v>0</v>
      </c>
      <c r="S3786" s="15">
        <f t="shared" si="240"/>
        <v>42060.001805555556</v>
      </c>
      <c r="T3786" s="15">
        <f t="shared" si="241"/>
        <v>42094.985416666663</v>
      </c>
    </row>
    <row r="3787" spans="1:20" ht="45" x14ac:dyDescent="0.2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11" t="s">
        <v>8307</v>
      </c>
      <c r="P3787" t="s">
        <v>8354</v>
      </c>
      <c r="Q3787">
        <f t="shared" si="238"/>
        <v>0</v>
      </c>
      <c r="R3787">
        <f t="shared" si="239"/>
        <v>13</v>
      </c>
      <c r="S3787" s="15">
        <f t="shared" si="240"/>
        <v>42615.79896990741</v>
      </c>
      <c r="T3787" s="15">
        <f t="shared" si="241"/>
        <v>42660.79896990741</v>
      </c>
    </row>
    <row r="3788" spans="1:20" ht="60" x14ac:dyDescent="0.2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11" t="s">
        <v>8307</v>
      </c>
      <c r="P3788" t="s">
        <v>8354</v>
      </c>
      <c r="Q3788">
        <f t="shared" si="238"/>
        <v>0</v>
      </c>
      <c r="R3788">
        <f t="shared" si="239"/>
        <v>54</v>
      </c>
      <c r="S3788" s="15">
        <f t="shared" si="240"/>
        <v>42360.932152777779</v>
      </c>
      <c r="T3788" s="15">
        <f t="shared" si="241"/>
        <v>42420.932152777779</v>
      </c>
    </row>
    <row r="3789" spans="1:20" ht="45" x14ac:dyDescent="0.2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11" t="s">
        <v>8307</v>
      </c>
      <c r="P3789" t="s">
        <v>8354</v>
      </c>
      <c r="Q3789">
        <f t="shared" si="238"/>
        <v>0</v>
      </c>
      <c r="R3789">
        <f t="shared" si="239"/>
        <v>0</v>
      </c>
      <c r="S3789" s="15">
        <f t="shared" si="240"/>
        <v>42198.775787037041</v>
      </c>
      <c r="T3789" s="15">
        <f t="shared" si="241"/>
        <v>42227.775787037041</v>
      </c>
    </row>
    <row r="3790" spans="1:20" ht="45" x14ac:dyDescent="0.2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11" t="s">
        <v>8307</v>
      </c>
      <c r="P3790" t="s">
        <v>8354</v>
      </c>
      <c r="Q3790">
        <f t="shared" si="238"/>
        <v>0</v>
      </c>
      <c r="R3790">
        <f t="shared" si="239"/>
        <v>0</v>
      </c>
      <c r="S3790" s="15">
        <f t="shared" si="240"/>
        <v>42708.842245370368</v>
      </c>
      <c r="T3790" s="15">
        <f t="shared" si="241"/>
        <v>42738.842245370368</v>
      </c>
    </row>
    <row r="3791" spans="1:20" ht="45" x14ac:dyDescent="0.2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11" t="s">
        <v>8307</v>
      </c>
      <c r="P3791" t="s">
        <v>8354</v>
      </c>
      <c r="Q3791">
        <f t="shared" si="238"/>
        <v>0</v>
      </c>
      <c r="R3791">
        <f t="shared" si="239"/>
        <v>0</v>
      </c>
      <c r="S3791" s="15">
        <f t="shared" si="240"/>
        <v>42101.633703703701</v>
      </c>
      <c r="T3791" s="15">
        <f t="shared" si="241"/>
        <v>42161.633703703701</v>
      </c>
    </row>
    <row r="3792" spans="1:20" ht="60" x14ac:dyDescent="0.2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11" t="s">
        <v>8307</v>
      </c>
      <c r="P3792" t="s">
        <v>8354</v>
      </c>
      <c r="Q3792">
        <f t="shared" si="238"/>
        <v>0</v>
      </c>
      <c r="R3792">
        <f t="shared" si="239"/>
        <v>0</v>
      </c>
      <c r="S3792" s="15">
        <f t="shared" si="240"/>
        <v>42103.676180555558</v>
      </c>
      <c r="T3792" s="15">
        <f t="shared" si="241"/>
        <v>42115.676180555558</v>
      </c>
    </row>
    <row r="3793" spans="1:20" ht="45" x14ac:dyDescent="0.2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11" t="s">
        <v>8307</v>
      </c>
      <c r="P3793" t="s">
        <v>8354</v>
      </c>
      <c r="Q3793">
        <f t="shared" si="238"/>
        <v>0</v>
      </c>
      <c r="R3793">
        <f t="shared" si="239"/>
        <v>25</v>
      </c>
      <c r="S3793" s="15">
        <f t="shared" si="240"/>
        <v>41954.722916666666</v>
      </c>
      <c r="T3793" s="15">
        <f t="shared" si="241"/>
        <v>42014.722916666666</v>
      </c>
    </row>
    <row r="3794" spans="1:20" ht="30" x14ac:dyDescent="0.2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11" t="s">
        <v>8307</v>
      </c>
      <c r="P3794" t="s">
        <v>8354</v>
      </c>
      <c r="Q3794">
        <f t="shared" si="238"/>
        <v>0</v>
      </c>
      <c r="R3794">
        <f t="shared" si="239"/>
        <v>0</v>
      </c>
      <c r="S3794" s="15">
        <f t="shared" si="240"/>
        <v>42130.78361111111</v>
      </c>
      <c r="T3794" s="15">
        <f t="shared" si="241"/>
        <v>42160.78361111111</v>
      </c>
    </row>
    <row r="3795" spans="1:20" ht="45" x14ac:dyDescent="0.2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11" t="s">
        <v>8307</v>
      </c>
      <c r="P3795" t="s">
        <v>8354</v>
      </c>
      <c r="Q3795">
        <f t="shared" si="238"/>
        <v>0</v>
      </c>
      <c r="R3795">
        <f t="shared" si="239"/>
        <v>0</v>
      </c>
      <c r="S3795" s="15">
        <f t="shared" si="240"/>
        <v>42264.620115740734</v>
      </c>
      <c r="T3795" s="15">
        <f t="shared" si="241"/>
        <v>42294.620115740734</v>
      </c>
    </row>
    <row r="3796" spans="1:20" ht="45" x14ac:dyDescent="0.2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11" t="s">
        <v>8307</v>
      </c>
      <c r="P3796" t="s">
        <v>8354</v>
      </c>
      <c r="Q3796">
        <f t="shared" si="238"/>
        <v>0</v>
      </c>
      <c r="R3796">
        <f t="shared" si="239"/>
        <v>0</v>
      </c>
      <c r="S3796" s="15">
        <f t="shared" si="240"/>
        <v>41978.930972222224</v>
      </c>
      <c r="T3796" s="15">
        <f t="shared" si="241"/>
        <v>42035.027083333334</v>
      </c>
    </row>
    <row r="3797" spans="1:20" ht="45" x14ac:dyDescent="0.2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11" t="s">
        <v>8307</v>
      </c>
      <c r="P3797" t="s">
        <v>8354</v>
      </c>
      <c r="Q3797">
        <f t="shared" si="238"/>
        <v>0</v>
      </c>
      <c r="R3797">
        <f t="shared" si="239"/>
        <v>2</v>
      </c>
      <c r="S3797" s="15">
        <f t="shared" si="240"/>
        <v>42377.70694444445</v>
      </c>
      <c r="T3797" s="15">
        <f t="shared" si="241"/>
        <v>42407.70694444445</v>
      </c>
    </row>
    <row r="3798" spans="1:20" ht="60" x14ac:dyDescent="0.2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11" t="s">
        <v>8307</v>
      </c>
      <c r="P3798" t="s">
        <v>8354</v>
      </c>
      <c r="Q3798">
        <f t="shared" si="238"/>
        <v>0</v>
      </c>
      <c r="R3798">
        <f t="shared" si="239"/>
        <v>0</v>
      </c>
      <c r="S3798" s="15">
        <f t="shared" si="240"/>
        <v>42466.858888888892</v>
      </c>
      <c r="T3798" s="15">
        <f t="shared" si="241"/>
        <v>42490.916666666672</v>
      </c>
    </row>
    <row r="3799" spans="1:20" ht="60" x14ac:dyDescent="0.2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11" t="s">
        <v>8307</v>
      </c>
      <c r="P3799" t="s">
        <v>8354</v>
      </c>
      <c r="Q3799">
        <f t="shared" si="238"/>
        <v>0</v>
      </c>
      <c r="R3799">
        <f t="shared" si="239"/>
        <v>0</v>
      </c>
      <c r="S3799" s="15">
        <f t="shared" si="240"/>
        <v>42322.011574074073</v>
      </c>
      <c r="T3799" s="15">
        <f t="shared" si="241"/>
        <v>42367.011574074073</v>
      </c>
    </row>
    <row r="3800" spans="1:20" ht="45" x14ac:dyDescent="0.2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11" t="s">
        <v>8307</v>
      </c>
      <c r="P3800" t="s">
        <v>8354</v>
      </c>
      <c r="Q3800">
        <f t="shared" si="238"/>
        <v>0</v>
      </c>
      <c r="R3800">
        <f t="shared" si="239"/>
        <v>0</v>
      </c>
      <c r="S3800" s="15">
        <f t="shared" si="240"/>
        <v>42248.934675925921</v>
      </c>
      <c r="T3800" s="15">
        <f t="shared" si="241"/>
        <v>42303.934675925921</v>
      </c>
    </row>
    <row r="3801" spans="1:20" ht="60" x14ac:dyDescent="0.2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11" t="s">
        <v>8307</v>
      </c>
      <c r="P3801" t="s">
        <v>8354</v>
      </c>
      <c r="Q3801">
        <f t="shared" si="238"/>
        <v>0</v>
      </c>
      <c r="R3801">
        <f t="shared" si="239"/>
        <v>0</v>
      </c>
      <c r="S3801" s="15">
        <f t="shared" si="240"/>
        <v>42346.736400462964</v>
      </c>
      <c r="T3801" s="15">
        <f t="shared" si="241"/>
        <v>42386.958333333328</v>
      </c>
    </row>
    <row r="3802" spans="1:20" ht="60" x14ac:dyDescent="0.2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11" t="s">
        <v>8307</v>
      </c>
      <c r="P3802" t="s">
        <v>8354</v>
      </c>
      <c r="Q3802">
        <f t="shared" si="238"/>
        <v>0</v>
      </c>
      <c r="R3802">
        <f t="shared" si="239"/>
        <v>50</v>
      </c>
      <c r="S3802" s="15">
        <f t="shared" si="240"/>
        <v>42063.721817129626</v>
      </c>
      <c r="T3802" s="15">
        <f t="shared" si="241"/>
        <v>42108.680150462969</v>
      </c>
    </row>
    <row r="3803" spans="1:20" ht="60" x14ac:dyDescent="0.2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11" t="s">
        <v>8307</v>
      </c>
      <c r="P3803" t="s">
        <v>8354</v>
      </c>
      <c r="Q3803">
        <f t="shared" si="238"/>
        <v>0</v>
      </c>
      <c r="R3803">
        <f t="shared" si="239"/>
        <v>0</v>
      </c>
      <c r="S3803" s="15">
        <f t="shared" si="240"/>
        <v>42380.812627314815</v>
      </c>
      <c r="T3803" s="15">
        <f t="shared" si="241"/>
        <v>42410.812627314815</v>
      </c>
    </row>
    <row r="3804" spans="1:20" ht="60" x14ac:dyDescent="0.2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11" t="s">
        <v>8307</v>
      </c>
      <c r="P3804" t="s">
        <v>8354</v>
      </c>
      <c r="Q3804">
        <f t="shared" si="238"/>
        <v>0</v>
      </c>
      <c r="R3804">
        <f t="shared" si="239"/>
        <v>20.5</v>
      </c>
      <c r="S3804" s="15">
        <f t="shared" si="240"/>
        <v>41961.18913194444</v>
      </c>
      <c r="T3804" s="15">
        <f t="shared" si="241"/>
        <v>41991.18913194444</v>
      </c>
    </row>
    <row r="3805" spans="1:20" ht="60" x14ac:dyDescent="0.2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11" t="s">
        <v>8307</v>
      </c>
      <c r="P3805" t="s">
        <v>8354</v>
      </c>
      <c r="Q3805">
        <f t="shared" si="238"/>
        <v>0</v>
      </c>
      <c r="R3805">
        <f t="shared" si="239"/>
        <v>0</v>
      </c>
      <c r="S3805" s="15">
        <f t="shared" si="240"/>
        <v>42150.777731481481</v>
      </c>
      <c r="T3805" s="15">
        <f t="shared" si="241"/>
        <v>42180.777731481481</v>
      </c>
    </row>
    <row r="3806" spans="1:20" ht="30" x14ac:dyDescent="0.2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11" t="s">
        <v>8307</v>
      </c>
      <c r="P3806" t="s">
        <v>8354</v>
      </c>
      <c r="Q3806">
        <f t="shared" si="238"/>
        <v>0</v>
      </c>
      <c r="R3806">
        <f t="shared" si="239"/>
        <v>50</v>
      </c>
      <c r="S3806" s="15">
        <f t="shared" si="240"/>
        <v>42215.662314814821</v>
      </c>
      <c r="T3806" s="15">
        <f t="shared" si="241"/>
        <v>42245.662314814821</v>
      </c>
    </row>
    <row r="3807" spans="1:20" ht="60" x14ac:dyDescent="0.2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11" t="s">
        <v>8307</v>
      </c>
      <c r="P3807" t="s">
        <v>8354</v>
      </c>
      <c r="Q3807">
        <f t="shared" si="238"/>
        <v>0</v>
      </c>
      <c r="R3807">
        <f t="shared" si="239"/>
        <v>10</v>
      </c>
      <c r="S3807" s="15">
        <f t="shared" si="240"/>
        <v>42017.843287037031</v>
      </c>
      <c r="T3807" s="15">
        <f t="shared" si="241"/>
        <v>42047.843287037031</v>
      </c>
    </row>
    <row r="3808" spans="1:20" ht="60" x14ac:dyDescent="0.2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11" t="s">
        <v>8307</v>
      </c>
      <c r="P3808" t="s">
        <v>8354</v>
      </c>
      <c r="Q3808">
        <f t="shared" si="238"/>
        <v>0</v>
      </c>
      <c r="R3808">
        <f t="shared" si="239"/>
        <v>0</v>
      </c>
      <c r="S3808" s="15">
        <f t="shared" si="240"/>
        <v>42592.836076388892</v>
      </c>
      <c r="T3808" s="15">
        <f t="shared" si="241"/>
        <v>42622.836076388892</v>
      </c>
    </row>
    <row r="3809" spans="1:20" ht="45" x14ac:dyDescent="0.2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11" t="s">
        <v>8307</v>
      </c>
      <c r="P3809" t="s">
        <v>8354</v>
      </c>
      <c r="Q3809">
        <f t="shared" si="238"/>
        <v>0</v>
      </c>
      <c r="R3809">
        <f t="shared" si="239"/>
        <v>0</v>
      </c>
      <c r="S3809" s="15">
        <f t="shared" si="240"/>
        <v>42669.870173611111</v>
      </c>
      <c r="T3809" s="15">
        <f t="shared" si="241"/>
        <v>42699.911840277782</v>
      </c>
    </row>
    <row r="3810" spans="1:20" ht="45" x14ac:dyDescent="0.2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11" t="s">
        <v>8307</v>
      </c>
      <c r="P3810" t="s">
        <v>8354</v>
      </c>
      <c r="Q3810">
        <f t="shared" si="238"/>
        <v>0</v>
      </c>
      <c r="R3810">
        <f t="shared" si="239"/>
        <v>0</v>
      </c>
      <c r="S3810" s="15">
        <f t="shared" si="240"/>
        <v>42213.013078703705</v>
      </c>
      <c r="T3810" s="15">
        <f t="shared" si="241"/>
        <v>42242.013078703705</v>
      </c>
    </row>
    <row r="3811" spans="1:20" ht="45" x14ac:dyDescent="0.2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11" t="s">
        <v>8307</v>
      </c>
      <c r="P3811" t="s">
        <v>8354</v>
      </c>
      <c r="Q3811">
        <f t="shared" si="238"/>
        <v>0</v>
      </c>
      <c r="R3811">
        <f t="shared" si="239"/>
        <v>0</v>
      </c>
      <c r="S3811" s="15">
        <f t="shared" si="240"/>
        <v>42237.016388888893</v>
      </c>
      <c r="T3811" s="15">
        <f t="shared" si="241"/>
        <v>42282.016388888893</v>
      </c>
    </row>
    <row r="3812" spans="1:20" ht="45" x14ac:dyDescent="0.2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11" t="s">
        <v>8307</v>
      </c>
      <c r="P3812" t="s">
        <v>8354</v>
      </c>
      <c r="Q3812">
        <f t="shared" si="238"/>
        <v>0</v>
      </c>
      <c r="R3812">
        <f t="shared" si="239"/>
        <v>18.329999999999998</v>
      </c>
      <c r="S3812" s="15">
        <f t="shared" si="240"/>
        <v>42248.793310185181</v>
      </c>
      <c r="T3812" s="15">
        <f t="shared" si="241"/>
        <v>42278.793310185181</v>
      </c>
    </row>
    <row r="3813" spans="1:20" ht="45" x14ac:dyDescent="0.2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11" t="s">
        <v>8307</v>
      </c>
      <c r="P3813" t="s">
        <v>8354</v>
      </c>
      <c r="Q3813">
        <f t="shared" si="238"/>
        <v>0</v>
      </c>
      <c r="R3813">
        <f t="shared" si="239"/>
        <v>0</v>
      </c>
      <c r="S3813" s="15">
        <f t="shared" si="240"/>
        <v>41954.838240740741</v>
      </c>
      <c r="T3813" s="15">
        <f t="shared" si="241"/>
        <v>42014.838240740741</v>
      </c>
    </row>
    <row r="3814" spans="1:20" ht="60" x14ac:dyDescent="0.2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11" t="s">
        <v>8307</v>
      </c>
      <c r="P3814" t="s">
        <v>8354</v>
      </c>
      <c r="Q3814">
        <f t="shared" si="238"/>
        <v>0</v>
      </c>
      <c r="R3814">
        <f t="shared" si="239"/>
        <v>30</v>
      </c>
      <c r="S3814" s="15">
        <f t="shared" si="240"/>
        <v>42179.653379629628</v>
      </c>
      <c r="T3814" s="15">
        <f t="shared" si="241"/>
        <v>42210.915972222225</v>
      </c>
    </row>
    <row r="3815" spans="1:20" ht="60" x14ac:dyDescent="0.2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11" t="s">
        <v>8307</v>
      </c>
      <c r="P3815" t="s">
        <v>8354</v>
      </c>
      <c r="Q3815">
        <f t="shared" si="238"/>
        <v>0</v>
      </c>
      <c r="R3815">
        <f t="shared" si="239"/>
        <v>0</v>
      </c>
      <c r="S3815" s="15">
        <f t="shared" si="240"/>
        <v>41968.262314814812</v>
      </c>
      <c r="T3815" s="15">
        <f t="shared" si="241"/>
        <v>42008.262314814812</v>
      </c>
    </row>
    <row r="3816" spans="1:20" ht="30" x14ac:dyDescent="0.2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11" t="s">
        <v>8307</v>
      </c>
      <c r="P3816" t="s">
        <v>8354</v>
      </c>
      <c r="Q3816">
        <f t="shared" si="238"/>
        <v>0</v>
      </c>
      <c r="R3816">
        <f t="shared" si="239"/>
        <v>25</v>
      </c>
      <c r="S3816" s="15">
        <f t="shared" si="240"/>
        <v>42064.794490740736</v>
      </c>
      <c r="T3816" s="15">
        <f t="shared" si="241"/>
        <v>42094.752824074079</v>
      </c>
    </row>
    <row r="3817" spans="1:20" ht="60" x14ac:dyDescent="0.2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11" t="s">
        <v>8307</v>
      </c>
      <c r="P3817" t="s">
        <v>8354</v>
      </c>
      <c r="Q3817">
        <f t="shared" si="238"/>
        <v>0</v>
      </c>
      <c r="R3817">
        <f t="shared" si="239"/>
        <v>0</v>
      </c>
      <c r="S3817" s="15">
        <f t="shared" si="240"/>
        <v>42276.120636574073</v>
      </c>
      <c r="T3817" s="15">
        <f t="shared" si="241"/>
        <v>42306.120636574073</v>
      </c>
    </row>
    <row r="3818" spans="1:20" ht="60" x14ac:dyDescent="0.2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11" t="s">
        <v>8307</v>
      </c>
      <c r="P3818" t="s">
        <v>8354</v>
      </c>
      <c r="Q3818">
        <f t="shared" si="238"/>
        <v>0</v>
      </c>
      <c r="R3818">
        <f t="shared" si="239"/>
        <v>50</v>
      </c>
      <c r="S3818" s="15">
        <f t="shared" si="240"/>
        <v>42194.648344907408</v>
      </c>
      <c r="T3818" s="15">
        <f t="shared" si="241"/>
        <v>42224.648344907408</v>
      </c>
    </row>
    <row r="3819" spans="1:20" ht="60" x14ac:dyDescent="0.2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11" t="s">
        <v>8307</v>
      </c>
      <c r="P3819" t="s">
        <v>8354</v>
      </c>
      <c r="Q3819">
        <f t="shared" si="238"/>
        <v>0</v>
      </c>
      <c r="R3819">
        <f t="shared" si="239"/>
        <v>1.5</v>
      </c>
      <c r="S3819" s="15">
        <f t="shared" si="240"/>
        <v>42031.362187499995</v>
      </c>
      <c r="T3819" s="15">
        <f t="shared" si="241"/>
        <v>42061.362187499995</v>
      </c>
    </row>
    <row r="3820" spans="1:20" ht="45" x14ac:dyDescent="0.2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11" t="s">
        <v>8307</v>
      </c>
      <c r="P3820" t="s">
        <v>8354</v>
      </c>
      <c r="Q3820">
        <f t="shared" si="238"/>
        <v>0</v>
      </c>
      <c r="R3820">
        <f t="shared" si="239"/>
        <v>0</v>
      </c>
      <c r="S3820" s="15">
        <f t="shared" si="240"/>
        <v>42717.121377314819</v>
      </c>
      <c r="T3820" s="15">
        <f t="shared" si="241"/>
        <v>42745.372916666667</v>
      </c>
    </row>
    <row r="3821" spans="1:20" ht="45" x14ac:dyDescent="0.2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11" t="s">
        <v>8307</v>
      </c>
      <c r="P3821" t="s">
        <v>8354</v>
      </c>
      <c r="Q3821">
        <f t="shared" si="238"/>
        <v>0</v>
      </c>
      <c r="R3821">
        <f t="shared" si="239"/>
        <v>10</v>
      </c>
      <c r="S3821" s="15">
        <f t="shared" si="240"/>
        <v>42262.849050925928</v>
      </c>
      <c r="T3821" s="15">
        <f t="shared" si="241"/>
        <v>42292.849050925928</v>
      </c>
    </row>
    <row r="3822" spans="1:20" ht="60" x14ac:dyDescent="0.2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11" t="s">
        <v>8307</v>
      </c>
      <c r="P3822" t="s">
        <v>8354</v>
      </c>
      <c r="Q3822">
        <f t="shared" si="238"/>
        <v>0</v>
      </c>
      <c r="R3822">
        <f t="shared" si="239"/>
        <v>0</v>
      </c>
      <c r="S3822" s="15">
        <f t="shared" si="240"/>
        <v>41976.88490740741</v>
      </c>
      <c r="T3822" s="15">
        <f t="shared" si="241"/>
        <v>42006.88490740741</v>
      </c>
    </row>
    <row r="3823" spans="1:20" ht="60" x14ac:dyDescent="0.2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11" t="s">
        <v>8307</v>
      </c>
      <c r="P3823" t="s">
        <v>8354</v>
      </c>
      <c r="Q3823">
        <f t="shared" si="238"/>
        <v>0</v>
      </c>
      <c r="R3823">
        <f t="shared" si="239"/>
        <v>0</v>
      </c>
      <c r="S3823" s="15">
        <f t="shared" si="240"/>
        <v>42157.916481481487</v>
      </c>
      <c r="T3823" s="15">
        <f t="shared" si="241"/>
        <v>42187.916481481487</v>
      </c>
    </row>
    <row r="3824" spans="1:20" ht="45" x14ac:dyDescent="0.2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11" t="s">
        <v>8307</v>
      </c>
      <c r="P3824" t="s">
        <v>8354</v>
      </c>
      <c r="Q3824">
        <f t="shared" si="238"/>
        <v>0</v>
      </c>
      <c r="R3824">
        <f t="shared" si="239"/>
        <v>0</v>
      </c>
      <c r="S3824" s="15">
        <f t="shared" si="240"/>
        <v>41956.853078703702</v>
      </c>
      <c r="T3824" s="15">
        <f t="shared" si="241"/>
        <v>41991.853078703702</v>
      </c>
    </row>
    <row r="3825" spans="1:20" ht="60" x14ac:dyDescent="0.2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11" t="s">
        <v>8307</v>
      </c>
      <c r="P3825" t="s">
        <v>8354</v>
      </c>
      <c r="Q3825">
        <f t="shared" si="238"/>
        <v>0</v>
      </c>
      <c r="R3825">
        <f t="shared" si="239"/>
        <v>0</v>
      </c>
      <c r="S3825" s="15">
        <f t="shared" si="240"/>
        <v>42444.268101851849</v>
      </c>
      <c r="T3825" s="15">
        <f t="shared" si="241"/>
        <v>42474.268101851849</v>
      </c>
    </row>
    <row r="3826" spans="1:20" ht="30" hidden="1" x14ac:dyDescent="0.2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11" t="s">
        <v>8325</v>
      </c>
      <c r="P3826" t="s">
        <v>8353</v>
      </c>
      <c r="Q3826">
        <f t="shared" si="238"/>
        <v>0</v>
      </c>
      <c r="R3826">
        <f t="shared" si="239"/>
        <v>52</v>
      </c>
      <c r="S3826" s="15">
        <f t="shared" si="240"/>
        <v>42107.679756944446</v>
      </c>
      <c r="T3826" s="15">
        <f t="shared" si="241"/>
        <v>42137.679756944446</v>
      </c>
    </row>
    <row r="3827" spans="1:20" ht="60" hidden="1" x14ac:dyDescent="0.2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11" t="s">
        <v>8325</v>
      </c>
      <c r="P3827" t="s">
        <v>8353</v>
      </c>
      <c r="Q3827">
        <f t="shared" si="238"/>
        <v>0</v>
      </c>
      <c r="R3827">
        <f t="shared" si="239"/>
        <v>0</v>
      </c>
      <c r="S3827" s="15">
        <f t="shared" si="240"/>
        <v>42342.03943287037</v>
      </c>
      <c r="T3827" s="15">
        <f t="shared" si="241"/>
        <v>42372.03943287037</v>
      </c>
    </row>
    <row r="3828" spans="1:20" ht="45" hidden="1" x14ac:dyDescent="0.2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11" t="s">
        <v>8325</v>
      </c>
      <c r="P3828" t="s">
        <v>8353</v>
      </c>
      <c r="Q3828">
        <f t="shared" si="238"/>
        <v>0</v>
      </c>
      <c r="R3828">
        <f t="shared" si="239"/>
        <v>15</v>
      </c>
      <c r="S3828" s="15">
        <f t="shared" si="240"/>
        <v>41919.140706018516</v>
      </c>
      <c r="T3828" s="15">
        <f t="shared" si="241"/>
        <v>41949.182372685187</v>
      </c>
    </row>
    <row r="3829" spans="1:20" ht="60" hidden="1" x14ac:dyDescent="0.2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11" t="s">
        <v>8325</v>
      </c>
      <c r="P3829" t="s">
        <v>8353</v>
      </c>
      <c r="Q3829">
        <f t="shared" si="238"/>
        <v>0</v>
      </c>
      <c r="R3829">
        <f t="shared" si="239"/>
        <v>0</v>
      </c>
      <c r="S3829" s="15">
        <f t="shared" si="240"/>
        <v>42224.408275462964</v>
      </c>
      <c r="T3829" s="15">
        <f t="shared" si="241"/>
        <v>42254.408275462964</v>
      </c>
    </row>
    <row r="3830" spans="1:20" ht="60" hidden="1" x14ac:dyDescent="0.2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11" t="s">
        <v>8325</v>
      </c>
      <c r="P3830" t="s">
        <v>8353</v>
      </c>
      <c r="Q3830">
        <f t="shared" si="238"/>
        <v>0</v>
      </c>
      <c r="R3830">
        <f t="shared" si="239"/>
        <v>0</v>
      </c>
      <c r="S3830" s="15">
        <f t="shared" si="240"/>
        <v>42655.736956018518</v>
      </c>
      <c r="T3830" s="15">
        <f t="shared" si="241"/>
        <v>42700.778622685189</v>
      </c>
    </row>
    <row r="3831" spans="1:20" ht="60" hidden="1" x14ac:dyDescent="0.2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11" t="s">
        <v>8325</v>
      </c>
      <c r="P3831" t="s">
        <v>8353</v>
      </c>
      <c r="Q3831">
        <f t="shared" si="238"/>
        <v>0</v>
      </c>
      <c r="R3831">
        <f t="shared" si="239"/>
        <v>5</v>
      </c>
      <c r="S3831" s="15">
        <f t="shared" si="240"/>
        <v>42019.737766203703</v>
      </c>
      <c r="T3831" s="15">
        <f t="shared" si="241"/>
        <v>42077.625</v>
      </c>
    </row>
    <row r="3832" spans="1:20" ht="60" hidden="1" x14ac:dyDescent="0.2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11" t="s">
        <v>8325</v>
      </c>
      <c r="P3832" t="s">
        <v>8353</v>
      </c>
      <c r="Q3832">
        <f t="shared" si="238"/>
        <v>0</v>
      </c>
      <c r="R3832">
        <f t="shared" si="239"/>
        <v>0</v>
      </c>
      <c r="S3832" s="15">
        <f t="shared" si="240"/>
        <v>41831.884108796294</v>
      </c>
      <c r="T3832" s="15">
        <f t="shared" si="241"/>
        <v>41861.884108796294</v>
      </c>
    </row>
    <row r="3833" spans="1:20" hidden="1" x14ac:dyDescent="0.2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11" t="s">
        <v>8325</v>
      </c>
      <c r="P3833" t="s">
        <v>8353</v>
      </c>
      <c r="Q3833">
        <f t="shared" si="238"/>
        <v>0</v>
      </c>
      <c r="R3833">
        <f t="shared" si="239"/>
        <v>1</v>
      </c>
      <c r="S3833" s="15">
        <f t="shared" si="240"/>
        <v>42027.856990740736</v>
      </c>
      <c r="T3833" s="15">
        <f t="shared" si="241"/>
        <v>42087.815324074079</v>
      </c>
    </row>
    <row r="3834" spans="1:20" ht="60" hidden="1" x14ac:dyDescent="0.2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11" t="s">
        <v>8325</v>
      </c>
      <c r="P3834" t="s">
        <v>8353</v>
      </c>
      <c r="Q3834">
        <f t="shared" si="238"/>
        <v>0</v>
      </c>
      <c r="R3834">
        <f t="shared" si="239"/>
        <v>0</v>
      </c>
      <c r="S3834" s="15">
        <f t="shared" si="240"/>
        <v>41993.738298611104</v>
      </c>
      <c r="T3834" s="15">
        <f t="shared" si="241"/>
        <v>42053.738298611104</v>
      </c>
    </row>
    <row r="3835" spans="1:20" ht="30" hidden="1" x14ac:dyDescent="0.2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11" t="s">
        <v>8325</v>
      </c>
      <c r="P3835" t="s">
        <v>8353</v>
      </c>
      <c r="Q3835">
        <f t="shared" si="238"/>
        <v>0</v>
      </c>
      <c r="R3835">
        <f t="shared" si="239"/>
        <v>1</v>
      </c>
      <c r="S3835" s="15">
        <f t="shared" si="240"/>
        <v>42026.687453703707</v>
      </c>
      <c r="T3835" s="15">
        <f t="shared" si="241"/>
        <v>42056.687453703707</v>
      </c>
    </row>
    <row r="3836" spans="1:20" ht="30" hidden="1" x14ac:dyDescent="0.2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11" t="s">
        <v>8325</v>
      </c>
      <c r="P3836" t="s">
        <v>8353</v>
      </c>
      <c r="Q3836">
        <f t="shared" si="238"/>
        <v>0</v>
      </c>
      <c r="R3836">
        <f t="shared" si="239"/>
        <v>1</v>
      </c>
      <c r="S3836" s="15">
        <f t="shared" si="240"/>
        <v>42044.724953703699</v>
      </c>
      <c r="T3836" s="15">
        <f t="shared" si="241"/>
        <v>42074.683287037042</v>
      </c>
    </row>
    <row r="3837" spans="1:20" ht="45" hidden="1" x14ac:dyDescent="0.2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11" t="s">
        <v>8325</v>
      </c>
      <c r="P3837" t="s">
        <v>8353</v>
      </c>
      <c r="Q3837">
        <f t="shared" si="238"/>
        <v>0</v>
      </c>
      <c r="R3837">
        <f t="shared" si="239"/>
        <v>8</v>
      </c>
      <c r="S3837" s="15">
        <f t="shared" si="240"/>
        <v>41974.704745370371</v>
      </c>
      <c r="T3837" s="15">
        <f t="shared" si="241"/>
        <v>42004.704745370371</v>
      </c>
    </row>
    <row r="3838" spans="1:20" ht="60" hidden="1" x14ac:dyDescent="0.2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11" t="s">
        <v>8325</v>
      </c>
      <c r="P3838" t="s">
        <v>8353</v>
      </c>
      <c r="Q3838">
        <f t="shared" si="238"/>
        <v>0</v>
      </c>
      <c r="R3838">
        <f t="shared" si="239"/>
        <v>1</v>
      </c>
      <c r="S3838" s="15">
        <f t="shared" si="240"/>
        <v>42502.913761574076</v>
      </c>
      <c r="T3838" s="15">
        <f t="shared" si="241"/>
        <v>42517.919444444444</v>
      </c>
    </row>
    <row r="3839" spans="1:20" ht="45" hidden="1" x14ac:dyDescent="0.2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11" t="s">
        <v>8325</v>
      </c>
      <c r="P3839" t="s">
        <v>8353</v>
      </c>
      <c r="Q3839">
        <f t="shared" si="238"/>
        <v>0</v>
      </c>
      <c r="R3839">
        <f t="shared" si="239"/>
        <v>0</v>
      </c>
      <c r="S3839" s="15">
        <f t="shared" si="240"/>
        <v>42164.170046296291</v>
      </c>
      <c r="T3839" s="15">
        <f t="shared" si="241"/>
        <v>42224.170046296291</v>
      </c>
    </row>
    <row r="3840" spans="1:20" ht="30" hidden="1" x14ac:dyDescent="0.2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11" t="s">
        <v>8325</v>
      </c>
      <c r="P3840" t="s">
        <v>8353</v>
      </c>
      <c r="Q3840">
        <f t="shared" si="238"/>
        <v>0</v>
      </c>
      <c r="R3840">
        <f t="shared" si="239"/>
        <v>1</v>
      </c>
      <c r="S3840" s="15">
        <f t="shared" si="240"/>
        <v>42412.318668981476</v>
      </c>
      <c r="T3840" s="15">
        <f t="shared" si="241"/>
        <v>42452.277002314819</v>
      </c>
    </row>
    <row r="3841" spans="1:20" ht="45" hidden="1" x14ac:dyDescent="0.2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11" t="s">
        <v>8325</v>
      </c>
      <c r="P3841" t="s">
        <v>8353</v>
      </c>
      <c r="Q3841">
        <f t="shared" si="238"/>
        <v>0</v>
      </c>
      <c r="R3841">
        <f t="shared" si="239"/>
        <v>1</v>
      </c>
      <c r="S3841" s="15">
        <f t="shared" si="240"/>
        <v>42045.784155092595</v>
      </c>
      <c r="T3841" s="15">
        <f t="shared" si="241"/>
        <v>42075.742488425924</v>
      </c>
    </row>
    <row r="3842" spans="1:20" ht="30" hidden="1" x14ac:dyDescent="0.2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11" t="s">
        <v>8325</v>
      </c>
      <c r="P3842" t="s">
        <v>8353</v>
      </c>
      <c r="Q3842">
        <f t="shared" ref="Q3842:Q3905" si="242">ROUND(E3842/D3842*100,0)</f>
        <v>0</v>
      </c>
      <c r="R3842">
        <f t="shared" ref="R3842:R3905" si="243">IFERROR(ROUND(E3842/L3842,2),0)</f>
        <v>1</v>
      </c>
      <c r="S3842" s="15">
        <f t="shared" si="240"/>
        <v>42489.099687499998</v>
      </c>
      <c r="T3842" s="15">
        <f t="shared" si="241"/>
        <v>42549.099687499998</v>
      </c>
    </row>
    <row r="3843" spans="1:20" ht="45" hidden="1" x14ac:dyDescent="0.2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11" t="s">
        <v>8325</v>
      </c>
      <c r="P3843" t="s">
        <v>8353</v>
      </c>
      <c r="Q3843">
        <f t="shared" si="242"/>
        <v>0</v>
      </c>
      <c r="R3843">
        <f t="shared" si="243"/>
        <v>1</v>
      </c>
      <c r="S3843" s="15">
        <f t="shared" ref="S3843:S3906" si="244">(((J3843/60)/60)/24)+DATE(1970,1,1)</f>
        <v>42041.218715277777</v>
      </c>
      <c r="T3843" s="15">
        <f t="shared" ref="T3843:T3906" si="245">(((I3843/60)/60)/24)+DATE(1970,1,1)</f>
        <v>42071.218715277777</v>
      </c>
    </row>
    <row r="3844" spans="1:20" ht="60" hidden="1" x14ac:dyDescent="0.2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11" t="s">
        <v>8325</v>
      </c>
      <c r="P3844" t="s">
        <v>8353</v>
      </c>
      <c r="Q3844">
        <f t="shared" si="242"/>
        <v>0</v>
      </c>
      <c r="R3844">
        <f t="shared" si="243"/>
        <v>0</v>
      </c>
      <c r="S3844" s="15">
        <f t="shared" si="244"/>
        <v>42397.89980324074</v>
      </c>
      <c r="T3844" s="15">
        <f t="shared" si="245"/>
        <v>42427.89980324074</v>
      </c>
    </row>
    <row r="3845" spans="1:20" ht="60" hidden="1" x14ac:dyDescent="0.2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11" t="s">
        <v>8325</v>
      </c>
      <c r="P3845" t="s">
        <v>8353</v>
      </c>
      <c r="Q3845">
        <f t="shared" si="242"/>
        <v>0</v>
      </c>
      <c r="R3845">
        <f t="shared" si="243"/>
        <v>13</v>
      </c>
      <c r="S3845" s="15">
        <f t="shared" si="244"/>
        <v>42180.18604166666</v>
      </c>
      <c r="T3845" s="15">
        <f t="shared" si="245"/>
        <v>42220.18604166666</v>
      </c>
    </row>
    <row r="3846" spans="1:20" ht="45" hidden="1" x14ac:dyDescent="0.2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11" t="s">
        <v>8325</v>
      </c>
      <c r="P3846" t="s">
        <v>8353</v>
      </c>
      <c r="Q3846">
        <f t="shared" si="242"/>
        <v>0</v>
      </c>
      <c r="R3846">
        <f t="shared" si="243"/>
        <v>306</v>
      </c>
      <c r="S3846" s="15">
        <f t="shared" si="244"/>
        <v>42252.277615740735</v>
      </c>
      <c r="T3846" s="15">
        <f t="shared" si="245"/>
        <v>42282.277615740735</v>
      </c>
    </row>
    <row r="3847" spans="1:20" ht="60" hidden="1" x14ac:dyDescent="0.2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11" t="s">
        <v>8325</v>
      </c>
      <c r="P3847" t="s">
        <v>8353</v>
      </c>
      <c r="Q3847">
        <f t="shared" si="242"/>
        <v>0</v>
      </c>
      <c r="R3847">
        <f t="shared" si="243"/>
        <v>22.5</v>
      </c>
      <c r="S3847" s="15">
        <f t="shared" si="244"/>
        <v>42338.615393518514</v>
      </c>
      <c r="T3847" s="15">
        <f t="shared" si="245"/>
        <v>42398.615393518514</v>
      </c>
    </row>
    <row r="3848" spans="1:20" ht="45" hidden="1" x14ac:dyDescent="0.2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11" t="s">
        <v>8325</v>
      </c>
      <c r="P3848" t="s">
        <v>8353</v>
      </c>
      <c r="Q3848">
        <f t="shared" si="242"/>
        <v>0</v>
      </c>
      <c r="R3848">
        <f t="shared" si="243"/>
        <v>0</v>
      </c>
      <c r="S3848" s="15">
        <f t="shared" si="244"/>
        <v>42031.965138888889</v>
      </c>
      <c r="T3848" s="15">
        <f t="shared" si="245"/>
        <v>42080.75</v>
      </c>
    </row>
    <row r="3849" spans="1:20" ht="60" hidden="1" x14ac:dyDescent="0.2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11" t="s">
        <v>8325</v>
      </c>
      <c r="P3849" t="s">
        <v>8353</v>
      </c>
      <c r="Q3849">
        <f t="shared" si="242"/>
        <v>0</v>
      </c>
      <c r="R3849">
        <f t="shared" si="243"/>
        <v>50</v>
      </c>
      <c r="S3849" s="15">
        <f t="shared" si="244"/>
        <v>42285.91506944444</v>
      </c>
      <c r="T3849" s="15">
        <f t="shared" si="245"/>
        <v>42345.956736111111</v>
      </c>
    </row>
    <row r="3850" spans="1:20" ht="60" hidden="1" x14ac:dyDescent="0.2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11" t="s">
        <v>8325</v>
      </c>
      <c r="P3850" t="s">
        <v>8353</v>
      </c>
      <c r="Q3850">
        <f t="shared" si="242"/>
        <v>0</v>
      </c>
      <c r="R3850">
        <f t="shared" si="243"/>
        <v>0</v>
      </c>
      <c r="S3850" s="15">
        <f t="shared" si="244"/>
        <v>42265.818622685183</v>
      </c>
      <c r="T3850" s="15">
        <f t="shared" si="245"/>
        <v>42295.818622685183</v>
      </c>
    </row>
    <row r="3851" spans="1:20" ht="30" hidden="1" x14ac:dyDescent="0.2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11" t="s">
        <v>8325</v>
      </c>
      <c r="P3851" t="s">
        <v>8353</v>
      </c>
      <c r="Q3851">
        <f t="shared" si="242"/>
        <v>0</v>
      </c>
      <c r="R3851">
        <f t="shared" si="243"/>
        <v>5</v>
      </c>
      <c r="S3851" s="15">
        <f t="shared" si="244"/>
        <v>42383.899456018517</v>
      </c>
      <c r="T3851" s="15">
        <f t="shared" si="245"/>
        <v>42413.899456018517</v>
      </c>
    </row>
    <row r="3852" spans="1:20" ht="60" hidden="1" x14ac:dyDescent="0.2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11" t="s">
        <v>8325</v>
      </c>
      <c r="P3852" t="s">
        <v>8356</v>
      </c>
      <c r="Q3852">
        <f t="shared" si="242"/>
        <v>0</v>
      </c>
      <c r="R3852">
        <f t="shared" si="243"/>
        <v>17.2</v>
      </c>
      <c r="S3852" s="15">
        <f t="shared" si="244"/>
        <v>41858.825439814813</v>
      </c>
      <c r="T3852" s="15">
        <f t="shared" si="245"/>
        <v>41903.825439814813</v>
      </c>
    </row>
    <row r="3853" spans="1:20" ht="60" hidden="1" x14ac:dyDescent="0.2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11" t="s">
        <v>8325</v>
      </c>
      <c r="P3853" t="s">
        <v>8356</v>
      </c>
      <c r="Q3853">
        <f t="shared" si="242"/>
        <v>0</v>
      </c>
      <c r="R3853">
        <f t="shared" si="243"/>
        <v>0</v>
      </c>
      <c r="S3853" s="15">
        <f t="shared" si="244"/>
        <v>42498.899398148147</v>
      </c>
      <c r="T3853" s="15">
        <f t="shared" si="245"/>
        <v>42528.879166666666</v>
      </c>
    </row>
    <row r="3854" spans="1:20" ht="45" hidden="1" x14ac:dyDescent="0.2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11" t="s">
        <v>8325</v>
      </c>
      <c r="P3854" t="s">
        <v>8356</v>
      </c>
      <c r="Q3854">
        <f t="shared" si="242"/>
        <v>0</v>
      </c>
      <c r="R3854">
        <f t="shared" si="243"/>
        <v>0</v>
      </c>
      <c r="S3854" s="15">
        <f t="shared" si="244"/>
        <v>41928.015439814815</v>
      </c>
      <c r="T3854" s="15">
        <f t="shared" si="245"/>
        <v>41958.057106481487</v>
      </c>
    </row>
    <row r="3855" spans="1:20" ht="60" hidden="1" x14ac:dyDescent="0.2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11" t="s">
        <v>8325</v>
      </c>
      <c r="P3855" t="s">
        <v>8356</v>
      </c>
      <c r="Q3855">
        <f t="shared" si="242"/>
        <v>0</v>
      </c>
      <c r="R3855">
        <f t="shared" si="243"/>
        <v>0</v>
      </c>
      <c r="S3855" s="15">
        <f t="shared" si="244"/>
        <v>42047.05574074074</v>
      </c>
      <c r="T3855" s="15">
        <f t="shared" si="245"/>
        <v>42077.014074074075</v>
      </c>
    </row>
    <row r="3856" spans="1:20" hidden="1" x14ac:dyDescent="0.2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11" t="s">
        <v>8325</v>
      </c>
      <c r="P3856" t="s">
        <v>8356</v>
      </c>
      <c r="Q3856">
        <f t="shared" si="242"/>
        <v>0</v>
      </c>
      <c r="R3856">
        <f t="shared" si="243"/>
        <v>0</v>
      </c>
      <c r="S3856" s="15">
        <f t="shared" si="244"/>
        <v>42105.072962962964</v>
      </c>
      <c r="T3856" s="15">
        <f t="shared" si="245"/>
        <v>42135.072962962964</v>
      </c>
    </row>
    <row r="3857" spans="1:20" ht="60" hidden="1" x14ac:dyDescent="0.2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11" t="s">
        <v>8325</v>
      </c>
      <c r="P3857" t="s">
        <v>8356</v>
      </c>
      <c r="Q3857">
        <f t="shared" si="242"/>
        <v>0</v>
      </c>
      <c r="R3857">
        <f t="shared" si="243"/>
        <v>0</v>
      </c>
      <c r="S3857" s="15">
        <f t="shared" si="244"/>
        <v>41835.951782407406</v>
      </c>
      <c r="T3857" s="15">
        <f t="shared" si="245"/>
        <v>41865.951782407406</v>
      </c>
    </row>
    <row r="3858" spans="1:20" ht="60" hidden="1" x14ac:dyDescent="0.2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11" t="s">
        <v>8325</v>
      </c>
      <c r="P3858" t="s">
        <v>8356</v>
      </c>
      <c r="Q3858">
        <f t="shared" si="242"/>
        <v>0</v>
      </c>
      <c r="R3858">
        <f t="shared" si="243"/>
        <v>37.5</v>
      </c>
      <c r="S3858" s="15">
        <f t="shared" si="244"/>
        <v>42078.997361111105</v>
      </c>
      <c r="T3858" s="15">
        <f t="shared" si="245"/>
        <v>42138.997361111105</v>
      </c>
    </row>
    <row r="3859" spans="1:20" ht="45" hidden="1" x14ac:dyDescent="0.2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11" t="s">
        <v>8325</v>
      </c>
      <c r="P3859" t="s">
        <v>8356</v>
      </c>
      <c r="Q3859">
        <f t="shared" si="242"/>
        <v>0</v>
      </c>
      <c r="R3859">
        <f t="shared" si="243"/>
        <v>0</v>
      </c>
      <c r="S3859" s="15">
        <f t="shared" si="244"/>
        <v>42371.446909722217</v>
      </c>
      <c r="T3859" s="15">
        <f t="shared" si="245"/>
        <v>42401.446909722217</v>
      </c>
    </row>
    <row r="3860" spans="1:20" ht="45" hidden="1" x14ac:dyDescent="0.2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11" t="s">
        <v>8325</v>
      </c>
      <c r="P3860" t="s">
        <v>8356</v>
      </c>
      <c r="Q3860">
        <f t="shared" si="242"/>
        <v>0</v>
      </c>
      <c r="R3860">
        <f t="shared" si="243"/>
        <v>0</v>
      </c>
      <c r="S3860" s="15">
        <f t="shared" si="244"/>
        <v>41971.876863425925</v>
      </c>
      <c r="T3860" s="15">
        <f t="shared" si="245"/>
        <v>41986.876863425925</v>
      </c>
    </row>
    <row r="3861" spans="1:20" ht="60" hidden="1" x14ac:dyDescent="0.2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11" t="s">
        <v>8325</v>
      </c>
      <c r="P3861" t="s">
        <v>8356</v>
      </c>
      <c r="Q3861">
        <f t="shared" si="242"/>
        <v>0</v>
      </c>
      <c r="R3861">
        <f t="shared" si="243"/>
        <v>0</v>
      </c>
      <c r="S3861" s="15">
        <f t="shared" si="244"/>
        <v>42732.00681712963</v>
      </c>
      <c r="T3861" s="15">
        <f t="shared" si="245"/>
        <v>42792.00681712963</v>
      </c>
    </row>
    <row r="3862" spans="1:20" ht="60" hidden="1" x14ac:dyDescent="0.2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11" t="s">
        <v>8325</v>
      </c>
      <c r="P3862" t="s">
        <v>8356</v>
      </c>
      <c r="Q3862">
        <f t="shared" si="242"/>
        <v>0</v>
      </c>
      <c r="R3862">
        <f t="shared" si="243"/>
        <v>0</v>
      </c>
      <c r="S3862" s="15">
        <f t="shared" si="244"/>
        <v>41942.653379629628</v>
      </c>
      <c r="T3862" s="15">
        <f t="shared" si="245"/>
        <v>41972.6950462963</v>
      </c>
    </row>
    <row r="3863" spans="1:20" ht="45" hidden="1" x14ac:dyDescent="0.2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11" t="s">
        <v>8325</v>
      </c>
      <c r="P3863" t="s">
        <v>8356</v>
      </c>
      <c r="Q3863">
        <f t="shared" si="242"/>
        <v>0</v>
      </c>
      <c r="R3863">
        <f t="shared" si="243"/>
        <v>0</v>
      </c>
      <c r="S3863" s="15">
        <f t="shared" si="244"/>
        <v>41926.680879629632</v>
      </c>
      <c r="T3863" s="15">
        <f t="shared" si="245"/>
        <v>41956.722546296296</v>
      </c>
    </row>
    <row r="3864" spans="1:20" ht="45" hidden="1" x14ac:dyDescent="0.2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11" t="s">
        <v>8325</v>
      </c>
      <c r="P3864" t="s">
        <v>8356</v>
      </c>
      <c r="Q3864">
        <f t="shared" si="242"/>
        <v>0</v>
      </c>
      <c r="R3864">
        <f t="shared" si="243"/>
        <v>16.25</v>
      </c>
      <c r="S3864" s="15">
        <f t="shared" si="244"/>
        <v>41809.155138888891</v>
      </c>
      <c r="T3864" s="15">
        <f t="shared" si="245"/>
        <v>41839.155138888891</v>
      </c>
    </row>
    <row r="3865" spans="1:20" ht="60" hidden="1" x14ac:dyDescent="0.2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11" t="s">
        <v>8325</v>
      </c>
      <c r="P3865" t="s">
        <v>8356</v>
      </c>
      <c r="Q3865">
        <f t="shared" si="242"/>
        <v>0</v>
      </c>
      <c r="R3865">
        <f t="shared" si="243"/>
        <v>0</v>
      </c>
      <c r="S3865" s="15">
        <f t="shared" si="244"/>
        <v>42612.600520833337</v>
      </c>
      <c r="T3865" s="15">
        <f t="shared" si="245"/>
        <v>42658.806249999994</v>
      </c>
    </row>
    <row r="3866" spans="1:20" ht="60" x14ac:dyDescent="0.2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11" t="s">
        <v>8325</v>
      </c>
      <c r="P3866" t="s">
        <v>8353</v>
      </c>
      <c r="Q3866">
        <f t="shared" si="242"/>
        <v>0</v>
      </c>
      <c r="R3866">
        <f t="shared" si="243"/>
        <v>0</v>
      </c>
      <c r="S3866" s="15">
        <f t="shared" si="244"/>
        <v>42260.528807870374</v>
      </c>
      <c r="T3866" s="15">
        <f t="shared" si="245"/>
        <v>42290.528807870374</v>
      </c>
    </row>
    <row r="3867" spans="1:20" ht="30" x14ac:dyDescent="0.2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11" t="s">
        <v>8325</v>
      </c>
      <c r="P3867" t="s">
        <v>8353</v>
      </c>
      <c r="Q3867">
        <f t="shared" si="242"/>
        <v>0</v>
      </c>
      <c r="R3867">
        <f t="shared" si="243"/>
        <v>0</v>
      </c>
      <c r="S3867" s="15">
        <f t="shared" si="244"/>
        <v>42155.139479166668</v>
      </c>
      <c r="T3867" s="15">
        <f t="shared" si="245"/>
        <v>42215.139479166668</v>
      </c>
    </row>
    <row r="3868" spans="1:20" ht="45" x14ac:dyDescent="0.2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11" t="s">
        <v>8325</v>
      </c>
      <c r="P3868" t="s">
        <v>8353</v>
      </c>
      <c r="Q3868">
        <f t="shared" si="242"/>
        <v>0</v>
      </c>
      <c r="R3868">
        <f t="shared" si="243"/>
        <v>0</v>
      </c>
      <c r="S3868" s="15">
        <f t="shared" si="244"/>
        <v>41822.040497685186</v>
      </c>
      <c r="T3868" s="15">
        <f t="shared" si="245"/>
        <v>41852.040497685186</v>
      </c>
    </row>
    <row r="3869" spans="1:20" ht="45" x14ac:dyDescent="0.2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11" t="s">
        <v>8325</v>
      </c>
      <c r="P3869" t="s">
        <v>8353</v>
      </c>
      <c r="Q3869">
        <f t="shared" si="242"/>
        <v>0</v>
      </c>
      <c r="R3869">
        <f t="shared" si="243"/>
        <v>0</v>
      </c>
      <c r="S3869" s="15">
        <f t="shared" si="244"/>
        <v>41842.980879629627</v>
      </c>
      <c r="T3869" s="15">
        <f t="shared" si="245"/>
        <v>41872.980879629627</v>
      </c>
    </row>
    <row r="3870" spans="1:20" ht="45" x14ac:dyDescent="0.2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11" t="s">
        <v>8325</v>
      </c>
      <c r="P3870" t="s">
        <v>8353</v>
      </c>
      <c r="Q3870">
        <f t="shared" si="242"/>
        <v>0</v>
      </c>
      <c r="R3870">
        <f t="shared" si="243"/>
        <v>60</v>
      </c>
      <c r="S3870" s="15">
        <f t="shared" si="244"/>
        <v>42087.878912037035</v>
      </c>
      <c r="T3870" s="15">
        <f t="shared" si="245"/>
        <v>42117.878912037035</v>
      </c>
    </row>
    <row r="3871" spans="1:20" ht="45" x14ac:dyDescent="0.2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11" t="s">
        <v>8325</v>
      </c>
      <c r="P3871" t="s">
        <v>8353</v>
      </c>
      <c r="Q3871">
        <f t="shared" si="242"/>
        <v>0</v>
      </c>
      <c r="R3871">
        <f t="shared" si="243"/>
        <v>62.5</v>
      </c>
      <c r="S3871" s="15">
        <f t="shared" si="244"/>
        <v>42449.341678240744</v>
      </c>
      <c r="T3871" s="15">
        <f t="shared" si="245"/>
        <v>42509.341678240744</v>
      </c>
    </row>
    <row r="3872" spans="1:20" ht="45" x14ac:dyDescent="0.2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11" t="s">
        <v>8325</v>
      </c>
      <c r="P3872" t="s">
        <v>8353</v>
      </c>
      <c r="Q3872">
        <f t="shared" si="242"/>
        <v>0</v>
      </c>
      <c r="R3872">
        <f t="shared" si="243"/>
        <v>0</v>
      </c>
      <c r="S3872" s="15">
        <f t="shared" si="244"/>
        <v>42077.119409722218</v>
      </c>
      <c r="T3872" s="15">
        <f t="shared" si="245"/>
        <v>42107.119409722218</v>
      </c>
    </row>
    <row r="3873" spans="1:20" ht="60" x14ac:dyDescent="0.2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11" t="s">
        <v>8325</v>
      </c>
      <c r="P3873" t="s">
        <v>8353</v>
      </c>
      <c r="Q3873">
        <f t="shared" si="242"/>
        <v>0</v>
      </c>
      <c r="R3873">
        <f t="shared" si="243"/>
        <v>0</v>
      </c>
      <c r="S3873" s="15">
        <f t="shared" si="244"/>
        <v>41829.592002314814</v>
      </c>
      <c r="T3873" s="15">
        <f t="shared" si="245"/>
        <v>41874.592002314814</v>
      </c>
    </row>
    <row r="3874" spans="1:20" ht="60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 t="s">
        <v>8325</v>
      </c>
      <c r="P3874" t="s">
        <v>8353</v>
      </c>
      <c r="Q3874">
        <f t="shared" si="242"/>
        <v>0</v>
      </c>
      <c r="R3874">
        <f t="shared" si="243"/>
        <v>0</v>
      </c>
      <c r="S3874" s="15">
        <f t="shared" si="244"/>
        <v>42487.825752314813</v>
      </c>
      <c r="T3874" s="15">
        <f t="shared" si="245"/>
        <v>42508.825752314813</v>
      </c>
    </row>
    <row r="3875" spans="1:20" ht="60" x14ac:dyDescent="0.2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11" t="s">
        <v>8325</v>
      </c>
      <c r="P3875" t="s">
        <v>8353</v>
      </c>
      <c r="Q3875">
        <f t="shared" si="242"/>
        <v>0</v>
      </c>
      <c r="R3875">
        <f t="shared" si="243"/>
        <v>0</v>
      </c>
      <c r="S3875" s="15">
        <f t="shared" si="244"/>
        <v>41986.108726851846</v>
      </c>
      <c r="T3875" s="15">
        <f t="shared" si="245"/>
        <v>42016.108726851846</v>
      </c>
    </row>
    <row r="3876" spans="1:20" ht="30" x14ac:dyDescent="0.2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11" t="s">
        <v>8325</v>
      </c>
      <c r="P3876" t="s">
        <v>8353</v>
      </c>
      <c r="Q3876">
        <f t="shared" si="242"/>
        <v>0</v>
      </c>
      <c r="R3876">
        <f t="shared" si="243"/>
        <v>0</v>
      </c>
      <c r="S3876" s="15">
        <f t="shared" si="244"/>
        <v>42060.00980324074</v>
      </c>
      <c r="T3876" s="15">
        <f t="shared" si="245"/>
        <v>42104.968136574069</v>
      </c>
    </row>
    <row r="3877" spans="1:20" ht="60" x14ac:dyDescent="0.2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11" t="s">
        <v>8325</v>
      </c>
      <c r="P3877" t="s">
        <v>8353</v>
      </c>
      <c r="Q3877">
        <f t="shared" si="242"/>
        <v>0</v>
      </c>
      <c r="R3877">
        <f t="shared" si="243"/>
        <v>0</v>
      </c>
      <c r="S3877" s="15">
        <f t="shared" si="244"/>
        <v>41830.820567129631</v>
      </c>
      <c r="T3877" s="15">
        <f t="shared" si="245"/>
        <v>41855.820567129631</v>
      </c>
    </row>
    <row r="3878" spans="1:20" ht="60" x14ac:dyDescent="0.2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11" t="s">
        <v>8325</v>
      </c>
      <c r="P3878" t="s">
        <v>8353</v>
      </c>
      <c r="Q3878">
        <f t="shared" si="242"/>
        <v>0</v>
      </c>
      <c r="R3878">
        <f t="shared" si="243"/>
        <v>0</v>
      </c>
      <c r="S3878" s="15">
        <f t="shared" si="244"/>
        <v>42238.022905092599</v>
      </c>
      <c r="T3878" s="15">
        <f t="shared" si="245"/>
        <v>42286.708333333328</v>
      </c>
    </row>
    <row r="3879" spans="1:20" ht="45" x14ac:dyDescent="0.2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11" t="s">
        <v>8325</v>
      </c>
      <c r="P3879" t="s">
        <v>8353</v>
      </c>
      <c r="Q3879">
        <f t="shared" si="242"/>
        <v>0</v>
      </c>
      <c r="R3879">
        <f t="shared" si="243"/>
        <v>23.08</v>
      </c>
      <c r="S3879" s="15">
        <f t="shared" si="244"/>
        <v>41837.829895833333</v>
      </c>
      <c r="T3879" s="15">
        <f t="shared" si="245"/>
        <v>41897.829895833333</v>
      </c>
    </row>
    <row r="3880" spans="1:20" ht="30" hidden="1" x14ac:dyDescent="0.2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11" t="s">
        <v>8325</v>
      </c>
      <c r="P3880" t="s">
        <v>8353</v>
      </c>
      <c r="Q3880">
        <f t="shared" si="242"/>
        <v>0</v>
      </c>
      <c r="R3880">
        <f t="shared" si="243"/>
        <v>1</v>
      </c>
      <c r="S3880" s="15">
        <f t="shared" si="244"/>
        <v>42642.988819444443</v>
      </c>
      <c r="T3880" s="15">
        <f t="shared" si="245"/>
        <v>42672.988819444443</v>
      </c>
    </row>
    <row r="3881" spans="1:20" ht="45" hidden="1" x14ac:dyDescent="0.2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11" t="s">
        <v>8325</v>
      </c>
      <c r="P3881" t="s">
        <v>8353</v>
      </c>
      <c r="Q3881">
        <f t="shared" si="242"/>
        <v>0</v>
      </c>
      <c r="R3881">
        <f t="shared" si="243"/>
        <v>0</v>
      </c>
      <c r="S3881" s="15">
        <f t="shared" si="244"/>
        <v>42140.173252314817</v>
      </c>
      <c r="T3881" s="15">
        <f t="shared" si="245"/>
        <v>42170.173252314817</v>
      </c>
    </row>
    <row r="3882" spans="1:20" ht="45" hidden="1" x14ac:dyDescent="0.2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11" t="s">
        <v>8325</v>
      </c>
      <c r="P3882" t="s">
        <v>8353</v>
      </c>
      <c r="Q3882">
        <f t="shared" si="242"/>
        <v>0</v>
      </c>
      <c r="R3882">
        <f t="shared" si="243"/>
        <v>50</v>
      </c>
      <c r="S3882" s="15">
        <f t="shared" si="244"/>
        <v>41795.963333333333</v>
      </c>
      <c r="T3882" s="15">
        <f t="shared" si="245"/>
        <v>41825.963333333333</v>
      </c>
    </row>
    <row r="3883" spans="1:20" ht="30" hidden="1" x14ac:dyDescent="0.2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11" t="s">
        <v>8325</v>
      </c>
      <c r="P3883" t="s">
        <v>8353</v>
      </c>
      <c r="Q3883">
        <f t="shared" si="242"/>
        <v>0</v>
      </c>
      <c r="R3883">
        <f t="shared" si="243"/>
        <v>5</v>
      </c>
      <c r="S3883" s="15">
        <f t="shared" si="244"/>
        <v>42333.330277777779</v>
      </c>
      <c r="T3883" s="15">
        <f t="shared" si="245"/>
        <v>42363.330277777779</v>
      </c>
    </row>
    <row r="3884" spans="1:20" ht="60" hidden="1" x14ac:dyDescent="0.2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11" t="s">
        <v>8325</v>
      </c>
      <c r="P3884" t="s">
        <v>8353</v>
      </c>
      <c r="Q3884">
        <f t="shared" si="242"/>
        <v>0</v>
      </c>
      <c r="R3884">
        <f t="shared" si="243"/>
        <v>5</v>
      </c>
      <c r="S3884" s="15">
        <f t="shared" si="244"/>
        <v>42422.536192129628</v>
      </c>
      <c r="T3884" s="15">
        <f t="shared" si="245"/>
        <v>42452.494525462964</v>
      </c>
    </row>
    <row r="3885" spans="1:20" ht="60" hidden="1" x14ac:dyDescent="0.2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11" t="s">
        <v>8325</v>
      </c>
      <c r="P3885" t="s">
        <v>8353</v>
      </c>
      <c r="Q3885">
        <f t="shared" si="242"/>
        <v>0</v>
      </c>
      <c r="R3885">
        <f t="shared" si="243"/>
        <v>0</v>
      </c>
      <c r="S3885" s="15">
        <f t="shared" si="244"/>
        <v>42388.589085648149</v>
      </c>
      <c r="T3885" s="15">
        <f t="shared" si="245"/>
        <v>42395.589085648149</v>
      </c>
    </row>
    <row r="3886" spans="1:20" ht="60" hidden="1" x14ac:dyDescent="0.2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11" t="s">
        <v>8325</v>
      </c>
      <c r="P3886" t="s">
        <v>8353</v>
      </c>
      <c r="Q3886">
        <f t="shared" si="242"/>
        <v>0</v>
      </c>
      <c r="R3886">
        <f t="shared" si="243"/>
        <v>50</v>
      </c>
      <c r="S3886" s="15">
        <f t="shared" si="244"/>
        <v>41887.801168981481</v>
      </c>
      <c r="T3886" s="15">
        <f t="shared" si="245"/>
        <v>41917.801168981481</v>
      </c>
    </row>
    <row r="3887" spans="1:20" ht="45" hidden="1" x14ac:dyDescent="0.2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11" t="s">
        <v>8325</v>
      </c>
      <c r="P3887" t="s">
        <v>8353</v>
      </c>
      <c r="Q3887">
        <f t="shared" si="242"/>
        <v>0</v>
      </c>
      <c r="R3887">
        <f t="shared" si="243"/>
        <v>0</v>
      </c>
      <c r="S3887" s="15">
        <f t="shared" si="244"/>
        <v>42089.84520833334</v>
      </c>
      <c r="T3887" s="15">
        <f t="shared" si="245"/>
        <v>42119.84520833334</v>
      </c>
    </row>
    <row r="3888" spans="1:20" ht="45" hidden="1" x14ac:dyDescent="0.2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11" t="s">
        <v>8325</v>
      </c>
      <c r="P3888" t="s">
        <v>8353</v>
      </c>
      <c r="Q3888">
        <f t="shared" si="242"/>
        <v>0</v>
      </c>
      <c r="R3888">
        <f t="shared" si="243"/>
        <v>1</v>
      </c>
      <c r="S3888" s="15">
        <f t="shared" si="244"/>
        <v>41828.967916666668</v>
      </c>
      <c r="T3888" s="15">
        <f t="shared" si="245"/>
        <v>41858.967916666668</v>
      </c>
    </row>
    <row r="3889" spans="1:20" ht="60" hidden="1" x14ac:dyDescent="0.2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11" t="s">
        <v>8307</v>
      </c>
      <c r="P3889" t="s">
        <v>8316</v>
      </c>
      <c r="Q3889">
        <f t="shared" si="242"/>
        <v>0</v>
      </c>
      <c r="R3889">
        <f t="shared" si="243"/>
        <v>0</v>
      </c>
      <c r="S3889" s="15">
        <f t="shared" si="244"/>
        <v>42536.246620370366</v>
      </c>
      <c r="T3889" s="15">
        <f t="shared" si="245"/>
        <v>42566.289583333331</v>
      </c>
    </row>
    <row r="3890" spans="1:20" ht="30" x14ac:dyDescent="0.2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11" t="s">
        <v>8307</v>
      </c>
      <c r="P3890" t="s">
        <v>8316</v>
      </c>
      <c r="Q3890">
        <f t="shared" si="242"/>
        <v>0</v>
      </c>
      <c r="R3890">
        <f t="shared" si="243"/>
        <v>41.33</v>
      </c>
      <c r="S3890" s="15">
        <f t="shared" si="244"/>
        <v>42341.99700231482</v>
      </c>
      <c r="T3890" s="15">
        <f t="shared" si="245"/>
        <v>42401.99700231482</v>
      </c>
    </row>
    <row r="3891" spans="1:20" ht="60" x14ac:dyDescent="0.2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11" t="s">
        <v>8307</v>
      </c>
      <c r="P3891" t="s">
        <v>8316</v>
      </c>
      <c r="Q3891">
        <f t="shared" si="242"/>
        <v>0</v>
      </c>
      <c r="R3891">
        <f t="shared" si="243"/>
        <v>8.5</v>
      </c>
      <c r="S3891" s="15">
        <f t="shared" si="244"/>
        <v>42055.600995370376</v>
      </c>
      <c r="T3891" s="15">
        <f t="shared" si="245"/>
        <v>42115.559328703705</v>
      </c>
    </row>
    <row r="3892" spans="1:20" ht="45" x14ac:dyDescent="0.2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11" t="s">
        <v>8307</v>
      </c>
      <c r="P3892" t="s">
        <v>8316</v>
      </c>
      <c r="Q3892">
        <f t="shared" si="242"/>
        <v>0</v>
      </c>
      <c r="R3892">
        <f t="shared" si="243"/>
        <v>22.75</v>
      </c>
      <c r="S3892" s="15">
        <f t="shared" si="244"/>
        <v>42551.884189814817</v>
      </c>
      <c r="T3892" s="15">
        <f t="shared" si="245"/>
        <v>42581.884189814817</v>
      </c>
    </row>
    <row r="3893" spans="1:20" ht="60" x14ac:dyDescent="0.2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11" t="s">
        <v>8307</v>
      </c>
      <c r="P3893" t="s">
        <v>8316</v>
      </c>
      <c r="Q3893">
        <f t="shared" si="242"/>
        <v>0</v>
      </c>
      <c r="R3893">
        <f t="shared" si="243"/>
        <v>3.8</v>
      </c>
      <c r="S3893" s="15">
        <f t="shared" si="244"/>
        <v>42272.713171296295</v>
      </c>
      <c r="T3893" s="15">
        <f t="shared" si="245"/>
        <v>42332.754837962959</v>
      </c>
    </row>
    <row r="3894" spans="1:20" ht="60" hidden="1" x14ac:dyDescent="0.2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11" t="s">
        <v>8307</v>
      </c>
      <c r="P3894" t="s">
        <v>8334</v>
      </c>
      <c r="Q3894">
        <f t="shared" si="242"/>
        <v>0</v>
      </c>
      <c r="R3894">
        <f t="shared" si="243"/>
        <v>550</v>
      </c>
      <c r="S3894" s="15">
        <f t="shared" si="244"/>
        <v>42241.798206018517</v>
      </c>
      <c r="T3894" s="15">
        <f t="shared" si="245"/>
        <v>42271.798206018517</v>
      </c>
    </row>
    <row r="3895" spans="1:20" ht="60" hidden="1" x14ac:dyDescent="0.2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11" t="s">
        <v>8307</v>
      </c>
      <c r="P3895" t="s">
        <v>8334</v>
      </c>
      <c r="Q3895">
        <f t="shared" si="242"/>
        <v>0</v>
      </c>
      <c r="R3895">
        <f t="shared" si="243"/>
        <v>44</v>
      </c>
      <c r="S3895" s="15">
        <f t="shared" si="244"/>
        <v>42033.001087962963</v>
      </c>
      <c r="T3895" s="15">
        <f t="shared" si="245"/>
        <v>42063.001087962963</v>
      </c>
    </row>
    <row r="3896" spans="1:20" ht="60" hidden="1" x14ac:dyDescent="0.2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11" t="s">
        <v>8325</v>
      </c>
      <c r="P3896" t="s">
        <v>8353</v>
      </c>
      <c r="Q3896">
        <f t="shared" si="242"/>
        <v>0</v>
      </c>
      <c r="R3896">
        <f t="shared" si="243"/>
        <v>12</v>
      </c>
      <c r="S3896" s="15">
        <f t="shared" si="244"/>
        <v>42034.75509259259</v>
      </c>
      <c r="T3896" s="15">
        <f t="shared" si="245"/>
        <v>42064.75509259259</v>
      </c>
    </row>
    <row r="3897" spans="1:20" ht="60" hidden="1" x14ac:dyDescent="0.2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11" t="s">
        <v>8325</v>
      </c>
      <c r="P3897" t="s">
        <v>8353</v>
      </c>
      <c r="Q3897">
        <f t="shared" si="242"/>
        <v>0</v>
      </c>
      <c r="R3897">
        <f t="shared" si="243"/>
        <v>10</v>
      </c>
      <c r="S3897" s="15">
        <f t="shared" si="244"/>
        <v>42061.69594907407</v>
      </c>
      <c r="T3897" s="15">
        <f t="shared" si="245"/>
        <v>42121.654282407413</v>
      </c>
    </row>
    <row r="3898" spans="1:20" ht="60" hidden="1" x14ac:dyDescent="0.2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11" t="s">
        <v>8325</v>
      </c>
      <c r="P3898" t="s">
        <v>8353</v>
      </c>
      <c r="Q3898">
        <f t="shared" si="242"/>
        <v>0</v>
      </c>
      <c r="R3898">
        <f t="shared" si="243"/>
        <v>0</v>
      </c>
      <c r="S3898" s="15">
        <f t="shared" si="244"/>
        <v>41892.974803240737</v>
      </c>
      <c r="T3898" s="15">
        <f t="shared" si="245"/>
        <v>41912.974803240737</v>
      </c>
    </row>
    <row r="3899" spans="1:20" ht="45" hidden="1" x14ac:dyDescent="0.2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11" t="s">
        <v>8325</v>
      </c>
      <c r="P3899" t="s">
        <v>8353</v>
      </c>
      <c r="Q3899">
        <f t="shared" si="242"/>
        <v>0</v>
      </c>
      <c r="R3899">
        <f t="shared" si="243"/>
        <v>0</v>
      </c>
      <c r="S3899" s="15">
        <f t="shared" si="244"/>
        <v>42154.64025462963</v>
      </c>
      <c r="T3899" s="15">
        <f t="shared" si="245"/>
        <v>42184.64025462963</v>
      </c>
    </row>
    <row r="3900" spans="1:20" ht="30" hidden="1" x14ac:dyDescent="0.2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11" t="s">
        <v>8325</v>
      </c>
      <c r="P3900" t="s">
        <v>8353</v>
      </c>
      <c r="Q3900">
        <f t="shared" si="242"/>
        <v>0</v>
      </c>
      <c r="R3900">
        <f t="shared" si="243"/>
        <v>5.29</v>
      </c>
      <c r="S3900" s="15">
        <f t="shared" si="244"/>
        <v>42028.118865740747</v>
      </c>
      <c r="T3900" s="15">
        <f t="shared" si="245"/>
        <v>42059.125</v>
      </c>
    </row>
    <row r="3901" spans="1:20" ht="60" hidden="1" x14ac:dyDescent="0.2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11" t="s">
        <v>8325</v>
      </c>
      <c r="P3901" t="s">
        <v>8353</v>
      </c>
      <c r="Q3901">
        <f t="shared" si="242"/>
        <v>0</v>
      </c>
      <c r="R3901">
        <f t="shared" si="243"/>
        <v>1</v>
      </c>
      <c r="S3901" s="15">
        <f t="shared" si="244"/>
        <v>42551.961689814809</v>
      </c>
      <c r="T3901" s="15">
        <f t="shared" si="245"/>
        <v>42581.961689814809</v>
      </c>
    </row>
    <row r="3902" spans="1:20" ht="30" hidden="1" x14ac:dyDescent="0.2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11" t="s">
        <v>8325</v>
      </c>
      <c r="P3902" t="s">
        <v>8353</v>
      </c>
      <c r="Q3902">
        <f t="shared" si="242"/>
        <v>0</v>
      </c>
      <c r="R3902">
        <f t="shared" si="243"/>
        <v>17.5</v>
      </c>
      <c r="S3902" s="15">
        <f t="shared" si="244"/>
        <v>42089.724039351851</v>
      </c>
      <c r="T3902" s="15">
        <f t="shared" si="245"/>
        <v>42134.724039351851</v>
      </c>
    </row>
    <row r="3903" spans="1:20" ht="60" hidden="1" x14ac:dyDescent="0.2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11" t="s">
        <v>8325</v>
      </c>
      <c r="P3903" t="s">
        <v>8353</v>
      </c>
      <c r="Q3903">
        <f t="shared" si="242"/>
        <v>0</v>
      </c>
      <c r="R3903">
        <f t="shared" si="243"/>
        <v>1</v>
      </c>
      <c r="S3903" s="15">
        <f t="shared" si="244"/>
        <v>41878.140497685185</v>
      </c>
      <c r="T3903" s="15">
        <f t="shared" si="245"/>
        <v>41908.140497685185</v>
      </c>
    </row>
    <row r="3904" spans="1:20" ht="45" hidden="1" x14ac:dyDescent="0.2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11" t="s">
        <v>8325</v>
      </c>
      <c r="P3904" t="s">
        <v>8353</v>
      </c>
      <c r="Q3904">
        <f t="shared" si="242"/>
        <v>0</v>
      </c>
      <c r="R3904">
        <f t="shared" si="243"/>
        <v>23.67</v>
      </c>
      <c r="S3904" s="15">
        <f t="shared" si="244"/>
        <v>42048.181921296295</v>
      </c>
      <c r="T3904" s="15">
        <f t="shared" si="245"/>
        <v>42108.14025462963</v>
      </c>
    </row>
    <row r="3905" spans="1:20" ht="45" hidden="1" x14ac:dyDescent="0.2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11" t="s">
        <v>8325</v>
      </c>
      <c r="P3905" t="s">
        <v>8353</v>
      </c>
      <c r="Q3905">
        <f t="shared" si="242"/>
        <v>0</v>
      </c>
      <c r="R3905">
        <f t="shared" si="243"/>
        <v>13.01</v>
      </c>
      <c r="S3905" s="15">
        <f t="shared" si="244"/>
        <v>41787.898240740738</v>
      </c>
      <c r="T3905" s="15">
        <f t="shared" si="245"/>
        <v>41817.898240740738</v>
      </c>
    </row>
    <row r="3906" spans="1:20" ht="45" hidden="1" x14ac:dyDescent="0.2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11" t="s">
        <v>8325</v>
      </c>
      <c r="P3906" t="s">
        <v>8353</v>
      </c>
      <c r="Q3906">
        <f t="shared" ref="Q3906:Q3969" si="246">ROUND(E3906/D3906*100,0)</f>
        <v>0</v>
      </c>
      <c r="R3906">
        <f t="shared" ref="R3906:R3969" si="247">IFERROR(ROUND(E3906/L3906,2),0)</f>
        <v>0</v>
      </c>
      <c r="S3906" s="15">
        <f t="shared" si="244"/>
        <v>41829.896562499998</v>
      </c>
      <c r="T3906" s="15">
        <f t="shared" si="245"/>
        <v>41859.896562499998</v>
      </c>
    </row>
    <row r="3907" spans="1:20" ht="30" hidden="1" x14ac:dyDescent="0.2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11" t="s">
        <v>8320</v>
      </c>
      <c r="P3907" t="s">
        <v>8348</v>
      </c>
      <c r="Q3907">
        <f t="shared" si="246"/>
        <v>0</v>
      </c>
      <c r="R3907">
        <f t="shared" si="247"/>
        <v>8.75</v>
      </c>
      <c r="S3907" s="15">
        <f t="shared" ref="S3907:S3970" si="248">(((J3907/60)/60)/24)+DATE(1970,1,1)</f>
        <v>41911.657430555555</v>
      </c>
      <c r="T3907" s="15">
        <f t="shared" ref="T3907:T3970" si="249">(((I3907/60)/60)/24)+DATE(1970,1,1)</f>
        <v>41932.088194444441</v>
      </c>
    </row>
    <row r="3908" spans="1:20" ht="60" hidden="1" x14ac:dyDescent="0.2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11" t="s">
        <v>8320</v>
      </c>
      <c r="P3908" t="s">
        <v>8348</v>
      </c>
      <c r="Q3908">
        <f t="shared" si="246"/>
        <v>0</v>
      </c>
      <c r="R3908">
        <f t="shared" si="247"/>
        <v>0</v>
      </c>
      <c r="S3908" s="15">
        <f t="shared" si="248"/>
        <v>42632.328784722224</v>
      </c>
      <c r="T3908" s="15">
        <f t="shared" si="249"/>
        <v>42662.328784722224</v>
      </c>
    </row>
    <row r="3909" spans="1:20" ht="45" hidden="1" x14ac:dyDescent="0.2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11" t="s">
        <v>8320</v>
      </c>
      <c r="P3909" t="s">
        <v>8348</v>
      </c>
      <c r="Q3909">
        <f t="shared" si="246"/>
        <v>0</v>
      </c>
      <c r="R3909">
        <f t="shared" si="247"/>
        <v>0</v>
      </c>
      <c r="S3909" s="15">
        <f t="shared" si="248"/>
        <v>41078.899826388886</v>
      </c>
      <c r="T3909" s="15">
        <f t="shared" si="249"/>
        <v>41090.833333333336</v>
      </c>
    </row>
    <row r="3910" spans="1:20" ht="60" hidden="1" x14ac:dyDescent="0.2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11" t="s">
        <v>8320</v>
      </c>
      <c r="P3910" t="s">
        <v>8348</v>
      </c>
      <c r="Q3910">
        <f t="shared" si="246"/>
        <v>0</v>
      </c>
      <c r="R3910">
        <f t="shared" si="247"/>
        <v>0</v>
      </c>
      <c r="S3910" s="15">
        <f t="shared" si="248"/>
        <v>41747.887060185189</v>
      </c>
      <c r="T3910" s="15">
        <f t="shared" si="249"/>
        <v>41807.887060185189</v>
      </c>
    </row>
    <row r="3911" spans="1:20" ht="45" hidden="1" x14ac:dyDescent="0.2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11" t="s">
        <v>8320</v>
      </c>
      <c r="P3911" t="s">
        <v>8348</v>
      </c>
      <c r="Q3911">
        <f t="shared" si="246"/>
        <v>0</v>
      </c>
      <c r="R3911">
        <f t="shared" si="247"/>
        <v>0</v>
      </c>
      <c r="S3911" s="15">
        <f t="shared" si="248"/>
        <v>41863.636006944449</v>
      </c>
      <c r="T3911" s="15">
        <f t="shared" si="249"/>
        <v>41893.636006944449</v>
      </c>
    </row>
    <row r="3912" spans="1:20" ht="60" hidden="1" x14ac:dyDescent="0.2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11" t="s">
        <v>8320</v>
      </c>
      <c r="P3912" t="s">
        <v>8348</v>
      </c>
      <c r="Q3912">
        <f t="shared" si="246"/>
        <v>0</v>
      </c>
      <c r="R3912">
        <f t="shared" si="247"/>
        <v>0</v>
      </c>
      <c r="S3912" s="15">
        <f t="shared" si="248"/>
        <v>41415.461319444446</v>
      </c>
      <c r="T3912" s="15">
        <f t="shared" si="249"/>
        <v>41445.461319444446</v>
      </c>
    </row>
    <row r="3913" spans="1:20" ht="30" hidden="1" x14ac:dyDescent="0.2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11" t="s">
        <v>8320</v>
      </c>
      <c r="P3913" t="s">
        <v>8348</v>
      </c>
      <c r="Q3913">
        <f t="shared" si="246"/>
        <v>0</v>
      </c>
      <c r="R3913">
        <f t="shared" si="247"/>
        <v>30</v>
      </c>
      <c r="S3913" s="15">
        <f t="shared" si="248"/>
        <v>41373.579675925925</v>
      </c>
      <c r="T3913" s="15">
        <f t="shared" si="249"/>
        <v>41418.579675925925</v>
      </c>
    </row>
    <row r="3914" spans="1:20" ht="45" hidden="1" x14ac:dyDescent="0.2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11" t="s">
        <v>8320</v>
      </c>
      <c r="P3914" t="s">
        <v>8348</v>
      </c>
      <c r="Q3914">
        <f t="shared" si="246"/>
        <v>0</v>
      </c>
      <c r="R3914">
        <f t="shared" si="247"/>
        <v>0</v>
      </c>
      <c r="S3914" s="15">
        <f t="shared" si="248"/>
        <v>41194.579027777778</v>
      </c>
      <c r="T3914" s="15">
        <f t="shared" si="249"/>
        <v>41210.579027777778</v>
      </c>
    </row>
    <row r="3915" spans="1:20" ht="45" hidden="1" x14ac:dyDescent="0.2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11" t="s">
        <v>8320</v>
      </c>
      <c r="P3915" t="s">
        <v>8348</v>
      </c>
      <c r="Q3915">
        <f t="shared" si="246"/>
        <v>0</v>
      </c>
      <c r="R3915">
        <f t="shared" si="247"/>
        <v>1</v>
      </c>
      <c r="S3915" s="15">
        <f t="shared" si="248"/>
        <v>41745.826273148145</v>
      </c>
      <c r="T3915" s="15">
        <f t="shared" si="249"/>
        <v>41795.826273148145</v>
      </c>
    </row>
    <row r="3916" spans="1:20" ht="60" hidden="1" x14ac:dyDescent="0.2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11" t="s">
        <v>8320</v>
      </c>
      <c r="P3916" t="s">
        <v>8348</v>
      </c>
      <c r="Q3916">
        <f t="shared" si="246"/>
        <v>0</v>
      </c>
      <c r="R3916">
        <f t="shared" si="247"/>
        <v>0</v>
      </c>
      <c r="S3916" s="15">
        <f t="shared" si="248"/>
        <v>41257.531712962962</v>
      </c>
      <c r="T3916" s="15">
        <f t="shared" si="249"/>
        <v>41306.708333333336</v>
      </c>
    </row>
    <row r="3917" spans="1:20" ht="45" hidden="1" x14ac:dyDescent="0.2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11" t="s">
        <v>8320</v>
      </c>
      <c r="P3917" t="s">
        <v>8348</v>
      </c>
      <c r="Q3917">
        <f t="shared" si="246"/>
        <v>0</v>
      </c>
      <c r="R3917">
        <f t="shared" si="247"/>
        <v>0</v>
      </c>
      <c r="S3917" s="15">
        <f t="shared" si="248"/>
        <v>41537.869143518517</v>
      </c>
      <c r="T3917" s="15">
        <f t="shared" si="249"/>
        <v>41552.869143518517</v>
      </c>
    </row>
    <row r="3918" spans="1:20" ht="45" hidden="1" x14ac:dyDescent="0.2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11" t="s">
        <v>8320</v>
      </c>
      <c r="P3918" t="s">
        <v>8348</v>
      </c>
      <c r="Q3918">
        <f t="shared" si="246"/>
        <v>0</v>
      </c>
      <c r="R3918">
        <f t="shared" si="247"/>
        <v>1</v>
      </c>
      <c r="S3918" s="15">
        <f t="shared" si="248"/>
        <v>42474.86482638889</v>
      </c>
      <c r="T3918" s="15">
        <f t="shared" si="249"/>
        <v>42484.86482638889</v>
      </c>
    </row>
    <row r="3919" spans="1:20" ht="60" hidden="1" x14ac:dyDescent="0.2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11" t="s">
        <v>8320</v>
      </c>
      <c r="P3919" t="s">
        <v>8348</v>
      </c>
      <c r="Q3919">
        <f t="shared" si="246"/>
        <v>0</v>
      </c>
      <c r="R3919">
        <f t="shared" si="247"/>
        <v>10</v>
      </c>
      <c r="S3919" s="15">
        <f t="shared" si="248"/>
        <v>42172.669027777782</v>
      </c>
      <c r="T3919" s="15">
        <f t="shared" si="249"/>
        <v>42202.669027777782</v>
      </c>
    </row>
    <row r="3920" spans="1:20" ht="45" hidden="1" x14ac:dyDescent="0.2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11" t="s">
        <v>8320</v>
      </c>
      <c r="P3920" t="s">
        <v>8348</v>
      </c>
      <c r="Q3920">
        <f t="shared" si="246"/>
        <v>0</v>
      </c>
      <c r="R3920">
        <f t="shared" si="247"/>
        <v>0</v>
      </c>
      <c r="S3920" s="15">
        <f t="shared" si="248"/>
        <v>42774.447777777779</v>
      </c>
      <c r="T3920" s="15">
        <f t="shared" si="249"/>
        <v>42804.447777777779</v>
      </c>
    </row>
    <row r="3921" spans="1:20" ht="60" hidden="1" x14ac:dyDescent="0.2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11" t="s">
        <v>8314</v>
      </c>
      <c r="P3921" t="s">
        <v>8315</v>
      </c>
      <c r="Q3921">
        <f t="shared" si="246"/>
        <v>0</v>
      </c>
      <c r="R3921">
        <f t="shared" si="247"/>
        <v>0</v>
      </c>
      <c r="S3921" s="15">
        <f t="shared" si="248"/>
        <v>41784.952488425923</v>
      </c>
      <c r="T3921" s="15">
        <f t="shared" si="249"/>
        <v>41811.458333333336</v>
      </c>
    </row>
    <row r="3922" spans="1:20" ht="60" hidden="1" x14ac:dyDescent="0.2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11" t="s">
        <v>8314</v>
      </c>
      <c r="P3922" t="s">
        <v>8315</v>
      </c>
      <c r="Q3922">
        <f t="shared" si="246"/>
        <v>0</v>
      </c>
      <c r="R3922">
        <f t="shared" si="247"/>
        <v>0</v>
      </c>
      <c r="S3922" s="15">
        <f t="shared" si="248"/>
        <v>42492.737847222219</v>
      </c>
      <c r="T3922" s="15">
        <f t="shared" si="249"/>
        <v>42534.166666666672</v>
      </c>
    </row>
    <row r="3923" spans="1:20" ht="60" hidden="1" x14ac:dyDescent="0.2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1" t="s">
        <v>8314</v>
      </c>
      <c r="P3923" t="s">
        <v>8315</v>
      </c>
      <c r="Q3923">
        <f t="shared" si="246"/>
        <v>0</v>
      </c>
      <c r="R3923">
        <f t="shared" si="247"/>
        <v>0</v>
      </c>
      <c r="S3923" s="15">
        <f t="shared" si="248"/>
        <v>42108.692060185189</v>
      </c>
      <c r="T3923" s="15">
        <f t="shared" si="249"/>
        <v>42153.692060185189</v>
      </c>
    </row>
    <row r="3924" spans="1:20" ht="60" hidden="1" x14ac:dyDescent="0.2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11" t="s">
        <v>8314</v>
      </c>
      <c r="P3924" t="s">
        <v>8315</v>
      </c>
      <c r="Q3924">
        <f t="shared" si="246"/>
        <v>0</v>
      </c>
      <c r="R3924">
        <f t="shared" si="247"/>
        <v>0</v>
      </c>
      <c r="S3924" s="15">
        <f t="shared" si="248"/>
        <v>42453.806307870371</v>
      </c>
      <c r="T3924" s="15">
        <f t="shared" si="249"/>
        <v>42513.806307870371</v>
      </c>
    </row>
    <row r="3925" spans="1:20" ht="60" hidden="1" x14ac:dyDescent="0.2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11" t="s">
        <v>8314</v>
      </c>
      <c r="P3925" t="s">
        <v>8315</v>
      </c>
      <c r="Q3925">
        <f t="shared" si="246"/>
        <v>0</v>
      </c>
      <c r="R3925">
        <f t="shared" si="247"/>
        <v>23.33</v>
      </c>
      <c r="S3925" s="15">
        <f t="shared" si="248"/>
        <v>42123.648831018523</v>
      </c>
      <c r="T3925" s="15">
        <f t="shared" si="249"/>
        <v>42153.648831018523</v>
      </c>
    </row>
    <row r="3926" spans="1:20" ht="60" hidden="1" x14ac:dyDescent="0.2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11" t="s">
        <v>8314</v>
      </c>
      <c r="P3926" t="s">
        <v>8315</v>
      </c>
      <c r="Q3926">
        <f t="shared" si="246"/>
        <v>0</v>
      </c>
      <c r="R3926">
        <f t="shared" si="247"/>
        <v>0</v>
      </c>
      <c r="S3926" s="15">
        <f t="shared" si="248"/>
        <v>42390.002650462964</v>
      </c>
      <c r="T3926" s="15">
        <f t="shared" si="249"/>
        <v>42398.970138888893</v>
      </c>
    </row>
    <row r="3927" spans="1:20" ht="60" hidden="1" x14ac:dyDescent="0.2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11" t="s">
        <v>8314</v>
      </c>
      <c r="P3927" t="s">
        <v>8315</v>
      </c>
      <c r="Q3927">
        <f t="shared" si="246"/>
        <v>0</v>
      </c>
      <c r="R3927">
        <f t="shared" si="247"/>
        <v>0</v>
      </c>
      <c r="S3927" s="15">
        <f t="shared" si="248"/>
        <v>41836.190937499996</v>
      </c>
      <c r="T3927" s="15">
        <f t="shared" si="249"/>
        <v>41896.190937499996</v>
      </c>
    </row>
    <row r="3928" spans="1:20" ht="60" hidden="1" x14ac:dyDescent="0.2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11" t="s">
        <v>8314</v>
      </c>
      <c r="P3928" t="s">
        <v>8315</v>
      </c>
      <c r="Q3928">
        <f t="shared" si="246"/>
        <v>0</v>
      </c>
      <c r="R3928">
        <f t="shared" si="247"/>
        <v>0</v>
      </c>
      <c r="S3928" s="15">
        <f t="shared" si="248"/>
        <v>41954.545081018514</v>
      </c>
      <c r="T3928" s="15">
        <f t="shared" si="249"/>
        <v>41978.477777777778</v>
      </c>
    </row>
    <row r="3929" spans="1:20" ht="45" hidden="1" x14ac:dyDescent="0.2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11" t="s">
        <v>8314</v>
      </c>
      <c r="P3929" t="s">
        <v>8315</v>
      </c>
      <c r="Q3929">
        <f t="shared" si="246"/>
        <v>0</v>
      </c>
      <c r="R3929">
        <f t="shared" si="247"/>
        <v>18.329999999999998</v>
      </c>
      <c r="S3929" s="15">
        <f t="shared" si="248"/>
        <v>41784.789687500001</v>
      </c>
      <c r="T3929" s="15">
        <f t="shared" si="249"/>
        <v>41814.789687500001</v>
      </c>
    </row>
    <row r="3930" spans="1:20" ht="60" hidden="1" x14ac:dyDescent="0.2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11" t="s">
        <v>8314</v>
      </c>
      <c r="P3930" t="s">
        <v>8315</v>
      </c>
      <c r="Q3930">
        <f t="shared" si="246"/>
        <v>0</v>
      </c>
      <c r="R3930">
        <f t="shared" si="247"/>
        <v>20</v>
      </c>
      <c r="S3930" s="15">
        <f t="shared" si="248"/>
        <v>41831.675034722226</v>
      </c>
      <c r="T3930" s="15">
        <f t="shared" si="249"/>
        <v>41891.675034722226</v>
      </c>
    </row>
    <row r="3931" spans="1:20" ht="60" hidden="1" x14ac:dyDescent="0.2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11" t="s">
        <v>8314</v>
      </c>
      <c r="P3931" t="s">
        <v>8315</v>
      </c>
      <c r="Q3931">
        <f t="shared" si="246"/>
        <v>0</v>
      </c>
      <c r="R3931">
        <f t="shared" si="247"/>
        <v>0</v>
      </c>
      <c r="S3931" s="15">
        <f t="shared" si="248"/>
        <v>41950.114108796297</v>
      </c>
      <c r="T3931" s="15">
        <f t="shared" si="249"/>
        <v>42010.114108796297</v>
      </c>
    </row>
    <row r="3932" spans="1:20" ht="45" hidden="1" x14ac:dyDescent="0.2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11" t="s">
        <v>8314</v>
      </c>
      <c r="P3932" t="s">
        <v>8315</v>
      </c>
      <c r="Q3932">
        <f t="shared" si="246"/>
        <v>0</v>
      </c>
      <c r="R3932">
        <f t="shared" si="247"/>
        <v>0</v>
      </c>
      <c r="S3932" s="15">
        <f t="shared" si="248"/>
        <v>42115.11618055556</v>
      </c>
      <c r="T3932" s="15">
        <f t="shared" si="249"/>
        <v>42175.11618055556</v>
      </c>
    </row>
    <row r="3933" spans="1:20" ht="60" hidden="1" x14ac:dyDescent="0.2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11" t="s">
        <v>8314</v>
      </c>
      <c r="P3933" t="s">
        <v>8315</v>
      </c>
      <c r="Q3933">
        <f t="shared" si="246"/>
        <v>0</v>
      </c>
      <c r="R3933">
        <f t="shared" si="247"/>
        <v>2.33</v>
      </c>
      <c r="S3933" s="15">
        <f t="shared" si="248"/>
        <v>42465.128391203703</v>
      </c>
      <c r="T3933" s="15">
        <f t="shared" si="249"/>
        <v>42495.128391203703</v>
      </c>
    </row>
    <row r="3934" spans="1:20" ht="60" hidden="1" x14ac:dyDescent="0.2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11" t="s">
        <v>8314</v>
      </c>
      <c r="P3934" t="s">
        <v>8315</v>
      </c>
      <c r="Q3934">
        <f t="shared" si="246"/>
        <v>0</v>
      </c>
      <c r="R3934">
        <f t="shared" si="247"/>
        <v>0</v>
      </c>
      <c r="S3934" s="15">
        <f t="shared" si="248"/>
        <v>42171.743969907402</v>
      </c>
      <c r="T3934" s="15">
        <f t="shared" si="249"/>
        <v>42201.743969907402</v>
      </c>
    </row>
    <row r="3935" spans="1:20" ht="45" hidden="1" x14ac:dyDescent="0.2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11" t="s">
        <v>8314</v>
      </c>
      <c r="P3935" t="s">
        <v>8315</v>
      </c>
      <c r="Q3935">
        <f t="shared" si="246"/>
        <v>0</v>
      </c>
      <c r="R3935">
        <f t="shared" si="247"/>
        <v>29</v>
      </c>
      <c r="S3935" s="15">
        <f t="shared" si="248"/>
        <v>42359.725243055553</v>
      </c>
      <c r="T3935" s="15">
        <f t="shared" si="249"/>
        <v>42389.725243055553</v>
      </c>
    </row>
    <row r="3936" spans="1:20" ht="60" hidden="1" x14ac:dyDescent="0.2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11" t="s">
        <v>8314</v>
      </c>
      <c r="P3936" t="s">
        <v>8315</v>
      </c>
      <c r="Q3936">
        <f t="shared" si="246"/>
        <v>0</v>
      </c>
      <c r="R3936">
        <f t="shared" si="247"/>
        <v>0</v>
      </c>
      <c r="S3936" s="15">
        <f t="shared" si="248"/>
        <v>41916.597638888888</v>
      </c>
      <c r="T3936" s="15">
        <f t="shared" si="249"/>
        <v>41976.639305555553</v>
      </c>
    </row>
    <row r="3937" spans="1:20" ht="45" hidden="1" x14ac:dyDescent="0.2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11" t="s">
        <v>8314</v>
      </c>
      <c r="P3937" t="s">
        <v>8315</v>
      </c>
      <c r="Q3937">
        <f t="shared" si="246"/>
        <v>0</v>
      </c>
      <c r="R3937">
        <f t="shared" si="247"/>
        <v>46.25</v>
      </c>
      <c r="S3937" s="15">
        <f t="shared" si="248"/>
        <v>41948.727256944447</v>
      </c>
      <c r="T3937" s="15">
        <f t="shared" si="249"/>
        <v>41978.727256944447</v>
      </c>
    </row>
    <row r="3938" spans="1:20" ht="60" hidden="1" x14ac:dyDescent="0.2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11" t="s">
        <v>8314</v>
      </c>
      <c r="P3938" t="s">
        <v>8315</v>
      </c>
      <c r="Q3938">
        <f t="shared" si="246"/>
        <v>0</v>
      </c>
      <c r="R3938">
        <f t="shared" si="247"/>
        <v>5</v>
      </c>
      <c r="S3938" s="15">
        <f t="shared" si="248"/>
        <v>41985.427361111113</v>
      </c>
      <c r="T3938" s="15">
        <f t="shared" si="249"/>
        <v>42015.427361111113</v>
      </c>
    </row>
    <row r="3939" spans="1:20" ht="60" hidden="1" x14ac:dyDescent="0.2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11" t="s">
        <v>8314</v>
      </c>
      <c r="P3939" t="s">
        <v>8315</v>
      </c>
      <c r="Q3939">
        <f t="shared" si="246"/>
        <v>0</v>
      </c>
      <c r="R3939">
        <f t="shared" si="247"/>
        <v>0</v>
      </c>
      <c r="S3939" s="15">
        <f t="shared" si="248"/>
        <v>41922.535185185188</v>
      </c>
      <c r="T3939" s="15">
        <f t="shared" si="249"/>
        <v>41930.207638888889</v>
      </c>
    </row>
    <row r="3940" spans="1:20" ht="30" hidden="1" x14ac:dyDescent="0.2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11" t="s">
        <v>8314</v>
      </c>
      <c r="P3940" t="s">
        <v>8315</v>
      </c>
      <c r="Q3940">
        <f t="shared" si="246"/>
        <v>0</v>
      </c>
      <c r="R3940">
        <f t="shared" si="247"/>
        <v>0</v>
      </c>
      <c r="S3940" s="15">
        <f t="shared" si="248"/>
        <v>42037.986284722225</v>
      </c>
      <c r="T3940" s="15">
        <f t="shared" si="249"/>
        <v>42097.944618055553</v>
      </c>
    </row>
    <row r="3941" spans="1:20" ht="60" hidden="1" x14ac:dyDescent="0.2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11" t="s">
        <v>8314</v>
      </c>
      <c r="P3941" t="s">
        <v>8315</v>
      </c>
      <c r="Q3941">
        <f t="shared" si="246"/>
        <v>0</v>
      </c>
      <c r="R3941">
        <f t="shared" si="247"/>
        <v>0</v>
      </c>
      <c r="S3941" s="15">
        <f t="shared" si="248"/>
        <v>42515.078217592592</v>
      </c>
      <c r="T3941" s="15">
        <f t="shared" si="249"/>
        <v>42575.078217592592</v>
      </c>
    </row>
    <row r="3942" spans="1:20" ht="45" hidden="1" x14ac:dyDescent="0.2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11" t="s">
        <v>8314</v>
      </c>
      <c r="P3942" t="s">
        <v>8315</v>
      </c>
      <c r="Q3942">
        <f t="shared" si="246"/>
        <v>0</v>
      </c>
      <c r="R3942">
        <f t="shared" si="247"/>
        <v>25</v>
      </c>
      <c r="S3942" s="15">
        <f t="shared" si="248"/>
        <v>42210.439768518518</v>
      </c>
      <c r="T3942" s="15">
        <f t="shared" si="249"/>
        <v>42240.439768518518</v>
      </c>
    </row>
    <row r="3943" spans="1:20" ht="60" hidden="1" x14ac:dyDescent="0.2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11" t="s">
        <v>8314</v>
      </c>
      <c r="P3943" t="s">
        <v>8315</v>
      </c>
      <c r="Q3943">
        <f t="shared" si="246"/>
        <v>0</v>
      </c>
      <c r="R3943">
        <f t="shared" si="247"/>
        <v>1</v>
      </c>
      <c r="S3943" s="15">
        <f t="shared" si="248"/>
        <v>42444.877743055549</v>
      </c>
      <c r="T3943" s="15">
        <f t="shared" si="249"/>
        <v>42504.877743055549</v>
      </c>
    </row>
    <row r="3944" spans="1:20" ht="60" hidden="1" x14ac:dyDescent="0.2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11" t="s">
        <v>8314</v>
      </c>
      <c r="P3944" t="s">
        <v>8315</v>
      </c>
      <c r="Q3944">
        <f t="shared" si="246"/>
        <v>0</v>
      </c>
      <c r="R3944">
        <f t="shared" si="247"/>
        <v>20</v>
      </c>
      <c r="S3944" s="15">
        <f t="shared" si="248"/>
        <v>41929.266215277778</v>
      </c>
      <c r="T3944" s="15">
        <f t="shared" si="249"/>
        <v>41968.823611111111</v>
      </c>
    </row>
    <row r="3945" spans="1:20" ht="45" hidden="1" x14ac:dyDescent="0.2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11" t="s">
        <v>8314</v>
      </c>
      <c r="P3945" t="s">
        <v>8315</v>
      </c>
      <c r="Q3945">
        <f t="shared" si="246"/>
        <v>0</v>
      </c>
      <c r="R3945">
        <f t="shared" si="247"/>
        <v>1</v>
      </c>
      <c r="S3945" s="15">
        <f t="shared" si="248"/>
        <v>42107.841284722221</v>
      </c>
      <c r="T3945" s="15">
        <f t="shared" si="249"/>
        <v>42167.841284722221</v>
      </c>
    </row>
    <row r="3946" spans="1:20" ht="60" hidden="1" x14ac:dyDescent="0.2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11" t="s">
        <v>8314</v>
      </c>
      <c r="P3946" t="s">
        <v>8315</v>
      </c>
      <c r="Q3946">
        <f t="shared" si="246"/>
        <v>0</v>
      </c>
      <c r="R3946">
        <f t="shared" si="247"/>
        <v>1</v>
      </c>
      <c r="S3946" s="15">
        <f t="shared" si="248"/>
        <v>41828.922905092593</v>
      </c>
      <c r="T3946" s="15">
        <f t="shared" si="249"/>
        <v>41888.922905092593</v>
      </c>
    </row>
    <row r="3947" spans="1:20" ht="30" hidden="1" x14ac:dyDescent="0.2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11" t="s">
        <v>8314</v>
      </c>
      <c r="P3947" t="s">
        <v>8315</v>
      </c>
      <c r="Q3947">
        <f t="shared" si="246"/>
        <v>0</v>
      </c>
      <c r="R3947">
        <f t="shared" si="247"/>
        <v>1</v>
      </c>
      <c r="S3947" s="15">
        <f t="shared" si="248"/>
        <v>42017.907337962963</v>
      </c>
      <c r="T3947" s="15">
        <f t="shared" si="249"/>
        <v>42077.865671296298</v>
      </c>
    </row>
    <row r="3948" spans="1:20" ht="60" hidden="1" x14ac:dyDescent="0.2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11" t="s">
        <v>8314</v>
      </c>
      <c r="P3948" t="s">
        <v>8327</v>
      </c>
      <c r="Q3948">
        <f t="shared" si="246"/>
        <v>0</v>
      </c>
      <c r="R3948">
        <f t="shared" si="247"/>
        <v>1</v>
      </c>
      <c r="S3948" s="15">
        <f t="shared" si="248"/>
        <v>42034.960127314815</v>
      </c>
      <c r="T3948" s="15">
        <f t="shared" si="249"/>
        <v>42064.960127314815</v>
      </c>
    </row>
    <row r="3949" spans="1:20" ht="60" hidden="1" x14ac:dyDescent="0.2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11" t="s">
        <v>8314</v>
      </c>
      <c r="P3949" t="s">
        <v>8327</v>
      </c>
      <c r="Q3949">
        <f t="shared" si="246"/>
        <v>0</v>
      </c>
      <c r="R3949">
        <f t="shared" si="247"/>
        <v>0</v>
      </c>
      <c r="S3949" s="15">
        <f t="shared" si="248"/>
        <v>42077.129398148143</v>
      </c>
      <c r="T3949" s="15">
        <f t="shared" si="249"/>
        <v>42107.129398148143</v>
      </c>
    </row>
    <row r="3950" spans="1:20" ht="60" hidden="1" x14ac:dyDescent="0.2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11" t="s">
        <v>8314</v>
      </c>
      <c r="P3950" t="s">
        <v>8327</v>
      </c>
      <c r="Q3950">
        <f t="shared" si="246"/>
        <v>0</v>
      </c>
      <c r="R3950">
        <f t="shared" si="247"/>
        <v>0</v>
      </c>
      <c r="S3950" s="15">
        <f t="shared" si="248"/>
        <v>42118.139583333337</v>
      </c>
      <c r="T3950" s="15">
        <f t="shared" si="249"/>
        <v>42148.139583333337</v>
      </c>
    </row>
    <row r="3951" spans="1:20" ht="60" hidden="1" x14ac:dyDescent="0.2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11" t="s">
        <v>8314</v>
      </c>
      <c r="P3951" t="s">
        <v>8327</v>
      </c>
      <c r="Q3951">
        <f t="shared" si="246"/>
        <v>0</v>
      </c>
      <c r="R3951">
        <f t="shared" si="247"/>
        <v>1</v>
      </c>
      <c r="S3951" s="15">
        <f t="shared" si="248"/>
        <v>42567.531157407408</v>
      </c>
      <c r="T3951" s="15">
        <f t="shared" si="249"/>
        <v>42597.531157407408</v>
      </c>
    </row>
    <row r="3952" spans="1:20" ht="60" hidden="1" x14ac:dyDescent="0.2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11" t="s">
        <v>8314</v>
      </c>
      <c r="P3952" t="s">
        <v>8327</v>
      </c>
      <c r="Q3952">
        <f t="shared" si="246"/>
        <v>0</v>
      </c>
      <c r="R3952">
        <f t="shared" si="247"/>
        <v>2.67</v>
      </c>
      <c r="S3952" s="15">
        <f t="shared" si="248"/>
        <v>42097.649224537032</v>
      </c>
      <c r="T3952" s="15">
        <f t="shared" si="249"/>
        <v>42157.649224537032</v>
      </c>
    </row>
    <row r="3953" spans="1:20" ht="60" hidden="1" x14ac:dyDescent="0.2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11" t="s">
        <v>8314</v>
      </c>
      <c r="P3953" t="s">
        <v>8327</v>
      </c>
      <c r="Q3953">
        <f t="shared" si="246"/>
        <v>0</v>
      </c>
      <c r="R3953">
        <f t="shared" si="247"/>
        <v>0</v>
      </c>
      <c r="S3953" s="15">
        <f t="shared" si="248"/>
        <v>42362.36518518519</v>
      </c>
      <c r="T3953" s="15">
        <f t="shared" si="249"/>
        <v>42392.36518518519</v>
      </c>
    </row>
    <row r="3954" spans="1:20" ht="45" x14ac:dyDescent="0.2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11" t="s">
        <v>8314</v>
      </c>
      <c r="P3954" t="s">
        <v>8327</v>
      </c>
      <c r="Q3954">
        <f t="shared" si="246"/>
        <v>0</v>
      </c>
      <c r="R3954">
        <f t="shared" si="247"/>
        <v>201.67</v>
      </c>
      <c r="S3954" s="15">
        <f t="shared" si="248"/>
        <v>42255.791909722218</v>
      </c>
      <c r="T3954" s="15">
        <f t="shared" si="249"/>
        <v>42285.791909722218</v>
      </c>
    </row>
    <row r="3955" spans="1:20" ht="45" x14ac:dyDescent="0.2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11" t="s">
        <v>8314</v>
      </c>
      <c r="P3955" t="s">
        <v>8327</v>
      </c>
      <c r="Q3955">
        <f t="shared" si="246"/>
        <v>0</v>
      </c>
      <c r="R3955">
        <f t="shared" si="247"/>
        <v>0</v>
      </c>
      <c r="S3955" s="15">
        <f t="shared" si="248"/>
        <v>42790.583368055552</v>
      </c>
      <c r="T3955" s="15">
        <f t="shared" si="249"/>
        <v>42810.541701388895</v>
      </c>
    </row>
    <row r="3956" spans="1:20" ht="45" x14ac:dyDescent="0.2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11" t="s">
        <v>8314</v>
      </c>
      <c r="P3956" t="s">
        <v>8327</v>
      </c>
      <c r="Q3956">
        <f t="shared" si="246"/>
        <v>0</v>
      </c>
      <c r="R3956">
        <f t="shared" si="247"/>
        <v>0</v>
      </c>
      <c r="S3956" s="15">
        <f t="shared" si="248"/>
        <v>42438.779131944444</v>
      </c>
      <c r="T3956" s="15">
        <f t="shared" si="249"/>
        <v>42498.73746527778</v>
      </c>
    </row>
    <row r="3957" spans="1:20" ht="60" x14ac:dyDescent="0.2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11" t="s">
        <v>8314</v>
      </c>
      <c r="P3957" t="s">
        <v>8327</v>
      </c>
      <c r="Q3957">
        <f t="shared" si="246"/>
        <v>0</v>
      </c>
      <c r="R3957">
        <f t="shared" si="247"/>
        <v>0</v>
      </c>
      <c r="S3957" s="15">
        <f t="shared" si="248"/>
        <v>42498.008391203708</v>
      </c>
      <c r="T3957" s="15">
        <f t="shared" si="249"/>
        <v>42528.008391203708</v>
      </c>
    </row>
    <row r="3958" spans="1:20" ht="45" x14ac:dyDescent="0.2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11" t="s">
        <v>8314</v>
      </c>
      <c r="P3958" t="s">
        <v>8327</v>
      </c>
      <c r="Q3958">
        <f t="shared" si="246"/>
        <v>0</v>
      </c>
      <c r="R3958">
        <f t="shared" si="247"/>
        <v>0</v>
      </c>
      <c r="S3958" s="15">
        <f t="shared" si="248"/>
        <v>41863.757210648146</v>
      </c>
      <c r="T3958" s="15">
        <f t="shared" si="249"/>
        <v>41893.757210648146</v>
      </c>
    </row>
    <row r="3959" spans="1:20" ht="45" hidden="1" x14ac:dyDescent="0.2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11" t="s">
        <v>8314</v>
      </c>
      <c r="P3959" t="s">
        <v>8327</v>
      </c>
      <c r="Q3959">
        <f t="shared" si="246"/>
        <v>0</v>
      </c>
      <c r="R3959">
        <f t="shared" si="247"/>
        <v>37.5</v>
      </c>
      <c r="S3959" s="15">
        <f t="shared" si="248"/>
        <v>42122.670069444444</v>
      </c>
      <c r="T3959" s="15">
        <f t="shared" si="249"/>
        <v>42152.665972222225</v>
      </c>
    </row>
    <row r="3960" spans="1:20" ht="60" hidden="1" x14ac:dyDescent="0.2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11" t="s">
        <v>8314</v>
      </c>
      <c r="P3960" t="s">
        <v>8327</v>
      </c>
      <c r="Q3960">
        <f t="shared" si="246"/>
        <v>0</v>
      </c>
      <c r="R3960">
        <f t="shared" si="247"/>
        <v>13.33</v>
      </c>
      <c r="S3960" s="15">
        <f t="shared" si="248"/>
        <v>41862.761724537035</v>
      </c>
      <c r="T3960" s="15">
        <f t="shared" si="249"/>
        <v>41914.165972222225</v>
      </c>
    </row>
    <row r="3961" spans="1:20" ht="60" hidden="1" x14ac:dyDescent="0.2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11" t="s">
        <v>8314</v>
      </c>
      <c r="P3961" t="s">
        <v>8327</v>
      </c>
      <c r="Q3961">
        <f t="shared" si="246"/>
        <v>0</v>
      </c>
      <c r="R3961">
        <f t="shared" si="247"/>
        <v>0</v>
      </c>
      <c r="S3961" s="15">
        <f t="shared" si="248"/>
        <v>42027.832800925928</v>
      </c>
      <c r="T3961" s="15">
        <f t="shared" si="249"/>
        <v>42065.044444444444</v>
      </c>
    </row>
    <row r="3962" spans="1:20" ht="60" hidden="1" x14ac:dyDescent="0.2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11" t="s">
        <v>8314</v>
      </c>
      <c r="P3962" t="s">
        <v>8327</v>
      </c>
      <c r="Q3962">
        <f t="shared" si="246"/>
        <v>0</v>
      </c>
      <c r="R3962">
        <f t="shared" si="247"/>
        <v>1</v>
      </c>
      <c r="S3962" s="15">
        <f t="shared" si="248"/>
        <v>41953.95821759259</v>
      </c>
      <c r="T3962" s="15">
        <f t="shared" si="249"/>
        <v>42013.95821759259</v>
      </c>
    </row>
    <row r="3963" spans="1:20" ht="60" hidden="1" x14ac:dyDescent="0.2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11" t="s">
        <v>8314</v>
      </c>
      <c r="P3963" t="s">
        <v>8327</v>
      </c>
      <c r="Q3963">
        <f t="shared" si="246"/>
        <v>0</v>
      </c>
      <c r="R3963">
        <f t="shared" si="247"/>
        <v>0</v>
      </c>
      <c r="S3963" s="15">
        <f t="shared" si="248"/>
        <v>41851.636388888888</v>
      </c>
      <c r="T3963" s="15">
        <f t="shared" si="249"/>
        <v>41911.636388888888</v>
      </c>
    </row>
    <row r="3964" spans="1:20" ht="45" hidden="1" x14ac:dyDescent="0.2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11" t="s">
        <v>8314</v>
      </c>
      <c r="P3964" t="s">
        <v>8327</v>
      </c>
      <c r="Q3964">
        <f t="shared" si="246"/>
        <v>0</v>
      </c>
      <c r="R3964">
        <f t="shared" si="247"/>
        <v>0</v>
      </c>
      <c r="S3964" s="15">
        <f t="shared" si="248"/>
        <v>42433.650590277779</v>
      </c>
      <c r="T3964" s="15">
        <f t="shared" si="249"/>
        <v>42463.608923611115</v>
      </c>
    </row>
    <row r="3965" spans="1:20" ht="60" hidden="1" x14ac:dyDescent="0.2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11" t="s">
        <v>8314</v>
      </c>
      <c r="P3965" t="s">
        <v>8327</v>
      </c>
      <c r="Q3965">
        <f t="shared" si="246"/>
        <v>0</v>
      </c>
      <c r="R3965">
        <f t="shared" si="247"/>
        <v>1</v>
      </c>
      <c r="S3965" s="15">
        <f t="shared" si="248"/>
        <v>42460.374305555553</v>
      </c>
      <c r="T3965" s="15">
        <f t="shared" si="249"/>
        <v>42510.374305555553</v>
      </c>
    </row>
    <row r="3966" spans="1:20" ht="45" hidden="1" x14ac:dyDescent="0.2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11" t="s">
        <v>8314</v>
      </c>
      <c r="P3966" t="s">
        <v>8327</v>
      </c>
      <c r="Q3966">
        <f t="shared" si="246"/>
        <v>0</v>
      </c>
      <c r="R3966">
        <f t="shared" si="247"/>
        <v>55.83</v>
      </c>
      <c r="S3966" s="15">
        <f t="shared" si="248"/>
        <v>42245.274699074071</v>
      </c>
      <c r="T3966" s="15">
        <f t="shared" si="249"/>
        <v>42275.274699074071</v>
      </c>
    </row>
    <row r="3967" spans="1:20" hidden="1" x14ac:dyDescent="0.2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11" t="s">
        <v>8314</v>
      </c>
      <c r="P3967" t="s">
        <v>8327</v>
      </c>
      <c r="Q3967">
        <f t="shared" si="246"/>
        <v>0</v>
      </c>
      <c r="R3967">
        <f t="shared" si="247"/>
        <v>0</v>
      </c>
      <c r="S3967" s="15">
        <f t="shared" si="248"/>
        <v>41834.784120370372</v>
      </c>
      <c r="T3967" s="15">
        <f t="shared" si="249"/>
        <v>41864.784120370372</v>
      </c>
    </row>
    <row r="3968" spans="1:20" ht="60" hidden="1" x14ac:dyDescent="0.2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11" t="s">
        <v>8314</v>
      </c>
      <c r="P3968" t="s">
        <v>8327</v>
      </c>
      <c r="Q3968">
        <f t="shared" si="246"/>
        <v>0</v>
      </c>
      <c r="R3968">
        <f t="shared" si="247"/>
        <v>5</v>
      </c>
      <c r="S3968" s="15">
        <f t="shared" si="248"/>
        <v>41825.055231481485</v>
      </c>
      <c r="T3968" s="15">
        <f t="shared" si="249"/>
        <v>41850.055231481485</v>
      </c>
    </row>
    <row r="3969" spans="1:20" ht="60" hidden="1" x14ac:dyDescent="0.2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11" t="s">
        <v>8314</v>
      </c>
      <c r="P3969" t="s">
        <v>8327</v>
      </c>
      <c r="Q3969">
        <f t="shared" si="246"/>
        <v>0</v>
      </c>
      <c r="R3969">
        <f t="shared" si="247"/>
        <v>87.5</v>
      </c>
      <c r="S3969" s="15">
        <f t="shared" si="248"/>
        <v>42263.691574074073</v>
      </c>
      <c r="T3969" s="15">
        <f t="shared" si="249"/>
        <v>42293.691574074073</v>
      </c>
    </row>
    <row r="3970" spans="1:20" ht="60" hidden="1" x14ac:dyDescent="0.2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11" t="s">
        <v>8314</v>
      </c>
      <c r="P3970" t="s">
        <v>8327</v>
      </c>
      <c r="Q3970">
        <f t="shared" ref="Q3970:Q4033" si="250">ROUND(E3970/D3970*100,0)</f>
        <v>0</v>
      </c>
      <c r="R3970">
        <f t="shared" ref="R3970:R4033" si="251">IFERROR(ROUND(E3970/L3970,2),0)</f>
        <v>1</v>
      </c>
      <c r="S3970" s="15">
        <f t="shared" si="248"/>
        <v>42658.690532407403</v>
      </c>
      <c r="T3970" s="15">
        <f t="shared" si="249"/>
        <v>42673.073611111111</v>
      </c>
    </row>
    <row r="3971" spans="1:20" ht="45" hidden="1" x14ac:dyDescent="0.2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11" t="s">
        <v>8314</v>
      </c>
      <c r="P3971" t="s">
        <v>8327</v>
      </c>
      <c r="Q3971">
        <f t="shared" si="250"/>
        <v>0</v>
      </c>
      <c r="R3971">
        <f t="shared" si="251"/>
        <v>92.14</v>
      </c>
      <c r="S3971" s="15">
        <f t="shared" ref="S3971:S4034" si="252">(((J3971/60)/60)/24)+DATE(1970,1,1)</f>
        <v>42111.684027777781</v>
      </c>
      <c r="T3971" s="15">
        <f t="shared" ref="T3971:T4034" si="253">(((I3971/60)/60)/24)+DATE(1970,1,1)</f>
        <v>42169.804861111115</v>
      </c>
    </row>
    <row r="3972" spans="1:20" ht="75" hidden="1" x14ac:dyDescent="0.2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11" t="s">
        <v>8314</v>
      </c>
      <c r="P3972" t="s">
        <v>8327</v>
      </c>
      <c r="Q3972">
        <f t="shared" si="250"/>
        <v>0</v>
      </c>
      <c r="R3972">
        <f t="shared" si="251"/>
        <v>7.33</v>
      </c>
      <c r="S3972" s="15">
        <f t="shared" si="252"/>
        <v>42409.571284722217</v>
      </c>
      <c r="T3972" s="15">
        <f t="shared" si="253"/>
        <v>42439.571284722217</v>
      </c>
    </row>
    <row r="3973" spans="1:20" ht="60" hidden="1" x14ac:dyDescent="0.2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11" t="s">
        <v>8314</v>
      </c>
      <c r="P3973" t="s">
        <v>8327</v>
      </c>
      <c r="Q3973">
        <f t="shared" si="250"/>
        <v>0</v>
      </c>
      <c r="R3973">
        <f t="shared" si="251"/>
        <v>52.5</v>
      </c>
      <c r="S3973" s="15">
        <f t="shared" si="252"/>
        <v>42766.956921296296</v>
      </c>
      <c r="T3973" s="15">
        <f t="shared" si="253"/>
        <v>42796.956921296296</v>
      </c>
    </row>
    <row r="3974" spans="1:20" ht="60" hidden="1" x14ac:dyDescent="0.2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11" t="s">
        <v>8314</v>
      </c>
      <c r="P3974" t="s">
        <v>8327</v>
      </c>
      <c r="Q3974">
        <f t="shared" si="250"/>
        <v>0</v>
      </c>
      <c r="R3974">
        <f t="shared" si="251"/>
        <v>23.67</v>
      </c>
      <c r="S3974" s="15">
        <f t="shared" si="252"/>
        <v>42031.138831018514</v>
      </c>
      <c r="T3974" s="15">
        <f t="shared" si="253"/>
        <v>42061.138831018514</v>
      </c>
    </row>
    <row r="3975" spans="1:20" ht="60" hidden="1" x14ac:dyDescent="0.2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11" t="s">
        <v>8314</v>
      </c>
      <c r="P3975" t="s">
        <v>8327</v>
      </c>
      <c r="Q3975">
        <f t="shared" si="250"/>
        <v>0</v>
      </c>
      <c r="R3975">
        <f t="shared" si="251"/>
        <v>53.71</v>
      </c>
      <c r="S3975" s="15">
        <f t="shared" si="252"/>
        <v>41940.028287037036</v>
      </c>
      <c r="T3975" s="15">
        <f t="shared" si="253"/>
        <v>42000.0699537037</v>
      </c>
    </row>
    <row r="3976" spans="1:20" ht="60" hidden="1" x14ac:dyDescent="0.2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11" t="s">
        <v>8314</v>
      </c>
      <c r="P3976" t="s">
        <v>8327</v>
      </c>
      <c r="Q3976">
        <f t="shared" si="250"/>
        <v>0</v>
      </c>
      <c r="R3976">
        <f t="shared" si="251"/>
        <v>420.6</v>
      </c>
      <c r="S3976" s="15">
        <f t="shared" si="252"/>
        <v>42237.181608796294</v>
      </c>
      <c r="T3976" s="15">
        <f t="shared" si="253"/>
        <v>42267.181608796294</v>
      </c>
    </row>
    <row r="3977" spans="1:20" ht="60" hidden="1" x14ac:dyDescent="0.2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11" t="s">
        <v>8314</v>
      </c>
      <c r="P3977" t="s">
        <v>8327</v>
      </c>
      <c r="Q3977">
        <f t="shared" si="250"/>
        <v>0</v>
      </c>
      <c r="R3977">
        <f t="shared" si="251"/>
        <v>0</v>
      </c>
      <c r="S3977" s="15">
        <f t="shared" si="252"/>
        <v>42293.922986111109</v>
      </c>
      <c r="T3977" s="15">
        <f t="shared" si="253"/>
        <v>42323.96465277778</v>
      </c>
    </row>
    <row r="3978" spans="1:20" ht="75" hidden="1" x14ac:dyDescent="0.2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11" t="s">
        <v>8314</v>
      </c>
      <c r="P3978" t="s">
        <v>8327</v>
      </c>
      <c r="Q3978">
        <f t="shared" si="250"/>
        <v>0</v>
      </c>
      <c r="R3978">
        <f t="shared" si="251"/>
        <v>18.670000000000002</v>
      </c>
      <c r="S3978" s="15">
        <f t="shared" si="252"/>
        <v>41853.563402777778</v>
      </c>
      <c r="T3978" s="15">
        <f t="shared" si="253"/>
        <v>41883.208333333336</v>
      </c>
    </row>
    <row r="3979" spans="1:20" ht="60" hidden="1" x14ac:dyDescent="0.2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11" t="s">
        <v>8314</v>
      </c>
      <c r="P3979" t="s">
        <v>8327</v>
      </c>
      <c r="Q3979">
        <f t="shared" si="250"/>
        <v>0</v>
      </c>
      <c r="R3979">
        <f t="shared" si="251"/>
        <v>16.670000000000002</v>
      </c>
      <c r="S3979" s="15">
        <f t="shared" si="252"/>
        <v>42173.67082175926</v>
      </c>
      <c r="T3979" s="15">
        <f t="shared" si="253"/>
        <v>42233.67082175926</v>
      </c>
    </row>
    <row r="3980" spans="1:20" ht="45" hidden="1" x14ac:dyDescent="0.2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11" t="s">
        <v>8314</v>
      </c>
      <c r="P3980" t="s">
        <v>8327</v>
      </c>
      <c r="Q3980">
        <f t="shared" si="250"/>
        <v>0</v>
      </c>
      <c r="R3980">
        <f t="shared" si="251"/>
        <v>42</v>
      </c>
      <c r="S3980" s="15">
        <f t="shared" si="252"/>
        <v>41981.57230324074</v>
      </c>
      <c r="T3980" s="15">
        <f t="shared" si="253"/>
        <v>42012.570138888885</v>
      </c>
    </row>
    <row r="3981" spans="1:20" ht="45" hidden="1" x14ac:dyDescent="0.2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11" t="s">
        <v>8314</v>
      </c>
      <c r="P3981" t="s">
        <v>8327</v>
      </c>
      <c r="Q3981">
        <f t="shared" si="250"/>
        <v>0</v>
      </c>
      <c r="R3981">
        <f t="shared" si="251"/>
        <v>25</v>
      </c>
      <c r="S3981" s="15">
        <f t="shared" si="252"/>
        <v>42207.795787037037</v>
      </c>
      <c r="T3981" s="15">
        <f t="shared" si="253"/>
        <v>42267.795787037037</v>
      </c>
    </row>
    <row r="3982" spans="1:20" ht="45" hidden="1" x14ac:dyDescent="0.2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11" t="s">
        <v>8314</v>
      </c>
      <c r="P3982" t="s">
        <v>8327</v>
      </c>
      <c r="Q3982">
        <f t="shared" si="250"/>
        <v>0</v>
      </c>
      <c r="R3982">
        <f t="shared" si="251"/>
        <v>50</v>
      </c>
      <c r="S3982" s="15">
        <f t="shared" si="252"/>
        <v>42523.025231481486</v>
      </c>
      <c r="T3982" s="15">
        <f t="shared" si="253"/>
        <v>42583.025231481486</v>
      </c>
    </row>
    <row r="3983" spans="1:20" ht="30" hidden="1" x14ac:dyDescent="0.2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11" t="s">
        <v>8314</v>
      </c>
      <c r="P3983" t="s">
        <v>8327</v>
      </c>
      <c r="Q3983">
        <f t="shared" si="250"/>
        <v>0</v>
      </c>
      <c r="R3983">
        <f t="shared" si="251"/>
        <v>5.5</v>
      </c>
      <c r="S3983" s="15">
        <f t="shared" si="252"/>
        <v>42107.156319444446</v>
      </c>
      <c r="T3983" s="15">
        <f t="shared" si="253"/>
        <v>42167.156319444446</v>
      </c>
    </row>
    <row r="3984" spans="1:20" ht="30" hidden="1" x14ac:dyDescent="0.2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11" t="s">
        <v>8314</v>
      </c>
      <c r="P3984" t="s">
        <v>8327</v>
      </c>
      <c r="Q3984">
        <f t="shared" si="250"/>
        <v>0</v>
      </c>
      <c r="R3984">
        <f t="shared" si="251"/>
        <v>13</v>
      </c>
      <c r="S3984" s="15">
        <f t="shared" si="252"/>
        <v>42062.680486111116</v>
      </c>
      <c r="T3984" s="15">
        <f t="shared" si="253"/>
        <v>42122.638819444444</v>
      </c>
    </row>
    <row r="3985" spans="1:20" ht="45" hidden="1" x14ac:dyDescent="0.2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11" t="s">
        <v>8314</v>
      </c>
      <c r="P3985" t="s">
        <v>8327</v>
      </c>
      <c r="Q3985">
        <f t="shared" si="250"/>
        <v>0</v>
      </c>
      <c r="R3985">
        <f t="shared" si="251"/>
        <v>10</v>
      </c>
      <c r="S3985" s="15">
        <f t="shared" si="252"/>
        <v>42745.031469907408</v>
      </c>
      <c r="T3985" s="15">
        <f t="shared" si="253"/>
        <v>42785.031469907408</v>
      </c>
    </row>
    <row r="3986" spans="1:20" ht="60" hidden="1" x14ac:dyDescent="0.2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11" t="s">
        <v>8314</v>
      </c>
      <c r="P3986" t="s">
        <v>8327</v>
      </c>
      <c r="Q3986">
        <f t="shared" si="250"/>
        <v>0</v>
      </c>
      <c r="R3986">
        <f t="shared" si="251"/>
        <v>0</v>
      </c>
      <c r="S3986" s="15">
        <f t="shared" si="252"/>
        <v>41843.632523148146</v>
      </c>
      <c r="T3986" s="15">
        <f t="shared" si="253"/>
        <v>41903.632523148146</v>
      </c>
    </row>
    <row r="3987" spans="1:20" ht="45" hidden="1" x14ac:dyDescent="0.2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11" t="s">
        <v>8314</v>
      </c>
      <c r="P3987" t="s">
        <v>8327</v>
      </c>
      <c r="Q3987">
        <f t="shared" si="250"/>
        <v>0</v>
      </c>
      <c r="R3987">
        <f t="shared" si="251"/>
        <v>1</v>
      </c>
      <c r="S3987" s="15">
        <f t="shared" si="252"/>
        <v>42509.374537037031</v>
      </c>
      <c r="T3987" s="15">
        <f t="shared" si="253"/>
        <v>42517.55</v>
      </c>
    </row>
    <row r="3988" spans="1:20" ht="30" hidden="1" x14ac:dyDescent="0.2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11" t="s">
        <v>8314</v>
      </c>
      <c r="P3988" t="s">
        <v>8327</v>
      </c>
      <c r="Q3988">
        <f t="shared" si="250"/>
        <v>0</v>
      </c>
      <c r="R3988">
        <f t="shared" si="251"/>
        <v>775</v>
      </c>
      <c r="S3988" s="15">
        <f t="shared" si="252"/>
        <v>42534.649571759262</v>
      </c>
      <c r="T3988" s="15">
        <f t="shared" si="253"/>
        <v>42553.649571759262</v>
      </c>
    </row>
    <row r="3989" spans="1:20" ht="60" hidden="1" x14ac:dyDescent="0.2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11" t="s">
        <v>8314</v>
      </c>
      <c r="P3989" t="s">
        <v>8327</v>
      </c>
      <c r="Q3989">
        <f t="shared" si="250"/>
        <v>0</v>
      </c>
      <c r="R3989">
        <f t="shared" si="251"/>
        <v>5</v>
      </c>
      <c r="S3989" s="15">
        <f t="shared" si="252"/>
        <v>42060.04550925926</v>
      </c>
      <c r="T3989" s="15">
        <f t="shared" si="253"/>
        <v>42090.003842592589</v>
      </c>
    </row>
    <row r="3990" spans="1:20" ht="45" hidden="1" x14ac:dyDescent="0.2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11" t="s">
        <v>8314</v>
      </c>
      <c r="P3990" t="s">
        <v>8327</v>
      </c>
      <c r="Q3990">
        <f t="shared" si="250"/>
        <v>0</v>
      </c>
      <c r="R3990">
        <f t="shared" si="251"/>
        <v>12.8</v>
      </c>
      <c r="S3990" s="15">
        <f t="shared" si="252"/>
        <v>42435.942083333335</v>
      </c>
      <c r="T3990" s="15">
        <f t="shared" si="253"/>
        <v>42495.900416666671</v>
      </c>
    </row>
    <row r="3991" spans="1:20" ht="45" x14ac:dyDescent="0.2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11" t="s">
        <v>8314</v>
      </c>
      <c r="P3991" t="s">
        <v>8327</v>
      </c>
      <c r="Q3991">
        <f t="shared" si="250"/>
        <v>0</v>
      </c>
      <c r="R3991">
        <f t="shared" si="251"/>
        <v>6.5</v>
      </c>
      <c r="S3991" s="15">
        <f t="shared" si="252"/>
        <v>41977.780104166668</v>
      </c>
      <c r="T3991" s="15">
        <f t="shared" si="253"/>
        <v>42037.780104166668</v>
      </c>
    </row>
    <row r="3992" spans="1:20" x14ac:dyDescent="0.2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11" t="s">
        <v>8314</v>
      </c>
      <c r="P3992" t="s">
        <v>8327</v>
      </c>
      <c r="Q3992">
        <f t="shared" si="250"/>
        <v>0</v>
      </c>
      <c r="R3992">
        <f t="shared" si="251"/>
        <v>0</v>
      </c>
      <c r="S3992" s="15">
        <f t="shared" si="252"/>
        <v>42346.20685185185</v>
      </c>
      <c r="T3992" s="15">
        <f t="shared" si="253"/>
        <v>42376.20685185185</v>
      </c>
    </row>
    <row r="3993" spans="1:20" ht="60" x14ac:dyDescent="0.2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11" t="s">
        <v>8314</v>
      </c>
      <c r="P3993" t="s">
        <v>8327</v>
      </c>
      <c r="Q3993">
        <f t="shared" si="250"/>
        <v>0</v>
      </c>
      <c r="R3993">
        <f t="shared" si="251"/>
        <v>0</v>
      </c>
      <c r="S3993" s="15">
        <f t="shared" si="252"/>
        <v>42034.856817129628</v>
      </c>
      <c r="T3993" s="15">
        <f t="shared" si="253"/>
        <v>42064.856817129628</v>
      </c>
    </row>
    <row r="3994" spans="1:20" ht="30" hidden="1" x14ac:dyDescent="0.2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11" t="s">
        <v>8314</v>
      </c>
      <c r="P3994" t="s">
        <v>8315</v>
      </c>
      <c r="Q3994">
        <f t="shared" si="250"/>
        <v>0</v>
      </c>
      <c r="R3994">
        <f t="shared" si="251"/>
        <v>10</v>
      </c>
      <c r="S3994" s="15">
        <f t="shared" si="252"/>
        <v>42786.350231481483</v>
      </c>
      <c r="T3994" s="15">
        <f t="shared" si="253"/>
        <v>42846.308564814812</v>
      </c>
    </row>
    <row r="3995" spans="1:20" ht="60" hidden="1" x14ac:dyDescent="0.2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11" t="s">
        <v>8314</v>
      </c>
      <c r="P3995" t="s">
        <v>8315</v>
      </c>
      <c r="Q3995">
        <f t="shared" si="250"/>
        <v>0</v>
      </c>
      <c r="R3995">
        <f t="shared" si="251"/>
        <v>0</v>
      </c>
      <c r="S3995" s="15">
        <f t="shared" si="252"/>
        <v>42809.645914351851</v>
      </c>
      <c r="T3995" s="15">
        <f t="shared" si="253"/>
        <v>42828.645914351851</v>
      </c>
    </row>
    <row r="3996" spans="1:20" ht="60" hidden="1" x14ac:dyDescent="0.2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11" t="s">
        <v>8314</v>
      </c>
      <c r="P3996" t="s">
        <v>8315</v>
      </c>
      <c r="Q3996">
        <f t="shared" si="250"/>
        <v>0</v>
      </c>
      <c r="R3996">
        <f t="shared" si="251"/>
        <v>0</v>
      </c>
      <c r="S3996" s="15">
        <f t="shared" si="252"/>
        <v>42808.358287037037</v>
      </c>
      <c r="T3996" s="15">
        <f t="shared" si="253"/>
        <v>42834.358287037037</v>
      </c>
    </row>
    <row r="3997" spans="1:20" ht="45" hidden="1" x14ac:dyDescent="0.2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11" t="s">
        <v>8314</v>
      </c>
      <c r="P3997" t="s">
        <v>8315</v>
      </c>
      <c r="Q3997">
        <f t="shared" si="250"/>
        <v>0</v>
      </c>
      <c r="R3997">
        <f t="shared" si="251"/>
        <v>0</v>
      </c>
      <c r="S3997" s="15">
        <f t="shared" si="252"/>
        <v>42762.040902777779</v>
      </c>
      <c r="T3997" s="15">
        <f t="shared" si="253"/>
        <v>42821.999236111107</v>
      </c>
    </row>
    <row r="3998" spans="1:20" ht="45" hidden="1" x14ac:dyDescent="0.2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11" t="s">
        <v>8314</v>
      </c>
      <c r="P3998" t="s">
        <v>8335</v>
      </c>
      <c r="Q3998">
        <f t="shared" si="250"/>
        <v>0</v>
      </c>
      <c r="R3998">
        <f t="shared" si="251"/>
        <v>0</v>
      </c>
      <c r="S3998" s="15">
        <f t="shared" si="252"/>
        <v>42683.151331018518</v>
      </c>
      <c r="T3998" s="15">
        <f t="shared" si="253"/>
        <v>42713.192997685182</v>
      </c>
    </row>
    <row r="3999" spans="1:20" ht="60" hidden="1" x14ac:dyDescent="0.2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11" t="s">
        <v>8314</v>
      </c>
      <c r="P3999" t="s">
        <v>8335</v>
      </c>
      <c r="Q3999">
        <f t="shared" si="250"/>
        <v>0</v>
      </c>
      <c r="R3999">
        <f t="shared" si="251"/>
        <v>0</v>
      </c>
      <c r="S3999" s="15">
        <f t="shared" si="252"/>
        <v>42182.062476851846</v>
      </c>
      <c r="T3999" s="15">
        <f t="shared" si="253"/>
        <v>42212.062476851846</v>
      </c>
    </row>
    <row r="4000" spans="1:20" ht="45" hidden="1" x14ac:dyDescent="0.2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11" t="s">
        <v>8314</v>
      </c>
      <c r="P4000" t="s">
        <v>8335</v>
      </c>
      <c r="Q4000">
        <f t="shared" si="250"/>
        <v>0</v>
      </c>
      <c r="R4000">
        <f t="shared" si="251"/>
        <v>300</v>
      </c>
      <c r="S4000" s="15">
        <f t="shared" si="252"/>
        <v>42157.598090277781</v>
      </c>
      <c r="T4000" s="15">
        <f t="shared" si="253"/>
        <v>42217.583333333328</v>
      </c>
    </row>
    <row r="4001" spans="1:21" ht="60" hidden="1" x14ac:dyDescent="0.2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11" t="s">
        <v>8314</v>
      </c>
      <c r="P4001" t="s">
        <v>8335</v>
      </c>
      <c r="Q4001">
        <f t="shared" si="250"/>
        <v>0</v>
      </c>
      <c r="R4001">
        <f t="shared" si="251"/>
        <v>36.67</v>
      </c>
      <c r="S4001" s="15">
        <f t="shared" si="252"/>
        <v>42013.424502314811</v>
      </c>
      <c r="T4001" s="15">
        <f t="shared" si="253"/>
        <v>42051.424502314811</v>
      </c>
    </row>
    <row r="4002" spans="1:21" ht="60" hidden="1" x14ac:dyDescent="0.2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11" t="s">
        <v>8314</v>
      </c>
      <c r="P4002" t="s">
        <v>8335</v>
      </c>
      <c r="Q4002">
        <f t="shared" si="250"/>
        <v>0</v>
      </c>
      <c r="R4002">
        <f t="shared" si="251"/>
        <v>1</v>
      </c>
      <c r="S4002" s="15">
        <f t="shared" si="252"/>
        <v>42460.320613425924</v>
      </c>
      <c r="T4002" s="15">
        <f t="shared" si="253"/>
        <v>42490.231944444444</v>
      </c>
    </row>
    <row r="4003" spans="1:21" ht="60" hidden="1" x14ac:dyDescent="0.2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11" t="s">
        <v>8314</v>
      </c>
      <c r="P4003" t="s">
        <v>8335</v>
      </c>
      <c r="Q4003">
        <f t="shared" si="250"/>
        <v>0</v>
      </c>
      <c r="R4003">
        <f t="shared" si="251"/>
        <v>0</v>
      </c>
      <c r="S4003" s="15">
        <f t="shared" si="252"/>
        <v>42172.686099537037</v>
      </c>
      <c r="T4003" s="15">
        <f t="shared" si="253"/>
        <v>42202.676388888889</v>
      </c>
    </row>
    <row r="4004" spans="1:21" ht="60" hidden="1" x14ac:dyDescent="0.2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11" t="s">
        <v>8314</v>
      </c>
      <c r="P4004" t="s">
        <v>8335</v>
      </c>
      <c r="Q4004">
        <f t="shared" si="250"/>
        <v>0</v>
      </c>
      <c r="R4004">
        <f t="shared" si="251"/>
        <v>0</v>
      </c>
      <c r="S4004" s="15">
        <f t="shared" si="252"/>
        <v>42236.276053240741</v>
      </c>
      <c r="T4004" s="15">
        <f t="shared" si="253"/>
        <v>42266.276053240741</v>
      </c>
    </row>
    <row r="4005" spans="1:21" ht="60" hidden="1" x14ac:dyDescent="0.2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11" t="s">
        <v>8314</v>
      </c>
      <c r="P4005" t="s">
        <v>8335</v>
      </c>
      <c r="Q4005">
        <f t="shared" si="250"/>
        <v>0</v>
      </c>
      <c r="R4005">
        <f t="shared" si="251"/>
        <v>0</v>
      </c>
      <c r="S4005" s="15">
        <f t="shared" si="252"/>
        <v>42291.833287037036</v>
      </c>
      <c r="T4005" s="15">
        <f t="shared" si="253"/>
        <v>42351.874953703707</v>
      </c>
    </row>
    <row r="4006" spans="1:21" ht="60" hidden="1" x14ac:dyDescent="0.2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11" t="s">
        <v>8314</v>
      </c>
      <c r="P4006" t="s">
        <v>8335</v>
      </c>
      <c r="Q4006">
        <f t="shared" si="250"/>
        <v>0</v>
      </c>
      <c r="R4006">
        <f t="shared" si="251"/>
        <v>1</v>
      </c>
      <c r="S4006" s="15">
        <f t="shared" si="252"/>
        <v>42437.094490740739</v>
      </c>
      <c r="T4006" s="15">
        <f t="shared" si="253"/>
        <v>42495.708333333328</v>
      </c>
    </row>
    <row r="4007" spans="1:21" ht="60" hidden="1" x14ac:dyDescent="0.2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11" t="s">
        <v>8314</v>
      </c>
      <c r="P4007" t="s">
        <v>8335</v>
      </c>
      <c r="Q4007">
        <f t="shared" si="250"/>
        <v>0</v>
      </c>
      <c r="R4007">
        <f t="shared" si="251"/>
        <v>1</v>
      </c>
      <c r="S4007" s="15">
        <f t="shared" si="252"/>
        <v>41942.84710648148</v>
      </c>
      <c r="T4007" s="15">
        <f t="shared" si="253"/>
        <v>41972.888773148152</v>
      </c>
      <c r="U4007">
        <f>YEAR(T4007)</f>
        <v>2014</v>
      </c>
    </row>
    <row r="4008" spans="1:21" ht="45" hidden="1" x14ac:dyDescent="0.2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11" t="s">
        <v>8314</v>
      </c>
      <c r="P4008" t="s">
        <v>8335</v>
      </c>
      <c r="Q4008">
        <f t="shared" si="250"/>
        <v>0</v>
      </c>
      <c r="R4008">
        <f t="shared" si="251"/>
        <v>0</v>
      </c>
      <c r="S4008" s="15">
        <f t="shared" si="252"/>
        <v>42226.694780092599</v>
      </c>
      <c r="T4008" s="15">
        <f t="shared" si="253"/>
        <v>42261.694780092599</v>
      </c>
    </row>
    <row r="4009" spans="1:21" ht="60" hidden="1" x14ac:dyDescent="0.2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11" t="s">
        <v>8314</v>
      </c>
      <c r="P4009" t="s">
        <v>8335</v>
      </c>
      <c r="Q4009">
        <f t="shared" si="250"/>
        <v>0</v>
      </c>
      <c r="R4009">
        <f t="shared" si="251"/>
        <v>1</v>
      </c>
      <c r="S4009" s="15">
        <f t="shared" si="252"/>
        <v>42590.677152777775</v>
      </c>
      <c r="T4009" s="15">
        <f t="shared" si="253"/>
        <v>42650.632638888885</v>
      </c>
    </row>
    <row r="4010" spans="1:21" ht="60" hidden="1" x14ac:dyDescent="0.2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11" t="s">
        <v>8314</v>
      </c>
      <c r="P4010" t="s">
        <v>8335</v>
      </c>
      <c r="Q4010">
        <f t="shared" si="250"/>
        <v>0</v>
      </c>
      <c r="R4010">
        <f t="shared" si="251"/>
        <v>0</v>
      </c>
      <c r="S4010" s="15">
        <f t="shared" si="252"/>
        <v>41899.627071759263</v>
      </c>
      <c r="T4010" s="15">
        <f t="shared" si="253"/>
        <v>41917.208333333336</v>
      </c>
    </row>
    <row r="4011" spans="1:21" ht="45" hidden="1" x14ac:dyDescent="0.2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11" t="s">
        <v>8314</v>
      </c>
      <c r="P4011" t="s">
        <v>8335</v>
      </c>
      <c r="Q4011">
        <f t="shared" si="250"/>
        <v>0</v>
      </c>
      <c r="R4011">
        <f t="shared" si="251"/>
        <v>0</v>
      </c>
      <c r="S4011" s="15">
        <f t="shared" si="252"/>
        <v>42285.143969907411</v>
      </c>
      <c r="T4011" s="15">
        <f t="shared" si="253"/>
        <v>42325.185636574075</v>
      </c>
    </row>
    <row r="4012" spans="1:21" ht="60" hidden="1" x14ac:dyDescent="0.2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11" t="s">
        <v>8314</v>
      </c>
      <c r="P4012" t="s">
        <v>8335</v>
      </c>
      <c r="Q4012">
        <f t="shared" si="250"/>
        <v>0</v>
      </c>
      <c r="R4012">
        <f t="shared" si="251"/>
        <v>1</v>
      </c>
      <c r="S4012" s="15">
        <f t="shared" si="252"/>
        <v>42665.970347222217</v>
      </c>
      <c r="T4012" s="15">
        <f t="shared" si="253"/>
        <v>42696.012013888889</v>
      </c>
    </row>
    <row r="4013" spans="1:21" ht="45" hidden="1" x14ac:dyDescent="0.2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11" t="s">
        <v>8314</v>
      </c>
      <c r="P4013" t="s">
        <v>8315</v>
      </c>
      <c r="Q4013">
        <f t="shared" si="250"/>
        <v>0</v>
      </c>
      <c r="R4013">
        <f t="shared" si="251"/>
        <v>0</v>
      </c>
      <c r="S4013" s="15">
        <f t="shared" si="252"/>
        <v>42103.024398148147</v>
      </c>
      <c r="T4013" s="15">
        <f t="shared" si="253"/>
        <v>42112.9375</v>
      </c>
    </row>
    <row r="4014" spans="1:21" ht="45" hidden="1" x14ac:dyDescent="0.2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11" t="s">
        <v>8314</v>
      </c>
      <c r="P4014" t="s">
        <v>8315</v>
      </c>
      <c r="Q4014">
        <f t="shared" si="250"/>
        <v>0</v>
      </c>
      <c r="R4014">
        <f t="shared" si="251"/>
        <v>0</v>
      </c>
      <c r="S4014" s="15">
        <f t="shared" si="252"/>
        <v>42325.920717592591</v>
      </c>
      <c r="T4014" s="15">
        <f t="shared" si="253"/>
        <v>42355.920717592591</v>
      </c>
    </row>
    <row r="4015" spans="1:21" ht="45" hidden="1" x14ac:dyDescent="0.2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11" t="s">
        <v>8314</v>
      </c>
      <c r="P4015" t="s">
        <v>8315</v>
      </c>
      <c r="Q4015">
        <f t="shared" si="250"/>
        <v>0</v>
      </c>
      <c r="R4015">
        <f t="shared" si="251"/>
        <v>0</v>
      </c>
      <c r="S4015" s="15">
        <f t="shared" si="252"/>
        <v>41793.710231481484</v>
      </c>
      <c r="T4015" s="15">
        <f t="shared" si="253"/>
        <v>41823.710231481484</v>
      </c>
    </row>
    <row r="4016" spans="1:21" ht="60" hidden="1" x14ac:dyDescent="0.2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11" t="s">
        <v>8314</v>
      </c>
      <c r="P4016" t="s">
        <v>8315</v>
      </c>
      <c r="Q4016">
        <f t="shared" si="250"/>
        <v>0</v>
      </c>
      <c r="R4016">
        <f t="shared" si="251"/>
        <v>0</v>
      </c>
      <c r="S4016" s="15">
        <f t="shared" si="252"/>
        <v>41793.814259259263</v>
      </c>
      <c r="T4016" s="15">
        <f t="shared" si="253"/>
        <v>41825.165972222225</v>
      </c>
    </row>
    <row r="4017" spans="1:21" ht="60" hidden="1" x14ac:dyDescent="0.2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11" t="s">
        <v>8314</v>
      </c>
      <c r="P4017" t="s">
        <v>8335</v>
      </c>
      <c r="Q4017">
        <f t="shared" si="250"/>
        <v>0</v>
      </c>
      <c r="R4017">
        <f t="shared" si="251"/>
        <v>0</v>
      </c>
      <c r="S4017" s="15">
        <f t="shared" si="252"/>
        <v>42666.666932870372</v>
      </c>
      <c r="T4017" s="15">
        <f t="shared" si="253"/>
        <v>42696.708599537036</v>
      </c>
    </row>
    <row r="4018" spans="1:21" ht="30" hidden="1" x14ac:dyDescent="0.2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11" t="s">
        <v>8314</v>
      </c>
      <c r="P4018" t="s">
        <v>8335</v>
      </c>
      <c r="Q4018">
        <f t="shared" si="250"/>
        <v>0</v>
      </c>
      <c r="R4018">
        <f t="shared" si="251"/>
        <v>0</v>
      </c>
      <c r="S4018" s="15">
        <f t="shared" si="252"/>
        <v>41766.692037037035</v>
      </c>
      <c r="T4018" s="15">
        <f t="shared" si="253"/>
        <v>41826.692037037035</v>
      </c>
    </row>
    <row r="4019" spans="1:21" ht="30" hidden="1" x14ac:dyDescent="0.2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11" t="s">
        <v>8314</v>
      </c>
      <c r="P4019" t="s">
        <v>8335</v>
      </c>
      <c r="Q4019">
        <f t="shared" si="250"/>
        <v>0</v>
      </c>
      <c r="R4019">
        <f t="shared" si="251"/>
        <v>17.5</v>
      </c>
      <c r="S4019" s="15">
        <f t="shared" si="252"/>
        <v>42170.447013888886</v>
      </c>
      <c r="T4019" s="15">
        <f t="shared" si="253"/>
        <v>42200.447013888886</v>
      </c>
    </row>
    <row r="4020" spans="1:21" ht="60" hidden="1" x14ac:dyDescent="0.2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11" t="s">
        <v>8314</v>
      </c>
      <c r="P4020" t="s">
        <v>8335</v>
      </c>
      <c r="Q4020">
        <f t="shared" si="250"/>
        <v>0</v>
      </c>
      <c r="R4020">
        <f t="shared" si="251"/>
        <v>1</v>
      </c>
      <c r="S4020" s="15">
        <f t="shared" si="252"/>
        <v>42689.029583333337</v>
      </c>
      <c r="T4020" s="15">
        <f t="shared" si="253"/>
        <v>42749.029583333337</v>
      </c>
    </row>
    <row r="4021" spans="1:21" ht="45" hidden="1" x14ac:dyDescent="0.2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11" t="s">
        <v>8314</v>
      </c>
      <c r="P4021" t="s">
        <v>8335</v>
      </c>
      <c r="Q4021">
        <f t="shared" si="250"/>
        <v>0</v>
      </c>
      <c r="R4021">
        <f t="shared" si="251"/>
        <v>0</v>
      </c>
      <c r="S4021" s="15">
        <f t="shared" si="252"/>
        <v>42269.126226851848</v>
      </c>
      <c r="T4021" s="15">
        <f t="shared" si="253"/>
        <v>42299.126226851848</v>
      </c>
    </row>
    <row r="4022" spans="1:21" ht="60" hidden="1" x14ac:dyDescent="0.2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11" t="s">
        <v>8314</v>
      </c>
      <c r="P4022" t="s">
        <v>8335</v>
      </c>
      <c r="Q4022">
        <f t="shared" si="250"/>
        <v>0</v>
      </c>
      <c r="R4022">
        <f t="shared" si="251"/>
        <v>0</v>
      </c>
      <c r="S4022" s="15">
        <f t="shared" si="252"/>
        <v>42527.00953703704</v>
      </c>
      <c r="T4022" s="15">
        <f t="shared" si="253"/>
        <v>42582.291666666672</v>
      </c>
    </row>
    <row r="4023" spans="1:21" ht="45" hidden="1" x14ac:dyDescent="0.2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11" t="s">
        <v>8314</v>
      </c>
      <c r="P4023" t="s">
        <v>8335</v>
      </c>
      <c r="Q4023">
        <f t="shared" si="250"/>
        <v>0</v>
      </c>
      <c r="R4023">
        <f t="shared" si="251"/>
        <v>1.5</v>
      </c>
      <c r="S4023" s="15">
        <f t="shared" si="252"/>
        <v>41849.887037037035</v>
      </c>
      <c r="T4023" s="15">
        <f t="shared" si="253"/>
        <v>41909.887037037035</v>
      </c>
    </row>
    <row r="4024" spans="1:21" ht="60" hidden="1" x14ac:dyDescent="0.2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11" t="s">
        <v>8314</v>
      </c>
      <c r="P4024" t="s">
        <v>8335</v>
      </c>
      <c r="Q4024">
        <f t="shared" si="250"/>
        <v>0</v>
      </c>
      <c r="R4024">
        <f t="shared" si="251"/>
        <v>5</v>
      </c>
      <c r="S4024" s="15">
        <f t="shared" si="252"/>
        <v>41799.259039351848</v>
      </c>
      <c r="T4024" s="15">
        <f t="shared" si="253"/>
        <v>41819.259039351848</v>
      </c>
    </row>
    <row r="4025" spans="1:21" ht="45" hidden="1" x14ac:dyDescent="0.2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11" t="s">
        <v>8314</v>
      </c>
      <c r="P4025" t="s">
        <v>8315</v>
      </c>
      <c r="Q4025">
        <f t="shared" si="250"/>
        <v>0</v>
      </c>
      <c r="R4025">
        <f t="shared" si="251"/>
        <v>10</v>
      </c>
      <c r="S4025" s="15">
        <f t="shared" si="252"/>
        <v>42065.190694444449</v>
      </c>
      <c r="T4025" s="15">
        <f t="shared" si="253"/>
        <v>42090.149027777778</v>
      </c>
    </row>
    <row r="4026" spans="1:21" ht="45" hidden="1" x14ac:dyDescent="0.2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11" t="s">
        <v>8314</v>
      </c>
      <c r="P4026" t="s">
        <v>8315</v>
      </c>
      <c r="Q4026">
        <f t="shared" si="250"/>
        <v>0</v>
      </c>
      <c r="R4026">
        <f t="shared" si="251"/>
        <v>13</v>
      </c>
      <c r="S4026" s="15">
        <f t="shared" si="252"/>
        <v>41848.84002314815</v>
      </c>
      <c r="T4026" s="15">
        <f t="shared" si="253"/>
        <v>41883.84002314815</v>
      </c>
    </row>
    <row r="4027" spans="1:21" ht="60" hidden="1" x14ac:dyDescent="0.2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11" t="s">
        <v>8314</v>
      </c>
      <c r="P4027" t="s">
        <v>8315</v>
      </c>
      <c r="Q4027">
        <f t="shared" si="250"/>
        <v>0</v>
      </c>
      <c r="R4027">
        <f t="shared" si="251"/>
        <v>1</v>
      </c>
      <c r="S4027" s="15">
        <f t="shared" si="252"/>
        <v>42041.743090277778</v>
      </c>
      <c r="T4027" s="15">
        <f t="shared" si="253"/>
        <v>42071.701423611114</v>
      </c>
    </row>
    <row r="4028" spans="1:21" ht="45" hidden="1" x14ac:dyDescent="0.2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11" t="s">
        <v>8314</v>
      </c>
      <c r="P4028" t="s">
        <v>8315</v>
      </c>
      <c r="Q4028">
        <f t="shared" si="250"/>
        <v>0</v>
      </c>
      <c r="R4028">
        <f t="shared" si="251"/>
        <v>1</v>
      </c>
      <c r="S4028" s="15">
        <f t="shared" si="252"/>
        <v>41789.893599537041</v>
      </c>
      <c r="T4028" s="15">
        <f t="shared" si="253"/>
        <v>41815.875</v>
      </c>
    </row>
    <row r="4029" spans="1:21" ht="30" hidden="1" x14ac:dyDescent="0.2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11" t="s">
        <v>8314</v>
      </c>
      <c r="P4029" t="s">
        <v>8315</v>
      </c>
      <c r="Q4029">
        <f t="shared" si="250"/>
        <v>0</v>
      </c>
      <c r="R4029">
        <f t="shared" si="251"/>
        <v>1</v>
      </c>
      <c r="S4029" s="15">
        <f t="shared" si="252"/>
        <v>42611.261064814811</v>
      </c>
      <c r="T4029" s="15">
        <f t="shared" si="253"/>
        <v>42625.707638888889</v>
      </c>
    </row>
    <row r="4030" spans="1:21" ht="60" hidden="1" x14ac:dyDescent="0.2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11" t="s">
        <v>8314</v>
      </c>
      <c r="P4030" t="s">
        <v>8315</v>
      </c>
      <c r="Q4030">
        <f t="shared" si="250"/>
        <v>0</v>
      </c>
      <c r="R4030">
        <f t="shared" si="251"/>
        <v>0</v>
      </c>
      <c r="S4030" s="15">
        <f t="shared" si="252"/>
        <v>42253.633159722223</v>
      </c>
      <c r="T4030" s="15">
        <f t="shared" si="253"/>
        <v>42313.674826388888</v>
      </c>
    </row>
    <row r="4031" spans="1:21" ht="30" x14ac:dyDescent="0.2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11" t="s">
        <v>8314</v>
      </c>
      <c r="P4031" t="s">
        <v>8335</v>
      </c>
      <c r="Q4031">
        <f t="shared" si="250"/>
        <v>0</v>
      </c>
      <c r="R4031">
        <f t="shared" si="251"/>
        <v>10</v>
      </c>
      <c r="S4031" s="15">
        <f t="shared" si="252"/>
        <v>41865.659780092588</v>
      </c>
      <c r="T4031" s="15">
        <f t="shared" si="253"/>
        <v>41890.659780092588</v>
      </c>
      <c r="U4031">
        <f>YEAR(T4031)</f>
        <v>2014</v>
      </c>
    </row>
    <row r="4032" spans="1:21" ht="60" x14ac:dyDescent="0.2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11" t="s">
        <v>8314</v>
      </c>
      <c r="P4032" t="s">
        <v>8335</v>
      </c>
      <c r="Q4032">
        <f t="shared" si="250"/>
        <v>0</v>
      </c>
      <c r="R4032">
        <f t="shared" si="251"/>
        <v>0</v>
      </c>
      <c r="S4032" s="15">
        <f t="shared" si="252"/>
        <v>42180.145787037036</v>
      </c>
      <c r="T4032" s="15">
        <f t="shared" si="253"/>
        <v>42230.145787037036</v>
      </c>
    </row>
    <row r="4033" spans="1:21" ht="60" x14ac:dyDescent="0.2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11" t="s">
        <v>8314</v>
      </c>
      <c r="P4033" t="s">
        <v>8335</v>
      </c>
      <c r="Q4033">
        <f t="shared" si="250"/>
        <v>0</v>
      </c>
      <c r="R4033">
        <f t="shared" si="251"/>
        <v>0</v>
      </c>
      <c r="S4033" s="15">
        <f t="shared" si="252"/>
        <v>42255.696006944447</v>
      </c>
      <c r="T4033" s="15">
        <f t="shared" si="253"/>
        <v>42285.696006944447</v>
      </c>
    </row>
    <row r="4034" spans="1:21" ht="60" x14ac:dyDescent="0.2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11" t="s">
        <v>8314</v>
      </c>
      <c r="P4034" t="s">
        <v>8335</v>
      </c>
      <c r="Q4034">
        <f t="shared" ref="Q4034:Q4097" si="254">ROUND(E4034/D4034*100,0)</f>
        <v>0</v>
      </c>
      <c r="R4034">
        <f t="shared" ref="R4034:R4097" si="255">IFERROR(ROUND(E4034/L4034,2),0)</f>
        <v>0</v>
      </c>
      <c r="S4034" s="15">
        <f t="shared" si="252"/>
        <v>42007.016458333332</v>
      </c>
      <c r="T4034" s="15">
        <f t="shared" si="253"/>
        <v>42028.041666666672</v>
      </c>
    </row>
    <row r="4035" spans="1:21" ht="45" x14ac:dyDescent="0.2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11" t="s">
        <v>8314</v>
      </c>
      <c r="P4035" t="s">
        <v>8335</v>
      </c>
      <c r="Q4035">
        <f t="shared" si="254"/>
        <v>0</v>
      </c>
      <c r="R4035">
        <f t="shared" si="255"/>
        <v>0</v>
      </c>
      <c r="S4035" s="15">
        <f t="shared" ref="S4035:S4098" si="256">(((J4035/60)/60)/24)+DATE(1970,1,1)</f>
        <v>42615.346817129626</v>
      </c>
      <c r="T4035" s="15">
        <f t="shared" ref="T4035:T4098" si="257">(((I4035/60)/60)/24)+DATE(1970,1,1)</f>
        <v>42616.416666666672</v>
      </c>
    </row>
    <row r="4036" spans="1:21" ht="45" x14ac:dyDescent="0.2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11" t="s">
        <v>8314</v>
      </c>
      <c r="P4036" t="s">
        <v>8335</v>
      </c>
      <c r="Q4036">
        <f t="shared" si="254"/>
        <v>0</v>
      </c>
      <c r="R4036">
        <f t="shared" si="255"/>
        <v>10</v>
      </c>
      <c r="S4036" s="15">
        <f t="shared" si="256"/>
        <v>42154.818819444445</v>
      </c>
      <c r="T4036" s="15">
        <f t="shared" si="257"/>
        <v>42185.165972222225</v>
      </c>
    </row>
    <row r="4037" spans="1:21" ht="45" x14ac:dyDescent="0.2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11" t="s">
        <v>8314</v>
      </c>
      <c r="P4037" t="s">
        <v>8335</v>
      </c>
      <c r="Q4037">
        <f t="shared" si="254"/>
        <v>0</v>
      </c>
      <c r="R4037">
        <f t="shared" si="255"/>
        <v>0</v>
      </c>
      <c r="S4037" s="15">
        <f t="shared" si="256"/>
        <v>41999.861064814817</v>
      </c>
      <c r="T4037" s="15">
        <f t="shared" si="257"/>
        <v>42029.861064814817</v>
      </c>
      <c r="U4037">
        <f>YEAR(T4037)</f>
        <v>2015</v>
      </c>
    </row>
    <row r="4038" spans="1:21" ht="60" x14ac:dyDescent="0.2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11" t="s">
        <v>8314</v>
      </c>
      <c r="P4038" t="s">
        <v>8335</v>
      </c>
      <c r="Q4038">
        <f t="shared" si="254"/>
        <v>0</v>
      </c>
      <c r="R4038">
        <f t="shared" si="255"/>
        <v>0</v>
      </c>
      <c r="S4038" s="15">
        <f t="shared" si="256"/>
        <v>42373.983449074076</v>
      </c>
      <c r="T4038" s="15">
        <f t="shared" si="257"/>
        <v>42400.960416666669</v>
      </c>
    </row>
    <row r="4039" spans="1:21" ht="60" x14ac:dyDescent="0.2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11" t="s">
        <v>8314</v>
      </c>
      <c r="P4039" t="s">
        <v>8335</v>
      </c>
      <c r="Q4039">
        <f t="shared" si="254"/>
        <v>0</v>
      </c>
      <c r="R4039">
        <f t="shared" si="255"/>
        <v>0</v>
      </c>
      <c r="S4039" s="15">
        <f t="shared" si="256"/>
        <v>41854.602650462963</v>
      </c>
      <c r="T4039" s="15">
        <f t="shared" si="257"/>
        <v>41884.602650462963</v>
      </c>
      <c r="U4039">
        <f>YEAR(T4039)</f>
        <v>2014</v>
      </c>
    </row>
    <row r="4040" spans="1:21" ht="45" x14ac:dyDescent="0.2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11" t="s">
        <v>8314</v>
      </c>
      <c r="P4040" t="s">
        <v>8335</v>
      </c>
      <c r="Q4040">
        <f t="shared" si="254"/>
        <v>0</v>
      </c>
      <c r="R4040">
        <f t="shared" si="255"/>
        <v>0</v>
      </c>
      <c r="S4040" s="15">
        <f t="shared" si="256"/>
        <v>42065.791574074072</v>
      </c>
      <c r="T4040" s="15">
        <f t="shared" si="257"/>
        <v>42090.749907407408</v>
      </c>
    </row>
    <row r="4041" spans="1:21" ht="45" x14ac:dyDescent="0.2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11" t="s">
        <v>8314</v>
      </c>
      <c r="P4041" t="s">
        <v>8335</v>
      </c>
      <c r="Q4041">
        <f t="shared" si="254"/>
        <v>0</v>
      </c>
      <c r="R4041">
        <f t="shared" si="255"/>
        <v>0</v>
      </c>
      <c r="S4041" s="15">
        <f t="shared" si="256"/>
        <v>42469.951284722221</v>
      </c>
      <c r="T4041" s="15">
        <f t="shared" si="257"/>
        <v>42499.951284722221</v>
      </c>
    </row>
    <row r="4042" spans="1:21" x14ac:dyDescent="0.2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11" t="s">
        <v>8314</v>
      </c>
      <c r="P4042" t="s">
        <v>8335</v>
      </c>
      <c r="Q4042">
        <f t="shared" si="254"/>
        <v>0</v>
      </c>
      <c r="R4042">
        <f t="shared" si="255"/>
        <v>0</v>
      </c>
      <c r="S4042" s="15">
        <f t="shared" si="256"/>
        <v>41954.228032407409</v>
      </c>
      <c r="T4042" s="15">
        <f t="shared" si="257"/>
        <v>41984.228032407409</v>
      </c>
    </row>
    <row r="4043" spans="1:21" ht="60" hidden="1" x14ac:dyDescent="0.2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11" t="s">
        <v>8314</v>
      </c>
      <c r="P4043" t="s">
        <v>8315</v>
      </c>
      <c r="Q4043">
        <f t="shared" si="254"/>
        <v>0</v>
      </c>
      <c r="R4043">
        <f t="shared" si="255"/>
        <v>0</v>
      </c>
      <c r="S4043" s="15">
        <f t="shared" si="256"/>
        <v>41867.652280092596</v>
      </c>
      <c r="T4043" s="15">
        <f t="shared" si="257"/>
        <v>41875.291666666664</v>
      </c>
    </row>
    <row r="4044" spans="1:21" ht="60" hidden="1" x14ac:dyDescent="0.2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11" t="s">
        <v>8314</v>
      </c>
      <c r="P4044" t="s">
        <v>8315</v>
      </c>
      <c r="Q4044">
        <f t="shared" si="254"/>
        <v>0</v>
      </c>
      <c r="R4044">
        <f t="shared" si="255"/>
        <v>0</v>
      </c>
      <c r="S4044" s="15">
        <f t="shared" si="256"/>
        <v>42186.01116898148</v>
      </c>
      <c r="T4044" s="15">
        <f t="shared" si="257"/>
        <v>42230.818055555559</v>
      </c>
    </row>
    <row r="4045" spans="1:21" ht="30" hidden="1" x14ac:dyDescent="0.2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11" t="s">
        <v>8314</v>
      </c>
      <c r="P4045" t="s">
        <v>8315</v>
      </c>
      <c r="Q4045">
        <f t="shared" si="254"/>
        <v>0</v>
      </c>
      <c r="R4045">
        <f t="shared" si="255"/>
        <v>1.5</v>
      </c>
      <c r="S4045" s="15">
        <f t="shared" si="256"/>
        <v>42095.229166666672</v>
      </c>
      <c r="T4045" s="15">
        <f t="shared" si="257"/>
        <v>42109.211111111115</v>
      </c>
    </row>
    <row r="4046" spans="1:21" ht="45" hidden="1" x14ac:dyDescent="0.2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11" t="s">
        <v>8314</v>
      </c>
      <c r="P4046" t="s">
        <v>8315</v>
      </c>
      <c r="Q4046">
        <f t="shared" si="254"/>
        <v>0</v>
      </c>
      <c r="R4046">
        <f t="shared" si="255"/>
        <v>33.75</v>
      </c>
      <c r="S4046" s="15">
        <f t="shared" si="256"/>
        <v>41863.359282407408</v>
      </c>
      <c r="T4046" s="15">
        <f t="shared" si="257"/>
        <v>41893.359282407408</v>
      </c>
    </row>
    <row r="4047" spans="1:21" ht="45" hidden="1" x14ac:dyDescent="0.2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11" t="s">
        <v>8314</v>
      </c>
      <c r="P4047" t="s">
        <v>8315</v>
      </c>
      <c r="Q4047">
        <f t="shared" si="254"/>
        <v>0</v>
      </c>
      <c r="R4047">
        <f t="shared" si="255"/>
        <v>1</v>
      </c>
      <c r="S4047" s="15">
        <f t="shared" si="256"/>
        <v>42059.270023148143</v>
      </c>
      <c r="T4047" s="15">
        <f t="shared" si="257"/>
        <v>42119.190972222219</v>
      </c>
    </row>
    <row r="4048" spans="1:21" ht="60" hidden="1" x14ac:dyDescent="0.2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11" t="s">
        <v>8314</v>
      </c>
      <c r="P4048" t="s">
        <v>8315</v>
      </c>
      <c r="Q4048">
        <f t="shared" si="254"/>
        <v>0</v>
      </c>
      <c r="R4048">
        <f t="shared" si="255"/>
        <v>5</v>
      </c>
      <c r="S4048" s="15">
        <f t="shared" si="256"/>
        <v>42492.98505787037</v>
      </c>
      <c r="T4048" s="15">
        <f t="shared" si="257"/>
        <v>42522.98505787037</v>
      </c>
    </row>
    <row r="4049" spans="1:20" ht="60" hidden="1" x14ac:dyDescent="0.2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11" t="s">
        <v>8314</v>
      </c>
      <c r="P4049" t="s">
        <v>8315</v>
      </c>
      <c r="Q4049">
        <f t="shared" si="254"/>
        <v>0</v>
      </c>
      <c r="R4049">
        <f t="shared" si="255"/>
        <v>0</v>
      </c>
      <c r="S4049" s="15">
        <f t="shared" si="256"/>
        <v>42494.471666666665</v>
      </c>
      <c r="T4049" s="15">
        <f t="shared" si="257"/>
        <v>42524.471666666665</v>
      </c>
    </row>
    <row r="4050" spans="1:20" ht="45" hidden="1" x14ac:dyDescent="0.2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11" t="s">
        <v>8314</v>
      </c>
      <c r="P4050" t="s">
        <v>8315</v>
      </c>
      <c r="Q4050">
        <f t="shared" si="254"/>
        <v>0</v>
      </c>
      <c r="R4050">
        <f t="shared" si="255"/>
        <v>10</v>
      </c>
      <c r="S4050" s="15">
        <f t="shared" si="256"/>
        <v>41863.527326388888</v>
      </c>
      <c r="T4050" s="15">
        <f t="shared" si="257"/>
        <v>41893.527326388888</v>
      </c>
    </row>
    <row r="4051" spans="1:20" ht="60" hidden="1" x14ac:dyDescent="0.2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11" t="s">
        <v>8314</v>
      </c>
      <c r="P4051" t="s">
        <v>8315</v>
      </c>
      <c r="Q4051">
        <f t="shared" si="254"/>
        <v>0</v>
      </c>
      <c r="R4051">
        <f t="shared" si="255"/>
        <v>40</v>
      </c>
      <c r="S4051" s="15">
        <f t="shared" si="256"/>
        <v>41843.664618055554</v>
      </c>
      <c r="T4051" s="15">
        <f t="shared" si="257"/>
        <v>41855.666666666664</v>
      </c>
    </row>
    <row r="4052" spans="1:20" ht="60" hidden="1" x14ac:dyDescent="0.2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11" t="s">
        <v>8314</v>
      </c>
      <c r="P4052" t="s">
        <v>8315</v>
      </c>
      <c r="Q4052">
        <f t="shared" si="254"/>
        <v>0</v>
      </c>
      <c r="R4052">
        <f t="shared" si="255"/>
        <v>0</v>
      </c>
      <c r="S4052" s="15">
        <f t="shared" si="256"/>
        <v>41926.542303240742</v>
      </c>
      <c r="T4052" s="15">
        <f t="shared" si="257"/>
        <v>41938.75</v>
      </c>
    </row>
    <row r="4053" spans="1:20" ht="45" hidden="1" x14ac:dyDescent="0.2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11" t="s">
        <v>8314</v>
      </c>
      <c r="P4053" t="s">
        <v>8315</v>
      </c>
      <c r="Q4053">
        <f t="shared" si="254"/>
        <v>0</v>
      </c>
      <c r="R4053">
        <f t="shared" si="255"/>
        <v>15</v>
      </c>
      <c r="S4053" s="15">
        <f t="shared" si="256"/>
        <v>41970.085046296299</v>
      </c>
      <c r="T4053" s="15">
        <f t="shared" si="257"/>
        <v>42000.085046296299</v>
      </c>
    </row>
    <row r="4054" spans="1:20" ht="60" hidden="1" x14ac:dyDescent="0.2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11" t="s">
        <v>8314</v>
      </c>
      <c r="P4054" t="s">
        <v>8315</v>
      </c>
      <c r="Q4054">
        <f t="shared" si="254"/>
        <v>0</v>
      </c>
      <c r="R4054">
        <f t="shared" si="255"/>
        <v>0</v>
      </c>
      <c r="S4054" s="15">
        <f t="shared" si="256"/>
        <v>42433.338749999995</v>
      </c>
      <c r="T4054" s="15">
        <f t="shared" si="257"/>
        <v>42461.25</v>
      </c>
    </row>
    <row r="4055" spans="1:20" ht="60" hidden="1" x14ac:dyDescent="0.2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11" t="s">
        <v>8314</v>
      </c>
      <c r="P4055" t="s">
        <v>8315</v>
      </c>
      <c r="Q4055">
        <f t="shared" si="254"/>
        <v>0</v>
      </c>
      <c r="R4055">
        <f t="shared" si="255"/>
        <v>0</v>
      </c>
      <c r="S4055" s="15">
        <f t="shared" si="256"/>
        <v>42228.151701388888</v>
      </c>
      <c r="T4055" s="15">
        <f t="shared" si="257"/>
        <v>42253.151701388888</v>
      </c>
    </row>
    <row r="4056" spans="1:20" ht="60" hidden="1" x14ac:dyDescent="0.2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11" t="s">
        <v>8314</v>
      </c>
      <c r="P4056" t="s">
        <v>8315</v>
      </c>
      <c r="Q4056">
        <f t="shared" si="254"/>
        <v>0</v>
      </c>
      <c r="R4056">
        <f t="shared" si="255"/>
        <v>1</v>
      </c>
      <c r="S4056" s="15">
        <f t="shared" si="256"/>
        <v>42415.168564814812</v>
      </c>
      <c r="T4056" s="15">
        <f t="shared" si="257"/>
        <v>42445.126898148148</v>
      </c>
    </row>
    <row r="4057" spans="1:20" ht="60" hidden="1" x14ac:dyDescent="0.2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11" t="s">
        <v>8314</v>
      </c>
      <c r="P4057" t="s">
        <v>8315</v>
      </c>
      <c r="Q4057">
        <f t="shared" si="254"/>
        <v>0</v>
      </c>
      <c r="R4057">
        <f t="shared" si="255"/>
        <v>0</v>
      </c>
      <c r="S4057" s="15">
        <f t="shared" si="256"/>
        <v>42675.262962962966</v>
      </c>
      <c r="T4057" s="15">
        <f t="shared" si="257"/>
        <v>42705.304629629631</v>
      </c>
    </row>
    <row r="4058" spans="1:20" ht="60" hidden="1" x14ac:dyDescent="0.2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11" t="s">
        <v>8314</v>
      </c>
      <c r="P4058" t="s">
        <v>8315</v>
      </c>
      <c r="Q4058">
        <f t="shared" si="254"/>
        <v>0</v>
      </c>
      <c r="R4058">
        <f t="shared" si="255"/>
        <v>5</v>
      </c>
      <c r="S4058" s="15">
        <f t="shared" si="256"/>
        <v>41915.400219907409</v>
      </c>
      <c r="T4058" s="15">
        <f t="shared" si="257"/>
        <v>41919.1875</v>
      </c>
    </row>
    <row r="4059" spans="1:20" ht="60" hidden="1" x14ac:dyDescent="0.2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11" t="s">
        <v>8314</v>
      </c>
      <c r="P4059" t="s">
        <v>8315</v>
      </c>
      <c r="Q4059">
        <f t="shared" si="254"/>
        <v>0</v>
      </c>
      <c r="R4059">
        <f t="shared" si="255"/>
        <v>5.5</v>
      </c>
      <c r="S4059" s="15">
        <f t="shared" si="256"/>
        <v>41961.492488425924</v>
      </c>
      <c r="T4059" s="15">
        <f t="shared" si="257"/>
        <v>42006.492488425924</v>
      </c>
    </row>
    <row r="4060" spans="1:20" ht="45" hidden="1" x14ac:dyDescent="0.2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11" t="s">
        <v>8314</v>
      </c>
      <c r="P4060" t="s">
        <v>8315</v>
      </c>
      <c r="Q4060">
        <f t="shared" si="254"/>
        <v>0</v>
      </c>
      <c r="R4060">
        <f t="shared" si="255"/>
        <v>0</v>
      </c>
      <c r="S4060" s="15">
        <f t="shared" si="256"/>
        <v>42111.904097222221</v>
      </c>
      <c r="T4060" s="15">
        <f t="shared" si="257"/>
        <v>42171.904097222221</v>
      </c>
    </row>
    <row r="4061" spans="1:20" ht="60" hidden="1" x14ac:dyDescent="0.2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11" t="s">
        <v>8314</v>
      </c>
      <c r="P4061" t="s">
        <v>8315</v>
      </c>
      <c r="Q4061">
        <f t="shared" si="254"/>
        <v>0</v>
      </c>
      <c r="R4061">
        <f t="shared" si="255"/>
        <v>0</v>
      </c>
      <c r="S4061" s="15">
        <f t="shared" si="256"/>
        <v>42213.662905092591</v>
      </c>
      <c r="T4061" s="15">
        <f t="shared" si="257"/>
        <v>42243.662905092591</v>
      </c>
    </row>
    <row r="4062" spans="1:20" ht="60" hidden="1" x14ac:dyDescent="0.2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11" t="s">
        <v>8314</v>
      </c>
      <c r="P4062" t="s">
        <v>8315</v>
      </c>
      <c r="Q4062">
        <f t="shared" si="254"/>
        <v>0</v>
      </c>
      <c r="R4062">
        <f t="shared" si="255"/>
        <v>5</v>
      </c>
      <c r="S4062" s="15">
        <f t="shared" si="256"/>
        <v>42109.801712962959</v>
      </c>
      <c r="T4062" s="15">
        <f t="shared" si="257"/>
        <v>42139.801712962959</v>
      </c>
    </row>
    <row r="4063" spans="1:20" ht="60" hidden="1" x14ac:dyDescent="0.2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11" t="s">
        <v>8314</v>
      </c>
      <c r="P4063" t="s">
        <v>8315</v>
      </c>
      <c r="Q4063">
        <f t="shared" si="254"/>
        <v>0</v>
      </c>
      <c r="R4063">
        <f t="shared" si="255"/>
        <v>0</v>
      </c>
      <c r="S4063" s="15">
        <f t="shared" si="256"/>
        <v>41829.325497685182</v>
      </c>
      <c r="T4063" s="15">
        <f t="shared" si="257"/>
        <v>41889.325497685182</v>
      </c>
    </row>
    <row r="4064" spans="1:20" ht="60" hidden="1" x14ac:dyDescent="0.2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11" t="s">
        <v>8314</v>
      </c>
      <c r="P4064" t="s">
        <v>8315</v>
      </c>
      <c r="Q4064">
        <f t="shared" si="254"/>
        <v>0</v>
      </c>
      <c r="R4064">
        <f t="shared" si="255"/>
        <v>1</v>
      </c>
      <c r="S4064" s="15">
        <f t="shared" si="256"/>
        <v>42433.825717592597</v>
      </c>
      <c r="T4064" s="15">
        <f t="shared" si="257"/>
        <v>42493.784050925926</v>
      </c>
    </row>
    <row r="4065" spans="1:20" ht="60" hidden="1" x14ac:dyDescent="0.2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11" t="s">
        <v>8314</v>
      </c>
      <c r="P4065" t="s">
        <v>8315</v>
      </c>
      <c r="Q4065">
        <f t="shared" si="254"/>
        <v>0</v>
      </c>
      <c r="R4065">
        <f t="shared" si="255"/>
        <v>25</v>
      </c>
      <c r="S4065" s="15">
        <f t="shared" si="256"/>
        <v>42243.790393518517</v>
      </c>
      <c r="T4065" s="15">
        <f t="shared" si="257"/>
        <v>42303.790393518517</v>
      </c>
    </row>
    <row r="4066" spans="1:20" ht="45" hidden="1" x14ac:dyDescent="0.2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11" t="s">
        <v>8314</v>
      </c>
      <c r="P4066" t="s">
        <v>8315</v>
      </c>
      <c r="Q4066">
        <f t="shared" si="254"/>
        <v>0</v>
      </c>
      <c r="R4066">
        <f t="shared" si="255"/>
        <v>0</v>
      </c>
      <c r="S4066" s="15">
        <f t="shared" si="256"/>
        <v>42550.048449074078</v>
      </c>
      <c r="T4066" s="15">
        <f t="shared" si="257"/>
        <v>42580.978472222225</v>
      </c>
    </row>
    <row r="4067" spans="1:20" ht="60" hidden="1" x14ac:dyDescent="0.2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11" t="s">
        <v>8314</v>
      </c>
      <c r="P4067" t="s">
        <v>8315</v>
      </c>
      <c r="Q4067">
        <f t="shared" si="254"/>
        <v>0</v>
      </c>
      <c r="R4067">
        <f t="shared" si="255"/>
        <v>0</v>
      </c>
      <c r="S4067" s="15">
        <f t="shared" si="256"/>
        <v>41774.651203703703</v>
      </c>
      <c r="T4067" s="15">
        <f t="shared" si="257"/>
        <v>41834.651203703703</v>
      </c>
    </row>
    <row r="4068" spans="1:20" ht="60" hidden="1" x14ac:dyDescent="0.2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11" t="s">
        <v>8314</v>
      </c>
      <c r="P4068" t="s">
        <v>8315</v>
      </c>
      <c r="Q4068">
        <f t="shared" si="254"/>
        <v>0</v>
      </c>
      <c r="R4068">
        <f t="shared" si="255"/>
        <v>0</v>
      </c>
      <c r="S4068" s="15">
        <f t="shared" si="256"/>
        <v>42457.932025462964</v>
      </c>
      <c r="T4068" s="15">
        <f t="shared" si="257"/>
        <v>42485.013888888891</v>
      </c>
    </row>
    <row r="4069" spans="1:20" ht="45" hidden="1" x14ac:dyDescent="0.2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1" t="s">
        <v>8314</v>
      </c>
      <c r="P4069" t="s">
        <v>8315</v>
      </c>
      <c r="Q4069">
        <f t="shared" si="254"/>
        <v>0</v>
      </c>
      <c r="R4069">
        <f t="shared" si="255"/>
        <v>7</v>
      </c>
      <c r="S4069" s="15">
        <f t="shared" si="256"/>
        <v>42513.976319444439</v>
      </c>
      <c r="T4069" s="15">
        <f t="shared" si="257"/>
        <v>42559.976319444439</v>
      </c>
    </row>
    <row r="4070" spans="1:20" ht="60" hidden="1" x14ac:dyDescent="0.2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11" t="s">
        <v>8314</v>
      </c>
      <c r="P4070" t="s">
        <v>8315</v>
      </c>
      <c r="Q4070">
        <f t="shared" si="254"/>
        <v>0</v>
      </c>
      <c r="R4070">
        <f t="shared" si="255"/>
        <v>10.5</v>
      </c>
      <c r="S4070" s="15">
        <f t="shared" si="256"/>
        <v>41745.891319444447</v>
      </c>
      <c r="T4070" s="15">
        <f t="shared" si="257"/>
        <v>41767.891319444447</v>
      </c>
    </row>
    <row r="4071" spans="1:20" ht="60" hidden="1" x14ac:dyDescent="0.2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11" t="s">
        <v>8314</v>
      </c>
      <c r="P4071" t="s">
        <v>8315</v>
      </c>
      <c r="Q4071">
        <f t="shared" si="254"/>
        <v>0</v>
      </c>
      <c r="R4071">
        <f t="shared" si="255"/>
        <v>0</v>
      </c>
      <c r="S4071" s="15">
        <f t="shared" si="256"/>
        <v>42296.154131944444</v>
      </c>
      <c r="T4071" s="15">
        <f t="shared" si="257"/>
        <v>42326.195798611108</v>
      </c>
    </row>
    <row r="4072" spans="1:20" ht="60" hidden="1" x14ac:dyDescent="0.2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11" t="s">
        <v>8314</v>
      </c>
      <c r="P4072" t="s">
        <v>8315</v>
      </c>
      <c r="Q4072">
        <f t="shared" si="254"/>
        <v>0</v>
      </c>
      <c r="R4072">
        <f t="shared" si="255"/>
        <v>5.5</v>
      </c>
      <c r="S4072" s="15">
        <f t="shared" si="256"/>
        <v>42447.863553240735</v>
      </c>
      <c r="T4072" s="15">
        <f t="shared" si="257"/>
        <v>42477.863553240735</v>
      </c>
    </row>
    <row r="4073" spans="1:20" ht="60" hidden="1" x14ac:dyDescent="0.2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11" t="s">
        <v>8314</v>
      </c>
      <c r="P4073" t="s">
        <v>8315</v>
      </c>
      <c r="Q4073">
        <f t="shared" si="254"/>
        <v>0</v>
      </c>
      <c r="R4073">
        <f t="shared" si="255"/>
        <v>0</v>
      </c>
      <c r="S4073" s="15">
        <f t="shared" si="256"/>
        <v>42534.866875</v>
      </c>
      <c r="T4073" s="15">
        <f t="shared" si="257"/>
        <v>42564.866875</v>
      </c>
    </row>
    <row r="4074" spans="1:20" ht="60" hidden="1" x14ac:dyDescent="0.2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11" t="s">
        <v>8314</v>
      </c>
      <c r="P4074" t="s">
        <v>8315</v>
      </c>
      <c r="Q4074">
        <f t="shared" si="254"/>
        <v>0</v>
      </c>
      <c r="R4074">
        <f t="shared" si="255"/>
        <v>0</v>
      </c>
      <c r="S4074" s="15">
        <f t="shared" si="256"/>
        <v>42286.749780092592</v>
      </c>
      <c r="T4074" s="15">
        <f t="shared" si="257"/>
        <v>42316.791446759264</v>
      </c>
    </row>
    <row r="4075" spans="1:20" ht="45" hidden="1" x14ac:dyDescent="0.2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11" t="s">
        <v>8314</v>
      </c>
      <c r="P4075" t="s">
        <v>8315</v>
      </c>
      <c r="Q4075">
        <f t="shared" si="254"/>
        <v>0</v>
      </c>
      <c r="R4075">
        <f t="shared" si="255"/>
        <v>3</v>
      </c>
      <c r="S4075" s="15">
        <f t="shared" si="256"/>
        <v>42107.864722222221</v>
      </c>
      <c r="T4075" s="15">
        <f t="shared" si="257"/>
        <v>42137.864722222221</v>
      </c>
    </row>
    <row r="4076" spans="1:20" ht="45" hidden="1" x14ac:dyDescent="0.2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11" t="s">
        <v>8314</v>
      </c>
      <c r="P4076" t="s">
        <v>8315</v>
      </c>
      <c r="Q4076">
        <f t="shared" si="254"/>
        <v>0</v>
      </c>
      <c r="R4076">
        <f t="shared" si="255"/>
        <v>5</v>
      </c>
      <c r="S4076" s="15">
        <f t="shared" si="256"/>
        <v>41809.389930555553</v>
      </c>
      <c r="T4076" s="15">
        <f t="shared" si="257"/>
        <v>41839.389930555553</v>
      </c>
    </row>
    <row r="4077" spans="1:20" ht="60" hidden="1" x14ac:dyDescent="0.2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11" t="s">
        <v>8314</v>
      </c>
      <c r="P4077" t="s">
        <v>8315</v>
      </c>
      <c r="Q4077">
        <f t="shared" si="254"/>
        <v>0</v>
      </c>
      <c r="R4077">
        <f t="shared" si="255"/>
        <v>0</v>
      </c>
      <c r="S4077" s="15">
        <f t="shared" si="256"/>
        <v>42069.391446759255</v>
      </c>
      <c r="T4077" s="15">
        <f t="shared" si="257"/>
        <v>42099.349780092598</v>
      </c>
    </row>
    <row r="4078" spans="1:20" ht="30" hidden="1" x14ac:dyDescent="0.2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11" t="s">
        <v>8314</v>
      </c>
      <c r="P4078" t="s">
        <v>8315</v>
      </c>
      <c r="Q4078">
        <f t="shared" si="254"/>
        <v>0</v>
      </c>
      <c r="R4078">
        <f t="shared" si="255"/>
        <v>10</v>
      </c>
      <c r="S4078" s="15">
        <f t="shared" si="256"/>
        <v>42437.64534722222</v>
      </c>
      <c r="T4078" s="15">
        <f t="shared" si="257"/>
        <v>42497.603680555556</v>
      </c>
    </row>
    <row r="4079" spans="1:20" hidden="1" x14ac:dyDescent="0.2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11" t="s">
        <v>8314</v>
      </c>
      <c r="P4079" t="s">
        <v>8315</v>
      </c>
      <c r="Q4079">
        <f t="shared" si="254"/>
        <v>0</v>
      </c>
      <c r="R4079">
        <f t="shared" si="255"/>
        <v>1</v>
      </c>
      <c r="S4079" s="15">
        <f t="shared" si="256"/>
        <v>41890.16269675926</v>
      </c>
      <c r="T4079" s="15">
        <f t="shared" si="257"/>
        <v>41920.16269675926</v>
      </c>
    </row>
    <row r="4080" spans="1:20" ht="60" hidden="1" x14ac:dyDescent="0.2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11" t="s">
        <v>8314</v>
      </c>
      <c r="P4080" t="s">
        <v>8315</v>
      </c>
      <c r="Q4080">
        <f t="shared" si="254"/>
        <v>0</v>
      </c>
      <c r="R4080">
        <f t="shared" si="255"/>
        <v>2</v>
      </c>
      <c r="S4080" s="15">
        <f t="shared" si="256"/>
        <v>42391.772997685184</v>
      </c>
      <c r="T4080" s="15">
        <f t="shared" si="257"/>
        <v>42416.772997685184</v>
      </c>
    </row>
    <row r="4081" spans="1:20" ht="45" hidden="1" x14ac:dyDescent="0.2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11" t="s">
        <v>8314</v>
      </c>
      <c r="P4081" t="s">
        <v>8315</v>
      </c>
      <c r="Q4081">
        <f t="shared" si="254"/>
        <v>0</v>
      </c>
      <c r="R4081">
        <f t="shared" si="255"/>
        <v>5</v>
      </c>
      <c r="S4081" s="15">
        <f t="shared" si="256"/>
        <v>41848.772928240738</v>
      </c>
      <c r="T4081" s="15">
        <f t="shared" si="257"/>
        <v>41877.686111111114</v>
      </c>
    </row>
    <row r="4082" spans="1:20" ht="60" hidden="1" x14ac:dyDescent="0.2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11" t="s">
        <v>8314</v>
      </c>
      <c r="P4082" t="s">
        <v>8315</v>
      </c>
      <c r="Q4082">
        <f t="shared" si="254"/>
        <v>0</v>
      </c>
      <c r="R4082">
        <f t="shared" si="255"/>
        <v>0</v>
      </c>
      <c r="S4082" s="15">
        <f t="shared" si="256"/>
        <v>42096.544548611113</v>
      </c>
      <c r="T4082" s="15">
        <f t="shared" si="257"/>
        <v>42126.544548611113</v>
      </c>
    </row>
    <row r="4083" spans="1:20" ht="60" hidden="1" x14ac:dyDescent="0.2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11" t="s">
        <v>8314</v>
      </c>
      <c r="P4083" t="s">
        <v>8315</v>
      </c>
      <c r="Q4083">
        <f t="shared" si="254"/>
        <v>0</v>
      </c>
      <c r="R4083">
        <f t="shared" si="255"/>
        <v>0</v>
      </c>
      <c r="S4083" s="15">
        <f t="shared" si="256"/>
        <v>42419.246168981481</v>
      </c>
      <c r="T4083" s="15">
        <f t="shared" si="257"/>
        <v>42434.246168981481</v>
      </c>
    </row>
    <row r="4084" spans="1:20" ht="60" hidden="1" x14ac:dyDescent="0.2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11" t="s">
        <v>8314</v>
      </c>
      <c r="P4084" t="s">
        <v>8315</v>
      </c>
      <c r="Q4084">
        <f t="shared" si="254"/>
        <v>0</v>
      </c>
      <c r="R4084">
        <f t="shared" si="255"/>
        <v>1</v>
      </c>
      <c r="S4084" s="15">
        <f t="shared" si="256"/>
        <v>42174.780821759254</v>
      </c>
      <c r="T4084" s="15">
        <f t="shared" si="257"/>
        <v>42204.780821759254</v>
      </c>
    </row>
    <row r="4085" spans="1:20" ht="45" hidden="1" x14ac:dyDescent="0.2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11" t="s">
        <v>8314</v>
      </c>
      <c r="P4085" t="s">
        <v>8315</v>
      </c>
      <c r="Q4085">
        <f t="shared" si="254"/>
        <v>0</v>
      </c>
      <c r="R4085">
        <f t="shared" si="255"/>
        <v>0</v>
      </c>
      <c r="S4085" s="15">
        <f t="shared" si="256"/>
        <v>42408.999571759254</v>
      </c>
      <c r="T4085" s="15">
        <f t="shared" si="257"/>
        <v>42453.957905092597</v>
      </c>
    </row>
    <row r="4086" spans="1:20" ht="45" hidden="1" x14ac:dyDescent="0.2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11" t="s">
        <v>8314</v>
      </c>
      <c r="P4086" t="s">
        <v>8315</v>
      </c>
      <c r="Q4086">
        <f t="shared" si="254"/>
        <v>0</v>
      </c>
      <c r="R4086">
        <f t="shared" si="255"/>
        <v>0</v>
      </c>
      <c r="S4086" s="15">
        <f t="shared" si="256"/>
        <v>42282.655543981484</v>
      </c>
      <c r="T4086" s="15">
        <f t="shared" si="257"/>
        <v>42342.697210648148</v>
      </c>
    </row>
    <row r="4087" spans="1:20" ht="45" hidden="1" x14ac:dyDescent="0.2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11" t="s">
        <v>8314</v>
      </c>
      <c r="P4087" t="s">
        <v>8315</v>
      </c>
      <c r="Q4087">
        <f t="shared" si="254"/>
        <v>0</v>
      </c>
      <c r="R4087">
        <f t="shared" si="255"/>
        <v>0</v>
      </c>
      <c r="S4087" s="15">
        <f t="shared" si="256"/>
        <v>42322.025115740747</v>
      </c>
      <c r="T4087" s="15">
        <f t="shared" si="257"/>
        <v>42352.025115740747</v>
      </c>
    </row>
    <row r="4088" spans="1:20" ht="60" hidden="1" x14ac:dyDescent="0.2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11" t="s">
        <v>8314</v>
      </c>
      <c r="P4088" t="s">
        <v>8315</v>
      </c>
      <c r="Q4088">
        <f t="shared" si="254"/>
        <v>0</v>
      </c>
      <c r="R4088">
        <f t="shared" si="255"/>
        <v>0</v>
      </c>
      <c r="S4088" s="15">
        <f t="shared" si="256"/>
        <v>41941.585231481484</v>
      </c>
      <c r="T4088" s="15">
        <f t="shared" si="257"/>
        <v>41991.626898148148</v>
      </c>
    </row>
    <row r="4089" spans="1:20" ht="45" hidden="1" x14ac:dyDescent="0.2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11" t="s">
        <v>8314</v>
      </c>
      <c r="P4089" t="s">
        <v>8315</v>
      </c>
      <c r="Q4089">
        <f t="shared" si="254"/>
        <v>0</v>
      </c>
      <c r="R4089">
        <f t="shared" si="255"/>
        <v>10.5</v>
      </c>
      <c r="S4089" s="15">
        <f t="shared" si="256"/>
        <v>42559.474004629628</v>
      </c>
      <c r="T4089" s="15">
        <f t="shared" si="257"/>
        <v>42619.474004629628</v>
      </c>
    </row>
    <row r="4090" spans="1:20" ht="60" hidden="1" x14ac:dyDescent="0.2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11" t="s">
        <v>8314</v>
      </c>
      <c r="P4090" t="s">
        <v>8315</v>
      </c>
      <c r="Q4090">
        <f t="shared" si="254"/>
        <v>0</v>
      </c>
      <c r="R4090">
        <f t="shared" si="255"/>
        <v>7</v>
      </c>
      <c r="S4090" s="15">
        <f t="shared" si="256"/>
        <v>41995.084074074075</v>
      </c>
      <c r="T4090" s="15">
        <f t="shared" si="257"/>
        <v>42024.802777777775</v>
      </c>
    </row>
    <row r="4091" spans="1:20" ht="45" hidden="1" x14ac:dyDescent="0.2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11" t="s">
        <v>8314</v>
      </c>
      <c r="P4091" t="s">
        <v>8315</v>
      </c>
      <c r="Q4091">
        <f t="shared" si="254"/>
        <v>0</v>
      </c>
      <c r="R4091">
        <f t="shared" si="255"/>
        <v>0</v>
      </c>
      <c r="S4091" s="15">
        <f t="shared" si="256"/>
        <v>41948.957465277781</v>
      </c>
      <c r="T4091" s="15">
        <f t="shared" si="257"/>
        <v>41963.957465277781</v>
      </c>
    </row>
    <row r="4092" spans="1:20" ht="60" hidden="1" x14ac:dyDescent="0.2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11" t="s">
        <v>8314</v>
      </c>
      <c r="P4092" t="s">
        <v>8315</v>
      </c>
      <c r="Q4092">
        <f t="shared" si="254"/>
        <v>0</v>
      </c>
      <c r="R4092">
        <f t="shared" si="255"/>
        <v>1</v>
      </c>
      <c r="S4092" s="15">
        <f t="shared" si="256"/>
        <v>41842.201261574075</v>
      </c>
      <c r="T4092" s="15">
        <f t="shared" si="257"/>
        <v>41872.201261574075</v>
      </c>
    </row>
    <row r="4093" spans="1:20" ht="60" hidden="1" x14ac:dyDescent="0.2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11" t="s">
        <v>8314</v>
      </c>
      <c r="P4093" t="s">
        <v>8315</v>
      </c>
      <c r="Q4093">
        <f t="shared" si="254"/>
        <v>0</v>
      </c>
      <c r="R4093">
        <f t="shared" si="255"/>
        <v>16</v>
      </c>
      <c r="S4093" s="15">
        <f t="shared" si="256"/>
        <v>42169.958506944444</v>
      </c>
      <c r="T4093" s="15">
        <f t="shared" si="257"/>
        <v>42199.958506944444</v>
      </c>
    </row>
    <row r="4094" spans="1:20" ht="60" hidden="1" x14ac:dyDescent="0.2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11" t="s">
        <v>8314</v>
      </c>
      <c r="P4094" t="s">
        <v>8315</v>
      </c>
      <c r="Q4094">
        <f t="shared" si="254"/>
        <v>0</v>
      </c>
      <c r="R4094">
        <f t="shared" si="255"/>
        <v>1</v>
      </c>
      <c r="S4094" s="15">
        <f t="shared" si="256"/>
        <v>41905.636469907404</v>
      </c>
      <c r="T4094" s="15">
        <f t="shared" si="257"/>
        <v>41935.636469907404</v>
      </c>
    </row>
    <row r="4095" spans="1:20" ht="45" hidden="1" x14ac:dyDescent="0.2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11" t="s">
        <v>8314</v>
      </c>
      <c r="P4095" t="s">
        <v>8315</v>
      </c>
      <c r="Q4095">
        <f t="shared" si="254"/>
        <v>0</v>
      </c>
      <c r="R4095">
        <f t="shared" si="255"/>
        <v>0</v>
      </c>
      <c r="S4095" s="15">
        <f t="shared" si="256"/>
        <v>41761.810150462967</v>
      </c>
      <c r="T4095" s="15">
        <f t="shared" si="257"/>
        <v>41768.286805555559</v>
      </c>
    </row>
    <row r="4096" spans="1:20" ht="45" hidden="1" x14ac:dyDescent="0.2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11" t="s">
        <v>8314</v>
      </c>
      <c r="P4096" t="s">
        <v>8315</v>
      </c>
      <c r="Q4096">
        <f t="shared" si="254"/>
        <v>0</v>
      </c>
      <c r="R4096">
        <f t="shared" si="255"/>
        <v>0</v>
      </c>
      <c r="S4096" s="15">
        <f t="shared" si="256"/>
        <v>42613.841261574074</v>
      </c>
      <c r="T4096" s="15">
        <f t="shared" si="257"/>
        <v>42644.166666666672</v>
      </c>
    </row>
    <row r="4097" spans="1:20" ht="45" hidden="1" x14ac:dyDescent="0.2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11" t="s">
        <v>8314</v>
      </c>
      <c r="P4097" t="s">
        <v>8315</v>
      </c>
      <c r="Q4097">
        <f t="shared" si="254"/>
        <v>0</v>
      </c>
      <c r="R4097">
        <f t="shared" si="255"/>
        <v>0</v>
      </c>
      <c r="S4097" s="15">
        <f t="shared" si="256"/>
        <v>42421.141469907408</v>
      </c>
      <c r="T4097" s="15">
        <f t="shared" si="257"/>
        <v>42481.099803240737</v>
      </c>
    </row>
    <row r="4098" spans="1:20" ht="60" hidden="1" x14ac:dyDescent="0.2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11" t="s">
        <v>8314</v>
      </c>
      <c r="P4098" t="s">
        <v>8315</v>
      </c>
      <c r="Q4098">
        <f t="shared" ref="Q4098:Q4115" si="258">ROUND(E4098/D4098*100,0)</f>
        <v>0</v>
      </c>
      <c r="R4098">
        <f t="shared" ref="R4098:R4115" si="259">IFERROR(ROUND(E4098/L4098,2),0)</f>
        <v>25</v>
      </c>
      <c r="S4098" s="15">
        <f t="shared" si="256"/>
        <v>42479.039212962962</v>
      </c>
      <c r="T4098" s="15">
        <f t="shared" si="257"/>
        <v>42509.039212962962</v>
      </c>
    </row>
    <row r="4099" spans="1:20" ht="60" hidden="1" x14ac:dyDescent="0.2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11" t="s">
        <v>8314</v>
      </c>
      <c r="P4099" t="s">
        <v>8315</v>
      </c>
      <c r="Q4099">
        <f t="shared" si="258"/>
        <v>0</v>
      </c>
      <c r="R4099">
        <f t="shared" si="259"/>
        <v>0</v>
      </c>
      <c r="S4099" s="15">
        <f t="shared" ref="S4099:S4115" si="260">(((J4099/60)/60)/24)+DATE(1970,1,1)</f>
        <v>42700.804756944446</v>
      </c>
      <c r="T4099" s="15">
        <f t="shared" ref="T4099:T4115" si="261">(((I4099/60)/60)/24)+DATE(1970,1,1)</f>
        <v>42730.804756944446</v>
      </c>
    </row>
    <row r="4100" spans="1:20" ht="60" hidden="1" x14ac:dyDescent="0.2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11" t="s">
        <v>8314</v>
      </c>
      <c r="P4100" t="s">
        <v>8315</v>
      </c>
      <c r="Q4100">
        <f t="shared" si="258"/>
        <v>0</v>
      </c>
      <c r="R4100">
        <f t="shared" si="259"/>
        <v>2</v>
      </c>
      <c r="S4100" s="15">
        <f t="shared" si="260"/>
        <v>41812.77443287037</v>
      </c>
      <c r="T4100" s="15">
        <f t="shared" si="261"/>
        <v>41872.77443287037</v>
      </c>
    </row>
    <row r="4101" spans="1:20" ht="45" hidden="1" x14ac:dyDescent="0.2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11" t="s">
        <v>8314</v>
      </c>
      <c r="P4101" t="s">
        <v>8315</v>
      </c>
      <c r="Q4101">
        <f t="shared" si="258"/>
        <v>0</v>
      </c>
      <c r="R4101">
        <f t="shared" si="259"/>
        <v>0</v>
      </c>
      <c r="S4101" s="15">
        <f t="shared" si="260"/>
        <v>41905.795706018522</v>
      </c>
      <c r="T4101" s="15">
        <f t="shared" si="261"/>
        <v>41933.82708333333</v>
      </c>
    </row>
    <row r="4102" spans="1:20" ht="60" hidden="1" x14ac:dyDescent="0.2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11" t="s">
        <v>8314</v>
      </c>
      <c r="P4102" t="s">
        <v>8315</v>
      </c>
      <c r="Q4102">
        <f t="shared" si="258"/>
        <v>0</v>
      </c>
      <c r="R4102">
        <f t="shared" si="259"/>
        <v>0</v>
      </c>
      <c r="S4102" s="15">
        <f t="shared" si="260"/>
        <v>42732.787523148145</v>
      </c>
      <c r="T4102" s="15">
        <f t="shared" si="261"/>
        <v>42762.787523148145</v>
      </c>
    </row>
    <row r="4103" spans="1:20" ht="60" hidden="1" x14ac:dyDescent="0.2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11" t="s">
        <v>8314</v>
      </c>
      <c r="P4103" t="s">
        <v>8315</v>
      </c>
      <c r="Q4103">
        <f t="shared" si="258"/>
        <v>0</v>
      </c>
      <c r="R4103">
        <f t="shared" si="259"/>
        <v>5</v>
      </c>
      <c r="S4103" s="15">
        <f t="shared" si="260"/>
        <v>42510.938900462963</v>
      </c>
      <c r="T4103" s="15">
        <f t="shared" si="261"/>
        <v>42540.938900462963</v>
      </c>
    </row>
    <row r="4104" spans="1:20" ht="60" hidden="1" x14ac:dyDescent="0.2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11" t="s">
        <v>8314</v>
      </c>
      <c r="P4104" t="s">
        <v>8315</v>
      </c>
      <c r="Q4104">
        <f t="shared" si="258"/>
        <v>0</v>
      </c>
      <c r="R4104">
        <f t="shared" si="259"/>
        <v>0</v>
      </c>
      <c r="S4104" s="15">
        <f t="shared" si="260"/>
        <v>42511.698101851856</v>
      </c>
      <c r="T4104" s="15">
        <f t="shared" si="261"/>
        <v>42535.787500000006</v>
      </c>
    </row>
    <row r="4105" spans="1:20" ht="60" hidden="1" x14ac:dyDescent="0.2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11" t="s">
        <v>8314</v>
      </c>
      <c r="P4105" t="s">
        <v>8315</v>
      </c>
      <c r="Q4105">
        <f t="shared" si="258"/>
        <v>0</v>
      </c>
      <c r="R4105">
        <f t="shared" si="259"/>
        <v>10</v>
      </c>
      <c r="S4105" s="15">
        <f t="shared" si="260"/>
        <v>42622.436412037037</v>
      </c>
      <c r="T4105" s="15">
        <f t="shared" si="261"/>
        <v>42652.436412037037</v>
      </c>
    </row>
    <row r="4106" spans="1:20" ht="60" hidden="1" x14ac:dyDescent="0.2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11" t="s">
        <v>8314</v>
      </c>
      <c r="P4106" t="s">
        <v>8315</v>
      </c>
      <c r="Q4106">
        <f t="shared" si="258"/>
        <v>0</v>
      </c>
      <c r="R4106">
        <f t="shared" si="259"/>
        <v>10</v>
      </c>
      <c r="S4106" s="15">
        <f t="shared" si="260"/>
        <v>42058.603877314818</v>
      </c>
      <c r="T4106" s="15">
        <f t="shared" si="261"/>
        <v>42087.165972222225</v>
      </c>
    </row>
    <row r="4107" spans="1:20" hidden="1" x14ac:dyDescent="0.2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11" t="s">
        <v>8314</v>
      </c>
      <c r="P4107" t="s">
        <v>8315</v>
      </c>
      <c r="Q4107">
        <f t="shared" si="258"/>
        <v>0</v>
      </c>
      <c r="R4107">
        <f t="shared" si="259"/>
        <v>0</v>
      </c>
      <c r="S4107" s="15">
        <f t="shared" si="260"/>
        <v>42538.742893518516</v>
      </c>
      <c r="T4107" s="15">
        <f t="shared" si="261"/>
        <v>42568.742893518516</v>
      </c>
    </row>
    <row r="4108" spans="1:20" ht="45" hidden="1" x14ac:dyDescent="0.2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11" t="s">
        <v>8314</v>
      </c>
      <c r="P4108" t="s">
        <v>8315</v>
      </c>
      <c r="Q4108">
        <f t="shared" si="258"/>
        <v>0</v>
      </c>
      <c r="R4108">
        <f t="shared" si="259"/>
        <v>20</v>
      </c>
      <c r="S4108" s="15">
        <f t="shared" si="260"/>
        <v>42039.194988425923</v>
      </c>
      <c r="T4108" s="15">
        <f t="shared" si="261"/>
        <v>42099.153321759266</v>
      </c>
    </row>
    <row r="4109" spans="1:20" ht="60" hidden="1" x14ac:dyDescent="0.2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11" t="s">
        <v>8314</v>
      </c>
      <c r="P4109" t="s">
        <v>8315</v>
      </c>
      <c r="Q4109">
        <f t="shared" si="258"/>
        <v>0</v>
      </c>
      <c r="R4109">
        <f t="shared" si="259"/>
        <v>0</v>
      </c>
      <c r="S4109" s="15">
        <f t="shared" si="260"/>
        <v>42344.824502314819</v>
      </c>
      <c r="T4109" s="15">
        <f t="shared" si="261"/>
        <v>42400.996527777781</v>
      </c>
    </row>
    <row r="4110" spans="1:20" ht="45" hidden="1" x14ac:dyDescent="0.2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11" t="s">
        <v>8314</v>
      </c>
      <c r="P4110" t="s">
        <v>8315</v>
      </c>
      <c r="Q4110">
        <f t="shared" si="258"/>
        <v>0</v>
      </c>
      <c r="R4110">
        <f t="shared" si="259"/>
        <v>0</v>
      </c>
      <c r="S4110" s="15">
        <f t="shared" si="260"/>
        <v>42495.722187499996</v>
      </c>
      <c r="T4110" s="15">
        <f t="shared" si="261"/>
        <v>42525.722187499996</v>
      </c>
    </row>
    <row r="4111" spans="1:20" ht="45" hidden="1" x14ac:dyDescent="0.2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11" t="s">
        <v>8314</v>
      </c>
      <c r="P4111" t="s">
        <v>8315</v>
      </c>
      <c r="Q4111">
        <f t="shared" si="258"/>
        <v>0</v>
      </c>
      <c r="R4111">
        <f t="shared" si="259"/>
        <v>0</v>
      </c>
      <c r="S4111" s="15">
        <f t="shared" si="260"/>
        <v>41927.124884259261</v>
      </c>
      <c r="T4111" s="15">
        <f t="shared" si="261"/>
        <v>41937.124884259261</v>
      </c>
    </row>
    <row r="4112" spans="1:20" ht="60" hidden="1" x14ac:dyDescent="0.2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11" t="s">
        <v>8314</v>
      </c>
      <c r="P4112" t="s">
        <v>8315</v>
      </c>
      <c r="Q4112">
        <f t="shared" si="258"/>
        <v>0</v>
      </c>
      <c r="R4112">
        <f t="shared" si="259"/>
        <v>0</v>
      </c>
      <c r="S4112" s="15">
        <f t="shared" si="260"/>
        <v>42730.903726851851</v>
      </c>
      <c r="T4112" s="15">
        <f t="shared" si="261"/>
        <v>42760.903726851851</v>
      </c>
    </row>
    <row r="4113" spans="1:20" ht="45" hidden="1" x14ac:dyDescent="0.2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11" t="s">
        <v>8314</v>
      </c>
      <c r="P4113" t="s">
        <v>8315</v>
      </c>
      <c r="Q4113">
        <f t="shared" si="258"/>
        <v>0</v>
      </c>
      <c r="R4113">
        <f t="shared" si="259"/>
        <v>0</v>
      </c>
      <c r="S4113" s="15">
        <f t="shared" si="260"/>
        <v>42307.539398148147</v>
      </c>
      <c r="T4113" s="15">
        <f t="shared" si="261"/>
        <v>42337.581064814818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8314</v>
      </c>
      <c r="P4114" t="s">
        <v>8315</v>
      </c>
      <c r="Q4114">
        <f t="shared" si="258"/>
        <v>0</v>
      </c>
      <c r="R4114">
        <f t="shared" si="259"/>
        <v>1</v>
      </c>
      <c r="S4114" s="15">
        <f t="shared" si="260"/>
        <v>42400.946597222224</v>
      </c>
      <c r="T4114" s="15">
        <f t="shared" si="261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8314</v>
      </c>
      <c r="P4115" t="s">
        <v>8315</v>
      </c>
      <c r="Q4115">
        <f t="shared" si="258"/>
        <v>0</v>
      </c>
      <c r="R4115">
        <f t="shared" si="259"/>
        <v>1</v>
      </c>
      <c r="S4115" s="15">
        <f t="shared" si="260"/>
        <v>42358.573182870372</v>
      </c>
      <c r="T4115" s="15">
        <f t="shared" si="261"/>
        <v>42377.273611111115</v>
      </c>
    </row>
  </sheetData>
  <autoFilter ref="A1:R4115" xr:uid="{00000000-0001-0000-0000-000000000000}">
    <filterColumn colId="5">
      <filters>
        <filter val="canceled"/>
      </filters>
    </filterColumn>
  </autoFilter>
  <sortState xmlns:xlrd2="http://schemas.microsoft.com/office/spreadsheetml/2017/richdata2" ref="A2:Q4115">
    <sortCondition descending="1" ref="Q2:Q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2:Q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Edinburgh Research</vt:lpstr>
      <vt:lpstr>Subcategory Statistics</vt:lpstr>
      <vt:lpstr>Descriptive Statistics</vt:lpstr>
      <vt:lpstr>Theater Outcomes by Launch Date</vt:lpstr>
      <vt:lpstr>Outcome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Brandon-Scott Williams</cp:lastModifiedBy>
  <dcterms:created xsi:type="dcterms:W3CDTF">2017-04-20T15:17:24Z</dcterms:created>
  <dcterms:modified xsi:type="dcterms:W3CDTF">2022-03-12T17:45:35Z</dcterms:modified>
</cp:coreProperties>
</file>