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sfle\Code\SavvyCoders\Homework\"/>
    </mc:Choice>
  </mc:AlternateContent>
  <xr:revisionPtr revIDLastSave="0" documentId="13_ncr:1_{BF02A998-D794-49B1-AAF7-E2AF6445A312}" xr6:coauthVersionLast="47" xr6:coauthVersionMax="47" xr10:uidLastSave="{00000000-0000-0000-0000-000000000000}"/>
  <bookViews>
    <workbookView xWindow="0" yWindow="0" windowWidth="14400" windowHeight="7370" activeTab="3" xr2:uid="{00000000-000D-0000-FFFF-FFFF00000000}"/>
  </bookViews>
  <sheets>
    <sheet name="Sheet1" sheetId="5" r:id="rId1"/>
    <sheet name="Payments" sheetId="4" r:id="rId2"/>
    <sheet name="Expenses" sheetId="1" r:id="rId3"/>
    <sheet name="Roster" sheetId="2" r:id="rId4"/>
    <sheet name="Credit Card Debt" sheetId="3" r:id="rId5"/>
  </sheets>
  <calcPr calcId="191028"/>
  <pivotCaches>
    <pivotCache cacheId="0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C20" i="2"/>
  <c r="C19" i="2"/>
  <c r="C18" i="2"/>
  <c r="C17" i="2"/>
  <c r="C16" i="2"/>
  <c r="F6" i="3"/>
  <c r="G6" i="3" s="1"/>
  <c r="E4" i="3"/>
  <c r="F4" i="3" s="1"/>
  <c r="G4" i="3" s="1"/>
  <c r="E5" i="3"/>
  <c r="F5" i="3" s="1"/>
  <c r="G5" i="3" s="1"/>
  <c r="E6" i="3"/>
  <c r="E7" i="3"/>
  <c r="F7" i="3" s="1"/>
  <c r="G7" i="3" s="1"/>
  <c r="E3" i="3"/>
  <c r="F3" i="3" s="1"/>
  <c r="G3" i="3" s="1"/>
  <c r="B21" i="2"/>
</calcChain>
</file>

<file path=xl/sharedStrings.xml><?xml version="1.0" encoding="utf-8"?>
<sst xmlns="http://schemas.openxmlformats.org/spreadsheetml/2006/main" count="1377" uniqueCount="190">
  <si>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</si>
  <si>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</si>
  <si>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</si>
  <si>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</si>
  <si>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</si>
  <si>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</si>
  <si>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</si>
  <si>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</si>
  <si>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</si>
  <si>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</si>
  <si>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</si>
  <si>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</si>
  <si>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</si>
  <si>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</si>
  <si>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</si>
  <si>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</si>
  <si>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</si>
  <si>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</si>
  <si>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</si>
  <si>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</si>
  <si>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</si>
  <si>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</si>
  <si>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</si>
  <si>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</si>
  <si>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</si>
  <si>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</si>
  <si>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</si>
  <si>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</si>
  <si>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</si>
  <si>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</si>
  <si>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</si>
  <si>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</si>
  <si>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</si>
  <si>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</si>
  <si>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</si>
  <si>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</si>
  <si>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</si>
  <si>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</si>
  <si>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</si>
  <si>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</si>
  <si>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</si>
  <si>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</si>
  <si>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</si>
  <si>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</si>
  <si>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</si>
  <si>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</si>
  <si>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</si>
  <si>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</si>
  <si>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</si>
  <si>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</si>
  <si>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</si>
  <si>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</si>
  <si>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</si>
  <si>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</si>
  <si>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</si>
  <si>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</si>
  <si>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</si>
  <si>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</si>
  <si>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</si>
  <si>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</si>
  <si>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</si>
  <si>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</si>
  <si>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</si>
  <si>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</si>
  <si>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</si>
  <si>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</si>
  <si>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</si>
  <si>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</si>
  <si>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</si>
  <si>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</si>
  <si>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</si>
  <si>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</si>
  <si>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</si>
  <si>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</si>
  <si>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</si>
  <si>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</si>
  <si>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</si>
  <si>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</si>
  <si>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</si>
  <si>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</si>
  <si>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</si>
  <si>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</si>
  <si>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</si>
  <si>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</si>
  <si>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</si>
  <si>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</si>
  <si>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</si>
  <si>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</si>
  <si>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</si>
  <si>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</si>
  <si>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</si>
  <si>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</si>
  <si>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</si>
  <si>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</si>
  <si>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</si>
  <si>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</si>
  <si>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</si>
  <si>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</si>
  <si>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</si>
  <si>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</si>
  <si>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</si>
  <si>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</si>
  <si>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</si>
  <si>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</si>
  <si>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</si>
  <si>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</si>
  <si>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</si>
  <si>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</si>
  <si>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</si>
  <si>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</si>
  <si>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</si>
  <si>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</si>
  <si>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</si>
  <si>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</si>
  <si>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</si>
  <si>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</si>
  <si>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</si>
  <si>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</si>
  <si>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</si>
  <si>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</si>
  <si>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</si>
  <si>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</si>
  <si>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</si>
  <si>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</si>
  <si>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</si>
  <si>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</si>
  <si>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</si>
  <si>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</si>
  <si>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</si>
  <si>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</si>
  <si>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Age</t>
  </si>
  <si>
    <t>Grade</t>
  </si>
  <si>
    <t>Class</t>
  </si>
  <si>
    <t xml:space="preserve">David Cline </t>
  </si>
  <si>
    <t>Matthew Robert</t>
  </si>
  <si>
    <t>Sierra Chadwick</t>
  </si>
  <si>
    <t xml:space="preserve">Thomas Cruise </t>
  </si>
  <si>
    <t>Bradley Swickerwrath</t>
  </si>
  <si>
    <t>John McDonald</t>
  </si>
  <si>
    <t xml:space="preserve">Sarah Ashworth </t>
  </si>
  <si>
    <t>Student Name</t>
  </si>
  <si>
    <t>Social Studies</t>
  </si>
  <si>
    <t>MIN</t>
  </si>
  <si>
    <t>MAX</t>
  </si>
  <si>
    <t>AVG</t>
  </si>
  <si>
    <t>MODE</t>
  </si>
  <si>
    <t>MEDIAN</t>
  </si>
  <si>
    <t>COUNT</t>
  </si>
  <si>
    <t xml:space="preserve">Amanda Johnson </t>
  </si>
  <si>
    <t>Ronnie Dangerfield</t>
  </si>
  <si>
    <t xml:space="preserve">Gracie Smith </t>
  </si>
  <si>
    <t>Raymond James</t>
  </si>
  <si>
    <t>Credit Card Debt</t>
  </si>
  <si>
    <t>Months</t>
  </si>
  <si>
    <t xml:space="preserve">Total Loan Amount </t>
  </si>
  <si>
    <t>Monthly Payment</t>
  </si>
  <si>
    <t>Credit Card</t>
  </si>
  <si>
    <t>Discover</t>
  </si>
  <si>
    <t xml:space="preserve"> Capital One </t>
  </si>
  <si>
    <t>Citi Card</t>
  </si>
  <si>
    <t xml:space="preserve"> Target </t>
  </si>
  <si>
    <t>Wal-Mart</t>
  </si>
  <si>
    <t>Balance</t>
  </si>
  <si>
    <t xml:space="preserve">Interest Rate </t>
  </si>
  <si>
    <t xml:space="preserve">Interest Paid  </t>
  </si>
  <si>
    <t>Sum of Balance</t>
  </si>
  <si>
    <t>Row Labels</t>
  </si>
  <si>
    <t>(blank)</t>
  </si>
  <si>
    <t>Grand Total</t>
  </si>
  <si>
    <t>Sum of Monthly Payment</t>
  </si>
  <si>
    <t>Sum of Tax Inclusive Amount</t>
  </si>
  <si>
    <t>Semester Grades</t>
  </si>
  <si>
    <t>Sum of Field1</t>
  </si>
  <si>
    <t>Values</t>
  </si>
  <si>
    <t>1/2/2012 Total</t>
  </si>
  <si>
    <t>1/5/2012 Total</t>
  </si>
  <si>
    <t>1/15/2012 Total</t>
  </si>
  <si>
    <t>1/16/2012 Total</t>
  </si>
  <si>
    <t>1/20/2012 Total</t>
  </si>
  <si>
    <t>1/21/2012 Total</t>
  </si>
  <si>
    <t>1/26/2012 Total</t>
  </si>
  <si>
    <t>1/31/2012 Total</t>
  </si>
  <si>
    <t>2/2/2012 Total</t>
  </si>
  <si>
    <t>2/5/2012 Total</t>
  </si>
  <si>
    <t>2/15/2012 Total</t>
  </si>
  <si>
    <t>2/20/2012 Total</t>
  </si>
  <si>
    <t>2/25/2012 Total</t>
  </si>
  <si>
    <t>2/26/2012 Total</t>
  </si>
  <si>
    <t>2/27/2012 Total</t>
  </si>
  <si>
    <t>2/29/2012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</si>
</sst>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49" fontId="0" fillId="0" borderId="0" xfId="0" applyNumberFormat="1"/>
    <xf numFmtId="0" fontId="6" fillId="0" borderId="1" xfId="0" applyFont="1" applyBorder="1"/>
    <xf numFmtId="49" fontId="0" fillId="0" borderId="1" xfId="0" applyNumberFormat="1" applyBorder="1"/>
    <xf numFmtId="49" fontId="7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3" applyFont="1"/>
    <xf numFmtId="44" fontId="0" fillId="0" borderId="0" xfId="0" applyNumberFormat="1"/>
    <xf numFmtId="0" fontId="0" fillId="0" borderId="0" xfId="0" applyNumberFormat="1"/>
    <xf numFmtId="0" fontId="0" fillId="0" borderId="0" xfId="0" pivotButton="1" applyAlignment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44" fontId="0" fillId="0" borderId="6" xfId="0" applyNumberFormat="1" applyBorder="1"/>
    <xf numFmtId="9" fontId="0" fillId="0" borderId="6" xfId="2" applyFont="1" applyBorder="1"/>
    <xf numFmtId="0" fontId="0" fillId="0" borderId="6" xfId="0" applyBorder="1"/>
    <xf numFmtId="44" fontId="0" fillId="0" borderId="6" xfId="3" applyFont="1" applyBorder="1"/>
    <xf numFmtId="44" fontId="0" fillId="0" borderId="7" xfId="3" applyFont="1" applyBorder="1"/>
    <xf numFmtId="0" fontId="0" fillId="0" borderId="8" xfId="0" applyBorder="1"/>
    <xf numFmtId="44" fontId="0" fillId="0" borderId="0" xfId="0" applyNumberFormat="1" applyBorder="1"/>
    <xf numFmtId="9" fontId="0" fillId="0" borderId="0" xfId="2" applyFont="1" applyBorder="1"/>
    <xf numFmtId="0" fontId="0" fillId="0" borderId="0" xfId="0" applyBorder="1"/>
    <xf numFmtId="44" fontId="0" fillId="0" borderId="0" xfId="3" applyFont="1" applyBorder="1"/>
    <xf numFmtId="44" fontId="0" fillId="0" borderId="9" xfId="3" applyFont="1" applyBorder="1"/>
    <xf numFmtId="0" fontId="0" fillId="0" borderId="10" xfId="0" applyBorder="1"/>
    <xf numFmtId="44" fontId="0" fillId="0" borderId="11" xfId="0" applyNumberFormat="1" applyBorder="1"/>
    <xf numFmtId="9" fontId="0" fillId="0" borderId="11" xfId="2" applyFont="1" applyBorder="1"/>
    <xf numFmtId="0" fontId="0" fillId="0" borderId="11" xfId="0" applyBorder="1"/>
    <xf numFmtId="44" fontId="0" fillId="0" borderId="11" xfId="3" applyFont="1" applyBorder="1"/>
    <xf numFmtId="44" fontId="0" fillId="0" borderId="12" xfId="3" applyFont="1" applyBorder="1"/>
    <xf numFmtId="14" fontId="0" fillId="0" borderId="0" xfId="0" applyNumberFormat="1"/>
    <xf numFmtId="0" fontId="6" fillId="0" borderId="13" xfId="0" applyFont="1" applyBorder="1" applyAlignment="1">
      <alignment horizontal="right" indent="1"/>
    </xf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1">
    <dxf>
      <alignment wrapText="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alignment wrapText="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[BrandyFletcher_Week2Homework .xlsx]Payments!PivotTable1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Payments!$C$4:$C$5</c:f>
              <c:strCache>
                <c:ptCount val="1"/>
                <c:pt idx="0">
                  <c:v>Sum of Tax Inclusive Amount</c:v>
                </c:pt>
              </c:strCache>
            </c:strRef>
          </c:tx>
          <c:explosion val="10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9-4F7E-9FD4-8C8D7CDF1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9-4F7E-9FD4-8C8D7CDF1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9-4F7E-9FD4-8C8D7CDF1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9-4F7E-9FD4-8C8D7CDF1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19-4F7E-9FD4-8C8D7CDF11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19-4F7E-9FD4-8C8D7CDF11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19-4F7E-9FD4-8C8D7CDF11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19-4F7E-9FD4-8C8D7CDF11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19-4F7E-9FD4-8C8D7CDF11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19-4F7E-9FD4-8C8D7CDF11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19-4F7E-9FD4-8C8D7CDF11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19-4F7E-9FD4-8C8D7CDF11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A19-4F7E-9FD4-8C8D7CDF11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A19-4F7E-9FD4-8C8D7CDF11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A19-4F7E-9FD4-8C8D7CDF11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A19-4F7E-9FD4-8C8D7CDF11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Payments!$A$6:$B$64</c:f>
              <c:multiLvlStrCache>
                <c:ptCount val="26"/>
                <c:lvl>
                  <c:pt idx="0">
                    <c:v>B1</c:v>
                  </c:pt>
                  <c:pt idx="1">
                    <c:v>B1</c:v>
                  </c:pt>
                  <c:pt idx="2">
                    <c:v>B1</c:v>
                  </c:pt>
                  <c:pt idx="3">
                    <c:v>B2</c:v>
                  </c:pt>
                  <c:pt idx="4">
                    <c:v>B1</c:v>
                  </c:pt>
                  <c:pt idx="5">
                    <c:v>PC</c:v>
                  </c:pt>
                  <c:pt idx="6">
                    <c:v>B1</c:v>
                  </c:pt>
                  <c:pt idx="7">
                    <c:v>B2</c:v>
                  </c:pt>
                  <c:pt idx="8">
                    <c:v>PC</c:v>
                  </c:pt>
                  <c:pt idx="9">
                    <c:v>B1</c:v>
                  </c:pt>
                  <c:pt idx="10">
                    <c:v>B2</c:v>
                  </c:pt>
                  <c:pt idx="11">
                    <c:v>B1</c:v>
                  </c:pt>
                  <c:pt idx="12">
                    <c:v>PC</c:v>
                  </c:pt>
                  <c:pt idx="13">
                    <c:v>B1</c:v>
                  </c:pt>
                  <c:pt idx="14">
                    <c:v>B1</c:v>
                  </c:pt>
                  <c:pt idx="15">
                    <c:v>B1</c:v>
                  </c:pt>
                  <c:pt idx="16">
                    <c:v>B2</c:v>
                  </c:pt>
                  <c:pt idx="17">
                    <c:v>B1</c:v>
                  </c:pt>
                  <c:pt idx="18">
                    <c:v>B2</c:v>
                  </c:pt>
                  <c:pt idx="19">
                    <c:v>B1</c:v>
                  </c:pt>
                  <c:pt idx="20">
                    <c:v>PC</c:v>
                  </c:pt>
                  <c:pt idx="21">
                    <c:v>B1</c:v>
                  </c:pt>
                  <c:pt idx="22">
                    <c:v>B2</c:v>
                  </c:pt>
                  <c:pt idx="23">
                    <c:v>B1</c:v>
                  </c:pt>
                  <c:pt idx="24">
                    <c:v>B1</c:v>
                  </c:pt>
                  <c:pt idx="25">
                    <c:v>PC</c:v>
                  </c:pt>
                </c:lvl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4">
                    <c:v>1/16/2012</c:v>
                  </c:pt>
                  <c:pt idx="6">
                    <c:v>1/20/2012</c:v>
                  </c:pt>
                  <c:pt idx="8">
                    <c:v>1/21/2012</c:v>
                  </c:pt>
                  <c:pt idx="9">
                    <c:v>1/26/2012</c:v>
                  </c:pt>
                  <c:pt idx="11">
                    <c:v>1/31/2012</c:v>
                  </c:pt>
                  <c:pt idx="13">
                    <c:v>2/2/2012</c:v>
                  </c:pt>
                  <c:pt idx="14">
                    <c:v>2/5/2012</c:v>
                  </c:pt>
                  <c:pt idx="15">
                    <c:v>2/15/2012</c:v>
                  </c:pt>
                  <c:pt idx="17">
                    <c:v>2/20/2012</c:v>
                  </c:pt>
                  <c:pt idx="19">
                    <c:v>2/25/2012</c:v>
                  </c:pt>
                  <c:pt idx="21">
                    <c:v>2/26/2012</c:v>
                  </c:pt>
                  <c:pt idx="23">
                    <c:v>2/27/2012</c:v>
                  </c:pt>
                  <c:pt idx="24">
                    <c:v>2/29/2012</c:v>
                  </c:pt>
                </c:lvl>
              </c:multiLvlStrCache>
            </c:multiLvlStrRef>
          </c:cat>
          <c:val>
            <c:numRef>
              <c:f>Payments!$C$6:$C$64</c:f>
              <c:numCache>
                <c:formatCode>General</c:formatCode>
                <c:ptCount val="2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35</c:v>
                </c:pt>
                <c:pt idx="4">
                  <c:v>1392</c:v>
                </c:pt>
                <c:pt idx="5">
                  <c:v>105</c:v>
                </c:pt>
                <c:pt idx="6">
                  <c:v>20000</c:v>
                </c:pt>
                <c:pt idx="7">
                  <c:v>-20000</c:v>
                </c:pt>
                <c:pt idx="8">
                  <c:v>61</c:v>
                </c:pt>
                <c:pt idx="9">
                  <c:v>6720</c:v>
                </c:pt>
                <c:pt idx="10">
                  <c:v>20000</c:v>
                </c:pt>
                <c:pt idx="11">
                  <c:v>738.25</c:v>
                </c:pt>
                <c:pt idx="12">
                  <c:v>-170</c:v>
                </c:pt>
                <c:pt idx="13">
                  <c:v>1000</c:v>
                </c:pt>
                <c:pt idx="14">
                  <c:v>340</c:v>
                </c:pt>
                <c:pt idx="15">
                  <c:v>80</c:v>
                </c:pt>
                <c:pt idx="16">
                  <c:v>35</c:v>
                </c:pt>
                <c:pt idx="17">
                  <c:v>20000</c:v>
                </c:pt>
                <c:pt idx="18">
                  <c:v>-20000</c:v>
                </c:pt>
                <c:pt idx="19">
                  <c:v>2200</c:v>
                </c:pt>
                <c:pt idx="20">
                  <c:v>75</c:v>
                </c:pt>
                <c:pt idx="21">
                  <c:v>6720</c:v>
                </c:pt>
                <c:pt idx="22">
                  <c:v>20000</c:v>
                </c:pt>
                <c:pt idx="23">
                  <c:v>514</c:v>
                </c:pt>
                <c:pt idx="24">
                  <c:v>3770</c:v>
                </c:pt>
                <c:pt idx="2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77A-A8D4-76C71D08D2B5}"/>
            </c:ext>
          </c:extLst>
        </c:ser>
        <c:ser>
          <c:idx val="1"/>
          <c:order val="1"/>
          <c:tx>
            <c:strRef>
              <c:f>Payments!$D$4:$D$5</c:f>
              <c:strCache>
                <c:ptCount val="1"/>
                <c:pt idx="0">
                  <c:v>Sum of Field1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Payments!$A$6:$B$64</c:f>
              <c:multiLvlStrCache>
                <c:ptCount val="26"/>
                <c:lvl>
                  <c:pt idx="0">
                    <c:v>B1</c:v>
                  </c:pt>
                  <c:pt idx="1">
                    <c:v>B1</c:v>
                  </c:pt>
                  <c:pt idx="2">
                    <c:v>B1</c:v>
                  </c:pt>
                  <c:pt idx="3">
                    <c:v>B2</c:v>
                  </c:pt>
                  <c:pt idx="4">
                    <c:v>B1</c:v>
                  </c:pt>
                  <c:pt idx="5">
                    <c:v>PC</c:v>
                  </c:pt>
                  <c:pt idx="6">
                    <c:v>B1</c:v>
                  </c:pt>
                  <c:pt idx="7">
                    <c:v>B2</c:v>
                  </c:pt>
                  <c:pt idx="8">
                    <c:v>PC</c:v>
                  </c:pt>
                  <c:pt idx="9">
                    <c:v>B1</c:v>
                  </c:pt>
                  <c:pt idx="10">
                    <c:v>B2</c:v>
                  </c:pt>
                  <c:pt idx="11">
                    <c:v>B1</c:v>
                  </c:pt>
                  <c:pt idx="12">
                    <c:v>PC</c:v>
                  </c:pt>
                  <c:pt idx="13">
                    <c:v>B1</c:v>
                  </c:pt>
                  <c:pt idx="14">
                    <c:v>B1</c:v>
                  </c:pt>
                  <c:pt idx="15">
                    <c:v>B1</c:v>
                  </c:pt>
                  <c:pt idx="16">
                    <c:v>B2</c:v>
                  </c:pt>
                  <c:pt idx="17">
                    <c:v>B1</c:v>
                  </c:pt>
                  <c:pt idx="18">
                    <c:v>B2</c:v>
                  </c:pt>
                  <c:pt idx="19">
                    <c:v>B1</c:v>
                  </c:pt>
                  <c:pt idx="20">
                    <c:v>PC</c:v>
                  </c:pt>
                  <c:pt idx="21">
                    <c:v>B1</c:v>
                  </c:pt>
                  <c:pt idx="22">
                    <c:v>B2</c:v>
                  </c:pt>
                  <c:pt idx="23">
                    <c:v>B1</c:v>
                  </c:pt>
                  <c:pt idx="24">
                    <c:v>B1</c:v>
                  </c:pt>
                  <c:pt idx="25">
                    <c:v>PC</c:v>
                  </c:pt>
                </c:lvl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4">
                    <c:v>1/16/2012</c:v>
                  </c:pt>
                  <c:pt idx="6">
                    <c:v>1/20/2012</c:v>
                  </c:pt>
                  <c:pt idx="8">
                    <c:v>1/21/2012</c:v>
                  </c:pt>
                  <c:pt idx="9">
                    <c:v>1/26/2012</c:v>
                  </c:pt>
                  <c:pt idx="11">
                    <c:v>1/31/2012</c:v>
                  </c:pt>
                  <c:pt idx="13">
                    <c:v>2/2/2012</c:v>
                  </c:pt>
                  <c:pt idx="14">
                    <c:v>2/5/2012</c:v>
                  </c:pt>
                  <c:pt idx="15">
                    <c:v>2/15/2012</c:v>
                  </c:pt>
                  <c:pt idx="17">
                    <c:v>2/20/2012</c:v>
                  </c:pt>
                  <c:pt idx="19">
                    <c:v>2/25/2012</c:v>
                  </c:pt>
                  <c:pt idx="21">
                    <c:v>2/26/2012</c:v>
                  </c:pt>
                  <c:pt idx="23">
                    <c:v>2/27/2012</c:v>
                  </c:pt>
                  <c:pt idx="24">
                    <c:v>2/29/2012</c:v>
                  </c:pt>
                </c:lvl>
              </c:multiLvlStrCache>
            </c:multiLvlStrRef>
          </c:cat>
          <c:val>
            <c:numRef>
              <c:f>Payments!$D$6:$D$64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A19-4F7E-9FD4-8C8D7CDF11F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[BrandyFletcher_Week2Homework .xlsx]Credit Card Debt!PivotTable1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Debt'!$B$9</c:f>
              <c:strCache>
                <c:ptCount val="1"/>
                <c:pt idx="0">
                  <c:v>Sum of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Debt'!$A$10:$A$16</c:f>
              <c:strCache>
                <c:ptCount val="6"/>
                <c:pt idx="0">
                  <c:v> Capital One </c:v>
                </c:pt>
                <c:pt idx="1">
                  <c:v> Target </c:v>
                </c:pt>
                <c:pt idx="2">
                  <c:v>Citi Card</c:v>
                </c:pt>
                <c:pt idx="3">
                  <c:v>Discover</c:v>
                </c:pt>
                <c:pt idx="4">
                  <c:v>Wal-Mart</c:v>
                </c:pt>
                <c:pt idx="5">
                  <c:v>(blank)</c:v>
                </c:pt>
              </c:strCache>
            </c:strRef>
          </c:cat>
          <c:val>
            <c:numRef>
              <c:f>'Credit Card Debt'!$B$10:$B$16</c:f>
              <c:numCache>
                <c:formatCode>_("$"* #,##0.00_);_("$"* \(#,##0.00\);_("$"* "-"??_);_(@_)</c:formatCode>
                <c:ptCount val="6"/>
                <c:pt idx="0">
                  <c:v>450</c:v>
                </c:pt>
                <c:pt idx="1">
                  <c:v>1500</c:v>
                </c:pt>
                <c:pt idx="2">
                  <c:v>975</c:v>
                </c:pt>
                <c:pt idx="3">
                  <c:v>2000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9-4647-9A72-11390A41A5C4}"/>
            </c:ext>
          </c:extLst>
        </c:ser>
        <c:ser>
          <c:idx val="1"/>
          <c:order val="1"/>
          <c:tx>
            <c:strRef>
              <c:f>'Credit Card Debt'!$C$9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Debt'!$A$10:$A$16</c:f>
              <c:strCache>
                <c:ptCount val="6"/>
                <c:pt idx="0">
                  <c:v> Capital One </c:v>
                </c:pt>
                <c:pt idx="1">
                  <c:v> Target </c:v>
                </c:pt>
                <c:pt idx="2">
                  <c:v>Citi Card</c:v>
                </c:pt>
                <c:pt idx="3">
                  <c:v>Discover</c:v>
                </c:pt>
                <c:pt idx="4">
                  <c:v>Wal-Mart</c:v>
                </c:pt>
                <c:pt idx="5">
                  <c:v>(blank)</c:v>
                </c:pt>
              </c:strCache>
            </c:strRef>
          </c:cat>
          <c:val>
            <c:numRef>
              <c:f>'Credit Card Debt'!$C$10:$C$16</c:f>
              <c:numCache>
                <c:formatCode>_("$"* #,##0.00_);_("$"* \(#,##0.00\);_("$"* "-"??_);_(@_)</c:formatCode>
                <c:ptCount val="6"/>
                <c:pt idx="0">
                  <c:v>187.5</c:v>
                </c:pt>
                <c:pt idx="1">
                  <c:v>575</c:v>
                </c:pt>
                <c:pt idx="2">
                  <c:v>412.75</c:v>
                </c:pt>
                <c:pt idx="3">
                  <c:v>806.66666666666663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9-4647-9A72-11390A41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83695"/>
        <c:axId val="1062198095"/>
      </c:barChart>
      <c:catAx>
        <c:axId val="10621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98095"/>
        <c:crosses val="autoZero"/>
        <c:auto val="1"/>
        <c:lblAlgn val="ctr"/>
        <c:lblOffset val="100"/>
        <c:noMultiLvlLbl val="0"/>
      </c:catAx>
      <c:valAx>
        <c:axId val="10621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372382</xdr:colOff>
      <xdr:row>3</xdr:row>
      <xdr:rowOff>39461</xdr:rowOff>
    </xdr:from>
    <xdr:to>
      <xdr:col>13</xdr:col>
      <xdr:colOff>793750</xdr:colOff>
      <xdr:row>23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BD3A5-624F-2739-794B-7B057BC7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211137</xdr:colOff>
      <xdr:row>8</xdr:row>
      <xdr:rowOff>87312</xdr:rowOff>
    </xdr:from>
    <xdr:to>
      <xdr:col>10</xdr:col>
      <xdr:colOff>392112</xdr:colOff>
      <xdr:row>23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8B43F-2AFD-E510-A1FE-BEDCAB796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-Shelly" refreshedDate="45044.02177511574" createdVersion="8" refreshedVersion="8" minRefreshableVersion="3" recordCount="7" xr:uid="{6A86F6C5-073A-4FE9-9F28-0CF2446425C3}">
  <cacheSource type="worksheet">
    <worksheetSource ref="A2:G1048576" sheet="Credit Card Debt"/>
  </cacheSource>
  <cacheFields count="7">
    <cacheField name="Credit Card" numFmtId="0">
      <sharedItems containsBlank="1" count="6">
        <s v="Discover"/>
        <s v=" Capital One "/>
        <s v="Citi Card"/>
        <s v=" Target "/>
        <s v="Wal-Mart"/>
        <m/>
      </sharedItems>
    </cacheField>
    <cacheField name="Balance" numFmtId="0">
      <sharedItems containsString="0" containsBlank="1" containsNumber="1" containsInteger="1" minValue="450" maxValue="2000"/>
    </cacheField>
    <cacheField name="Interest Rate " numFmtId="0">
      <sharedItems containsString="0" containsBlank="1" containsNumber="1" minValue="0.15" maxValue="0.27"/>
    </cacheField>
    <cacheField name="Months" numFmtId="0">
      <sharedItems containsString="0" containsBlank="1" containsNumber="1" containsInteger="1" minValue="3" maxValue="3"/>
    </cacheField>
    <cacheField name="Interest Paid  " numFmtId="0">
      <sharedItems containsString="0" containsBlank="1" containsNumber="1" minValue="112.5" maxValue="420"/>
    </cacheField>
    <cacheField name="Total Loan Amount " numFmtId="0">
      <sharedItems containsString="0" containsBlank="1" containsNumber="1" minValue="562.5" maxValue="2420"/>
    </cacheField>
    <cacheField name="Monthly Payment" numFmtId="0">
      <sharedItems containsString="0" containsBlank="1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e-Shelly" refreshedDate="45047.750171412037" createdVersion="8" refreshedVersion="8" minRefreshableVersion="3" recordCount="208" xr:uid="{95C5BE8E-E9F3-4665-B939-06A95C3FE842}">
  <cacheSource type="worksheet">
    <worksheetSource ref="A2:I210" sheet="Expenses"/>
  </cacheSource>
  <cacheFields count="13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  <cacheField name="Field1" numFmtId="0" formula="'Bank Cod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000"/>
    <n v="0.21"/>
    <n v="3"/>
    <n v="420"/>
    <n v="2420"/>
    <n v="806.66666666666663"/>
  </r>
  <r>
    <x v="1"/>
    <n v="450"/>
    <n v="0.25"/>
    <n v="3"/>
    <n v="112.5"/>
    <n v="562.5"/>
    <n v="187.5"/>
  </r>
  <r>
    <x v="2"/>
    <n v="975"/>
    <n v="0.27"/>
    <n v="3"/>
    <n v="263.25"/>
    <n v="1238.25"/>
    <n v="412.75"/>
  </r>
  <r>
    <x v="3"/>
    <n v="1500"/>
    <n v="0.15"/>
    <n v="3"/>
    <n v="225"/>
    <n v="1725"/>
    <n v="575"/>
  </r>
  <r>
    <x v="4"/>
    <n v="780"/>
    <n v="0.25"/>
    <n v="3"/>
    <n v="195"/>
    <n v="975"/>
    <n v="325"/>
  </r>
  <r>
    <x v="5"/>
    <m/>
    <m/>
    <m/>
    <m/>
    <m/>
    <m/>
  </r>
  <r>
    <x v="5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x v="0"/>
    <x v="0"/>
    <s v="BS-500"/>
    <x v="0"/>
  </r>
  <r>
    <d v="2011-03-01T00:00:00"/>
    <s v="IS Communications"/>
    <s v="Invoice EXP22"/>
    <s v="Internet Service Provider"/>
    <x v="1"/>
    <x v="0"/>
    <x v="0"/>
    <s v="IS-380"/>
    <x v="1"/>
  </r>
  <r>
    <d v="2011-03-02T00:00:00"/>
    <s v="Newscorp"/>
    <s v="I381119"/>
    <s v="Subscriptions"/>
    <x v="2"/>
    <x v="0"/>
    <x v="0"/>
    <s v="IS-375"/>
    <x v="2"/>
  </r>
  <r>
    <d v="2011-03-05T00:00:00"/>
    <s v="EAG Brokers"/>
    <s v="Debit Order"/>
    <s v="Insurance"/>
    <x v="3"/>
    <x v="0"/>
    <x v="0"/>
    <s v="IS-340"/>
    <x v="3"/>
  </r>
  <r>
    <d v="2011-03-15T00:00:00"/>
    <s v="Capital Bank"/>
    <s v="Bank Statement"/>
    <s v="Service Fees"/>
    <x v="4"/>
    <x v="0"/>
    <x v="0"/>
    <s v="IS-315"/>
    <x v="4"/>
  </r>
  <r>
    <d v="2011-03-15T00:00:00"/>
    <s v="Capital Bank"/>
    <s v="Bank Statement"/>
    <s v="Service Fees"/>
    <x v="5"/>
    <x v="0"/>
    <x v="1"/>
    <s v="IS-315"/>
    <x v="4"/>
  </r>
  <r>
    <d v="2011-03-15T00:00:00"/>
    <s v="IAS Accountants"/>
    <s v="Invoice"/>
    <s v="Bookkeeping"/>
    <x v="6"/>
    <x v="0"/>
    <x v="0"/>
    <s v="IS-305"/>
    <x v="5"/>
  </r>
  <r>
    <d v="2011-03-15T00:00:00"/>
    <s v="Interflora"/>
    <s v="Cash"/>
    <s v="Flowers"/>
    <x v="7"/>
    <x v="0"/>
    <x v="2"/>
    <s v="IS-345"/>
    <x v="4"/>
  </r>
  <r>
    <d v="2011-03-18T00:00:00"/>
    <s v="QQ International"/>
    <s v="TR6998"/>
    <s v="Parking"/>
    <x v="8"/>
    <x v="0"/>
    <x v="0"/>
    <s v="IS-390"/>
    <x v="6"/>
  </r>
  <r>
    <d v="2011-03-20T00:00:00"/>
    <s v="Example (Pty) Ltd"/>
    <s v="Transfer"/>
    <s v="Inter Account Transfer"/>
    <x v="9"/>
    <x v="1"/>
    <x v="1"/>
    <s v="BS-399"/>
    <x v="7"/>
  </r>
  <r>
    <d v="2011-03-20T00:00:00"/>
    <s v="Example (Pty) Ltd"/>
    <s v="Transfer"/>
    <s v="Inter Account Transfer"/>
    <x v="10"/>
    <x v="1"/>
    <x v="0"/>
    <s v="BS-399"/>
    <x v="7"/>
  </r>
  <r>
    <d v="2011-03-26T00:00:00"/>
    <s v="Example (Pty) Ltd"/>
    <s v="Payroll"/>
    <s v="Salaries"/>
    <x v="11"/>
    <x v="1"/>
    <x v="1"/>
    <s v="IS-365"/>
    <x v="8"/>
  </r>
  <r>
    <d v="2011-03-26T00:00:00"/>
    <s v="HP Finance"/>
    <s v="Debit Order"/>
    <s v="Capital repayment"/>
    <x v="12"/>
    <x v="1"/>
    <x v="0"/>
    <s v="BS-700"/>
    <x v="8"/>
  </r>
  <r>
    <d v="2011-03-26T00:00:00"/>
    <s v="HP Finance"/>
    <s v="Debit Order"/>
    <s v="Interest paid"/>
    <x v="13"/>
    <x v="1"/>
    <x v="0"/>
    <s v="IS-500"/>
    <x v="8"/>
  </r>
  <r>
    <d v="2011-03-26T00:00:00"/>
    <s v="PR Properties"/>
    <s v="Debit Order"/>
    <s v="Rent"/>
    <x v="14"/>
    <x v="0"/>
    <x v="0"/>
    <s v="IS-350"/>
    <x v="8"/>
  </r>
  <r>
    <d v="2011-03-31T00:00:00"/>
    <s v="Example (Pty) Ltd"/>
    <s v="Bank Statement"/>
    <s v="Petty Cash Reimbursement"/>
    <x v="13"/>
    <x v="1"/>
    <x v="0"/>
    <s v="BS-399"/>
    <x v="1"/>
  </r>
  <r>
    <d v="2011-03-31T00:00:00"/>
    <s v="Example (Pty) Ltd"/>
    <s v="Bank Statement"/>
    <s v="Petty Cash Reimbursement"/>
    <x v="15"/>
    <x v="1"/>
    <x v="2"/>
    <s v="BS-399"/>
    <x v="1"/>
  </r>
  <r>
    <d v="2011-04-01T00:00:00"/>
    <s v="IS Communications"/>
    <s v="Invoice EXP23"/>
    <s v="Internet Service Provider"/>
    <x v="1"/>
    <x v="0"/>
    <x v="0"/>
    <s v="IS-380"/>
    <x v="9"/>
  </r>
  <r>
    <d v="2011-04-05T00:00:00"/>
    <s v="EAG Brokers"/>
    <s v="Debit Order"/>
    <s v="Insurance"/>
    <x v="3"/>
    <x v="0"/>
    <x v="0"/>
    <s v="IS-340"/>
    <x v="10"/>
  </r>
  <r>
    <d v="2011-04-12T00:00:00"/>
    <s v="Interflora"/>
    <s v="Cash"/>
    <s v="Flowers"/>
    <x v="16"/>
    <x v="0"/>
    <x v="2"/>
    <s v="IS-345"/>
    <x v="11"/>
  </r>
  <r>
    <d v="2011-04-15T00:00:00"/>
    <s v="Capital Bank"/>
    <s v="Bank Statement"/>
    <s v="Service Fees"/>
    <x v="17"/>
    <x v="0"/>
    <x v="0"/>
    <s v="IS-315"/>
    <x v="12"/>
  </r>
  <r>
    <d v="2011-04-15T00:00:00"/>
    <s v="Capital Bank"/>
    <s v="Bank Statement"/>
    <s v="Service Fees"/>
    <x v="5"/>
    <x v="0"/>
    <x v="1"/>
    <s v="IS-315"/>
    <x v="12"/>
  </r>
  <r>
    <d v="2011-04-15T00:00:00"/>
    <s v="IAS Accountants"/>
    <s v="Invoice"/>
    <s v="Bookkeeping"/>
    <x v="6"/>
    <x v="0"/>
    <x v="0"/>
    <s v="IS-305"/>
    <x v="13"/>
  </r>
  <r>
    <d v="2011-04-20T00:00:00"/>
    <s v="Example (Pty) Ltd"/>
    <s v="Transfer"/>
    <s v="Inter Account Transfer"/>
    <x v="18"/>
    <x v="1"/>
    <x v="1"/>
    <s v="BS-399"/>
    <x v="14"/>
  </r>
  <r>
    <d v="2011-04-20T00:00:00"/>
    <s v="Example (Pty) Ltd"/>
    <s v="Transfer"/>
    <s v="Inter Account Transfer"/>
    <x v="19"/>
    <x v="1"/>
    <x v="0"/>
    <s v="BS-399"/>
    <x v="14"/>
  </r>
  <r>
    <d v="2011-04-25T00:00:00"/>
    <s v="Inland Revenue"/>
    <s v="Return"/>
    <s v="Sales Tax"/>
    <x v="20"/>
    <x v="1"/>
    <x v="0"/>
    <s v="BS-600"/>
    <x v="15"/>
  </r>
  <r>
    <d v="2011-04-26T00:00:00"/>
    <s v="Example (Pty) Ltd"/>
    <s v="Payroll"/>
    <s v="Salaries"/>
    <x v="19"/>
    <x v="1"/>
    <x v="1"/>
    <s v="IS-365"/>
    <x v="16"/>
  </r>
  <r>
    <d v="2011-04-26T00:00:00"/>
    <s v="Furniture City"/>
    <s v="Invoice"/>
    <s v="Furniture"/>
    <x v="21"/>
    <x v="0"/>
    <x v="0"/>
    <s v="BS-100"/>
    <x v="17"/>
  </r>
  <r>
    <d v="2011-04-26T00:00:00"/>
    <s v="HP Finance"/>
    <s v="Debit Order"/>
    <s v="Capital repayment"/>
    <x v="12"/>
    <x v="1"/>
    <x v="0"/>
    <s v="BS-700"/>
    <x v="16"/>
  </r>
  <r>
    <d v="2011-04-26T00:00:00"/>
    <s v="HP Finance"/>
    <s v="Debit Order"/>
    <s v="Interest paid"/>
    <x v="13"/>
    <x v="1"/>
    <x v="0"/>
    <s v="IS-500"/>
    <x v="16"/>
  </r>
  <r>
    <d v="2011-04-26T00:00:00"/>
    <s v="PR Properties"/>
    <s v="Debit Order"/>
    <s v="Rent"/>
    <x v="14"/>
    <x v="0"/>
    <x v="0"/>
    <s v="IS-350"/>
    <x v="16"/>
  </r>
  <r>
    <d v="2011-04-29T00:00:00"/>
    <s v="GF Supplies"/>
    <s v="IN1179"/>
    <s v="Consumables"/>
    <x v="22"/>
    <x v="0"/>
    <x v="2"/>
    <s v="IS-325"/>
    <x v="18"/>
  </r>
  <r>
    <d v="2011-04-30T00:00:00"/>
    <s v="Example (Pty) Ltd"/>
    <s v="Bank Statement"/>
    <s v="Petty Cash Reimbursement"/>
    <x v="13"/>
    <x v="1"/>
    <x v="0"/>
    <s v="BS-399"/>
    <x v="19"/>
  </r>
  <r>
    <d v="2011-04-30T00:00:00"/>
    <s v="Example (Pty) Ltd"/>
    <s v="Bank Statement"/>
    <s v="Petty Cash Reimbursement"/>
    <x v="15"/>
    <x v="1"/>
    <x v="2"/>
    <s v="BS-399"/>
    <x v="19"/>
  </r>
  <r>
    <d v="2011-05-01T00:00:00"/>
    <s v="IS Communications"/>
    <s v="Invoice EXP24"/>
    <s v="Internet Service Provider"/>
    <x v="1"/>
    <x v="0"/>
    <x v="0"/>
    <s v="IS-380"/>
    <x v="20"/>
  </r>
  <r>
    <d v="2011-05-01T00:00:00"/>
    <s v="Training Inc"/>
    <s v="Invoice"/>
    <s v="Course"/>
    <x v="12"/>
    <x v="0"/>
    <x v="0"/>
    <s v="IS-385"/>
    <x v="20"/>
  </r>
  <r>
    <d v="2011-05-05T00:00:00"/>
    <s v="EAG Brokers"/>
    <s v="Debit Order"/>
    <s v="Insurance"/>
    <x v="3"/>
    <x v="0"/>
    <x v="0"/>
    <s v="IS-340"/>
    <x v="21"/>
  </r>
  <r>
    <d v="2011-05-07T00:00:00"/>
    <s v="City Lodge"/>
    <s v="S50037"/>
    <s v="Accommodation"/>
    <x v="23"/>
    <x v="0"/>
    <x v="0"/>
    <s v="IS-390"/>
    <x v="22"/>
  </r>
  <r>
    <d v="2011-05-07T00:00:00"/>
    <s v="Waltons"/>
    <s v="Invoice"/>
    <s v="Stationery"/>
    <x v="24"/>
    <x v="0"/>
    <x v="0"/>
    <s v="IS-370"/>
    <x v="23"/>
  </r>
  <r>
    <d v="2011-05-15T00:00:00"/>
    <s v="Capital Bank"/>
    <s v="Bank Statement"/>
    <s v="Service Fees"/>
    <x v="17"/>
    <x v="0"/>
    <x v="0"/>
    <s v="IS-315"/>
    <x v="24"/>
  </r>
  <r>
    <d v="2011-05-15T00:00:00"/>
    <s v="Capital Bank"/>
    <s v="Bank Statement"/>
    <s v="Service Fees"/>
    <x v="5"/>
    <x v="0"/>
    <x v="1"/>
    <s v="IS-315"/>
    <x v="24"/>
  </r>
  <r>
    <d v="2011-05-15T00:00:00"/>
    <s v="IAS Accountants"/>
    <s v="Invoice"/>
    <s v="Bookkeeping"/>
    <x v="6"/>
    <x v="0"/>
    <x v="0"/>
    <s v="IS-305"/>
    <x v="25"/>
  </r>
  <r>
    <d v="2011-05-20T00:00:00"/>
    <s v="Example (Pty) Ltd"/>
    <s v="Transfer"/>
    <s v="Inter Account Transfer"/>
    <x v="18"/>
    <x v="1"/>
    <x v="1"/>
    <s v="BS-399"/>
    <x v="26"/>
  </r>
  <r>
    <d v="2011-05-20T00:00:00"/>
    <s v="Example (Pty) Ltd"/>
    <s v="Transfer"/>
    <s v="Inter Account Transfer"/>
    <x v="19"/>
    <x v="1"/>
    <x v="0"/>
    <s v="BS-399"/>
    <x v="26"/>
  </r>
  <r>
    <d v="2011-05-26T00:00:00"/>
    <s v="Example (Pty) Ltd"/>
    <s v="Payroll"/>
    <s v="Salaries"/>
    <x v="19"/>
    <x v="1"/>
    <x v="1"/>
    <s v="IS-365"/>
    <x v="17"/>
  </r>
  <r>
    <d v="2011-05-26T00:00:00"/>
    <s v="HP Finance"/>
    <s v="Debit Order"/>
    <s v="Capital repayment"/>
    <x v="12"/>
    <x v="1"/>
    <x v="0"/>
    <s v="BS-700"/>
    <x v="17"/>
  </r>
  <r>
    <d v="2011-05-26T00:00:00"/>
    <s v="HP Finance"/>
    <s v="Debit Order"/>
    <s v="Interest paid"/>
    <x v="13"/>
    <x v="1"/>
    <x v="0"/>
    <s v="IS-500"/>
    <x v="17"/>
  </r>
  <r>
    <d v="2011-05-26T00:00:00"/>
    <s v="PR Properties"/>
    <s v="Debit Order"/>
    <s v="Rent"/>
    <x v="14"/>
    <x v="0"/>
    <x v="0"/>
    <s v="IS-350"/>
    <x v="17"/>
  </r>
  <r>
    <d v="2011-05-29T00:00:00"/>
    <s v="Interflora"/>
    <s v="Cash"/>
    <s v="Flowers"/>
    <x v="25"/>
    <x v="0"/>
    <x v="2"/>
    <s v="IS-345"/>
    <x v="18"/>
  </r>
  <r>
    <d v="2011-05-31T00:00:00"/>
    <s v="Example (Pty) Ltd"/>
    <s v="Bank Statement"/>
    <s v="Petty Cash Reimbursement"/>
    <x v="13"/>
    <x v="1"/>
    <x v="0"/>
    <s v="BS-399"/>
    <x v="20"/>
  </r>
  <r>
    <d v="2011-05-31T00:00:00"/>
    <s v="Example (Pty) Ltd"/>
    <s v="Bank Statement"/>
    <s v="Petty Cash Reimbursement"/>
    <x v="15"/>
    <x v="1"/>
    <x v="2"/>
    <s v="BS-399"/>
    <x v="20"/>
  </r>
  <r>
    <d v="2011-06-01T00:00:00"/>
    <s v="IS Communications"/>
    <s v="Invoice EXP25"/>
    <s v="Internet Service Provider"/>
    <x v="1"/>
    <x v="0"/>
    <x v="0"/>
    <s v="IS-380"/>
    <x v="27"/>
  </r>
  <r>
    <d v="2011-06-05T00:00:00"/>
    <s v="EAG Brokers"/>
    <s v="Debit Order"/>
    <s v="Insurance"/>
    <x v="3"/>
    <x v="0"/>
    <x v="0"/>
    <s v="IS-340"/>
    <x v="28"/>
  </r>
  <r>
    <d v="2011-06-15T00:00:00"/>
    <s v="Capital Bank"/>
    <s v="Bank Statement"/>
    <s v="Service Fees"/>
    <x v="17"/>
    <x v="0"/>
    <x v="0"/>
    <s v="IS-315"/>
    <x v="29"/>
  </r>
  <r>
    <d v="2011-06-15T00:00:00"/>
    <s v="Capital Bank"/>
    <s v="Bank Statement"/>
    <s v="Service Fees"/>
    <x v="5"/>
    <x v="0"/>
    <x v="1"/>
    <s v="IS-315"/>
    <x v="29"/>
  </r>
  <r>
    <d v="2011-06-15T00:00:00"/>
    <s v="IAS Accountants"/>
    <s v="Invoice"/>
    <s v="Bookkeeping"/>
    <x v="6"/>
    <x v="0"/>
    <x v="0"/>
    <s v="IS-305"/>
    <x v="30"/>
  </r>
  <r>
    <d v="2011-06-20T00:00:00"/>
    <s v="Example (Pty) Ltd"/>
    <s v="Transfer"/>
    <s v="Inter Account Transfer"/>
    <x v="18"/>
    <x v="1"/>
    <x v="1"/>
    <s v="BS-399"/>
    <x v="31"/>
  </r>
  <r>
    <d v="2011-06-20T00:00:00"/>
    <s v="Example (Pty) Ltd"/>
    <s v="Transfer"/>
    <s v="Inter Account Transfer"/>
    <x v="19"/>
    <x v="1"/>
    <x v="0"/>
    <s v="BS-399"/>
    <x v="31"/>
  </r>
  <r>
    <d v="2011-06-22T00:00:00"/>
    <s v="Interflora"/>
    <s v="Cash"/>
    <s v="Flowers"/>
    <x v="26"/>
    <x v="0"/>
    <x v="2"/>
    <s v="IS-345"/>
    <x v="32"/>
  </r>
  <r>
    <d v="2011-06-25T00:00:00"/>
    <s v="Inland Revenue"/>
    <s v="Return"/>
    <s v="Sales Tax"/>
    <x v="27"/>
    <x v="1"/>
    <x v="0"/>
    <s v="BS-600"/>
    <x v="33"/>
  </r>
  <r>
    <d v="2011-06-26T00:00:00"/>
    <s v="Example (Pty) Ltd"/>
    <s v="Payroll"/>
    <s v="Salaries"/>
    <x v="19"/>
    <x v="1"/>
    <x v="1"/>
    <s v="IS-365"/>
    <x v="34"/>
  </r>
  <r>
    <d v="2011-06-26T00:00:00"/>
    <s v="HP Finance"/>
    <s v="Debit Order"/>
    <s v="Capital repayment"/>
    <x v="12"/>
    <x v="1"/>
    <x v="0"/>
    <s v="BS-700"/>
    <x v="34"/>
  </r>
  <r>
    <d v="2011-06-26T00:00:00"/>
    <s v="HP Finance"/>
    <s v="Debit Order"/>
    <s v="Interest paid"/>
    <x v="13"/>
    <x v="1"/>
    <x v="0"/>
    <s v="IS-500"/>
    <x v="34"/>
  </r>
  <r>
    <d v="2011-06-26T00:00:00"/>
    <s v="PR Properties"/>
    <s v="Debit Order"/>
    <s v="Rent"/>
    <x v="14"/>
    <x v="0"/>
    <x v="0"/>
    <s v="IS-350"/>
    <x v="34"/>
  </r>
  <r>
    <d v="2011-06-26T00:00:00"/>
    <s v="SA Airlines"/>
    <s v="SA11235"/>
    <s v="Travel"/>
    <x v="28"/>
    <x v="0"/>
    <x v="0"/>
    <s v="IS-390"/>
    <x v="34"/>
  </r>
  <r>
    <d v="2011-06-30T00:00:00"/>
    <s v="Example (Pty) Ltd"/>
    <s v="Bank Statement"/>
    <s v="Petty Cash Reimbursement"/>
    <x v="13"/>
    <x v="1"/>
    <x v="0"/>
    <s v="BS-399"/>
    <x v="35"/>
  </r>
  <r>
    <d v="2011-06-30T00:00:00"/>
    <s v="Example (Pty) Ltd"/>
    <s v="Bank Statement"/>
    <s v="Petty Cash Reimbursement"/>
    <x v="15"/>
    <x v="1"/>
    <x v="2"/>
    <s v="BS-399"/>
    <x v="35"/>
  </r>
  <r>
    <d v="2011-07-01T00:00:00"/>
    <s v="IS Communications"/>
    <s v="Invoice EXP26"/>
    <s v="Internet Service Provider"/>
    <x v="1"/>
    <x v="0"/>
    <x v="0"/>
    <s v="IS-380"/>
    <x v="36"/>
  </r>
  <r>
    <d v="2011-07-02T00:00:00"/>
    <s v="Waltons"/>
    <s v="Invoice"/>
    <s v="Stationery"/>
    <x v="29"/>
    <x v="0"/>
    <x v="0"/>
    <s v="IS-370"/>
    <x v="37"/>
  </r>
  <r>
    <d v="2011-07-05T00:00:00"/>
    <s v="EAG Brokers"/>
    <s v="Debit Order"/>
    <s v="Insurance"/>
    <x v="3"/>
    <x v="0"/>
    <x v="0"/>
    <s v="IS-340"/>
    <x v="38"/>
  </r>
  <r>
    <d v="2011-07-15T00:00:00"/>
    <s v="Capital Bank"/>
    <s v="Bank Statement"/>
    <s v="Service Fees"/>
    <x v="17"/>
    <x v="0"/>
    <x v="0"/>
    <s v="IS-315"/>
    <x v="39"/>
  </r>
  <r>
    <d v="2011-07-15T00:00:00"/>
    <s v="Capital Bank"/>
    <s v="Bank Statement"/>
    <s v="Service Fees"/>
    <x v="5"/>
    <x v="0"/>
    <x v="1"/>
    <s v="IS-315"/>
    <x v="39"/>
  </r>
  <r>
    <d v="2011-07-15T00:00:00"/>
    <s v="IAS Accountants"/>
    <s v="Invoice"/>
    <s v="Bookkeeping"/>
    <x v="6"/>
    <x v="0"/>
    <x v="0"/>
    <s v="IS-305"/>
    <x v="40"/>
  </r>
  <r>
    <d v="2011-07-16T00:00:00"/>
    <s v="Interflora"/>
    <s v="Cash"/>
    <s v="Flowers"/>
    <x v="30"/>
    <x v="0"/>
    <x v="2"/>
    <s v="IS-345"/>
    <x v="41"/>
  </r>
  <r>
    <d v="2011-07-17T00:00:00"/>
    <s v="GF Supplies"/>
    <s v="IN1181"/>
    <s v="Consumables"/>
    <x v="31"/>
    <x v="0"/>
    <x v="0"/>
    <s v="IS-325"/>
    <x v="42"/>
  </r>
  <r>
    <d v="2011-07-20T00:00:00"/>
    <s v="Example (Pty) Ltd"/>
    <s v="Transfer"/>
    <s v="Inter Account Transfer"/>
    <x v="18"/>
    <x v="1"/>
    <x v="1"/>
    <s v="BS-399"/>
    <x v="43"/>
  </r>
  <r>
    <d v="2011-07-20T00:00:00"/>
    <s v="Example (Pty) Ltd"/>
    <s v="Transfer"/>
    <s v="Inter Account Transfer"/>
    <x v="19"/>
    <x v="1"/>
    <x v="0"/>
    <s v="BS-399"/>
    <x v="43"/>
  </r>
  <r>
    <d v="2011-07-25T00:00:00"/>
    <s v="ACC Institute"/>
    <s v="M00321037"/>
    <s v="Annual Membership"/>
    <x v="32"/>
    <x v="0"/>
    <x v="0"/>
    <s v="IS-375"/>
    <x v="44"/>
  </r>
  <r>
    <d v="2011-07-26T00:00:00"/>
    <s v="Example (Pty) Ltd"/>
    <s v="Payroll"/>
    <s v="Salaries"/>
    <x v="19"/>
    <x v="1"/>
    <x v="1"/>
    <s v="IS-365"/>
    <x v="45"/>
  </r>
  <r>
    <d v="2011-07-26T00:00:00"/>
    <s v="HP Finance"/>
    <s v="Debit Order"/>
    <s v="Capital repayment"/>
    <x v="12"/>
    <x v="1"/>
    <x v="0"/>
    <s v="BS-700"/>
    <x v="45"/>
  </r>
  <r>
    <d v="2011-07-26T00:00:00"/>
    <s v="HP Finance"/>
    <s v="Debit Order"/>
    <s v="Interest paid"/>
    <x v="13"/>
    <x v="1"/>
    <x v="0"/>
    <s v="IS-500"/>
    <x v="45"/>
  </r>
  <r>
    <d v="2011-07-26T00:00:00"/>
    <s v="PR Properties"/>
    <s v="Debit Order"/>
    <s v="Rent"/>
    <x v="14"/>
    <x v="0"/>
    <x v="0"/>
    <s v="IS-350"/>
    <x v="45"/>
  </r>
  <r>
    <d v="2011-07-31T00:00:00"/>
    <s v="Example (Pty) Ltd"/>
    <s v="Bank Statement"/>
    <s v="Petty Cash Reimbursement"/>
    <x v="4"/>
    <x v="1"/>
    <x v="0"/>
    <s v="BS-399"/>
    <x v="36"/>
  </r>
  <r>
    <d v="2011-07-31T00:00:00"/>
    <s v="Example (Pty) Ltd"/>
    <s v="Bank Statement"/>
    <s v="Petty Cash Reimbursement"/>
    <x v="33"/>
    <x v="1"/>
    <x v="2"/>
    <s v="BS-399"/>
    <x v="36"/>
  </r>
  <r>
    <d v="2011-08-01T00:00:00"/>
    <s v="IS Communications"/>
    <s v="Invoice EXP27"/>
    <s v="Internet Service Provider"/>
    <x v="1"/>
    <x v="0"/>
    <x v="0"/>
    <s v="IS-380"/>
    <x v="46"/>
  </r>
  <r>
    <d v="2011-08-05T00:00:00"/>
    <s v="EAG Brokers"/>
    <s v="Debit Order"/>
    <s v="Insurance"/>
    <x v="3"/>
    <x v="0"/>
    <x v="0"/>
    <s v="IS-340"/>
    <x v="47"/>
  </r>
  <r>
    <d v="2011-08-09T00:00:00"/>
    <s v="Interflora"/>
    <s v="Cash"/>
    <s v="Flowers"/>
    <x v="34"/>
    <x v="0"/>
    <x v="2"/>
    <s v="IS-345"/>
    <x v="48"/>
  </r>
  <r>
    <d v="2011-08-13T00:00:00"/>
    <s v="XY Traders"/>
    <s v="Invoice 9987"/>
    <s v="Commission"/>
    <x v="35"/>
    <x v="0"/>
    <x v="0"/>
    <s v="IS-320"/>
    <x v="49"/>
  </r>
  <r>
    <d v="2011-08-15T00:00:00"/>
    <s v="Capital Bank"/>
    <s v="Bank Statement"/>
    <s v="Service Fees"/>
    <x v="17"/>
    <x v="0"/>
    <x v="0"/>
    <s v="IS-315"/>
    <x v="50"/>
  </r>
  <r>
    <d v="2011-08-15T00:00:00"/>
    <s v="Capital Bank"/>
    <s v="Bank Statement"/>
    <s v="Service Fees"/>
    <x v="5"/>
    <x v="0"/>
    <x v="1"/>
    <s v="IS-315"/>
    <x v="50"/>
  </r>
  <r>
    <d v="2011-08-15T00:00:00"/>
    <s v="IAS Accountants"/>
    <s v="Invoice"/>
    <s v="Bookkeeping"/>
    <x v="6"/>
    <x v="0"/>
    <x v="0"/>
    <s v="IS-305"/>
    <x v="51"/>
  </r>
  <r>
    <d v="2011-08-15T00:00:00"/>
    <s v="SA Airlines"/>
    <s v="SA11988"/>
    <s v="Travel"/>
    <x v="36"/>
    <x v="0"/>
    <x v="0"/>
    <s v="IS-390"/>
    <x v="50"/>
  </r>
  <r>
    <d v="2011-08-20T00:00:00"/>
    <s v="Example (Pty) Ltd"/>
    <s v="Transfer"/>
    <s v="Inter Account Transfer"/>
    <x v="18"/>
    <x v="1"/>
    <x v="1"/>
    <s v="BS-399"/>
    <x v="52"/>
  </r>
  <r>
    <d v="2011-08-20T00:00:00"/>
    <s v="Example (Pty) Ltd"/>
    <s v="Transfer"/>
    <s v="Inter Account Transfer"/>
    <x v="19"/>
    <x v="1"/>
    <x v="0"/>
    <s v="BS-399"/>
    <x v="52"/>
  </r>
  <r>
    <d v="2011-08-21T00:00:00"/>
    <s v="JSE Brokers"/>
    <s v="Remittance"/>
    <s v="Share investment"/>
    <x v="37"/>
    <x v="1"/>
    <x v="0"/>
    <s v="BS-200"/>
    <x v="53"/>
  </r>
  <r>
    <d v="2011-08-25T00:00:00"/>
    <s v="Inland Revenue"/>
    <s v="Return"/>
    <s v="Sales Tax"/>
    <x v="38"/>
    <x v="1"/>
    <x v="0"/>
    <s v="BS-600"/>
    <x v="54"/>
  </r>
  <r>
    <d v="2011-08-26T00:00:00"/>
    <s v="Example (Pty) Ltd"/>
    <s v="Payroll"/>
    <s v="Salaries"/>
    <x v="19"/>
    <x v="1"/>
    <x v="1"/>
    <s v="IS-365"/>
    <x v="55"/>
  </r>
  <r>
    <d v="2011-08-26T00:00:00"/>
    <s v="HP Finance"/>
    <s v="Debit Order"/>
    <s v="Capital repayment"/>
    <x v="12"/>
    <x v="1"/>
    <x v="0"/>
    <s v="BS-700"/>
    <x v="55"/>
  </r>
  <r>
    <d v="2011-08-26T00:00:00"/>
    <s v="HP Finance"/>
    <s v="Debit Order"/>
    <s v="Interest paid"/>
    <x v="13"/>
    <x v="1"/>
    <x v="0"/>
    <s v="IS-500"/>
    <x v="55"/>
  </r>
  <r>
    <d v="2011-08-26T00:00:00"/>
    <s v="PR Properties"/>
    <s v="Debit Order"/>
    <s v="Rent"/>
    <x v="14"/>
    <x v="0"/>
    <x v="0"/>
    <s v="IS-350"/>
    <x v="55"/>
  </r>
  <r>
    <d v="2011-08-27T00:00:00"/>
    <s v="Waltons"/>
    <s v="Invoice"/>
    <s v="Stationery"/>
    <x v="39"/>
    <x v="0"/>
    <x v="0"/>
    <s v="IS-370"/>
    <x v="56"/>
  </r>
  <r>
    <d v="2011-08-31T00:00:00"/>
    <s v="Example (Pty) Ltd"/>
    <s v="Bank Statement"/>
    <s v="Petty Cash Reimbursement"/>
    <x v="4"/>
    <x v="1"/>
    <x v="0"/>
    <s v="BS-399"/>
    <x v="46"/>
  </r>
  <r>
    <d v="2011-08-31T00:00:00"/>
    <s v="Example (Pty) Ltd"/>
    <s v="Bank Statement"/>
    <s v="Petty Cash Reimbursement"/>
    <x v="33"/>
    <x v="1"/>
    <x v="2"/>
    <s v="BS-399"/>
    <x v="46"/>
  </r>
  <r>
    <d v="2011-08-31T00:00:00"/>
    <s v="Inland Revenue"/>
    <s v="Return"/>
    <s v="Provisional Tax"/>
    <x v="40"/>
    <x v="1"/>
    <x v="0"/>
    <s v="IS-600"/>
    <x v="46"/>
  </r>
  <r>
    <d v="2011-09-01T00:00:00"/>
    <s v="IS Communications"/>
    <s v="Invoice EXP28"/>
    <s v="Internet Service Provider"/>
    <x v="1"/>
    <x v="0"/>
    <x v="0"/>
    <s v="IS-380"/>
    <x v="57"/>
  </r>
  <r>
    <d v="2011-09-05T00:00:00"/>
    <s v="EAG Brokers"/>
    <s v="Debit Order"/>
    <s v="Insurance"/>
    <x v="3"/>
    <x v="0"/>
    <x v="0"/>
    <s v="IS-340"/>
    <x v="58"/>
  </r>
  <r>
    <d v="2011-09-13T00:00:00"/>
    <s v="Training Inc"/>
    <s v="Invoice"/>
    <s v="Course"/>
    <x v="41"/>
    <x v="0"/>
    <x v="0"/>
    <s v="IS-385"/>
    <x v="59"/>
  </r>
  <r>
    <d v="2011-09-15T00:00:00"/>
    <s v="Capital Bank"/>
    <s v="Bank Statement"/>
    <s v="Service Fees"/>
    <x v="17"/>
    <x v="0"/>
    <x v="0"/>
    <s v="IS-315"/>
    <x v="60"/>
  </r>
  <r>
    <d v="2011-09-15T00:00:00"/>
    <s v="Capital Bank"/>
    <s v="Bank Statement"/>
    <s v="Service Fees"/>
    <x v="5"/>
    <x v="0"/>
    <x v="1"/>
    <s v="IS-315"/>
    <x v="60"/>
  </r>
  <r>
    <d v="2011-09-15T00:00:00"/>
    <s v="IAS Accountants"/>
    <s v="Invoice"/>
    <s v="Bookkeeping"/>
    <x v="6"/>
    <x v="0"/>
    <x v="0"/>
    <s v="IS-305"/>
    <x v="61"/>
  </r>
  <r>
    <d v="2011-09-18T00:00:00"/>
    <s v="Municipality"/>
    <s v="Statement"/>
    <s v="Rates"/>
    <x v="42"/>
    <x v="0"/>
    <x v="0"/>
    <s v="IS-395"/>
    <x v="62"/>
  </r>
  <r>
    <d v="2011-09-18T00:00:00"/>
    <s v="QA Attorneys"/>
    <s v="Invoice"/>
    <s v="Legal advice"/>
    <x v="43"/>
    <x v="0"/>
    <x v="0"/>
    <s v="IS-360"/>
    <x v="62"/>
  </r>
  <r>
    <d v="2011-09-20T00:00:00"/>
    <s v="Example (Pty) Ltd"/>
    <s v="Transfer"/>
    <s v="Inter Account Transfer"/>
    <x v="18"/>
    <x v="1"/>
    <x v="1"/>
    <s v="BS-399"/>
    <x v="63"/>
  </r>
  <r>
    <d v="2011-09-20T00:00:00"/>
    <s v="Example (Pty) Ltd"/>
    <s v="Transfer"/>
    <s v="Inter Account Transfer"/>
    <x v="19"/>
    <x v="1"/>
    <x v="0"/>
    <s v="BS-399"/>
    <x v="63"/>
  </r>
  <r>
    <d v="2011-09-21T00:00:00"/>
    <s v="Interflora"/>
    <s v="Cash"/>
    <s v="Flowers"/>
    <x v="7"/>
    <x v="0"/>
    <x v="2"/>
    <s v="IS-345"/>
    <x v="64"/>
  </r>
  <r>
    <d v="2011-09-24T00:00:00"/>
    <s v="XY Traders"/>
    <s v="Invoice11203"/>
    <s v="Commission"/>
    <x v="44"/>
    <x v="0"/>
    <x v="0"/>
    <s v="IS-320"/>
    <x v="65"/>
  </r>
  <r>
    <d v="2011-09-26T00:00:00"/>
    <s v="Example (Pty) Ltd"/>
    <s v="Payroll"/>
    <s v="Salaries"/>
    <x v="19"/>
    <x v="1"/>
    <x v="1"/>
    <s v="IS-365"/>
    <x v="56"/>
  </r>
  <r>
    <d v="2011-09-26T00:00:00"/>
    <s v="HP Finance"/>
    <s v="Debit Order"/>
    <s v="Capital repayment"/>
    <x v="12"/>
    <x v="1"/>
    <x v="0"/>
    <s v="BS-700"/>
    <x v="56"/>
  </r>
  <r>
    <d v="2011-09-26T00:00:00"/>
    <s v="HP Finance"/>
    <s v="Debit Order"/>
    <s v="Interest paid"/>
    <x v="13"/>
    <x v="1"/>
    <x v="0"/>
    <s v="IS-500"/>
    <x v="56"/>
  </r>
  <r>
    <d v="2011-09-26T00:00:00"/>
    <s v="PR Properties"/>
    <s v="Debit Order"/>
    <s v="Rent"/>
    <x v="14"/>
    <x v="0"/>
    <x v="0"/>
    <s v="IS-350"/>
    <x v="56"/>
  </r>
  <r>
    <d v="2011-09-30T00:00:00"/>
    <s v="Example (Pty) Ltd"/>
    <s v="Bank Statement"/>
    <s v="Petty Cash Reimbursement"/>
    <x v="13"/>
    <x v="1"/>
    <x v="0"/>
    <s v="BS-399"/>
    <x v="66"/>
  </r>
  <r>
    <d v="2011-09-30T00:00:00"/>
    <s v="Example (Pty) Ltd"/>
    <s v="Bank Statement"/>
    <s v="Petty Cash Reimbursement"/>
    <x v="15"/>
    <x v="1"/>
    <x v="2"/>
    <s v="BS-399"/>
    <x v="66"/>
  </r>
  <r>
    <d v="2011-10-01T00:00:00"/>
    <s v="IS Communications"/>
    <s v="Invoice EXP29"/>
    <s v="Internet Service Provider"/>
    <x v="1"/>
    <x v="0"/>
    <x v="0"/>
    <s v="IS-380"/>
    <x v="67"/>
  </r>
  <r>
    <d v="2011-10-04T00:00:00"/>
    <s v="GF Supplies"/>
    <s v="IN1185"/>
    <s v="Consumables"/>
    <x v="45"/>
    <x v="0"/>
    <x v="2"/>
    <s v="IS-325"/>
    <x v="68"/>
  </r>
  <r>
    <d v="2011-10-04T00:00:00"/>
    <s v="SA Airlines"/>
    <s v="SA12741"/>
    <s v="Travel"/>
    <x v="46"/>
    <x v="0"/>
    <x v="0"/>
    <s v="IS-390"/>
    <x v="69"/>
  </r>
  <r>
    <d v="2011-10-05T00:00:00"/>
    <s v="EAG Brokers"/>
    <s v="Debit Order"/>
    <s v="Insurance"/>
    <x v="3"/>
    <x v="0"/>
    <x v="0"/>
    <s v="IS-340"/>
    <x v="70"/>
  </r>
  <r>
    <d v="2011-10-15T00:00:00"/>
    <s v="Capital Bank"/>
    <s v="Bank Statement"/>
    <s v="Service Fees"/>
    <x v="17"/>
    <x v="0"/>
    <x v="0"/>
    <s v="IS-315"/>
    <x v="71"/>
  </r>
  <r>
    <d v="2011-10-15T00:00:00"/>
    <s v="Capital Bank"/>
    <s v="Bank Statement"/>
    <s v="Service Fees"/>
    <x v="5"/>
    <x v="0"/>
    <x v="1"/>
    <s v="IS-315"/>
    <x v="71"/>
  </r>
  <r>
    <d v="2011-10-15T00:00:00"/>
    <s v="IAS Accountants"/>
    <s v="Invoice"/>
    <s v="Bookkeeping"/>
    <x v="6"/>
    <x v="0"/>
    <x v="0"/>
    <s v="IS-305"/>
    <x v="72"/>
  </r>
  <r>
    <d v="2011-10-20T00:00:00"/>
    <s v="Example (Pty) Ltd"/>
    <s v="Transfer"/>
    <s v="Inter Account Transfer"/>
    <x v="18"/>
    <x v="1"/>
    <x v="1"/>
    <s v="BS-399"/>
    <x v="73"/>
  </r>
  <r>
    <d v="2011-10-20T00:00:00"/>
    <s v="Example (Pty) Ltd"/>
    <s v="Transfer"/>
    <s v="Inter Account Transfer"/>
    <x v="19"/>
    <x v="1"/>
    <x v="0"/>
    <s v="BS-399"/>
    <x v="73"/>
  </r>
  <r>
    <d v="2011-10-22T00:00:00"/>
    <s v="Waltons"/>
    <s v="Invoice"/>
    <s v="Stationery"/>
    <x v="47"/>
    <x v="0"/>
    <x v="0"/>
    <s v="IS-370"/>
    <x v="74"/>
  </r>
  <r>
    <d v="2011-10-25T00:00:00"/>
    <s v="Inland Revenue"/>
    <s v="Return"/>
    <s v="Sales Tax"/>
    <x v="48"/>
    <x v="1"/>
    <x v="0"/>
    <s v="BS-600"/>
    <x v="75"/>
  </r>
  <r>
    <d v="2011-10-26T00:00:00"/>
    <s v="Example (Pty) Ltd"/>
    <s v="Payroll"/>
    <s v="Salaries"/>
    <x v="19"/>
    <x v="1"/>
    <x v="1"/>
    <s v="IS-365"/>
    <x v="76"/>
  </r>
  <r>
    <d v="2011-10-26T00:00:00"/>
    <s v="HP Finance"/>
    <s v="Debit Order"/>
    <s v="Capital repayment"/>
    <x v="12"/>
    <x v="1"/>
    <x v="0"/>
    <s v="BS-700"/>
    <x v="76"/>
  </r>
  <r>
    <d v="2011-10-26T00:00:00"/>
    <s v="HP Finance"/>
    <s v="Debit Order"/>
    <s v="Interest paid"/>
    <x v="13"/>
    <x v="1"/>
    <x v="0"/>
    <s v="IS-500"/>
    <x v="76"/>
  </r>
  <r>
    <d v="2011-10-26T00:00:00"/>
    <s v="PR Properties"/>
    <s v="Debit Order"/>
    <s v="Rent"/>
    <x v="14"/>
    <x v="0"/>
    <x v="0"/>
    <s v="IS-350"/>
    <x v="76"/>
  </r>
  <r>
    <d v="2011-10-28T00:00:00"/>
    <s v="Interflora"/>
    <s v="Cash"/>
    <s v="Flowers"/>
    <x v="49"/>
    <x v="0"/>
    <x v="2"/>
    <s v="IS-345"/>
    <x v="77"/>
  </r>
  <r>
    <d v="2011-10-31T00:00:00"/>
    <s v="Example (Pty) Ltd"/>
    <s v="Bank Statement"/>
    <s v="Petty Cash Reimbursement"/>
    <x v="8"/>
    <x v="1"/>
    <x v="0"/>
    <s v="BS-399"/>
    <x v="67"/>
  </r>
  <r>
    <d v="2011-10-31T00:00:00"/>
    <s v="Example (Pty) Ltd"/>
    <s v="Bank Statement"/>
    <s v="Petty Cash Reimbursement"/>
    <x v="50"/>
    <x v="1"/>
    <x v="2"/>
    <s v="BS-399"/>
    <x v="67"/>
  </r>
  <r>
    <d v="2011-11-01T00:00:00"/>
    <s v="IS Communications"/>
    <s v="Invoice EXP30"/>
    <s v="Internet Service Provider"/>
    <x v="1"/>
    <x v="0"/>
    <x v="0"/>
    <s v="IS-380"/>
    <x v="78"/>
  </r>
  <r>
    <d v="2011-11-05T00:00:00"/>
    <s v="EAG Brokers"/>
    <s v="Debit Order"/>
    <s v="Insurance"/>
    <x v="3"/>
    <x v="0"/>
    <x v="0"/>
    <s v="IS-340"/>
    <x v="79"/>
  </r>
  <r>
    <d v="2011-11-05T00:00:00"/>
    <s v="XY Traders"/>
    <s v="Invoice 12987"/>
    <s v="Commission"/>
    <x v="24"/>
    <x v="0"/>
    <x v="0"/>
    <s v="IS-320"/>
    <x v="80"/>
  </r>
  <r>
    <d v="2011-11-15T00:00:00"/>
    <s v="Capital Bank"/>
    <s v="Bank Statement"/>
    <s v="Service Fees"/>
    <x v="17"/>
    <x v="0"/>
    <x v="0"/>
    <s v="IS-315"/>
    <x v="81"/>
  </r>
  <r>
    <d v="2011-11-15T00:00:00"/>
    <s v="Capital Bank"/>
    <s v="Bank Statement"/>
    <s v="Service Fees"/>
    <x v="5"/>
    <x v="0"/>
    <x v="1"/>
    <s v="IS-315"/>
    <x v="81"/>
  </r>
  <r>
    <d v="2011-11-15T00:00:00"/>
    <s v="IAS Accountants"/>
    <s v="Invoice"/>
    <s v="Bookkeeping"/>
    <x v="6"/>
    <x v="0"/>
    <x v="0"/>
    <s v="IS-305"/>
    <x v="82"/>
  </r>
  <r>
    <d v="2011-11-19T00:00:00"/>
    <s v="Interflora"/>
    <s v="Cash"/>
    <s v="Flowers"/>
    <x v="51"/>
    <x v="0"/>
    <x v="2"/>
    <s v="IS-345"/>
    <x v="83"/>
  </r>
  <r>
    <d v="2011-11-20T00:00:00"/>
    <s v="Example (Pty) Ltd"/>
    <s v="Transfer"/>
    <s v="Inter Account Transfer"/>
    <x v="18"/>
    <x v="1"/>
    <x v="1"/>
    <s v="BS-399"/>
    <x v="84"/>
  </r>
  <r>
    <d v="2011-11-20T00:00:00"/>
    <s v="Example (Pty) Ltd"/>
    <s v="Transfer"/>
    <s v="Inter Account Transfer"/>
    <x v="19"/>
    <x v="1"/>
    <x v="0"/>
    <s v="BS-399"/>
    <x v="84"/>
  </r>
  <r>
    <d v="2011-11-26T00:00:00"/>
    <s v="Example (Pty) Ltd"/>
    <s v="Payroll"/>
    <s v="Salaries"/>
    <x v="19"/>
    <x v="1"/>
    <x v="1"/>
    <s v="IS-365"/>
    <x v="85"/>
  </r>
  <r>
    <d v="2011-11-26T00:00:00"/>
    <s v="HP Finance"/>
    <s v="Debit Order"/>
    <s v="Capital repayment"/>
    <x v="12"/>
    <x v="1"/>
    <x v="0"/>
    <s v="BS-700"/>
    <x v="85"/>
  </r>
  <r>
    <d v="2011-11-26T00:00:00"/>
    <s v="HP Finance"/>
    <s v="Debit Order"/>
    <s v="Interest paid"/>
    <x v="13"/>
    <x v="1"/>
    <x v="0"/>
    <s v="IS-500"/>
    <x v="85"/>
  </r>
  <r>
    <d v="2011-11-26T00:00:00"/>
    <s v="PR Properties"/>
    <s v="Debit Order"/>
    <s v="Rent"/>
    <x v="14"/>
    <x v="0"/>
    <x v="0"/>
    <s v="IS-350"/>
    <x v="85"/>
  </r>
  <r>
    <d v="2011-11-30T00:00:00"/>
    <s v="Example (Pty) Ltd"/>
    <s v="Bank Statement"/>
    <s v="Petty Cash Reimbursement"/>
    <x v="52"/>
    <x v="1"/>
    <x v="0"/>
    <s v="BS-399"/>
    <x v="86"/>
  </r>
  <r>
    <d v="2011-11-30T00:00:00"/>
    <s v="Example (Pty) Ltd"/>
    <s v="Bank Statement"/>
    <s v="Petty Cash Reimbursement"/>
    <x v="53"/>
    <x v="1"/>
    <x v="2"/>
    <s v="BS-399"/>
    <x v="86"/>
  </r>
  <r>
    <d v="2011-12-01T00:00:00"/>
    <s v="IS Communications"/>
    <s v="Invoice EXP31"/>
    <s v="Internet Service Provider"/>
    <x v="1"/>
    <x v="0"/>
    <x v="0"/>
    <s v="IS-380"/>
    <x v="87"/>
  </r>
  <r>
    <d v="2011-12-05T00:00:00"/>
    <s v="EAG Brokers"/>
    <s v="Debit Order"/>
    <s v="Insurance"/>
    <x v="3"/>
    <x v="0"/>
    <x v="0"/>
    <s v="IS-340"/>
    <x v="80"/>
  </r>
  <r>
    <d v="2011-12-06T00:00:00"/>
    <s v="Interflora"/>
    <s v="Cash"/>
    <s v="Flowers"/>
    <x v="54"/>
    <x v="0"/>
    <x v="2"/>
    <s v="IS-345"/>
    <x v="88"/>
  </r>
  <r>
    <d v="2011-12-15T00:00:00"/>
    <s v="Capital Bank"/>
    <s v="Bank Statement"/>
    <s v="Service Fees"/>
    <x v="17"/>
    <x v="0"/>
    <x v="0"/>
    <s v="IS-315"/>
    <x v="89"/>
  </r>
  <r>
    <d v="2011-12-15T00:00:00"/>
    <s v="Capital Bank"/>
    <s v="Bank Statement"/>
    <s v="Service Fees"/>
    <x v="5"/>
    <x v="0"/>
    <x v="1"/>
    <s v="IS-315"/>
    <x v="89"/>
  </r>
  <r>
    <d v="2011-12-15T00:00:00"/>
    <s v="IAS Accountants"/>
    <s v="Invoice"/>
    <s v="Bookkeeping"/>
    <x v="6"/>
    <x v="0"/>
    <x v="0"/>
    <s v="IS-305"/>
    <x v="90"/>
  </r>
  <r>
    <d v="2011-12-17T00:00:00"/>
    <s v="Newscorp"/>
    <s v="M00353051"/>
    <s v="Subscriptions"/>
    <x v="55"/>
    <x v="0"/>
    <x v="0"/>
    <s v="IS-375"/>
    <x v="91"/>
  </r>
  <r>
    <d v="2011-12-17T00:00:00"/>
    <s v="Waltons"/>
    <s v="Invoice"/>
    <s v="Stationery"/>
    <x v="56"/>
    <x v="0"/>
    <x v="0"/>
    <s v="IS-370"/>
    <x v="91"/>
  </r>
  <r>
    <d v="2011-12-17T00:00:00"/>
    <s v="XY Traders"/>
    <s v="Invoice 13432"/>
    <s v="Commission"/>
    <x v="57"/>
    <x v="0"/>
    <x v="0"/>
    <s v="IS-320"/>
    <x v="91"/>
  </r>
  <r>
    <d v="2011-12-20T00:00:00"/>
    <s v="Example (Pty) Ltd"/>
    <s v="Transfer"/>
    <s v="Inter Account Transfer"/>
    <x v="18"/>
    <x v="1"/>
    <x v="1"/>
    <s v="BS-399"/>
    <x v="92"/>
  </r>
  <r>
    <d v="2011-12-20T00:00:00"/>
    <s v="Example (Pty) Ltd"/>
    <s v="Transfer"/>
    <s v="Inter Account Transfer"/>
    <x v="19"/>
    <x v="1"/>
    <x v="0"/>
    <s v="BS-399"/>
    <x v="92"/>
  </r>
  <r>
    <d v="2011-12-22T00:00:00"/>
    <s v="GF Supplies"/>
    <s v="IN1192"/>
    <s v="Consumables"/>
    <x v="58"/>
    <x v="0"/>
    <x v="2"/>
    <s v="IS-325"/>
    <x v="93"/>
  </r>
  <r>
    <d v="2011-12-25T00:00:00"/>
    <s v="Inland Revenue"/>
    <s v="Return"/>
    <s v="Sales Tax"/>
    <x v="59"/>
    <x v="1"/>
    <x v="0"/>
    <s v="BS-600"/>
    <x v="94"/>
  </r>
  <r>
    <d v="2011-12-26T00:00:00"/>
    <s v="Example (Pty) Ltd"/>
    <s v="Payroll"/>
    <s v="Salaries"/>
    <x v="19"/>
    <x v="1"/>
    <x v="1"/>
    <s v="IS-365"/>
    <x v="95"/>
  </r>
  <r>
    <d v="2011-12-26T00:00:00"/>
    <s v="HP Finance"/>
    <s v="Debit Order"/>
    <s v="Capital repayment"/>
    <x v="12"/>
    <x v="1"/>
    <x v="0"/>
    <s v="BS-700"/>
    <x v="95"/>
  </r>
  <r>
    <d v="2011-12-26T00:00:00"/>
    <s v="HP Finance"/>
    <s v="Debit Order"/>
    <s v="Interest paid"/>
    <x v="13"/>
    <x v="1"/>
    <x v="0"/>
    <s v="IS-500"/>
    <x v="95"/>
  </r>
  <r>
    <d v="2011-12-26T00:00:00"/>
    <s v="PR Properties"/>
    <s v="Debit Order"/>
    <s v="Rent"/>
    <x v="14"/>
    <x v="0"/>
    <x v="0"/>
    <s v="IS-350"/>
    <x v="95"/>
  </r>
  <r>
    <d v="2011-12-31T00:00:00"/>
    <s v="Example (Pty) Ltd"/>
    <s v="Bank Statement"/>
    <s v="Petty Cash Reimbursement"/>
    <x v="13"/>
    <x v="1"/>
    <x v="0"/>
    <s v="BS-399"/>
    <x v="87"/>
  </r>
  <r>
    <d v="2011-12-31T00:00:00"/>
    <s v="Example (Pty) Ltd"/>
    <s v="Bank Statement"/>
    <s v="Petty Cash Reimbursement"/>
    <x v="15"/>
    <x v="1"/>
    <x v="2"/>
    <s v="BS-399"/>
    <x v="87"/>
  </r>
  <r>
    <d v="2012-01-01T00:00:00"/>
    <s v="IS Communications"/>
    <s v="Invoice EXP32"/>
    <s v="Internet Service Provider"/>
    <x v="1"/>
    <x v="0"/>
    <x v="0"/>
    <s v="IS-380"/>
    <x v="96"/>
  </r>
  <r>
    <d v="2012-01-05T00:00:00"/>
    <s v="EAG Brokers"/>
    <s v="Debit Order"/>
    <s v="Insurance"/>
    <x v="3"/>
    <x v="0"/>
    <x v="0"/>
    <s v="IS-340"/>
    <x v="97"/>
  </r>
  <r>
    <d v="2012-01-15T00:00:00"/>
    <s v="Capital Bank"/>
    <s v="Bank Statement"/>
    <s v="Service Fees"/>
    <x v="17"/>
    <x v="0"/>
    <x v="0"/>
    <s v="IS-315"/>
    <x v="98"/>
  </r>
  <r>
    <d v="2012-01-15T00:00:00"/>
    <s v="Capital Bank"/>
    <s v="Bank Statement"/>
    <s v="Service Fees"/>
    <x v="5"/>
    <x v="0"/>
    <x v="1"/>
    <s v="IS-315"/>
    <x v="98"/>
  </r>
  <r>
    <d v="2012-01-15T00:00:00"/>
    <s v="IAS Accountants"/>
    <s v="Invoice"/>
    <s v="Bookkeeping"/>
    <x v="6"/>
    <x v="0"/>
    <x v="0"/>
    <s v="IS-305"/>
    <x v="99"/>
  </r>
  <r>
    <d v="2012-01-16T00:00:00"/>
    <s v="Interflora"/>
    <s v="Cash"/>
    <s v="Flowers"/>
    <x v="60"/>
    <x v="0"/>
    <x v="2"/>
    <s v="IS-345"/>
    <x v="91"/>
  </r>
  <r>
    <d v="2012-01-20T00:00:00"/>
    <s v="Example (Pty) Ltd"/>
    <s v="Transfer"/>
    <s v="Inter Account Transfer"/>
    <x v="18"/>
    <x v="1"/>
    <x v="1"/>
    <s v="BS-399"/>
    <x v="100"/>
  </r>
  <r>
    <d v="2012-01-20T00:00:00"/>
    <s v="Example (Pty) Ltd"/>
    <s v="Transfer"/>
    <s v="Inter Account Transfer"/>
    <x v="19"/>
    <x v="1"/>
    <x v="0"/>
    <s v="BS-399"/>
    <x v="100"/>
  </r>
  <r>
    <d v="2012-01-26T00:00:00"/>
    <s v="Example (Pty) Ltd"/>
    <s v="Payroll"/>
    <s v="Salaries"/>
    <x v="19"/>
    <x v="1"/>
    <x v="1"/>
    <s v="IS-365"/>
    <x v="101"/>
  </r>
  <r>
    <d v="2012-01-26T00:00:00"/>
    <s v="HP Finance"/>
    <s v="Debit Order"/>
    <s v="Capital repayment"/>
    <x v="12"/>
    <x v="1"/>
    <x v="0"/>
    <s v="BS-700"/>
    <x v="101"/>
  </r>
  <r>
    <d v="2012-01-26T00:00:00"/>
    <s v="HP Finance"/>
    <s v="Debit Order"/>
    <s v="Interest paid"/>
    <x v="13"/>
    <x v="1"/>
    <x v="0"/>
    <s v="IS-500"/>
    <x v="101"/>
  </r>
  <r>
    <d v="2012-01-26T00:00:00"/>
    <s v="PR Properties"/>
    <s v="Debit Order"/>
    <s v="Rent"/>
    <x v="14"/>
    <x v="0"/>
    <x v="0"/>
    <s v="IS-350"/>
    <x v="101"/>
  </r>
  <r>
    <d v="2012-01-26T00:00:00"/>
    <s v="Training Inc"/>
    <s v="Invoice"/>
    <s v="Training"/>
    <x v="61"/>
    <x v="0"/>
    <x v="0"/>
    <s v="IS-385"/>
    <x v="96"/>
  </r>
  <r>
    <d v="2012-01-28T00:00:00"/>
    <s v="XY Traders"/>
    <s v="Invoice 14278"/>
    <s v="Commission"/>
    <x v="62"/>
    <x v="0"/>
    <x v="0"/>
    <s v="IS-320"/>
    <x v="102"/>
  </r>
  <r>
    <d v="2012-01-31T00:00:00"/>
    <s v="Example (Pty) Ltd"/>
    <s v="Bank Statement"/>
    <s v="Petty Cash Reimbursement"/>
    <x v="52"/>
    <x v="1"/>
    <x v="0"/>
    <s v="BS-399"/>
    <x v="96"/>
  </r>
  <r>
    <d v="2012-01-31T00:00:00"/>
    <s v="Example (Pty) Ltd"/>
    <s v="Bank Statement"/>
    <s v="Petty Cash Reimbursement"/>
    <x v="53"/>
    <x v="1"/>
    <x v="2"/>
    <s v="BS-399"/>
    <x v="96"/>
  </r>
  <r>
    <d v="2012-02-01T00:00:00"/>
    <s v="IS Communications"/>
    <s v="Invoice EXP33"/>
    <s v="Internet Service Provider"/>
    <x v="1"/>
    <x v="0"/>
    <x v="0"/>
    <s v="IS-380"/>
    <x v="103"/>
  </r>
  <r>
    <d v="2012-02-05T00:00:00"/>
    <s v="EAG Brokers"/>
    <s v="Debit Order"/>
    <s v="Insurance"/>
    <x v="3"/>
    <x v="0"/>
    <x v="0"/>
    <s v="IS-340"/>
    <x v="104"/>
  </r>
  <r>
    <d v="2012-02-11T00:00:00"/>
    <s v="Waltons"/>
    <s v="Invoice"/>
    <s v="Stationery"/>
    <x v="47"/>
    <x v="0"/>
    <x v="0"/>
    <s v="IS-370"/>
    <x v="103"/>
  </r>
  <r>
    <d v="2012-02-15T00:00:00"/>
    <s v="Capital Bank"/>
    <s v="Bank Statement"/>
    <s v="Service Fees"/>
    <x v="17"/>
    <x v="0"/>
    <x v="0"/>
    <s v="IS-315"/>
    <x v="105"/>
  </r>
  <r>
    <d v="2012-02-15T00:00:00"/>
    <s v="Capital Bank"/>
    <s v="Bank Statement"/>
    <s v="Service Fees"/>
    <x v="5"/>
    <x v="0"/>
    <x v="1"/>
    <s v="IS-315"/>
    <x v="105"/>
  </r>
  <r>
    <d v="2012-02-15T00:00:00"/>
    <s v="IAS Accountants"/>
    <s v="Invoice"/>
    <s v="Bookkeeping"/>
    <x v="6"/>
    <x v="0"/>
    <x v="0"/>
    <s v="IS-305"/>
    <x v="103"/>
  </r>
  <r>
    <d v="2012-02-20T00:00:00"/>
    <s v="Example (Pty) Ltd"/>
    <s v="Transfer"/>
    <s v="Inter Account Transfer"/>
    <x v="18"/>
    <x v="1"/>
    <x v="1"/>
    <s v="BS-399"/>
    <x v="106"/>
  </r>
  <r>
    <d v="2012-02-20T00:00:00"/>
    <s v="Example (Pty) Ltd"/>
    <s v="Transfer"/>
    <s v="Inter Account Transfer"/>
    <x v="19"/>
    <x v="1"/>
    <x v="0"/>
    <s v="BS-399"/>
    <x v="106"/>
  </r>
  <r>
    <d v="2012-02-25T00:00:00"/>
    <s v="Inland Revenue"/>
    <s v="Return"/>
    <s v="Sales Tax"/>
    <x v="63"/>
    <x v="1"/>
    <x v="0"/>
    <s v="BS-600"/>
    <x v="107"/>
  </r>
  <r>
    <d v="2012-02-25T00:00:00"/>
    <s v="Interflora"/>
    <s v="Cash"/>
    <s v="Flowers"/>
    <x v="64"/>
    <x v="0"/>
    <x v="2"/>
    <s v="IS-345"/>
    <x v="107"/>
  </r>
  <r>
    <d v="2012-02-26T00:00:00"/>
    <s v="DF Equipment"/>
    <s v="Invoice"/>
    <s v="Office equipment"/>
    <x v="65"/>
    <x v="0"/>
    <x v="0"/>
    <s v="BS-100"/>
    <x v="103"/>
  </r>
  <r>
    <d v="2012-02-26T00:00:00"/>
    <s v="Example (Pty) Ltd"/>
    <s v="Payroll"/>
    <s v="Salaries"/>
    <x v="19"/>
    <x v="1"/>
    <x v="1"/>
    <s v="IS-365"/>
    <x v="108"/>
  </r>
  <r>
    <d v="2012-02-26T00:00:00"/>
    <s v="HP Finance"/>
    <s v="Debit Order"/>
    <s v="Capital repayment"/>
    <x v="12"/>
    <x v="1"/>
    <x v="0"/>
    <s v="BS-700"/>
    <x v="108"/>
  </r>
  <r>
    <d v="2012-02-26T00:00:00"/>
    <s v="HP Finance"/>
    <s v="Debit Order"/>
    <s v="Interest paid"/>
    <x v="13"/>
    <x v="1"/>
    <x v="0"/>
    <s v="IS-500"/>
    <x v="108"/>
  </r>
  <r>
    <d v="2012-02-26T00:00:00"/>
    <s v="PR Properties"/>
    <s v="Debit Order"/>
    <s v="Rent"/>
    <x v="14"/>
    <x v="0"/>
    <x v="0"/>
    <s v="IS-350"/>
    <x v="108"/>
  </r>
  <r>
    <d v="2012-02-29T00:00:00"/>
    <s v="Example (Pty) Ltd"/>
    <s v="Bank Statement"/>
    <s v="Petty Cash Reimbursement"/>
    <x v="66"/>
    <x v="1"/>
    <x v="0"/>
    <s v="BS-399"/>
    <x v="109"/>
  </r>
  <r>
    <d v="2012-02-29T00:00:00"/>
    <s v="Example (Pty) Ltd"/>
    <s v="Bank Statement"/>
    <s v="Petty Cash Reimbursement"/>
    <x v="67"/>
    <x v="1"/>
    <x v="2"/>
    <s v="BS-399"/>
    <x v="109"/>
  </r>
  <r>
    <d v="2012-02-29T00:00:00"/>
    <s v="Inland Revenue"/>
    <s v="Return"/>
    <s v="Provisional Tax"/>
    <x v="68"/>
    <x v="1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50B6D-F95D-4B13-9C86-DA9F0F58A4E0}" name="PivotTable1" cacheId="5" applyNumberFormats="0" applyBorderFormats="0" applyFontFormats="0" applyPatternFormats="0" applyAlignmentFormats="0" applyWidthHeightFormats="1" dataCaption="Values" updatedVersion="8" minRefreshableVersion="3" showDrill="0" useAutoFormatting="1" pageOverThenDown="1" itemPrintTitles="1" createdVersion="8" indent="0" compact="0" compactData="0" gridDropZones="1" multipleFieldFilters="0" chartFormat="1">
  <location ref="A4:D64" firstHeaderRow="1" firstDataRow="2" firstDataCol="2"/>
  <pivotFields count="13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multipleItemSelectionAllowed="1" showAll="0" insertBlankRow="1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  <pivotField dataField="1" compact="0" outline="0" dragToRow="0" dragToCol="0" dragToPage="0" showAll="0" defaultSubtotal="0"/>
  </pivotFields>
  <rowFields count="2">
    <field x="8"/>
    <field x="6"/>
  </rowFields>
  <rowItems count="59">
    <i>
      <x v="93"/>
      <x/>
    </i>
    <i t="default">
      <x v="93"/>
    </i>
    <i t="blank">
      <x v="93"/>
    </i>
    <i>
      <x v="94"/>
      <x/>
    </i>
    <i t="default">
      <x v="94"/>
    </i>
    <i t="blank">
      <x v="94"/>
    </i>
    <i>
      <x v="95"/>
      <x/>
    </i>
    <i r="1">
      <x v="1"/>
    </i>
    <i t="default">
      <x v="95"/>
    </i>
    <i t="blank">
      <x v="95"/>
    </i>
    <i>
      <x v="96"/>
      <x/>
    </i>
    <i r="1">
      <x v="2"/>
    </i>
    <i t="default">
      <x v="96"/>
    </i>
    <i t="blank">
      <x v="96"/>
    </i>
    <i>
      <x v="97"/>
      <x/>
    </i>
    <i r="1">
      <x v="1"/>
    </i>
    <i t="default">
      <x v="97"/>
    </i>
    <i t="blank">
      <x v="97"/>
    </i>
    <i>
      <x v="98"/>
      <x v="2"/>
    </i>
    <i t="default">
      <x v="98"/>
    </i>
    <i t="blank">
      <x v="98"/>
    </i>
    <i>
      <x v="99"/>
      <x/>
    </i>
    <i r="1">
      <x v="1"/>
    </i>
    <i t="default">
      <x v="99"/>
    </i>
    <i t="blank">
      <x v="99"/>
    </i>
    <i>
      <x v="100"/>
      <x/>
    </i>
    <i r="1">
      <x v="2"/>
    </i>
    <i t="default">
      <x v="100"/>
    </i>
    <i t="blank">
      <x v="100"/>
    </i>
    <i>
      <x v="101"/>
      <x/>
    </i>
    <i t="default">
      <x v="101"/>
    </i>
    <i t="blank">
      <x v="101"/>
    </i>
    <i>
      <x v="102"/>
      <x/>
    </i>
    <i t="default">
      <x v="102"/>
    </i>
    <i t="blank">
      <x v="102"/>
    </i>
    <i>
      <x v="103"/>
      <x/>
    </i>
    <i r="1">
      <x v="1"/>
    </i>
    <i t="default">
      <x v="103"/>
    </i>
    <i t="blank">
      <x v="103"/>
    </i>
    <i>
      <x v="104"/>
      <x/>
    </i>
    <i r="1">
      <x v="1"/>
    </i>
    <i t="default">
      <x v="104"/>
    </i>
    <i t="blank">
      <x v="104"/>
    </i>
    <i>
      <x v="105"/>
      <x/>
    </i>
    <i r="1">
      <x v="2"/>
    </i>
    <i t="default">
      <x v="105"/>
    </i>
    <i t="blank">
      <x v="105"/>
    </i>
    <i>
      <x v="106"/>
      <x/>
    </i>
    <i r="1">
      <x v="1"/>
    </i>
    <i t="default">
      <x v="106"/>
    </i>
    <i t="blank">
      <x v="106"/>
    </i>
    <i>
      <x v="107"/>
      <x/>
    </i>
    <i t="default">
      <x v="107"/>
    </i>
    <i t="blank">
      <x v="107"/>
    </i>
    <i>
      <x v="108"/>
      <x/>
    </i>
    <i r="1">
      <x v="2"/>
    </i>
    <i t="default">
      <x v="108"/>
    </i>
    <i t="blank">
      <x v="1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x Inclusive Amount" fld="4" baseField="0" baseItem="0"/>
    <dataField name="Sum of Field1" fld="12" baseField="0" baseItem="0"/>
  </dataFields>
  <formats count="4">
    <format dxfId="4">
      <pivotArea field="8" type="button" dataOnly="0" labelOnly="1" outline="0" axis="axisRow" fieldPosition="0"/>
    </format>
    <format dxfId="5">
      <pivotArea collapsedLevelsAreSubtotals="1" fieldPosition="0">
        <references count="1">
          <reference field="8" count="0"/>
        </references>
      </pivotArea>
    </format>
    <format dxfId="6">
      <pivotArea outline="0" collapsedLevelsAreSubtotals="1" fieldPosition="0"/>
    </format>
    <format dxfId="7">
      <pivotArea dataOnly="0" labelOnly="1" outline="0" axis="axisValues" fieldPosition="0"/>
    </format>
  </formats>
  <chartFormats count="5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7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9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5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6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7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8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5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8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9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5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6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7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8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4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5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6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7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8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9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2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3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4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5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6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7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8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18DBE-BCB2-4097-AFC1-642C42F1A3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C16" firstHeaderRow="0" firstDataRow="1" firstDataCol="1"/>
  <pivotFields count="7">
    <pivotField axis="axisRow" showAll="0">
      <items count="7">
        <item x="1"/>
        <item x="3"/>
        <item x="2"/>
        <item x="0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formats count="1">
    <format dxfId="1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72377-5092-4C96-BB75-3625D1A5DA52}" name="Table1" displayName="Table1" ref="A1:I2" totalsRowShown="0">
  <autoFilter ref="A1:I2" xr:uid="{B5272377-5092-4C96-BB75-3625D1A5DA52}"/>
  <tableColumns count="9">
    <tableColumn id="1" xr3:uid="{BF76AD0C-256B-4279-B714-48DE392173B8}" name="Document Date" dataDxfId="9"/>
    <tableColumn id="2" xr3:uid="{496606A7-9FB5-46DF-BD6D-0FAAED965F1D}" name="Supplier"/>
    <tableColumn id="3" xr3:uid="{4EC645DE-067D-46A7-859C-B0051F282C33}" name="Reference"/>
    <tableColumn id="4" xr3:uid="{2FB14CAB-6B97-459F-9B6D-97CC5145805A}" name="Description"/>
    <tableColumn id="5" xr3:uid="{BB56041D-3E8C-444C-8A60-D5B5690927B1}" name="Tax Inclusive Amount" dataCellStyle="Currency"/>
    <tableColumn id="6" xr3:uid="{55D196E7-0BF5-4BD0-BC7F-FFD34EAD5A53}" name="Tax Code"/>
    <tableColumn id="7" xr3:uid="{CDB37A54-2C5F-4CF3-814F-523F729AEA12}" name="Bank Code"/>
    <tableColumn id="8" xr3:uid="{E8873210-1E04-49B8-A630-909CC5408B76}" name="Account Code"/>
    <tableColumn id="9" xr3:uid="{E92227BC-16D0-46D4-BE12-9854B37C6E05}" name="Payment Dat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BE8C-8076-470E-A0C7-D41B05C3B512}">
  <dimension ref="A1:I2"/>
  <sheetViews>
    <sheetView workbookViewId="0">
      <selection activeCell="B22" sqref="B22"/>
    </sheetView>
  </sheetViews>
  <sheetFormatPr defaultRowHeight="14.5" x14ac:dyDescent="0.35"/>
  <cols>
    <col min="1" max="1" width="19.453125" customWidth="1"/>
    <col min="2" max="2" width="13.6328125" customWidth="1"/>
    <col min="3" max="3" width="19" customWidth="1"/>
    <col min="4" max="4" width="16.08984375" customWidth="1"/>
    <col min="5" max="5" width="22" style="24" customWidth="1"/>
    <col min="6" max="6" width="10.453125" customWidth="1"/>
    <col min="7" max="7" width="11.7265625" customWidth="1"/>
    <col min="8" max="8" width="14.36328125" customWidth="1"/>
    <col min="9" max="9" width="14.7265625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4</v>
      </c>
      <c r="E1" s="24" t="s">
        <v>5</v>
      </c>
      <c r="F1" t="s">
        <v>129</v>
      </c>
      <c r="G1" t="s">
        <v>6</v>
      </c>
      <c r="H1" t="s">
        <v>7</v>
      </c>
      <c r="I1" t="s">
        <v>8</v>
      </c>
    </row>
    <row r="2" spans="1:9" x14ac:dyDescent="0.35">
      <c r="A2" s="49">
        <v>40923</v>
      </c>
      <c r="B2" t="s">
        <v>27</v>
      </c>
      <c r="C2" t="s">
        <v>28</v>
      </c>
      <c r="D2" t="s">
        <v>29</v>
      </c>
      <c r="E2" s="24">
        <v>80</v>
      </c>
      <c r="F2" t="s">
        <v>12</v>
      </c>
      <c r="G2" t="s">
        <v>13</v>
      </c>
      <c r="H2" t="s">
        <v>30</v>
      </c>
      <c r="I2" s="49">
        <v>40923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F538-BCE7-4798-95A0-11BAC1432FB4}">
  <dimension ref="A1:JM64"/>
  <sheetViews>
    <sheetView zoomScale="70" zoomScaleNormal="70" workbookViewId="0">
      <selection activeCell="A4" sqref="A4"/>
    </sheetView>
  </sheetViews>
  <sheetFormatPr defaultRowHeight="14.5" x14ac:dyDescent="0.35"/>
  <cols>
    <col min="1" max="1" width="35.81640625" customWidth="1"/>
    <col min="2" max="2" width="12.54296875" style="26" bestFit="1" customWidth="1"/>
    <col min="3" max="3" width="25.1796875" bestFit="1" customWidth="1"/>
    <col min="4" max="4" width="12" bestFit="1" customWidth="1"/>
    <col min="5" max="5" width="11.08984375" bestFit="1" customWidth="1"/>
    <col min="6" max="6" width="11.26953125" bestFit="1" customWidth="1"/>
    <col min="7" max="7" width="6.36328125" customWidth="1"/>
    <col min="8" max="8" width="3" bestFit="1" customWidth="1"/>
    <col min="9" max="9" width="14.26953125" bestFit="1" customWidth="1"/>
    <col min="10" max="10" width="11.26953125" bestFit="1" customWidth="1"/>
    <col min="11" max="11" width="14.26953125" bestFit="1" customWidth="1"/>
    <col min="12" max="12" width="11.26953125" bestFit="1" customWidth="1"/>
    <col min="13" max="13" width="6.453125" bestFit="1" customWidth="1"/>
    <col min="14" max="14" width="14.26953125" bestFit="1" customWidth="1"/>
    <col min="15" max="15" width="11.26953125" bestFit="1" customWidth="1"/>
    <col min="16" max="16" width="5.81640625" bestFit="1" customWidth="1"/>
    <col min="17" max="17" width="14.26953125" bestFit="1" customWidth="1"/>
    <col min="18" max="18" width="11.26953125" bestFit="1" customWidth="1"/>
    <col min="19" max="19" width="4.453125" bestFit="1" customWidth="1"/>
    <col min="20" max="20" width="14.26953125" bestFit="1" customWidth="1"/>
    <col min="21" max="21" width="10.26953125" bestFit="1" customWidth="1"/>
    <col min="22" max="22" width="13.26953125" bestFit="1" customWidth="1"/>
    <col min="23" max="23" width="10.26953125" bestFit="1" customWidth="1"/>
    <col min="24" max="24" width="13.26953125" bestFit="1" customWidth="1"/>
    <col min="25" max="25" width="10.26953125" bestFit="1" customWidth="1"/>
    <col min="26" max="26" width="13.26953125" bestFit="1" customWidth="1"/>
    <col min="27" max="27" width="11.26953125" bestFit="1" customWidth="1"/>
    <col min="28" max="28" width="14.26953125" bestFit="1" customWidth="1"/>
    <col min="29" max="29" width="11.26953125" bestFit="1" customWidth="1"/>
    <col min="30" max="30" width="2.90625" bestFit="1" customWidth="1"/>
    <col min="31" max="31" width="14.26953125" bestFit="1" customWidth="1"/>
    <col min="32" max="32" width="11.26953125" bestFit="1" customWidth="1"/>
    <col min="33" max="33" width="6.453125" bestFit="1" customWidth="1"/>
    <col min="34" max="34" width="14.26953125" bestFit="1" customWidth="1"/>
    <col min="35" max="35" width="11.26953125" bestFit="1" customWidth="1"/>
    <col min="36" max="36" width="14.26953125" bestFit="1" customWidth="1"/>
    <col min="37" max="37" width="11.26953125" bestFit="1" customWidth="1"/>
    <col min="38" max="38" width="5.81640625" bestFit="1" customWidth="1"/>
    <col min="39" max="39" width="14.26953125" bestFit="1" customWidth="1"/>
    <col min="40" max="40" width="11.26953125" bestFit="1" customWidth="1"/>
    <col min="41" max="41" width="4.453125" bestFit="1" customWidth="1"/>
    <col min="42" max="42" width="14.26953125" bestFit="1" customWidth="1"/>
    <col min="43" max="43" width="10.26953125" bestFit="1" customWidth="1"/>
    <col min="44" max="44" width="13.26953125" bestFit="1" customWidth="1"/>
    <col min="45" max="45" width="10.26953125" bestFit="1" customWidth="1"/>
    <col min="46" max="46" width="13.26953125" bestFit="1" customWidth="1"/>
    <col min="47" max="47" width="10.26953125" bestFit="1" customWidth="1"/>
    <col min="48" max="48" width="13.26953125" bestFit="1" customWidth="1"/>
    <col min="49" max="49" width="10.26953125" bestFit="1" customWidth="1"/>
    <col min="50" max="50" width="13.26953125" bestFit="1" customWidth="1"/>
    <col min="51" max="51" width="11.26953125" bestFit="1" customWidth="1"/>
    <col min="52" max="52" width="2.90625" bestFit="1" customWidth="1"/>
    <col min="53" max="53" width="14.26953125" bestFit="1" customWidth="1"/>
    <col min="54" max="54" width="11.26953125" bestFit="1" customWidth="1"/>
    <col min="55" max="55" width="6.453125" bestFit="1" customWidth="1"/>
    <col min="56" max="56" width="14.26953125" bestFit="1" customWidth="1"/>
    <col min="57" max="57" width="11.26953125" bestFit="1" customWidth="1"/>
    <col min="58" max="58" width="5.81640625" bestFit="1" customWidth="1"/>
    <col min="59" max="59" width="14.26953125" bestFit="1" customWidth="1"/>
    <col min="60" max="60" width="11.26953125" bestFit="1" customWidth="1"/>
    <col min="61" max="61" width="14.26953125" bestFit="1" customWidth="1"/>
    <col min="62" max="62" width="11.26953125" bestFit="1" customWidth="1"/>
    <col min="63" max="63" width="4.453125" bestFit="1" customWidth="1"/>
    <col min="64" max="64" width="14.26953125" bestFit="1" customWidth="1"/>
    <col min="65" max="65" width="10.26953125" bestFit="1" customWidth="1"/>
    <col min="66" max="66" width="13.26953125" bestFit="1" customWidth="1"/>
    <col min="67" max="67" width="10.26953125" bestFit="1" customWidth="1"/>
    <col min="68" max="68" width="13.26953125" bestFit="1" customWidth="1"/>
    <col min="69" max="69" width="10.26953125" bestFit="1" customWidth="1"/>
    <col min="70" max="70" width="13.26953125" bestFit="1" customWidth="1"/>
    <col min="71" max="71" width="11.26953125" bestFit="1" customWidth="1"/>
    <col min="72" max="72" width="2.90625" bestFit="1" customWidth="1"/>
    <col min="73" max="73" width="14.26953125" bestFit="1" customWidth="1"/>
    <col min="74" max="74" width="11.26953125" bestFit="1" customWidth="1"/>
    <col min="75" max="75" width="6.453125" bestFit="1" customWidth="1"/>
    <col min="76" max="76" width="14.26953125" bestFit="1" customWidth="1"/>
    <col min="77" max="77" width="11.26953125" bestFit="1" customWidth="1"/>
    <col min="78" max="78" width="14.26953125" bestFit="1" customWidth="1"/>
    <col min="79" max="79" width="11.26953125" bestFit="1" customWidth="1"/>
    <col min="80" max="80" width="14.26953125" bestFit="1" customWidth="1"/>
    <col min="81" max="81" width="11.26953125" bestFit="1" customWidth="1"/>
    <col min="82" max="82" width="5.81640625" bestFit="1" customWidth="1"/>
    <col min="83" max="83" width="14.26953125" bestFit="1" customWidth="1"/>
    <col min="84" max="84" width="11.26953125" bestFit="1" customWidth="1"/>
    <col min="85" max="85" width="4.453125" bestFit="1" customWidth="1"/>
    <col min="86" max="86" width="14.26953125" bestFit="1" customWidth="1"/>
    <col min="87" max="87" width="10.26953125" bestFit="1" customWidth="1"/>
    <col min="88" max="88" width="13.26953125" bestFit="1" customWidth="1"/>
    <col min="89" max="89" width="10.26953125" bestFit="1" customWidth="1"/>
    <col min="90" max="90" width="13.26953125" bestFit="1" customWidth="1"/>
    <col min="91" max="91" width="10.26953125" bestFit="1" customWidth="1"/>
    <col min="92" max="92" width="13.26953125" bestFit="1" customWidth="1"/>
    <col min="93" max="93" width="11.26953125" bestFit="1" customWidth="1"/>
    <col min="94" max="94" width="2.90625" bestFit="1" customWidth="1"/>
    <col min="95" max="95" width="14.26953125" bestFit="1" customWidth="1"/>
    <col min="96" max="96" width="11.26953125" bestFit="1" customWidth="1"/>
    <col min="97" max="97" width="14.26953125" bestFit="1" customWidth="1"/>
    <col min="98" max="98" width="11.26953125" bestFit="1" customWidth="1"/>
    <col min="99" max="99" width="6.453125" bestFit="1" customWidth="1"/>
    <col min="100" max="100" width="14.26953125" bestFit="1" customWidth="1"/>
    <col min="101" max="101" width="11.26953125" bestFit="1" customWidth="1"/>
    <col min="102" max="102" width="5.81640625" bestFit="1" customWidth="1"/>
    <col min="103" max="103" width="14.26953125" bestFit="1" customWidth="1"/>
    <col min="104" max="104" width="11.26953125" bestFit="1" customWidth="1"/>
    <col min="105" max="105" width="3.453125" bestFit="1" customWidth="1"/>
    <col min="106" max="106" width="14.26953125" bestFit="1" customWidth="1"/>
    <col min="107" max="107" width="10.26953125" bestFit="1" customWidth="1"/>
    <col min="108" max="108" width="13.26953125" bestFit="1" customWidth="1"/>
    <col min="109" max="109" width="10.26953125" bestFit="1" customWidth="1"/>
    <col min="110" max="110" width="13.26953125" bestFit="1" customWidth="1"/>
    <col min="111" max="111" width="10.26953125" bestFit="1" customWidth="1"/>
    <col min="112" max="112" width="13.26953125" bestFit="1" customWidth="1"/>
    <col min="113" max="113" width="10.26953125" bestFit="1" customWidth="1"/>
    <col min="114" max="114" width="13.26953125" bestFit="1" customWidth="1"/>
    <col min="115" max="115" width="11.26953125" bestFit="1" customWidth="1"/>
    <col min="116" max="116" width="2.90625" bestFit="1" customWidth="1"/>
    <col min="117" max="117" width="14.26953125" bestFit="1" customWidth="1"/>
    <col min="118" max="118" width="11.26953125" bestFit="1" customWidth="1"/>
    <col min="119" max="119" width="14.26953125" bestFit="1" customWidth="1"/>
    <col min="120" max="120" width="11.26953125" bestFit="1" customWidth="1"/>
    <col min="121" max="121" width="6.453125" bestFit="1" customWidth="1"/>
    <col min="122" max="122" width="14.26953125" bestFit="1" customWidth="1"/>
    <col min="123" max="123" width="11.26953125" bestFit="1" customWidth="1"/>
    <col min="124" max="124" width="14.26953125" bestFit="1" customWidth="1"/>
    <col min="125" max="125" width="11.26953125" bestFit="1" customWidth="1"/>
    <col min="126" max="126" width="14.26953125" bestFit="1" customWidth="1"/>
    <col min="127" max="127" width="11.26953125" bestFit="1" customWidth="1"/>
    <col min="128" max="128" width="14.26953125" bestFit="1" customWidth="1"/>
    <col min="129" max="129" width="11.26953125" bestFit="1" customWidth="1"/>
    <col min="130" max="130" width="5.81640625" bestFit="1" customWidth="1"/>
    <col min="131" max="131" width="14.26953125" bestFit="1" customWidth="1"/>
    <col min="132" max="132" width="11.26953125" bestFit="1" customWidth="1"/>
    <col min="133" max="133" width="3.453125" bestFit="1" customWidth="1"/>
    <col min="134" max="134" width="14.26953125" bestFit="1" customWidth="1"/>
    <col min="135" max="135" width="10.26953125" bestFit="1" customWidth="1"/>
    <col min="136" max="136" width="13.26953125" bestFit="1" customWidth="1"/>
    <col min="137" max="137" width="10.26953125" bestFit="1" customWidth="1"/>
    <col min="138" max="138" width="13.26953125" bestFit="1" customWidth="1"/>
    <col min="139" max="139" width="11.26953125" bestFit="1" customWidth="1"/>
    <col min="140" max="140" width="14.26953125" bestFit="1" customWidth="1"/>
    <col min="141" max="141" width="11.26953125" bestFit="1" customWidth="1"/>
    <col min="142" max="142" width="2.90625" bestFit="1" customWidth="1"/>
    <col min="143" max="143" width="14.26953125" bestFit="1" customWidth="1"/>
    <col min="144" max="144" width="11.26953125" bestFit="1" customWidth="1"/>
    <col min="145" max="145" width="14.26953125" bestFit="1" customWidth="1"/>
    <col min="146" max="146" width="11.26953125" bestFit="1" customWidth="1"/>
    <col min="147" max="147" width="6.453125" bestFit="1" customWidth="1"/>
    <col min="148" max="148" width="14.26953125" bestFit="1" customWidth="1"/>
    <col min="149" max="149" width="11.26953125" bestFit="1" customWidth="1"/>
    <col min="150" max="150" width="14.26953125" bestFit="1" customWidth="1"/>
    <col min="151" max="151" width="11.26953125" bestFit="1" customWidth="1"/>
    <col min="152" max="152" width="5.81640625" bestFit="1" customWidth="1"/>
    <col min="153" max="153" width="14.26953125" bestFit="1" customWidth="1"/>
    <col min="154" max="154" width="11.26953125" bestFit="1" customWidth="1"/>
    <col min="155" max="155" width="4.453125" bestFit="1" customWidth="1"/>
    <col min="156" max="156" width="14.26953125" bestFit="1" customWidth="1"/>
    <col min="157" max="157" width="11.26953125" bestFit="1" customWidth="1"/>
    <col min="158" max="158" width="14.26953125" bestFit="1" customWidth="1"/>
    <col min="159" max="159" width="11.26953125" bestFit="1" customWidth="1"/>
    <col min="160" max="160" width="14.26953125" bestFit="1" customWidth="1"/>
    <col min="161" max="161" width="11.26953125" bestFit="1" customWidth="1"/>
    <col min="162" max="162" width="14.26953125" bestFit="1" customWidth="1"/>
    <col min="163" max="163" width="11.26953125" bestFit="1" customWidth="1"/>
    <col min="164" max="164" width="14.26953125" bestFit="1" customWidth="1"/>
    <col min="165" max="165" width="12.26953125" bestFit="1" customWidth="1"/>
    <col min="166" max="166" width="15.26953125" bestFit="1" customWidth="1"/>
    <col min="167" max="167" width="12.26953125" bestFit="1" customWidth="1"/>
    <col min="168" max="168" width="2.90625" bestFit="1" customWidth="1"/>
    <col min="169" max="169" width="15.26953125" bestFit="1" customWidth="1"/>
    <col min="170" max="170" width="12.26953125" bestFit="1" customWidth="1"/>
    <col min="171" max="171" width="6.453125" bestFit="1" customWidth="1"/>
    <col min="172" max="172" width="15.26953125" bestFit="1" customWidth="1"/>
    <col min="173" max="173" width="12.26953125" bestFit="1" customWidth="1"/>
    <col min="174" max="174" width="15.26953125" bestFit="1" customWidth="1"/>
    <col min="175" max="175" width="12.26953125" bestFit="1" customWidth="1"/>
    <col min="176" max="176" width="15.26953125" bestFit="1" customWidth="1"/>
    <col min="177" max="177" width="12.26953125" bestFit="1" customWidth="1"/>
    <col min="178" max="178" width="5.81640625" bestFit="1" customWidth="1"/>
    <col min="179" max="179" width="15.26953125" bestFit="1" customWidth="1"/>
    <col min="180" max="180" width="12.26953125" bestFit="1" customWidth="1"/>
    <col min="181" max="181" width="15.26953125" bestFit="1" customWidth="1"/>
    <col min="182" max="182" width="12.26953125" bestFit="1" customWidth="1"/>
    <col min="183" max="183" width="4.453125" bestFit="1" customWidth="1"/>
    <col min="184" max="184" width="15.26953125" bestFit="1" customWidth="1"/>
    <col min="185" max="185" width="11.26953125" bestFit="1" customWidth="1"/>
    <col min="186" max="186" width="14.26953125" bestFit="1" customWidth="1"/>
    <col min="187" max="187" width="11.26953125" bestFit="1" customWidth="1"/>
    <col min="188" max="188" width="14.26953125" bestFit="1" customWidth="1"/>
    <col min="189" max="189" width="11.26953125" bestFit="1" customWidth="1"/>
    <col min="190" max="190" width="14.26953125" bestFit="1" customWidth="1"/>
    <col min="191" max="191" width="12.26953125" bestFit="1" customWidth="1"/>
    <col min="192" max="192" width="2.90625" bestFit="1" customWidth="1"/>
    <col min="193" max="193" width="15.26953125" bestFit="1" customWidth="1"/>
    <col min="194" max="194" width="12.26953125" bestFit="1" customWidth="1"/>
    <col min="195" max="195" width="15.26953125" bestFit="1" customWidth="1"/>
    <col min="196" max="196" width="12.26953125" bestFit="1" customWidth="1"/>
    <col min="197" max="197" width="6.453125" bestFit="1" customWidth="1"/>
    <col min="198" max="198" width="15.26953125" bestFit="1" customWidth="1"/>
    <col min="199" max="199" width="12.26953125" bestFit="1" customWidth="1"/>
    <col min="200" max="200" width="15.26953125" bestFit="1" customWidth="1"/>
    <col min="201" max="201" width="12.26953125" bestFit="1" customWidth="1"/>
    <col min="202" max="202" width="5.81640625" bestFit="1" customWidth="1"/>
    <col min="203" max="203" width="15.26953125" bestFit="1" customWidth="1"/>
    <col min="204" max="204" width="12.26953125" bestFit="1" customWidth="1"/>
    <col min="205" max="205" width="4.453125" bestFit="1" customWidth="1"/>
    <col min="206" max="206" width="15.26953125" bestFit="1" customWidth="1"/>
    <col min="207" max="207" width="11.26953125" bestFit="1" customWidth="1"/>
    <col min="208" max="208" width="14.26953125" bestFit="1" customWidth="1"/>
    <col min="209" max="209" width="11.26953125" bestFit="1" customWidth="1"/>
    <col min="210" max="210" width="14.26953125" bestFit="1" customWidth="1"/>
    <col min="211" max="211" width="11.26953125" bestFit="1" customWidth="1"/>
    <col min="212" max="212" width="14.26953125" bestFit="1" customWidth="1"/>
    <col min="213" max="213" width="11.26953125" bestFit="1" customWidth="1"/>
    <col min="214" max="214" width="14.26953125" bestFit="1" customWidth="1"/>
    <col min="215" max="215" width="12.26953125" bestFit="1" customWidth="1"/>
    <col min="216" max="216" width="2.90625" bestFit="1" customWidth="1"/>
    <col min="217" max="217" width="15.26953125" bestFit="1" customWidth="1"/>
    <col min="218" max="218" width="12.26953125" bestFit="1" customWidth="1"/>
    <col min="219" max="219" width="6.453125" bestFit="1" customWidth="1"/>
    <col min="220" max="220" width="15.26953125" bestFit="1" customWidth="1"/>
    <col min="221" max="221" width="12.26953125" bestFit="1" customWidth="1"/>
    <col min="222" max="222" width="15.26953125" bestFit="1" customWidth="1"/>
    <col min="223" max="223" width="12.26953125" bestFit="1" customWidth="1"/>
    <col min="224" max="224" width="5.81640625" bestFit="1" customWidth="1"/>
    <col min="225" max="225" width="15.26953125" bestFit="1" customWidth="1"/>
    <col min="226" max="226" width="12.26953125" bestFit="1" customWidth="1"/>
    <col min="227" max="227" width="4.453125" bestFit="1" customWidth="1"/>
    <col min="228" max="228" width="15.26953125" bestFit="1" customWidth="1"/>
    <col min="229" max="229" width="10.26953125" bestFit="1" customWidth="1"/>
    <col min="230" max="230" width="13.26953125" bestFit="1" customWidth="1"/>
    <col min="231" max="231" width="10.26953125" bestFit="1" customWidth="1"/>
    <col min="232" max="232" width="13.26953125" bestFit="1" customWidth="1"/>
    <col min="233" max="233" width="11.26953125" bestFit="1" customWidth="1"/>
    <col min="234" max="234" width="2.90625" bestFit="1" customWidth="1"/>
    <col min="235" max="235" width="14.26953125" bestFit="1" customWidth="1"/>
    <col min="236" max="236" width="11.26953125" bestFit="1" customWidth="1"/>
    <col min="237" max="237" width="3.81640625" bestFit="1" customWidth="1"/>
    <col min="238" max="238" width="14.26953125" bestFit="1" customWidth="1"/>
    <col min="239" max="239" width="11.26953125" bestFit="1" customWidth="1"/>
    <col min="240" max="240" width="6.453125" bestFit="1" customWidth="1"/>
    <col min="241" max="241" width="14.26953125" bestFit="1" customWidth="1"/>
    <col min="242" max="242" width="11.26953125" bestFit="1" customWidth="1"/>
    <col min="243" max="243" width="14.26953125" bestFit="1" customWidth="1"/>
    <col min="244" max="244" width="11.26953125" bestFit="1" customWidth="1"/>
    <col min="245" max="245" width="5.81640625" bestFit="1" customWidth="1"/>
    <col min="246" max="246" width="14.26953125" bestFit="1" customWidth="1"/>
    <col min="247" max="247" width="11.26953125" bestFit="1" customWidth="1"/>
    <col min="248" max="248" width="4.453125" bestFit="1" customWidth="1"/>
    <col min="249" max="249" width="14.26953125" bestFit="1" customWidth="1"/>
    <col min="250" max="250" width="10.26953125" bestFit="1" customWidth="1"/>
    <col min="251" max="251" width="13.26953125" bestFit="1" customWidth="1"/>
    <col min="252" max="252" width="10.26953125" bestFit="1" customWidth="1"/>
    <col min="253" max="253" width="13.26953125" bestFit="1" customWidth="1"/>
    <col min="254" max="254" width="11.26953125" bestFit="1" customWidth="1"/>
    <col min="255" max="255" width="2.90625" bestFit="1" customWidth="1"/>
    <col min="256" max="256" width="14.26953125" bestFit="1" customWidth="1"/>
    <col min="257" max="257" width="11.26953125" bestFit="1" customWidth="1"/>
    <col min="258" max="258" width="6.453125" bestFit="1" customWidth="1"/>
    <col min="259" max="259" width="14.26953125" bestFit="1" customWidth="1"/>
    <col min="260" max="260" width="11.26953125" bestFit="1" customWidth="1"/>
    <col min="261" max="261" width="3" bestFit="1" customWidth="1"/>
    <col min="262" max="262" width="14.26953125" bestFit="1" customWidth="1"/>
    <col min="263" max="263" width="11.26953125" bestFit="1" customWidth="1"/>
    <col min="264" max="264" width="5.81640625" bestFit="1" customWidth="1"/>
    <col min="265" max="265" width="14.26953125" bestFit="1" customWidth="1"/>
    <col min="266" max="266" width="11.26953125" bestFit="1" customWidth="1"/>
    <col min="267" max="267" width="14.26953125" bestFit="1" customWidth="1"/>
    <col min="268" max="268" width="11.26953125" bestFit="1" customWidth="1"/>
    <col min="269" max="269" width="3.453125" bestFit="1" customWidth="1"/>
    <col min="270" max="270" width="14.26953125" bestFit="1" customWidth="1"/>
    <col min="271" max="271" width="8.54296875" bestFit="1" customWidth="1"/>
    <col min="272" max="272" width="11.453125" bestFit="1" customWidth="1"/>
    <col min="273" max="273" width="10.7265625" bestFit="1" customWidth="1"/>
  </cols>
  <sheetData>
    <row r="1" spans="1:273" x14ac:dyDescent="0.35">
      <c r="B1"/>
    </row>
    <row r="2" spans="1:273" x14ac:dyDescent="0.35">
      <c r="B2"/>
    </row>
    <row r="3" spans="1:273" x14ac:dyDescent="0.35">
      <c r="B3"/>
    </row>
    <row r="4" spans="1:273" x14ac:dyDescent="0.35">
      <c r="B4"/>
      <c r="C4" s="22" t="s">
        <v>173</v>
      </c>
    </row>
    <row r="5" spans="1:273" s="24" customFormat="1" x14ac:dyDescent="0.35">
      <c r="A5" s="27" t="s">
        <v>8</v>
      </c>
      <c r="B5" s="22" t="s">
        <v>6</v>
      </c>
      <c r="C5" t="s">
        <v>170</v>
      </c>
      <c r="D5" t="s">
        <v>172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</row>
    <row r="6" spans="1:273" x14ac:dyDescent="0.35">
      <c r="A6" s="49">
        <v>40910</v>
      </c>
      <c r="B6" t="s">
        <v>13</v>
      </c>
      <c r="C6" s="26">
        <v>1000</v>
      </c>
      <c r="D6" s="26">
        <v>0</v>
      </c>
    </row>
    <row r="7" spans="1:273" x14ac:dyDescent="0.35">
      <c r="A7" t="s">
        <v>174</v>
      </c>
      <c r="B7"/>
      <c r="C7" s="26">
        <v>1000</v>
      </c>
      <c r="D7" s="26">
        <v>0</v>
      </c>
    </row>
    <row r="8" spans="1:273" x14ac:dyDescent="0.35">
      <c r="B8"/>
      <c r="C8" s="26"/>
      <c r="D8" s="26"/>
    </row>
    <row r="9" spans="1:273" x14ac:dyDescent="0.35">
      <c r="A9" s="49">
        <v>40913</v>
      </c>
      <c r="B9" t="s">
        <v>13</v>
      </c>
      <c r="C9" s="26">
        <v>340</v>
      </c>
      <c r="D9" s="26">
        <v>0</v>
      </c>
    </row>
    <row r="10" spans="1:273" x14ac:dyDescent="0.35">
      <c r="A10" t="s">
        <v>175</v>
      </c>
      <c r="B10"/>
      <c r="C10" s="26">
        <v>340</v>
      </c>
      <c r="D10" s="26">
        <v>0</v>
      </c>
    </row>
    <row r="11" spans="1:273" x14ac:dyDescent="0.35">
      <c r="B11"/>
      <c r="C11" s="26"/>
      <c r="D11" s="26"/>
    </row>
    <row r="12" spans="1:273" x14ac:dyDescent="0.35">
      <c r="A12" s="49">
        <v>40923</v>
      </c>
      <c r="B12" t="s">
        <v>13</v>
      </c>
      <c r="C12" s="26">
        <v>80</v>
      </c>
      <c r="D12" s="26">
        <v>0</v>
      </c>
    </row>
    <row r="13" spans="1:273" x14ac:dyDescent="0.35">
      <c r="B13" t="s">
        <v>31</v>
      </c>
      <c r="C13" s="26">
        <v>35</v>
      </c>
      <c r="D13" s="26">
        <v>0</v>
      </c>
    </row>
    <row r="14" spans="1:273" x14ac:dyDescent="0.35">
      <c r="A14" t="s">
        <v>176</v>
      </c>
      <c r="B14"/>
      <c r="C14" s="26">
        <v>115</v>
      </c>
      <c r="D14" s="26">
        <v>0</v>
      </c>
    </row>
    <row r="15" spans="1:273" x14ac:dyDescent="0.35">
      <c r="B15"/>
      <c r="C15" s="26"/>
      <c r="D15" s="26"/>
    </row>
    <row r="16" spans="1:273" x14ac:dyDescent="0.35">
      <c r="A16" s="49">
        <v>40924</v>
      </c>
      <c r="B16" t="s">
        <v>13</v>
      </c>
      <c r="C16" s="26">
        <v>1392</v>
      </c>
      <c r="D16" s="26">
        <v>0</v>
      </c>
    </row>
    <row r="17" spans="1:4" x14ac:dyDescent="0.35">
      <c r="B17" t="s">
        <v>39</v>
      </c>
      <c r="C17" s="26">
        <v>105</v>
      </c>
      <c r="D17" s="26">
        <v>0</v>
      </c>
    </row>
    <row r="18" spans="1:4" x14ac:dyDescent="0.35">
      <c r="A18" t="s">
        <v>177</v>
      </c>
      <c r="B18"/>
      <c r="C18" s="26">
        <v>1497</v>
      </c>
      <c r="D18" s="26">
        <v>0</v>
      </c>
    </row>
    <row r="19" spans="1:4" x14ac:dyDescent="0.35">
      <c r="B19"/>
      <c r="C19" s="26"/>
      <c r="D19" s="26"/>
    </row>
    <row r="20" spans="1:4" x14ac:dyDescent="0.35">
      <c r="A20" s="49">
        <v>40928</v>
      </c>
      <c r="B20" t="s">
        <v>13</v>
      </c>
      <c r="C20" s="26">
        <v>20000</v>
      </c>
      <c r="D20" s="26">
        <v>0</v>
      </c>
    </row>
    <row r="21" spans="1:4" x14ac:dyDescent="0.35">
      <c r="B21" t="s">
        <v>31</v>
      </c>
      <c r="C21" s="26">
        <v>-20000</v>
      </c>
      <c r="D21" s="26">
        <v>0</v>
      </c>
    </row>
    <row r="22" spans="1:4" x14ac:dyDescent="0.35">
      <c r="A22" t="s">
        <v>178</v>
      </c>
      <c r="B22"/>
      <c r="C22" s="26">
        <v>0</v>
      </c>
      <c r="D22" s="26">
        <v>0</v>
      </c>
    </row>
    <row r="23" spans="1:4" x14ac:dyDescent="0.35">
      <c r="B23"/>
      <c r="C23" s="26"/>
      <c r="D23" s="26"/>
    </row>
    <row r="24" spans="1:4" x14ac:dyDescent="0.35">
      <c r="A24" s="49">
        <v>40929</v>
      </c>
      <c r="B24" t="s">
        <v>39</v>
      </c>
      <c r="C24" s="26">
        <v>61</v>
      </c>
      <c r="D24" s="26">
        <v>0</v>
      </c>
    </row>
    <row r="25" spans="1:4" x14ac:dyDescent="0.35">
      <c r="A25" t="s">
        <v>179</v>
      </c>
      <c r="B25"/>
      <c r="C25" s="26">
        <v>61</v>
      </c>
      <c r="D25" s="26">
        <v>0</v>
      </c>
    </row>
    <row r="26" spans="1:4" x14ac:dyDescent="0.35">
      <c r="B26"/>
      <c r="C26" s="26"/>
      <c r="D26" s="26"/>
    </row>
    <row r="27" spans="1:4" x14ac:dyDescent="0.35">
      <c r="A27" s="49">
        <v>40934</v>
      </c>
      <c r="B27" t="s">
        <v>13</v>
      </c>
      <c r="C27" s="26">
        <v>6720</v>
      </c>
      <c r="D27" s="26">
        <v>0</v>
      </c>
    </row>
    <row r="28" spans="1:4" x14ac:dyDescent="0.35">
      <c r="B28" t="s">
        <v>31</v>
      </c>
      <c r="C28" s="26">
        <v>20000</v>
      </c>
      <c r="D28" s="26">
        <v>0</v>
      </c>
    </row>
    <row r="29" spans="1:4" x14ac:dyDescent="0.35">
      <c r="A29" t="s">
        <v>180</v>
      </c>
      <c r="B29"/>
      <c r="C29" s="26">
        <v>26720</v>
      </c>
      <c r="D29" s="26">
        <v>0</v>
      </c>
    </row>
    <row r="30" spans="1:4" x14ac:dyDescent="0.35">
      <c r="B30"/>
      <c r="C30" s="26"/>
      <c r="D30" s="26"/>
    </row>
    <row r="31" spans="1:4" x14ac:dyDescent="0.35">
      <c r="A31" s="49">
        <v>40939</v>
      </c>
      <c r="B31" t="s">
        <v>13</v>
      </c>
      <c r="C31" s="26">
        <v>738.25</v>
      </c>
      <c r="D31" s="26">
        <v>0</v>
      </c>
    </row>
    <row r="32" spans="1:4" x14ac:dyDescent="0.35">
      <c r="B32" t="s">
        <v>39</v>
      </c>
      <c r="C32" s="26">
        <v>-170</v>
      </c>
      <c r="D32" s="26">
        <v>0</v>
      </c>
    </row>
    <row r="33" spans="1:4" x14ac:dyDescent="0.35">
      <c r="A33" t="s">
        <v>181</v>
      </c>
      <c r="B33"/>
      <c r="C33" s="26">
        <v>568.25</v>
      </c>
      <c r="D33" s="26">
        <v>0</v>
      </c>
    </row>
    <row r="34" spans="1:4" x14ac:dyDescent="0.35">
      <c r="B34"/>
      <c r="C34" s="26"/>
      <c r="D34" s="26"/>
    </row>
    <row r="35" spans="1:4" x14ac:dyDescent="0.35">
      <c r="A35" s="49">
        <v>40941</v>
      </c>
      <c r="B35" t="s">
        <v>13</v>
      </c>
      <c r="C35" s="26">
        <v>1000</v>
      </c>
      <c r="D35" s="26">
        <v>0</v>
      </c>
    </row>
    <row r="36" spans="1:4" x14ac:dyDescent="0.35">
      <c r="A36" t="s">
        <v>182</v>
      </c>
      <c r="B36"/>
      <c r="C36" s="26">
        <v>1000</v>
      </c>
      <c r="D36" s="26">
        <v>0</v>
      </c>
    </row>
    <row r="37" spans="1:4" x14ac:dyDescent="0.35">
      <c r="B37"/>
      <c r="C37" s="26"/>
      <c r="D37" s="26"/>
    </row>
    <row r="38" spans="1:4" x14ac:dyDescent="0.35">
      <c r="A38" s="49">
        <v>40944</v>
      </c>
      <c r="B38" t="s">
        <v>13</v>
      </c>
      <c r="C38" s="26">
        <v>340</v>
      </c>
      <c r="D38" s="26">
        <v>0</v>
      </c>
    </row>
    <row r="39" spans="1:4" x14ac:dyDescent="0.35">
      <c r="A39" t="s">
        <v>183</v>
      </c>
      <c r="B39"/>
      <c r="C39" s="26">
        <v>340</v>
      </c>
      <c r="D39" s="26">
        <v>0</v>
      </c>
    </row>
    <row r="40" spans="1:4" x14ac:dyDescent="0.35">
      <c r="B40"/>
      <c r="C40" s="26"/>
      <c r="D40" s="26"/>
    </row>
    <row r="41" spans="1:4" x14ac:dyDescent="0.35">
      <c r="A41" s="49">
        <v>40954</v>
      </c>
      <c r="B41" t="s">
        <v>13</v>
      </c>
      <c r="C41" s="26">
        <v>80</v>
      </c>
      <c r="D41" s="26">
        <v>0</v>
      </c>
    </row>
    <row r="42" spans="1:4" x14ac:dyDescent="0.35">
      <c r="B42" t="s">
        <v>31</v>
      </c>
      <c r="C42" s="26">
        <v>35</v>
      </c>
      <c r="D42" s="26">
        <v>0</v>
      </c>
    </row>
    <row r="43" spans="1:4" x14ac:dyDescent="0.35">
      <c r="A43" t="s">
        <v>184</v>
      </c>
      <c r="B43"/>
      <c r="C43" s="26">
        <v>115</v>
      </c>
      <c r="D43" s="26">
        <v>0</v>
      </c>
    </row>
    <row r="44" spans="1:4" x14ac:dyDescent="0.35">
      <c r="B44"/>
      <c r="C44" s="26"/>
      <c r="D44" s="26"/>
    </row>
    <row r="45" spans="1:4" x14ac:dyDescent="0.35">
      <c r="A45" s="49">
        <v>40959</v>
      </c>
      <c r="B45" t="s">
        <v>13</v>
      </c>
      <c r="C45" s="26">
        <v>20000</v>
      </c>
      <c r="D45" s="26">
        <v>0</v>
      </c>
    </row>
    <row r="46" spans="1:4" x14ac:dyDescent="0.35">
      <c r="B46" t="s">
        <v>31</v>
      </c>
      <c r="C46" s="26">
        <v>-20000</v>
      </c>
      <c r="D46" s="26">
        <v>0</v>
      </c>
    </row>
    <row r="47" spans="1:4" x14ac:dyDescent="0.35">
      <c r="A47" t="s">
        <v>185</v>
      </c>
      <c r="B47"/>
      <c r="C47" s="26">
        <v>0</v>
      </c>
      <c r="D47" s="26">
        <v>0</v>
      </c>
    </row>
    <row r="48" spans="1:4" x14ac:dyDescent="0.35">
      <c r="B48"/>
      <c r="C48" s="26"/>
      <c r="D48" s="26"/>
    </row>
    <row r="49" spans="1:4" x14ac:dyDescent="0.35">
      <c r="A49" s="49">
        <v>40964</v>
      </c>
      <c r="B49" t="s">
        <v>13</v>
      </c>
      <c r="C49" s="26">
        <v>2200</v>
      </c>
      <c r="D49" s="26">
        <v>0</v>
      </c>
    </row>
    <row r="50" spans="1:4" x14ac:dyDescent="0.35">
      <c r="B50" t="s">
        <v>39</v>
      </c>
      <c r="C50" s="26">
        <v>75</v>
      </c>
      <c r="D50" s="26">
        <v>0</v>
      </c>
    </row>
    <row r="51" spans="1:4" x14ac:dyDescent="0.35">
      <c r="A51" t="s">
        <v>186</v>
      </c>
      <c r="B51"/>
      <c r="C51" s="26">
        <v>2275</v>
      </c>
      <c r="D51" s="26">
        <v>0</v>
      </c>
    </row>
    <row r="52" spans="1:4" x14ac:dyDescent="0.35">
      <c r="B52"/>
      <c r="C52" s="26"/>
      <c r="D52" s="26"/>
    </row>
    <row r="53" spans="1:4" x14ac:dyDescent="0.35">
      <c r="A53" s="49">
        <v>40965</v>
      </c>
      <c r="B53" t="s">
        <v>13</v>
      </c>
      <c r="C53" s="26">
        <v>6720</v>
      </c>
      <c r="D53" s="26">
        <v>0</v>
      </c>
    </row>
    <row r="54" spans="1:4" x14ac:dyDescent="0.35">
      <c r="B54" t="s">
        <v>31</v>
      </c>
      <c r="C54" s="26">
        <v>20000</v>
      </c>
      <c r="D54" s="26">
        <v>0</v>
      </c>
    </row>
    <row r="55" spans="1:4" x14ac:dyDescent="0.35">
      <c r="A55" t="s">
        <v>187</v>
      </c>
      <c r="B55"/>
      <c r="C55" s="26">
        <v>26720</v>
      </c>
      <c r="D55" s="26">
        <v>0</v>
      </c>
    </row>
    <row r="56" spans="1:4" x14ac:dyDescent="0.35">
      <c r="B56"/>
      <c r="C56" s="26"/>
      <c r="D56" s="26"/>
    </row>
    <row r="57" spans="1:4" x14ac:dyDescent="0.35">
      <c r="A57" s="49">
        <v>40966</v>
      </c>
      <c r="B57" t="s">
        <v>13</v>
      </c>
      <c r="C57" s="26">
        <v>514</v>
      </c>
      <c r="D57" s="26">
        <v>0</v>
      </c>
    </row>
    <row r="58" spans="1:4" x14ac:dyDescent="0.35">
      <c r="A58" t="s">
        <v>188</v>
      </c>
      <c r="B58"/>
      <c r="C58" s="26">
        <v>514</v>
      </c>
      <c r="D58" s="26">
        <v>0</v>
      </c>
    </row>
    <row r="59" spans="1:4" x14ac:dyDescent="0.35">
      <c r="B59"/>
      <c r="C59" s="26"/>
      <c r="D59" s="26"/>
    </row>
    <row r="60" spans="1:4" x14ac:dyDescent="0.35">
      <c r="A60" s="49">
        <v>40968</v>
      </c>
      <c r="B60" t="s">
        <v>13</v>
      </c>
      <c r="C60" s="26">
        <v>3770</v>
      </c>
      <c r="D60" s="26">
        <v>0</v>
      </c>
    </row>
    <row r="61" spans="1:4" x14ac:dyDescent="0.35">
      <c r="B61" t="s">
        <v>39</v>
      </c>
      <c r="C61" s="26">
        <v>-70</v>
      </c>
      <c r="D61" s="26">
        <v>0</v>
      </c>
    </row>
    <row r="62" spans="1:4" x14ac:dyDescent="0.35">
      <c r="A62" t="s">
        <v>189</v>
      </c>
      <c r="B62"/>
      <c r="C62" s="26">
        <v>3700</v>
      </c>
      <c r="D62" s="26">
        <v>0</v>
      </c>
    </row>
    <row r="63" spans="1:4" x14ac:dyDescent="0.35">
      <c r="B63"/>
      <c r="C63" s="26"/>
      <c r="D63" s="26"/>
    </row>
    <row r="64" spans="1:4" x14ac:dyDescent="0.35">
      <c r="A64" t="s">
        <v>168</v>
      </c>
      <c r="B64"/>
      <c r="C64" s="26">
        <v>64965.25</v>
      </c>
      <c r="D64" s="26">
        <v>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I2" sqref="A2:I2"/>
    </sheetView>
  </sheetViews>
  <sheetFormatPr defaultColWidth="9.1796875" defaultRowHeight="15.5" x14ac:dyDescent="0.35"/>
  <cols>
    <col min="1" max="1" width="12.54296875" style="15" bestFit="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13.1796875" style="16" bestFit="1" customWidth="1"/>
    <col min="6" max="6" width="13.6328125" style="4" customWidth="1"/>
    <col min="7" max="7" width="6.7265625" style="4" bestFit="1" customWidth="1"/>
    <col min="8" max="8" width="8.7265625" style="4" customWidth="1"/>
    <col min="9" max="9" width="12.54296875" style="17" bestFit="1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4" customFormat="1" ht="46.5" x14ac:dyDescent="0.3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129</v>
      </c>
      <c r="G2" s="8" t="s">
        <v>6</v>
      </c>
      <c r="H2" s="8" t="s">
        <v>7</v>
      </c>
      <c r="I2" s="8" t="s">
        <v>8</v>
      </c>
    </row>
    <row r="3" spans="1:9" ht="15" customHeight="1" x14ac:dyDescent="0.35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35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35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35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35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35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35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35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35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35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35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35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35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35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35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35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35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35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35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35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35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35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35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35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35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35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35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35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35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35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35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35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35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35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35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35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35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35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35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35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35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35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35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35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35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35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35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35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35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35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35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35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35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35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35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35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35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35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35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35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35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35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35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35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35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35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35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35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35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35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35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35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35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35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35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35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35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35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35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35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35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35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35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35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35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35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35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35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35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35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35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35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35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35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35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35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35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35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35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35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35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35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35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35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35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35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35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35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35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35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35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35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35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35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35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35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35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35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35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35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35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35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35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35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35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35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35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35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35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35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35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35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35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35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35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35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35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35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35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35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35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35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35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35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35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35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35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35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35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35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35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35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35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35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35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35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35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35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35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35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35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35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35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35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35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35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35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35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35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35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35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35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35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35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35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35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35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35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35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35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35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35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35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35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35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35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35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35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35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35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35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35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35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35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35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35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35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35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35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35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35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35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35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35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35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35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35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35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EA71-E399-479A-91E7-D1C4571EE7B6}">
  <dimension ref="A1:E21"/>
  <sheetViews>
    <sheetView tabSelected="1" topLeftCell="A11" workbookViewId="0">
      <selection activeCell="C16" sqref="C16:D20"/>
    </sheetView>
  </sheetViews>
  <sheetFormatPr defaultRowHeight="14.5" x14ac:dyDescent="0.35"/>
  <cols>
    <col min="2" max="2" width="31.36328125" customWidth="1"/>
    <col min="5" max="5" width="12.6328125" bestFit="1" customWidth="1"/>
  </cols>
  <sheetData>
    <row r="1" spans="1:5" x14ac:dyDescent="0.35">
      <c r="A1" t="s">
        <v>171</v>
      </c>
    </row>
    <row r="3" spans="1:5" x14ac:dyDescent="0.35">
      <c r="B3" s="20" t="s">
        <v>140</v>
      </c>
      <c r="C3" s="20" t="s">
        <v>130</v>
      </c>
      <c r="D3" s="20" t="s">
        <v>131</v>
      </c>
      <c r="E3" s="20" t="s">
        <v>132</v>
      </c>
    </row>
    <row r="4" spans="1:5" x14ac:dyDescent="0.35">
      <c r="B4" s="21" t="s">
        <v>139</v>
      </c>
      <c r="C4" s="20">
        <v>12</v>
      </c>
      <c r="D4" s="20">
        <v>85</v>
      </c>
      <c r="E4" s="20" t="s">
        <v>141</v>
      </c>
    </row>
    <row r="5" spans="1:5" x14ac:dyDescent="0.35">
      <c r="B5" s="20" t="s">
        <v>148</v>
      </c>
      <c r="C5" s="20">
        <v>11</v>
      </c>
      <c r="D5" s="20">
        <v>72</v>
      </c>
      <c r="E5" s="20" t="s">
        <v>141</v>
      </c>
    </row>
    <row r="6" spans="1:5" x14ac:dyDescent="0.35">
      <c r="B6" s="20" t="s">
        <v>133</v>
      </c>
      <c r="C6" s="20">
        <v>13</v>
      </c>
      <c r="D6" s="20">
        <v>60</v>
      </c>
      <c r="E6" s="20" t="s">
        <v>141</v>
      </c>
    </row>
    <row r="7" spans="1:5" x14ac:dyDescent="0.35">
      <c r="B7" s="20" t="s">
        <v>134</v>
      </c>
      <c r="C7" s="20">
        <v>12</v>
      </c>
      <c r="D7" s="20">
        <v>95</v>
      </c>
      <c r="E7" s="20" t="s">
        <v>141</v>
      </c>
    </row>
    <row r="8" spans="1:5" x14ac:dyDescent="0.35">
      <c r="B8" s="20" t="s">
        <v>135</v>
      </c>
      <c r="C8" s="20">
        <v>14</v>
      </c>
      <c r="D8" s="20">
        <v>88</v>
      </c>
      <c r="E8" s="20" t="s">
        <v>141</v>
      </c>
    </row>
    <row r="9" spans="1:5" x14ac:dyDescent="0.35">
      <c r="B9" s="20" t="s">
        <v>149</v>
      </c>
      <c r="C9" s="20">
        <v>12</v>
      </c>
      <c r="D9" s="20">
        <v>99</v>
      </c>
      <c r="E9" s="20" t="s">
        <v>141</v>
      </c>
    </row>
    <row r="10" spans="1:5" x14ac:dyDescent="0.35">
      <c r="B10" s="20" t="s">
        <v>136</v>
      </c>
      <c r="C10" s="20">
        <v>11</v>
      </c>
      <c r="D10" s="20">
        <v>75</v>
      </c>
      <c r="E10" s="20" t="s">
        <v>141</v>
      </c>
    </row>
    <row r="11" spans="1:5" x14ac:dyDescent="0.35">
      <c r="B11" s="20" t="s">
        <v>137</v>
      </c>
      <c r="C11" s="20">
        <v>13</v>
      </c>
      <c r="D11" s="20">
        <v>100</v>
      </c>
      <c r="E11" s="20" t="s">
        <v>141</v>
      </c>
    </row>
    <row r="12" spans="1:5" x14ac:dyDescent="0.35">
      <c r="B12" s="20" t="s">
        <v>150</v>
      </c>
      <c r="C12" s="20">
        <v>13</v>
      </c>
      <c r="D12" s="20">
        <v>75</v>
      </c>
      <c r="E12" s="20" t="s">
        <v>141</v>
      </c>
    </row>
    <row r="13" spans="1:5" x14ac:dyDescent="0.35">
      <c r="B13" s="20" t="s">
        <v>138</v>
      </c>
      <c r="C13" s="20">
        <v>15</v>
      </c>
      <c r="D13" s="20">
        <v>85</v>
      </c>
      <c r="E13" s="20" t="s">
        <v>141</v>
      </c>
    </row>
    <row r="14" spans="1:5" x14ac:dyDescent="0.35">
      <c r="B14" s="20" t="s">
        <v>151</v>
      </c>
      <c r="C14" s="20">
        <v>11</v>
      </c>
      <c r="D14" s="20">
        <v>85</v>
      </c>
      <c r="E14" s="20" t="s">
        <v>141</v>
      </c>
    </row>
    <row r="15" spans="1:5" ht="15" thickBot="1" x14ac:dyDescent="0.4">
      <c r="C15" s="18"/>
      <c r="D15" s="18"/>
      <c r="E15" s="18"/>
    </row>
    <row r="16" spans="1:5" x14ac:dyDescent="0.35">
      <c r="B16" s="51" t="s">
        <v>142</v>
      </c>
      <c r="C16" s="54">
        <f>MIN(C4,C4:C14)</f>
        <v>11</v>
      </c>
      <c r="D16" s="19">
        <f>MIN(D4,D4:D14)</f>
        <v>60</v>
      </c>
    </row>
    <row r="17" spans="1:4" x14ac:dyDescent="0.35">
      <c r="B17" s="52" t="s">
        <v>143</v>
      </c>
      <c r="C17" s="54">
        <f>MAX(C4,C4:C14)</f>
        <v>15</v>
      </c>
      <c r="D17" s="19">
        <f>MAX(D4,D4:D14)</f>
        <v>100</v>
      </c>
    </row>
    <row r="18" spans="1:4" x14ac:dyDescent="0.35">
      <c r="B18" s="52" t="s">
        <v>144</v>
      </c>
      <c r="C18" s="54">
        <f>AVERAGE(C4,C4:C14)</f>
        <v>12.416666666666666</v>
      </c>
      <c r="D18" s="19">
        <f>AVERAGE(D4,D4:D14)</f>
        <v>83.666666666666671</v>
      </c>
    </row>
    <row r="19" spans="1:4" x14ac:dyDescent="0.35">
      <c r="B19" s="52" t="s">
        <v>145</v>
      </c>
      <c r="C19" s="55">
        <f>MODE(C4,C4:C14)</f>
        <v>12</v>
      </c>
      <c r="D19" s="19">
        <f>MODE(D4,D4:D14)</f>
        <v>85</v>
      </c>
    </row>
    <row r="20" spans="1:4" ht="15" thickBot="1" x14ac:dyDescent="0.4">
      <c r="B20" s="53" t="s">
        <v>146</v>
      </c>
      <c r="C20" s="54">
        <f>MEDIAN(C4,C4:C14)</f>
        <v>12</v>
      </c>
      <c r="D20" s="19">
        <f>MEDIAN(D4,D4:D14)</f>
        <v>85</v>
      </c>
    </row>
    <row r="21" spans="1:4" x14ac:dyDescent="0.35">
      <c r="A21" s="19" t="s">
        <v>147</v>
      </c>
      <c r="B21" s="50">
        <f>COUNT(B4:B14,C4:C14)</f>
        <v>11</v>
      </c>
    </row>
  </sheetData>
  <pageMargins left="0.7" right="0.7" top="0.75" bottom="0.75" header="0.3" footer="0.3"/>
  <pageSetup orientation="portrait" horizontalDpi="300" verticalDpi="300" r:id="rId1"/>
  <headerFooter>
    <oddHeader>&amp;CSemester Grades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B2DF-BF1C-4216-A0ED-8C9113011039}">
  <dimension ref="A1:G16"/>
  <sheetViews>
    <sheetView workbookViewId="0">
      <selection activeCell="J4" sqref="J4"/>
    </sheetView>
  </sheetViews>
  <sheetFormatPr defaultRowHeight="14.5" x14ac:dyDescent="0.35"/>
  <cols>
    <col min="1" max="1" width="12.6328125" bestFit="1" customWidth="1"/>
    <col min="2" max="2" width="13.90625" bestFit="1" customWidth="1"/>
    <col min="3" max="3" width="22.7265625" bestFit="1" customWidth="1"/>
    <col min="4" max="4" width="7.36328125" bestFit="1" customWidth="1"/>
    <col min="5" max="5" width="13.08984375" bestFit="1" customWidth="1"/>
    <col min="6" max="6" width="17.453125" bestFit="1" customWidth="1"/>
    <col min="7" max="7" width="17.1796875" customWidth="1"/>
  </cols>
  <sheetData>
    <row r="1" spans="1:7" ht="15" thickBot="1" x14ac:dyDescent="0.4">
      <c r="A1" t="s">
        <v>152</v>
      </c>
    </row>
    <row r="2" spans="1:7" ht="15" thickBot="1" x14ac:dyDescent="0.4">
      <c r="A2" s="28" t="s">
        <v>156</v>
      </c>
      <c r="B2" s="29" t="s">
        <v>162</v>
      </c>
      <c r="C2" s="29" t="s">
        <v>163</v>
      </c>
      <c r="D2" s="29" t="s">
        <v>153</v>
      </c>
      <c r="E2" s="29" t="s">
        <v>164</v>
      </c>
      <c r="F2" s="29" t="s">
        <v>154</v>
      </c>
      <c r="G2" s="30" t="s">
        <v>155</v>
      </c>
    </row>
    <row r="3" spans="1:7" x14ac:dyDescent="0.35">
      <c r="A3" s="31" t="s">
        <v>157</v>
      </c>
      <c r="B3" s="32">
        <v>2000</v>
      </c>
      <c r="C3" s="33">
        <v>0.21</v>
      </c>
      <c r="D3" s="34">
        <v>3</v>
      </c>
      <c r="E3" s="35">
        <f>SUM(B3*C3)</f>
        <v>420</v>
      </c>
      <c r="F3" s="35">
        <f>SUM(B3+E3)</f>
        <v>2420</v>
      </c>
      <c r="G3" s="36">
        <f>SUM(F3/D3)</f>
        <v>806.66666666666663</v>
      </c>
    </row>
    <row r="4" spans="1:7" x14ac:dyDescent="0.35">
      <c r="A4" s="37" t="s">
        <v>158</v>
      </c>
      <c r="B4" s="38">
        <v>450</v>
      </c>
      <c r="C4" s="39">
        <v>0.25</v>
      </c>
      <c r="D4" s="40">
        <v>3</v>
      </c>
      <c r="E4" s="41">
        <f t="shared" ref="E4:E7" si="0">SUM(B4*C4)</f>
        <v>112.5</v>
      </c>
      <c r="F4" s="41">
        <f t="shared" ref="F4:F7" si="1">SUM(B4+E4)</f>
        <v>562.5</v>
      </c>
      <c r="G4" s="42">
        <f t="shared" ref="G4:G7" si="2">SUM(F4/D4)</f>
        <v>187.5</v>
      </c>
    </row>
    <row r="5" spans="1:7" x14ac:dyDescent="0.35">
      <c r="A5" s="37" t="s">
        <v>159</v>
      </c>
      <c r="B5" s="38">
        <v>975</v>
      </c>
      <c r="C5" s="39">
        <v>0.27</v>
      </c>
      <c r="D5" s="40">
        <v>3</v>
      </c>
      <c r="E5" s="41">
        <f t="shared" si="0"/>
        <v>263.25</v>
      </c>
      <c r="F5" s="41">
        <f t="shared" si="1"/>
        <v>1238.25</v>
      </c>
      <c r="G5" s="42">
        <f t="shared" si="2"/>
        <v>412.75</v>
      </c>
    </row>
    <row r="6" spans="1:7" x14ac:dyDescent="0.35">
      <c r="A6" s="37" t="s">
        <v>160</v>
      </c>
      <c r="B6" s="38">
        <v>1500</v>
      </c>
      <c r="C6" s="39">
        <v>0.15</v>
      </c>
      <c r="D6" s="40">
        <v>3</v>
      </c>
      <c r="E6" s="41">
        <f t="shared" si="0"/>
        <v>225</v>
      </c>
      <c r="F6" s="41">
        <f t="shared" si="1"/>
        <v>1725</v>
      </c>
      <c r="G6" s="42">
        <f t="shared" si="2"/>
        <v>575</v>
      </c>
    </row>
    <row r="7" spans="1:7" ht="15" thickBot="1" x14ac:dyDescent="0.4">
      <c r="A7" s="43" t="s">
        <v>161</v>
      </c>
      <c r="B7" s="44">
        <v>780</v>
      </c>
      <c r="C7" s="45">
        <v>0.25</v>
      </c>
      <c r="D7" s="46">
        <v>3</v>
      </c>
      <c r="E7" s="47">
        <f t="shared" si="0"/>
        <v>195</v>
      </c>
      <c r="F7" s="47">
        <f t="shared" si="1"/>
        <v>975</v>
      </c>
      <c r="G7" s="48">
        <f t="shared" si="2"/>
        <v>325</v>
      </c>
    </row>
    <row r="9" spans="1:7" x14ac:dyDescent="0.35">
      <c r="A9" s="22" t="s">
        <v>166</v>
      </c>
      <c r="B9" t="s">
        <v>165</v>
      </c>
      <c r="C9" t="s">
        <v>169</v>
      </c>
    </row>
    <row r="10" spans="1:7" x14ac:dyDescent="0.35">
      <c r="A10" s="23" t="s">
        <v>158</v>
      </c>
      <c r="B10" s="25">
        <v>450</v>
      </c>
      <c r="C10" s="25">
        <v>187.5</v>
      </c>
    </row>
    <row r="11" spans="1:7" x14ac:dyDescent="0.35">
      <c r="A11" s="23" t="s">
        <v>160</v>
      </c>
      <c r="B11" s="25">
        <v>1500</v>
      </c>
      <c r="C11" s="25">
        <v>575</v>
      </c>
    </row>
    <row r="12" spans="1:7" x14ac:dyDescent="0.35">
      <c r="A12" s="23" t="s">
        <v>159</v>
      </c>
      <c r="B12" s="25">
        <v>975</v>
      </c>
      <c r="C12" s="25">
        <v>412.75</v>
      </c>
    </row>
    <row r="13" spans="1:7" x14ac:dyDescent="0.35">
      <c r="A13" s="23" t="s">
        <v>157</v>
      </c>
      <c r="B13" s="25">
        <v>2000</v>
      </c>
      <c r="C13" s="25">
        <v>806.66666666666663</v>
      </c>
    </row>
    <row r="14" spans="1:7" x14ac:dyDescent="0.35">
      <c r="A14" s="23" t="s">
        <v>161</v>
      </c>
      <c r="B14" s="25">
        <v>780</v>
      </c>
      <c r="C14" s="25">
        <v>325</v>
      </c>
    </row>
    <row r="15" spans="1:7" x14ac:dyDescent="0.35">
      <c r="A15" s="23" t="s">
        <v>167</v>
      </c>
      <c r="B15" s="25"/>
      <c r="C15" s="25"/>
    </row>
    <row r="16" spans="1:7" x14ac:dyDescent="0.35">
      <c r="A16" s="23" t="s">
        <v>168</v>
      </c>
      <c r="B16" s="25">
        <v>5705</v>
      </c>
      <c r="C16" s="25">
        <v>2306.9166666666665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Bee-Shelly</dc:creator>
  <cp:keywords/>
  <dc:description/>
  <cp:lastModifiedBy>Bee-Shelly</cp:lastModifiedBy>
  <cp:revision/>
  <cp:lastPrinted>2023-04-28T05:01:26Z</cp:lastPrinted>
  <dcterms:created xsi:type="dcterms:W3CDTF">2023-04-22T13:58:31Z</dcterms:created>
  <dcterms:modified xsi:type="dcterms:W3CDTF">2023-05-06T15:46:43Z</dcterms:modified>
  <cp:category/>
  <cp:contentStatus/>
</cp:coreProperties>
</file>