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_11\Documents\A_UNIVERSIDAD\A_DIPLOMADO RIESGOS FINANCIEROS MOD ESTADISTICA APLICADA JUN 2025 UMSS\CASOS_EXCEL_RIESGO_FIN\"/>
    </mc:Choice>
  </mc:AlternateContent>
  <xr:revisionPtr revIDLastSave="0" documentId="13_ncr:1_{EBAE4E27-A50F-4AF6-AB42-9197C94000E0}" xr6:coauthVersionLast="47" xr6:coauthVersionMax="47" xr10:uidLastSave="{00000000-0000-0000-0000-000000000000}"/>
  <bookViews>
    <workbookView xWindow="-110" yWindow="-110" windowWidth="19420" windowHeight="10300" xr2:uid="{9B2EEEC4-C161-4AB0-98B9-0889A3554F9E}"/>
  </bookViews>
  <sheets>
    <sheet name="Binomial" sheetId="1" r:id="rId1"/>
    <sheet name="Hipergeometrica" sheetId="2" r:id="rId2"/>
    <sheet name="Poisson" sheetId="3" r:id="rId3"/>
    <sheet name="Normal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E13" i="2"/>
  <c r="H9" i="1"/>
  <c r="E17" i="1"/>
  <c r="C14" i="1"/>
  <c r="L12" i="1"/>
  <c r="H5" i="1"/>
  <c r="L16" i="1"/>
  <c r="D14" i="1"/>
  <c r="H11" i="1"/>
  <c r="H6" i="1" s="1"/>
  <c r="G18" i="1"/>
  <c r="H18" i="1"/>
  <c r="B11" i="1"/>
  <c r="I18" i="1" s="1"/>
  <c r="B10" i="3"/>
  <c r="E17" i="2"/>
  <c r="H12" i="2"/>
  <c r="D19" i="1"/>
  <c r="D18" i="1"/>
  <c r="E14" i="1"/>
  <c r="H8" i="1" l="1"/>
  <c r="H7" i="1"/>
  <c r="J18" i="1"/>
  <c r="I7" i="1" l="1"/>
</calcChain>
</file>

<file path=xl/sharedStrings.xml><?xml version="1.0" encoding="utf-8"?>
<sst xmlns="http://schemas.openxmlformats.org/spreadsheetml/2006/main" count="84" uniqueCount="77">
  <si>
    <t>Distribucion Binomial</t>
  </si>
  <si>
    <t>Excel</t>
  </si>
  <si>
    <t>x =</t>
  </si>
  <si>
    <t>valor variable aleatoria</t>
  </si>
  <si>
    <t>Numero de exitos</t>
  </si>
  <si>
    <t>n =</t>
  </si>
  <si>
    <t>tamano de la prueba o muestra</t>
  </si>
  <si>
    <t>Ensayos</t>
  </si>
  <si>
    <t>p =</t>
  </si>
  <si>
    <t>No acumulado</t>
  </si>
  <si>
    <t>Acumulado &lt;=</t>
  </si>
  <si>
    <t>p(x=2) =</t>
  </si>
  <si>
    <t>(Para el valor acumulado se coloca 1 = Verdadero)</t>
  </si>
  <si>
    <t>Valor para acumulado es 0</t>
  </si>
  <si>
    <t>Media esperada</t>
  </si>
  <si>
    <t>E = np</t>
  </si>
  <si>
    <t>Varianza esperada</t>
  </si>
  <si>
    <t>V= n*p*(p-1)</t>
  </si>
  <si>
    <t>Distribucion de Probabilidades</t>
  </si>
  <si>
    <t>x</t>
  </si>
  <si>
    <t>p(x)</t>
  </si>
  <si>
    <t>DISTRIBUCION DISCRETAS</t>
  </si>
  <si>
    <t>DISTRIBUCION HIPERGEOMETRICA</t>
  </si>
  <si>
    <t xml:space="preserve">p(x)= </t>
  </si>
  <si>
    <t>N1 C x * (N-N1) C (n-x)</t>
  </si>
  <si>
    <t>n , numero de pruebas o ensayos es fijo</t>
  </si>
  <si>
    <t>N C n</t>
  </si>
  <si>
    <t>Los ensayos son dependientes, la probabilidad de exito es variable</t>
  </si>
  <si>
    <t>N, tamaño poblacion</t>
  </si>
  <si>
    <t>N1, tamaño categoria exito</t>
  </si>
  <si>
    <t>n, numero de ensayos de la prueba</t>
  </si>
  <si>
    <t>x, variable aleatoria discreta del numero de exitos</t>
  </si>
  <si>
    <t>Solucion:</t>
  </si>
  <si>
    <t>Si es para valores acumulados se coloca 1</t>
  </si>
  <si>
    <t>N =</t>
  </si>
  <si>
    <t>Numero Pob.</t>
  </si>
  <si>
    <t>p(x=2)=</t>
  </si>
  <si>
    <t>p(x &lt;=2)=</t>
  </si>
  <si>
    <t>N1 =</t>
  </si>
  <si>
    <t>Pob. Exito</t>
  </si>
  <si>
    <t>(presentan fallas)</t>
  </si>
  <si>
    <t>muestra exito</t>
  </si>
  <si>
    <t>numero muestra</t>
  </si>
  <si>
    <t>Distribución de Poisson</t>
  </si>
  <si>
    <t>Cual es la probabilidad de que la impresora imprima 5 hojas durante un minuto dado al azar?</t>
  </si>
  <si>
    <t>lambda =</t>
  </si>
  <si>
    <t>P=</t>
  </si>
  <si>
    <t>DISTRIBUCIONES DE PROBABILIDADES CONTINUAS</t>
  </si>
  <si>
    <t>DISTRIBUCION NORMAL</t>
  </si>
  <si>
    <t>DISTRIBUCION NORMAL ESTANDAR</t>
  </si>
  <si>
    <t>q =</t>
  </si>
  <si>
    <t>probabilidad de no exito</t>
  </si>
  <si>
    <t>probabilidad de exito (relativo)</t>
  </si>
  <si>
    <t>exactamente</t>
  </si>
  <si>
    <t>p(x&lt;=2)</t>
  </si>
  <si>
    <t>(proceso sin reposición)</t>
  </si>
  <si>
    <t>LAMBDA = VALOR MEDIO DEL PROCESO</t>
  </si>
  <si>
    <t>LAMBDA = n*prob</t>
  </si>
  <si>
    <t>Se conoce que el 80 % de las personas estarian capacitadas para un puesto</t>
  </si>
  <si>
    <t>En una hora una impresora imprime 3 hojas a color por minuto</t>
  </si>
  <si>
    <t>Variable Aleatoria numero de personas capacitadas para un puesto laboral</t>
  </si>
  <si>
    <t>Los resultados se clasifican en las categorias exito y fracaso</t>
  </si>
  <si>
    <t>Para el control de calidad de un producto se evalua que en promedio el peso del producto es 10 Kg</t>
  </si>
  <si>
    <t xml:space="preserve">con una desviacion estandar de 1 kg. Determine la probabilidad de que un producto seleccionado </t>
  </si>
  <si>
    <t>de manera aleatoria tenga un peso maximo de 11 kg.</t>
  </si>
  <si>
    <t>ninguno</t>
  </si>
  <si>
    <t>variable aleatoria discreta</t>
  </si>
  <si>
    <t>valor promedio observado</t>
  </si>
  <si>
    <t>probabilidad de ocurrencia</t>
  </si>
  <si>
    <t>CASO:</t>
  </si>
  <si>
    <t>positivos</t>
  </si>
  <si>
    <t>negativos</t>
  </si>
  <si>
    <t>ESTANDAR</t>
  </si>
  <si>
    <t>u = 0</t>
  </si>
  <si>
    <t>desv =1</t>
  </si>
  <si>
    <t>VARIABLE ESTANDARIZADA</t>
  </si>
  <si>
    <t>O TIPIFICADA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</si>
</sst>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masis MT Pro Medium"/>
      <family val="1"/>
    </font>
    <font>
      <b/>
      <sz val="11"/>
      <color theme="1"/>
      <name val="Amasis MT Pro Medium"/>
      <family val="1"/>
    </font>
    <font>
      <sz val="10"/>
      <color theme="1"/>
      <name val="Amasis MT Pro Medium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5" borderId="0" xfId="0" applyFont="1" applyFill="1"/>
    <xf numFmtId="0" fontId="3" fillId="0" borderId="0" xfId="0" applyFont="1" applyAlignment="1">
      <alignment horizontal="center"/>
    </xf>
    <xf numFmtId="10" fontId="3" fillId="0" borderId="0" xfId="1" applyNumberFormat="1" applyFont="1"/>
    <xf numFmtId="9" fontId="3" fillId="0" borderId="0" xfId="1" applyFont="1"/>
    <xf numFmtId="0" fontId="5" fillId="0" borderId="0" xfId="0" applyFont="1"/>
    <xf numFmtId="0" fontId="5" fillId="4" borderId="0" xfId="0" applyFont="1" applyFill="1"/>
    <xf numFmtId="0" fontId="5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3" borderId="1" xfId="0" applyFont="1" applyFill="1" applyBorder="1" applyAlignment="1">
      <alignment horizontal="center"/>
    </xf>
    <xf numFmtId="0" fontId="3" fillId="4" borderId="0" xfId="0" applyFont="1" applyFill="1"/>
    <xf numFmtId="2" fontId="3" fillId="0" borderId="0" xfId="0" applyNumberFormat="1" applyFont="1"/>
    <xf numFmtId="0" fontId="5" fillId="5" borderId="0" xfId="0" applyFont="1" applyFill="1"/>
    <xf numFmtId="2" fontId="0" fillId="0" borderId="0" xfId="0" applyNumberFormat="1"/>
    <xf numFmtId="164" fontId="5" fillId="0" borderId="0" xfId="1" applyNumberFormat="1" applyFont="1"/>
    <xf numFmtId="0" fontId="4" fillId="6" borderId="0" xfId="0" applyFont="1" applyFill="1"/>
    <xf numFmtId="9" fontId="3" fillId="4" borderId="0" xfId="0" applyNumberFormat="1" applyFont="1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Binomial!$H$4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Binomial!$G$5:$G$8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Binomial!$H$5:$H$8</c:f>
              <c:numCache>
                <c:formatCode>General</c:formatCode>
                <c:ptCount val="4"/>
                <c:pt idx="0">
                  <c:v>7.9999999999999967E-3</c:v>
                </c:pt>
                <c:pt idx="1">
                  <c:v>9.599999999999996E-2</c:v>
                </c:pt>
                <c:pt idx="2">
                  <c:v>0.38400000000000001</c:v>
                </c:pt>
                <c:pt idx="3">
                  <c:v>0.51200000000000012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2-4597-BDB7-6ACBA9E5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520432"/>
        <c:axId val="1626518992"/>
      </c:barChart>
      <c:catAx>
        <c:axId val="162652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26518992"/>
        <c:crosses val="autoZero"/>
        <c:auto val="1"/>
        <c:lblAlgn val="ctr"/>
        <c:lblOffset val="100"/>
        <c:noMultiLvlLbl val="0"/>
      </c:catAx>
      <c:valAx>
        <c:axId val="16265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2652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19050</xdr:rowOff>
    </xdr:from>
    <xdr:to>
      <xdr:col>13</xdr:col>
      <xdr:colOff>541063</xdr:colOff>
      <xdr:row>9</xdr:row>
      <xdr:rowOff>151694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9925B-EF04-7D92-FA46-FFAE6F8DA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749300</xdr:colOff>
      <xdr:row>1</xdr:row>
      <xdr:rowOff>99829</xdr:rowOff>
    </xdr:from>
    <xdr:to>
      <xdr:col>12</xdr:col>
      <xdr:colOff>321572</xdr:colOff>
      <xdr:row>9</xdr:row>
      <xdr:rowOff>74308</xdr:rowOff>
    </xdr:to>
    <xdr:pic>
      <xdr:nvPicPr>
        <xdr:cNvPr id="3" name="dimg_25" descr="Distribución de Poisson - profesor10demates">
          <a:extLst>
            <a:ext uri="{FF2B5EF4-FFF2-40B4-BE49-F238E27FC236}">
              <a16:creationId xmlns:a16="http://schemas.microsoft.com/office/drawing/2014/main" id="{30F6A417-AFEF-F5CD-B373-751BF553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283979"/>
          <a:ext cx="2620272" cy="1447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107204</xdr:colOff>
      <xdr:row>2</xdr:row>
      <xdr:rowOff>176574</xdr:rowOff>
    </xdr:from>
    <xdr:to>
      <xdr:col>6</xdr:col>
      <xdr:colOff>245941</xdr:colOff>
      <xdr:row>13</xdr:row>
      <xdr:rowOff>11225</xdr:rowOff>
    </xdr:to>
    <xdr:pic>
      <xdr:nvPicPr>
        <xdr:cNvPr id="3" name="dimg_215" descr="Cómo hacer una campana de Gauss en Excel • Excel Total">
          <a:extLst>
            <a:ext uri="{FF2B5EF4-FFF2-40B4-BE49-F238E27FC236}">
              <a16:creationId xmlns:a16="http://schemas.microsoft.com/office/drawing/2014/main" id="{2F91F4B4-1E2F-1331-7019-FFCB3211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49" y="542334"/>
          <a:ext cx="3922461" cy="1846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63042</xdr:colOff>
      <xdr:row>0</xdr:row>
      <xdr:rowOff>107207</xdr:rowOff>
    </xdr:from>
    <xdr:to>
      <xdr:col>9</xdr:col>
      <xdr:colOff>442962</xdr:colOff>
      <xdr:row>13</xdr:row>
      <xdr:rowOff>12613</xdr:rowOff>
    </xdr:to>
    <xdr:pic>
      <xdr:nvPicPr>
        <xdr:cNvPr id="4" name="dimg_1" descr="DISTRIBUCIÓN NORMAL">
          <a:extLst>
            <a:ext uri="{FF2B5EF4-FFF2-40B4-BE49-F238E27FC236}">
              <a16:creationId xmlns:a16="http://schemas.microsoft.com/office/drawing/2014/main" id="{4E09FCCC-322E-40AA-F66C-FF3FB5C5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256" y="107207"/>
          <a:ext cx="2275504" cy="2282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279399</xdr:colOff>
      <xdr:row>15</xdr:row>
      <xdr:rowOff>50668</xdr:rowOff>
    </xdr:from>
    <xdr:to>
      <xdr:col>6</xdr:col>
      <xdr:colOff>257326</xdr:colOff>
      <xdr:row>19</xdr:row>
      <xdr:rowOff>10473</xdr:rowOff>
    </xdr:to>
    <xdr:pic>
      <xdr:nvPicPr>
        <xdr:cNvPr id="5" name="dimg_19" descr="Distribución normal, ejercicios resueltos | Matemóvil">
          <a:extLst>
            <a:ext uri="{FF2B5EF4-FFF2-40B4-BE49-F238E27FC236}">
              <a16:creationId xmlns:a16="http://schemas.microsoft.com/office/drawing/2014/main" id="{9B0F0047-7E61-E9F5-F7F2-AFD125193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49" y="2812918"/>
          <a:ext cx="1501927" cy="696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711200</xdr:colOff>
      <xdr:row>8</xdr:row>
      <xdr:rowOff>152400</xdr:rowOff>
    </xdr:from>
    <xdr:to>
      <xdr:col>13</xdr:col>
      <xdr:colOff>622300</xdr:colOff>
      <xdr:row>14</xdr:row>
      <xdr:rowOff>12700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A74DEED2-3173-B60E-8D29-739886F43EAD}"/>
            </a:ext>
          </a:extLst>
        </xdr:cNvPr>
        <xdr:cNvSpPr/>
      </xdr:nvSpPr>
      <xdr:spPr>
        <a:xfrm>
          <a:off x="7594600" y="1625600"/>
          <a:ext cx="2959100" cy="965200"/>
        </a:xfrm>
        <a:custGeom>
          <a:avLst/>
          <a:gdLst>
            <a:gd name="connsiteX0" fmla="*/ 0 w 2959100"/>
            <a:gd name="connsiteY0" fmla="*/ 965200 h 965200"/>
            <a:gd name="connsiteX1" fmla="*/ 412750 w 2959100"/>
            <a:gd name="connsiteY1" fmla="*/ 895350 h 965200"/>
            <a:gd name="connsiteX2" fmla="*/ 596900 w 2959100"/>
            <a:gd name="connsiteY2" fmla="*/ 806450 h 965200"/>
            <a:gd name="connsiteX3" fmla="*/ 742950 w 2959100"/>
            <a:gd name="connsiteY3" fmla="*/ 666750 h 965200"/>
            <a:gd name="connsiteX4" fmla="*/ 825500 w 2959100"/>
            <a:gd name="connsiteY4" fmla="*/ 584200 h 965200"/>
            <a:gd name="connsiteX5" fmla="*/ 908050 w 2959100"/>
            <a:gd name="connsiteY5" fmla="*/ 444500 h 965200"/>
            <a:gd name="connsiteX6" fmla="*/ 939800 w 2959100"/>
            <a:gd name="connsiteY6" fmla="*/ 400050 h 965200"/>
            <a:gd name="connsiteX7" fmla="*/ 958850 w 2959100"/>
            <a:gd name="connsiteY7" fmla="*/ 361950 h 965200"/>
            <a:gd name="connsiteX8" fmla="*/ 1085850 w 2959100"/>
            <a:gd name="connsiteY8" fmla="*/ 184150 h 965200"/>
            <a:gd name="connsiteX9" fmla="*/ 1320800 w 2959100"/>
            <a:gd name="connsiteY9" fmla="*/ 38100 h 965200"/>
            <a:gd name="connsiteX10" fmla="*/ 1454150 w 2959100"/>
            <a:gd name="connsiteY10" fmla="*/ 0 h 965200"/>
            <a:gd name="connsiteX11" fmla="*/ 1644650 w 2959100"/>
            <a:gd name="connsiteY11" fmla="*/ 12700 h 965200"/>
            <a:gd name="connsiteX12" fmla="*/ 1689100 w 2959100"/>
            <a:gd name="connsiteY12" fmla="*/ 57150 h 965200"/>
            <a:gd name="connsiteX13" fmla="*/ 1739900 w 2959100"/>
            <a:gd name="connsiteY13" fmla="*/ 82550 h 965200"/>
            <a:gd name="connsiteX14" fmla="*/ 1860550 w 2959100"/>
            <a:gd name="connsiteY14" fmla="*/ 215900 h 965200"/>
            <a:gd name="connsiteX15" fmla="*/ 1873250 w 2959100"/>
            <a:gd name="connsiteY15" fmla="*/ 234950 h 965200"/>
            <a:gd name="connsiteX16" fmla="*/ 1911350 w 2959100"/>
            <a:gd name="connsiteY16" fmla="*/ 279400 h 965200"/>
            <a:gd name="connsiteX17" fmla="*/ 2025650 w 2959100"/>
            <a:gd name="connsiteY17" fmla="*/ 431800 h 965200"/>
            <a:gd name="connsiteX18" fmla="*/ 2305050 w 2959100"/>
            <a:gd name="connsiteY18" fmla="*/ 660400 h 965200"/>
            <a:gd name="connsiteX19" fmla="*/ 2368550 w 2959100"/>
            <a:gd name="connsiteY19" fmla="*/ 698500 h 965200"/>
            <a:gd name="connsiteX20" fmla="*/ 2444750 w 2959100"/>
            <a:gd name="connsiteY20" fmla="*/ 736600 h 965200"/>
            <a:gd name="connsiteX21" fmla="*/ 2520950 w 2959100"/>
            <a:gd name="connsiteY21" fmla="*/ 787400 h 965200"/>
            <a:gd name="connsiteX22" fmla="*/ 2565400 w 2959100"/>
            <a:gd name="connsiteY22" fmla="*/ 800100 h 965200"/>
            <a:gd name="connsiteX23" fmla="*/ 2597150 w 2959100"/>
            <a:gd name="connsiteY23" fmla="*/ 812800 h 965200"/>
            <a:gd name="connsiteX24" fmla="*/ 2755900 w 2959100"/>
            <a:gd name="connsiteY24" fmla="*/ 850900 h 965200"/>
            <a:gd name="connsiteX25" fmla="*/ 2819400 w 2959100"/>
            <a:gd name="connsiteY25" fmla="*/ 869950 h 965200"/>
            <a:gd name="connsiteX26" fmla="*/ 2876550 w 2959100"/>
            <a:gd name="connsiteY26" fmla="*/ 882650 h 965200"/>
            <a:gd name="connsiteX27" fmla="*/ 2959100 w 2959100"/>
            <a:gd name="connsiteY27" fmla="*/ 901700 h 965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959100" h="965200">
              <a:moveTo>
                <a:pt x="0" y="965200"/>
              </a:moveTo>
              <a:cubicBezTo>
                <a:pt x="137583" y="941917"/>
                <a:pt x="287942" y="957754"/>
                <a:pt x="412750" y="895350"/>
              </a:cubicBezTo>
              <a:cubicBezTo>
                <a:pt x="566868" y="818291"/>
                <a:pt x="504596" y="846009"/>
                <a:pt x="596900" y="806450"/>
              </a:cubicBezTo>
              <a:cubicBezTo>
                <a:pt x="717929" y="692540"/>
                <a:pt x="669909" y="739791"/>
                <a:pt x="742950" y="666750"/>
              </a:cubicBezTo>
              <a:cubicBezTo>
                <a:pt x="770467" y="639233"/>
                <a:pt x="805703" y="617702"/>
                <a:pt x="825500" y="584200"/>
              </a:cubicBezTo>
              <a:cubicBezTo>
                <a:pt x="853017" y="537633"/>
                <a:pt x="876611" y="488514"/>
                <a:pt x="908050" y="444500"/>
              </a:cubicBezTo>
              <a:cubicBezTo>
                <a:pt x="918633" y="429683"/>
                <a:pt x="930257" y="415557"/>
                <a:pt x="939800" y="400050"/>
              </a:cubicBezTo>
              <a:cubicBezTo>
                <a:pt x="947242" y="387957"/>
                <a:pt x="951736" y="374238"/>
                <a:pt x="958850" y="361950"/>
              </a:cubicBezTo>
              <a:cubicBezTo>
                <a:pt x="986268" y="314591"/>
                <a:pt x="1045708" y="216765"/>
                <a:pt x="1085850" y="184150"/>
              </a:cubicBezTo>
              <a:cubicBezTo>
                <a:pt x="1161065" y="123038"/>
                <a:pt x="1220931" y="61147"/>
                <a:pt x="1320800" y="38100"/>
              </a:cubicBezTo>
              <a:cubicBezTo>
                <a:pt x="1420972" y="14983"/>
                <a:pt x="1376908" y="28966"/>
                <a:pt x="1454150" y="0"/>
              </a:cubicBezTo>
              <a:cubicBezTo>
                <a:pt x="1517650" y="4233"/>
                <a:pt x="1581686" y="3441"/>
                <a:pt x="1644650" y="12700"/>
              </a:cubicBezTo>
              <a:cubicBezTo>
                <a:pt x="1669855" y="16407"/>
                <a:pt x="1672362" y="44977"/>
                <a:pt x="1689100" y="57150"/>
              </a:cubicBezTo>
              <a:cubicBezTo>
                <a:pt x="1704411" y="68285"/>
                <a:pt x="1722967" y="74083"/>
                <a:pt x="1739900" y="82550"/>
              </a:cubicBezTo>
              <a:cubicBezTo>
                <a:pt x="1826692" y="186700"/>
                <a:pt x="1688813" y="22696"/>
                <a:pt x="1860550" y="215900"/>
              </a:cubicBezTo>
              <a:cubicBezTo>
                <a:pt x="1865620" y="221604"/>
                <a:pt x="1868482" y="228991"/>
                <a:pt x="1873250" y="234950"/>
              </a:cubicBezTo>
              <a:cubicBezTo>
                <a:pt x="1885441" y="250188"/>
                <a:pt x="1900294" y="263319"/>
                <a:pt x="1911350" y="279400"/>
              </a:cubicBezTo>
              <a:cubicBezTo>
                <a:pt x="1978208" y="376648"/>
                <a:pt x="1900479" y="313583"/>
                <a:pt x="2025650" y="431800"/>
              </a:cubicBezTo>
              <a:cubicBezTo>
                <a:pt x="2128962" y="529372"/>
                <a:pt x="2176382" y="583199"/>
                <a:pt x="2305050" y="660400"/>
              </a:cubicBezTo>
              <a:cubicBezTo>
                <a:pt x="2326217" y="673100"/>
                <a:pt x="2346880" y="686680"/>
                <a:pt x="2368550" y="698500"/>
              </a:cubicBezTo>
              <a:cubicBezTo>
                <a:pt x="2393481" y="712098"/>
                <a:pt x="2420220" y="722291"/>
                <a:pt x="2444750" y="736600"/>
              </a:cubicBezTo>
              <a:cubicBezTo>
                <a:pt x="2471119" y="751982"/>
                <a:pt x="2493936" y="773182"/>
                <a:pt x="2520950" y="787400"/>
              </a:cubicBezTo>
              <a:cubicBezTo>
                <a:pt x="2534586" y="794577"/>
                <a:pt x="2550781" y="795227"/>
                <a:pt x="2565400" y="800100"/>
              </a:cubicBezTo>
              <a:cubicBezTo>
                <a:pt x="2576214" y="803705"/>
                <a:pt x="2586190" y="809669"/>
                <a:pt x="2597150" y="812800"/>
              </a:cubicBezTo>
              <a:cubicBezTo>
                <a:pt x="2823005" y="877330"/>
                <a:pt x="2605795" y="811399"/>
                <a:pt x="2755900" y="850900"/>
              </a:cubicBezTo>
              <a:cubicBezTo>
                <a:pt x="2777271" y="856524"/>
                <a:pt x="2798029" y="864326"/>
                <a:pt x="2819400" y="869950"/>
              </a:cubicBezTo>
              <a:cubicBezTo>
                <a:pt x="2838272" y="874916"/>
                <a:pt x="2857924" y="876829"/>
                <a:pt x="2876550" y="882650"/>
              </a:cubicBezTo>
              <a:cubicBezTo>
                <a:pt x="2953519" y="906703"/>
                <a:pt x="2888457" y="901700"/>
                <a:pt x="2959100" y="9017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C72-0B58-4B9C-B59C-122FB329B989}">
  <dimension ref="A1:O23"/>
  <sheetViews>
    <sheetView tabSelected="1" zoomScaleNormal="100" workbookViewId="0">
      <selection activeCell="D10" sqref="D10"/>
    </sheetView>
  </sheetViews>
  <sheetFormatPr baseColWidth="10" defaultRowHeight="14.5" x14ac:dyDescent="0.35"/>
  <cols>
    <col min="1" max="1" width="9.1796875" customWidth="1"/>
    <col min="2" max="2" width="15.54296875" customWidth="1"/>
    <col min="3" max="3" width="13.7265625" customWidth="1"/>
    <col min="4" max="4" width="20.6328125" customWidth="1"/>
    <col min="6" max="6" width="7.7265625" customWidth="1"/>
    <col min="7" max="7" width="9" customWidth="1"/>
    <col min="8" max="8" width="8.90625" customWidth="1"/>
    <col min="9" max="9" width="10.6328125" customWidth="1"/>
  </cols>
  <sheetData>
    <row r="1" spans="1:15" ht="18.5" x14ac:dyDescent="0.45">
      <c r="A1" s="2" t="s">
        <v>21</v>
      </c>
      <c r="B1" s="1"/>
      <c r="C1" s="1"/>
      <c r="D1" s="1"/>
      <c r="E1" s="1"/>
      <c r="F1" s="1"/>
    </row>
    <row r="2" spans="1:15" x14ac:dyDescent="0.3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 t="s">
        <v>58</v>
      </c>
      <c r="B3" s="3"/>
      <c r="C3" s="3"/>
      <c r="D3" s="3"/>
      <c r="E3" s="3"/>
      <c r="F3" s="3"/>
      <c r="G3" s="14" t="s">
        <v>18</v>
      </c>
      <c r="H3" s="14"/>
      <c r="I3" s="14"/>
      <c r="J3" s="3"/>
      <c r="K3" s="3"/>
      <c r="L3" s="3"/>
      <c r="M3" s="3"/>
      <c r="N3" s="3"/>
      <c r="O3" s="3"/>
    </row>
    <row r="4" spans="1:15" x14ac:dyDescent="0.35">
      <c r="A4" s="3" t="s">
        <v>60</v>
      </c>
      <c r="B4" s="3"/>
      <c r="C4" s="3"/>
      <c r="D4" s="3"/>
      <c r="E4" s="3"/>
      <c r="F4" s="3"/>
      <c r="G4" s="25" t="s">
        <v>19</v>
      </c>
      <c r="H4" s="25" t="s">
        <v>20</v>
      </c>
      <c r="I4" s="14"/>
      <c r="J4" s="3"/>
      <c r="K4" s="3"/>
      <c r="L4" s="3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25">
        <v>0</v>
      </c>
      <c r="H5" s="25">
        <f>_xlfn.BINOM.DIST(G5,H12,H11,0)</f>
        <v>7.9999999999999967E-3</v>
      </c>
      <c r="I5" s="14"/>
      <c r="J5" s="3"/>
      <c r="K5" s="3"/>
      <c r="L5" s="3"/>
      <c r="M5" s="3"/>
      <c r="N5" s="3"/>
      <c r="O5" s="3"/>
    </row>
    <row r="6" spans="1:15" x14ac:dyDescent="0.35">
      <c r="A6" s="3"/>
      <c r="B6" s="3"/>
      <c r="C6" s="3"/>
      <c r="D6" s="3"/>
      <c r="E6" s="3"/>
      <c r="F6" s="3"/>
      <c r="G6" s="25">
        <v>1</v>
      </c>
      <c r="H6" s="25">
        <f>_xlfn.BINOM.DIST(G6,H12,H11,0)</f>
        <v>9.599999999999996E-2</v>
      </c>
      <c r="I6" s="14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/>
      <c r="D7" s="3"/>
      <c r="E7" s="3" t="s">
        <v>1</v>
      </c>
      <c r="F7" s="3"/>
      <c r="G7" s="25">
        <v>2</v>
      </c>
      <c r="H7" s="25">
        <f>_xlfn.BINOM.DIST(G7,H12,H11,0)</f>
        <v>0.38400000000000001</v>
      </c>
      <c r="I7" s="14">
        <f>SUM(H5:H7)</f>
        <v>0.48799999999999999</v>
      </c>
      <c r="J7" s="3"/>
      <c r="K7" s="3"/>
      <c r="L7" s="3"/>
      <c r="M7" s="3"/>
      <c r="N7" s="3"/>
      <c r="O7" s="3"/>
    </row>
    <row r="8" spans="1:15" x14ac:dyDescent="0.35">
      <c r="A8" s="3" t="s">
        <v>2</v>
      </c>
      <c r="B8" s="7">
        <v>2</v>
      </c>
      <c r="C8" s="3" t="s">
        <v>3</v>
      </c>
      <c r="D8" s="3"/>
      <c r="E8" s="3" t="s">
        <v>4</v>
      </c>
      <c r="F8" s="3"/>
      <c r="G8" s="25">
        <v>3</v>
      </c>
      <c r="H8" s="25">
        <f>_xlfn.BINOM.DIST(G8,H12,H11,0)</f>
        <v>0.51200000000000012</v>
      </c>
      <c r="I8" s="14"/>
      <c r="J8" s="3"/>
      <c r="K8" s="3"/>
      <c r="L8" s="3"/>
      <c r="M8" s="3"/>
      <c r="N8" s="3"/>
      <c r="O8" s="3"/>
    </row>
    <row r="9" spans="1:15" x14ac:dyDescent="0.35">
      <c r="A9" s="3" t="s">
        <v>5</v>
      </c>
      <c r="B9" s="7">
        <v>3</v>
      </c>
      <c r="C9" s="3" t="s">
        <v>6</v>
      </c>
      <c r="D9" s="3"/>
      <c r="E9" s="3" t="s">
        <v>7</v>
      </c>
      <c r="F9" s="3"/>
      <c r="G9" s="3"/>
      <c r="H9" s="4">
        <f>SUM(H5:H8)</f>
        <v>1</v>
      </c>
      <c r="I9" s="3"/>
      <c r="J9" s="3"/>
      <c r="K9" s="3"/>
      <c r="L9" s="3"/>
      <c r="M9" s="3"/>
      <c r="N9" s="3"/>
      <c r="O9" s="3"/>
    </row>
    <row r="10" spans="1:15" x14ac:dyDescent="0.35">
      <c r="A10" s="3" t="s">
        <v>8</v>
      </c>
      <c r="B10" s="26">
        <v>0.8</v>
      </c>
      <c r="C10" s="27" t="s">
        <v>52</v>
      </c>
      <c r="D10" s="2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5">
      <c r="A11" s="3" t="s">
        <v>50</v>
      </c>
      <c r="B11" s="26">
        <f>1-B10</f>
        <v>0.19999999999999996</v>
      </c>
      <c r="C11" s="27" t="s">
        <v>51</v>
      </c>
      <c r="D11" s="27"/>
      <c r="E11" s="3"/>
      <c r="F11" s="3"/>
      <c r="G11" s="3" t="s">
        <v>8</v>
      </c>
      <c r="H11" s="3">
        <f>B10</f>
        <v>0.8</v>
      </c>
      <c r="I11" s="3"/>
      <c r="J11" s="3"/>
      <c r="K11" s="3"/>
      <c r="L11" s="3"/>
      <c r="M11" s="3"/>
      <c r="N11" s="3"/>
      <c r="O11" s="3"/>
    </row>
    <row r="12" spans="1:15" x14ac:dyDescent="0.35">
      <c r="A12" s="3"/>
      <c r="B12" s="3"/>
      <c r="C12" s="3"/>
      <c r="D12" s="3"/>
      <c r="E12" s="3"/>
      <c r="F12" s="3"/>
      <c r="G12" s="3" t="s">
        <v>5</v>
      </c>
      <c r="H12" s="3">
        <v>3</v>
      </c>
      <c r="I12" s="3"/>
      <c r="J12" s="3"/>
      <c r="K12" s="3"/>
      <c r="L12" s="3">
        <f>_xlfn.BINOM.DIST(2,3,0.8,0)</f>
        <v>0.38400000000000001</v>
      </c>
      <c r="M12" s="3"/>
      <c r="N12" s="3"/>
      <c r="O12" s="3"/>
    </row>
    <row r="13" spans="1:15" x14ac:dyDescent="0.35">
      <c r="A13" s="3"/>
      <c r="B13" s="3" t="s">
        <v>53</v>
      </c>
      <c r="C13" s="3" t="s">
        <v>9</v>
      </c>
      <c r="D13" s="3"/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/>
      <c r="B14" s="27" t="s">
        <v>11</v>
      </c>
      <c r="C14" s="8">
        <f>_xlfn.BINOM.DIST(B8,B9,B10,0)</f>
        <v>0.38400000000000001</v>
      </c>
      <c r="D14" s="9">
        <f>_xlfn.BINOM.DIST(B8,B9,B10,0)</f>
        <v>0.38400000000000001</v>
      </c>
      <c r="E14" s="8">
        <f>_xlfn.BINOM.DIST(B8,B9,B10,1)</f>
        <v>0.48799999999999988</v>
      </c>
      <c r="F14" s="3" t="s">
        <v>12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3"/>
      <c r="B15" s="3"/>
      <c r="C15" s="3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 t="s">
        <v>54</v>
      </c>
      <c r="L16" s="6">
        <f>_xlfn.BINOM.DIST(2,3,0.8,1)</f>
        <v>0.48799999999999988</v>
      </c>
      <c r="M16" s="3"/>
      <c r="N16" s="3"/>
      <c r="O16" s="3"/>
    </row>
    <row r="17" spans="1:15" x14ac:dyDescent="0.35">
      <c r="A17" s="3"/>
      <c r="B17" s="3"/>
      <c r="C17" s="3"/>
      <c r="D17" s="3"/>
      <c r="E17" s="8">
        <f>_xlfn.BINOM.DIST(B8,B9,B10,0)</f>
        <v>0.38400000000000001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3" t="s">
        <v>14</v>
      </c>
      <c r="B18" s="3"/>
      <c r="C18" s="3" t="s">
        <v>15</v>
      </c>
      <c r="D18" s="7">
        <f>B9*B10</f>
        <v>2.4000000000000004</v>
      </c>
      <c r="E18" s="3"/>
      <c r="F18" s="3"/>
      <c r="G18" s="3">
        <f>COMBIN(B9,B8)</f>
        <v>3</v>
      </c>
      <c r="H18" s="3">
        <f>B10^B8</f>
        <v>0.64000000000000012</v>
      </c>
      <c r="I18" s="3">
        <f>B11^(B9-B8)</f>
        <v>0.19999999999999996</v>
      </c>
      <c r="J18" s="3">
        <f>G18*H18*I18</f>
        <v>0.38400000000000001</v>
      </c>
      <c r="K18" s="3"/>
      <c r="L18" s="3"/>
      <c r="M18" s="3"/>
      <c r="N18" s="3"/>
      <c r="O18" s="3"/>
    </row>
    <row r="19" spans="1:15" x14ac:dyDescent="0.35">
      <c r="A19" s="3" t="s">
        <v>16</v>
      </c>
      <c r="B19" s="3"/>
      <c r="C19" s="3" t="s">
        <v>17</v>
      </c>
      <c r="D19" s="7">
        <f>B9*B10*(1-B10)</f>
        <v>0.48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BBA-955F-40ED-9AC6-4E8368408764}">
  <dimension ref="A1:N22"/>
  <sheetViews>
    <sheetView zoomScaleNormal="100" workbookViewId="0">
      <selection activeCell="E14" sqref="E14"/>
    </sheetView>
  </sheetViews>
  <sheetFormatPr baseColWidth="10" defaultRowHeight="14.5" x14ac:dyDescent="0.35"/>
  <sheetData>
    <row r="1" spans="1:14" x14ac:dyDescent="0.35">
      <c r="A1" s="13" t="s">
        <v>21</v>
      </c>
      <c r="B1" s="14"/>
      <c r="C1" s="14"/>
      <c r="D1" s="14"/>
      <c r="E1" s="14"/>
      <c r="F1" s="14"/>
      <c r="G1" s="14"/>
      <c r="H1" s="3"/>
      <c r="I1" s="3"/>
      <c r="J1" s="3"/>
      <c r="K1" s="3"/>
      <c r="L1" s="3"/>
      <c r="M1" s="3"/>
      <c r="N1" s="10"/>
    </row>
    <row r="2" spans="1:14" x14ac:dyDescent="0.35">
      <c r="A2" s="4" t="s">
        <v>22</v>
      </c>
      <c r="B2" s="3"/>
      <c r="C2" s="3"/>
      <c r="D2" s="3"/>
      <c r="E2" s="3"/>
      <c r="F2" s="3"/>
      <c r="G2" s="3"/>
      <c r="H2" s="3" t="s">
        <v>24</v>
      </c>
      <c r="I2" s="3"/>
      <c r="J2" s="3"/>
      <c r="K2" s="3"/>
      <c r="L2" s="3"/>
      <c r="M2" s="3"/>
      <c r="N2" s="10"/>
    </row>
    <row r="3" spans="1:14" x14ac:dyDescent="0.35">
      <c r="A3" s="3"/>
      <c r="B3" s="3"/>
      <c r="C3" s="3"/>
      <c r="D3" s="3"/>
      <c r="E3" s="3"/>
      <c r="F3" s="3"/>
      <c r="G3" s="3" t="s">
        <v>23</v>
      </c>
      <c r="H3" s="3" t="s">
        <v>26</v>
      </c>
      <c r="I3" s="3"/>
      <c r="J3" s="3"/>
      <c r="K3" s="3"/>
      <c r="L3" s="3"/>
      <c r="M3" s="3"/>
      <c r="N3" s="10"/>
    </row>
    <row r="4" spans="1:14" x14ac:dyDescent="0.3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</row>
    <row r="5" spans="1:14" x14ac:dyDescent="0.35">
      <c r="A5" s="3" t="s">
        <v>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0"/>
    </row>
    <row r="6" spans="1:14" x14ac:dyDescent="0.35">
      <c r="A6" s="15" t="s">
        <v>27</v>
      </c>
      <c r="B6" s="15"/>
      <c r="C6" s="15"/>
      <c r="D6" s="15"/>
      <c r="E6" s="15"/>
      <c r="F6" s="15"/>
      <c r="G6" s="15"/>
      <c r="H6" s="3" t="s">
        <v>55</v>
      </c>
      <c r="I6" s="3"/>
      <c r="J6" s="3"/>
      <c r="K6" s="3"/>
      <c r="L6" s="3"/>
      <c r="M6" s="3"/>
      <c r="N6" s="10"/>
    </row>
    <row r="7" spans="1:14" x14ac:dyDescent="0.35">
      <c r="A7" s="3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</row>
    <row r="8" spans="1:14" x14ac:dyDescent="0.35">
      <c r="A8" s="3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"/>
    </row>
    <row r="9" spans="1:14" x14ac:dyDescent="0.35">
      <c r="A9" s="3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</row>
    <row r="10" spans="1:14" x14ac:dyDescent="0.35">
      <c r="A10" s="3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"/>
    </row>
    <row r="11" spans="1:14" x14ac:dyDescent="0.35">
      <c r="A11" s="3"/>
      <c r="B11" s="3"/>
      <c r="C11" s="3"/>
      <c r="D11" s="3"/>
      <c r="E11" s="3"/>
      <c r="F11" s="3"/>
      <c r="G11" s="3"/>
      <c r="H11" s="3" t="s">
        <v>33</v>
      </c>
      <c r="I11" s="3"/>
      <c r="J11" s="3"/>
      <c r="K11" s="3"/>
      <c r="L11" s="3"/>
      <c r="M11" s="3"/>
      <c r="N11" s="10"/>
    </row>
    <row r="12" spans="1:14" x14ac:dyDescent="0.35">
      <c r="A12" s="3" t="s">
        <v>32</v>
      </c>
      <c r="B12" s="3"/>
      <c r="C12" s="3"/>
      <c r="D12" s="3"/>
      <c r="E12" s="3"/>
      <c r="F12" s="3"/>
      <c r="G12" s="3"/>
      <c r="H12" s="3">
        <f>_xlfn.HYPGEOM.DIST(B15,B16,B14,B13,1)</f>
        <v>0.39912280701754393</v>
      </c>
      <c r="I12" s="3"/>
      <c r="J12" s="3"/>
      <c r="K12" s="3"/>
      <c r="L12" s="3"/>
      <c r="M12" s="3"/>
      <c r="N12" s="10"/>
    </row>
    <row r="13" spans="1:14" x14ac:dyDescent="0.35">
      <c r="A13" s="5" t="s">
        <v>34</v>
      </c>
      <c r="B13" s="5">
        <v>20</v>
      </c>
      <c r="C13" s="3" t="s">
        <v>35</v>
      </c>
      <c r="D13" s="3" t="s">
        <v>36</v>
      </c>
      <c r="E13" s="8">
        <f>HYPGEOMDIST(B15,B16,B14,B13)</f>
        <v>0.39912280701754393</v>
      </c>
      <c r="F13" s="3"/>
      <c r="G13" s="3" t="s">
        <v>37</v>
      </c>
      <c r="H13" s="3"/>
      <c r="I13" s="3"/>
      <c r="J13" s="3"/>
      <c r="K13" s="3"/>
      <c r="L13" s="3"/>
      <c r="M13" s="3"/>
      <c r="N13" s="10"/>
    </row>
    <row r="14" spans="1:14" x14ac:dyDescent="0.35">
      <c r="A14" s="16" t="s">
        <v>38</v>
      </c>
      <c r="B14" s="16">
        <v>5</v>
      </c>
      <c r="C14" s="3" t="s">
        <v>39</v>
      </c>
      <c r="D14" s="3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10"/>
    </row>
    <row r="15" spans="1:14" x14ac:dyDescent="0.35">
      <c r="A15" s="16" t="s">
        <v>2</v>
      </c>
      <c r="B15" s="16">
        <v>0</v>
      </c>
      <c r="C15" s="3" t="s">
        <v>41</v>
      </c>
      <c r="D15" s="3"/>
      <c r="E15" s="3" t="s">
        <v>65</v>
      </c>
      <c r="F15" s="3"/>
      <c r="G15" s="3"/>
      <c r="H15" s="3"/>
      <c r="I15" s="3"/>
      <c r="J15" s="3"/>
      <c r="K15" s="3"/>
      <c r="L15" s="3"/>
      <c r="M15" s="3"/>
      <c r="N15" s="10"/>
    </row>
    <row r="16" spans="1:14" x14ac:dyDescent="0.35">
      <c r="A16" s="5" t="s">
        <v>5</v>
      </c>
      <c r="B16" s="5">
        <v>3</v>
      </c>
      <c r="C16" s="3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x14ac:dyDescent="0.35">
      <c r="A17" s="3"/>
      <c r="B17" s="3"/>
      <c r="C17" s="3"/>
      <c r="D17" s="3"/>
      <c r="E17" s="3">
        <f>_xlfn.HYPGEOM.DIST(B15,B16,B14,B13,0)</f>
        <v>0.39912280701754393</v>
      </c>
      <c r="F17" s="3"/>
      <c r="G17" s="3"/>
      <c r="H17" s="3"/>
      <c r="I17" s="3"/>
      <c r="J17" s="3"/>
      <c r="K17" s="3"/>
      <c r="L17" s="3"/>
      <c r="M17" s="3"/>
      <c r="N17" s="10"/>
    </row>
    <row r="18" spans="1:1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</row>
    <row r="19" spans="1:1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</row>
    <row r="20" spans="1:14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230-78A3-4169-8C00-651183D3D140}">
  <dimension ref="A1:N16"/>
  <sheetViews>
    <sheetView zoomScaleNormal="100" workbookViewId="0">
      <selection activeCell="G10" sqref="G10"/>
    </sheetView>
  </sheetViews>
  <sheetFormatPr baseColWidth="10" defaultRowHeight="14.5" x14ac:dyDescent="0.35"/>
  <sheetData>
    <row r="1" spans="1:14" x14ac:dyDescent="0.35">
      <c r="A1" s="22" t="s">
        <v>21</v>
      </c>
      <c r="B1" s="15"/>
      <c r="C1" s="15"/>
      <c r="D1" s="15"/>
      <c r="E1" s="15"/>
      <c r="F1" s="15"/>
      <c r="G1" s="15"/>
      <c r="H1" s="3"/>
      <c r="I1" s="3"/>
      <c r="J1" s="3"/>
      <c r="K1" s="3"/>
      <c r="L1" s="10"/>
      <c r="M1" s="10"/>
      <c r="N1" s="10"/>
    </row>
    <row r="2" spans="1:14" x14ac:dyDescent="0.35">
      <c r="A2" s="22" t="s">
        <v>43</v>
      </c>
      <c r="B2" s="15"/>
      <c r="C2" s="15"/>
      <c r="D2" s="15"/>
      <c r="E2" s="15"/>
      <c r="F2" s="15"/>
      <c r="G2" s="15"/>
      <c r="H2" s="3"/>
      <c r="I2" s="3"/>
      <c r="J2" s="3"/>
      <c r="K2" s="3"/>
      <c r="L2" s="10"/>
      <c r="M2" s="10"/>
      <c r="N2" s="10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0"/>
      <c r="M3" s="10"/>
      <c r="N3" s="10"/>
    </row>
    <row r="4" spans="1:14" x14ac:dyDescent="0.35">
      <c r="A4" s="3" t="s">
        <v>56</v>
      </c>
      <c r="B4" s="3"/>
      <c r="C4" s="3"/>
      <c r="D4" s="3"/>
      <c r="E4" s="3" t="s">
        <v>57</v>
      </c>
      <c r="F4" s="3"/>
      <c r="G4" s="3"/>
      <c r="H4" s="3"/>
      <c r="I4" s="3"/>
      <c r="J4" s="3"/>
      <c r="K4" s="3"/>
      <c r="L4" s="10"/>
      <c r="M4" s="10"/>
      <c r="N4" s="10"/>
    </row>
    <row r="5" spans="1:14" x14ac:dyDescent="0.35">
      <c r="A5" s="3" t="s">
        <v>59</v>
      </c>
      <c r="B5" s="3"/>
      <c r="C5" s="3"/>
      <c r="D5" s="3"/>
      <c r="E5" s="3"/>
      <c r="F5" s="3"/>
      <c r="G5" s="3"/>
      <c r="H5" s="3"/>
      <c r="I5" s="3"/>
      <c r="J5" s="3"/>
      <c r="K5" s="3"/>
      <c r="L5" s="10"/>
      <c r="M5" s="10"/>
      <c r="N5" s="10"/>
    </row>
    <row r="6" spans="1:14" x14ac:dyDescent="0.35">
      <c r="A6" s="3" t="s">
        <v>44</v>
      </c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10"/>
      <c r="N6" s="10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10"/>
      <c r="N7" s="10"/>
    </row>
    <row r="8" spans="1:14" x14ac:dyDescent="0.35">
      <c r="A8" s="3" t="s">
        <v>45</v>
      </c>
      <c r="B8" s="3">
        <v>3</v>
      </c>
      <c r="C8" s="3" t="s">
        <v>67</v>
      </c>
      <c r="D8" s="3"/>
      <c r="E8" s="3"/>
      <c r="F8" s="3"/>
      <c r="G8" s="3"/>
      <c r="H8" s="3"/>
      <c r="I8" s="3"/>
      <c r="J8" s="3"/>
      <c r="K8" s="3"/>
      <c r="L8" s="10"/>
      <c r="M8" s="10"/>
      <c r="N8" s="10"/>
    </row>
    <row r="9" spans="1:14" x14ac:dyDescent="0.35">
      <c r="A9" s="3" t="s">
        <v>2</v>
      </c>
      <c r="B9" s="3">
        <v>5</v>
      </c>
      <c r="C9" s="3" t="s">
        <v>66</v>
      </c>
      <c r="D9" s="3"/>
      <c r="E9" s="3"/>
      <c r="F9" s="3"/>
      <c r="G9" s="3"/>
      <c r="H9" s="3"/>
      <c r="I9" s="3"/>
      <c r="J9" s="3"/>
      <c r="K9" s="3"/>
      <c r="L9" s="10"/>
      <c r="M9" s="10"/>
      <c r="N9" s="10"/>
    </row>
    <row r="10" spans="1:14" x14ac:dyDescent="0.35">
      <c r="A10" s="3" t="s">
        <v>46</v>
      </c>
      <c r="B10" s="8">
        <f>_xlfn.POISSON.DIST(B9,B8,0)</f>
        <v>0.10081881344492449</v>
      </c>
      <c r="C10" s="3" t="s">
        <v>68</v>
      </c>
      <c r="D10" s="3"/>
      <c r="E10" s="3"/>
      <c r="F10" s="3"/>
      <c r="G10" s="3"/>
      <c r="H10" s="3"/>
      <c r="I10" s="3"/>
      <c r="J10" s="3"/>
      <c r="K10" s="3"/>
      <c r="L10" s="10"/>
      <c r="M10" s="10"/>
      <c r="N10" s="10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0"/>
      <c r="M11" s="10"/>
      <c r="N11" s="10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8">
        <f>_xlfn.POISSON.DIST(B9,B8,0)</f>
        <v>0.10081881344492449</v>
      </c>
      <c r="K12" s="3"/>
      <c r="L12" s="10"/>
      <c r="M12" s="10"/>
      <c r="N12" s="10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  <c r="M13" s="10"/>
      <c r="N13" s="10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  <c r="M14" s="10"/>
      <c r="N14" s="10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10"/>
      <c r="N15" s="10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  <c r="M16" s="10"/>
      <c r="N16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C2DB-DD0C-41BB-833C-8EC7978D1DF5}">
  <dimension ref="A1:N38"/>
  <sheetViews>
    <sheetView topLeftCell="A11" zoomScaleNormal="100" workbookViewId="0">
      <selection activeCell="H18" sqref="H18"/>
    </sheetView>
  </sheetViews>
  <sheetFormatPr baseColWidth="10" defaultRowHeight="14.5" x14ac:dyDescent="0.35"/>
  <cols>
    <col min="1" max="1" width="4.453125" customWidth="1"/>
    <col min="9" max="9" width="16.453125" customWidth="1"/>
  </cols>
  <sheetData>
    <row r="1" spans="1:14" x14ac:dyDescent="0.35">
      <c r="A1" s="12" t="s">
        <v>47</v>
      </c>
      <c r="B1" s="12"/>
      <c r="C1" s="12"/>
      <c r="D1" s="12"/>
      <c r="E1" s="12"/>
      <c r="F1" s="12"/>
      <c r="G1" s="12"/>
      <c r="H1" s="10"/>
      <c r="I1" s="10"/>
      <c r="J1" s="10"/>
      <c r="K1" s="10"/>
      <c r="L1" s="10"/>
      <c r="M1" s="10"/>
      <c r="N1" s="10"/>
    </row>
    <row r="2" spans="1:14" x14ac:dyDescent="0.35">
      <c r="A2" s="11" t="s">
        <v>48</v>
      </c>
      <c r="B2" s="11"/>
      <c r="C2" s="11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 t="s">
        <v>72</v>
      </c>
      <c r="M7" s="10"/>
      <c r="N7" s="10"/>
    </row>
    <row r="8" spans="1:14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 t="s">
        <v>71</v>
      </c>
      <c r="L8" s="10"/>
      <c r="M8" s="10"/>
      <c r="N8" s="10" t="s">
        <v>70</v>
      </c>
    </row>
    <row r="9" spans="1:14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9"/>
      <c r="L9" s="19"/>
      <c r="M9" s="19"/>
      <c r="N9" s="10"/>
    </row>
    <row r="10" spans="1:14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9"/>
      <c r="L10" s="19"/>
      <c r="M10" s="19"/>
      <c r="N10" s="10"/>
    </row>
    <row r="11" spans="1:14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9"/>
      <c r="L11" s="19"/>
      <c r="M11" s="19"/>
      <c r="N11" s="10"/>
    </row>
    <row r="12" spans="1:14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9"/>
      <c r="L12" s="19"/>
      <c r="M12" s="19"/>
      <c r="N12" s="10"/>
    </row>
    <row r="13" spans="1:14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9"/>
      <c r="L13" s="19"/>
      <c r="M13" s="19"/>
      <c r="N13" s="10"/>
    </row>
    <row r="14" spans="1:14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9"/>
      <c r="L14" s="19"/>
      <c r="M14" s="19"/>
      <c r="N14" s="10"/>
    </row>
    <row r="15" spans="1:14" x14ac:dyDescent="0.35">
      <c r="A15" s="3" t="s">
        <v>49</v>
      </c>
      <c r="B15" s="3"/>
      <c r="C15" s="3"/>
      <c r="D15" s="3"/>
      <c r="E15" s="3"/>
      <c r="F15" s="3"/>
      <c r="G15" s="3"/>
      <c r="H15" s="3"/>
      <c r="I15" s="3"/>
      <c r="J15" s="3"/>
      <c r="K15" s="6"/>
      <c r="L15" s="6" t="s">
        <v>73</v>
      </c>
      <c r="M15" s="6">
        <v>1</v>
      </c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74</v>
      </c>
      <c r="M16" s="6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 t="s">
        <v>75</v>
      </c>
      <c r="I17" s="3"/>
      <c r="J17" s="3"/>
      <c r="K17" s="3"/>
      <c r="L17" s="3"/>
      <c r="M17" s="3"/>
      <c r="N17" s="3"/>
    </row>
    <row r="18" spans="1:14" x14ac:dyDescent="0.35">
      <c r="A18" s="3"/>
      <c r="B18" s="3"/>
      <c r="C18" s="3"/>
      <c r="D18" s="3"/>
      <c r="E18" s="3"/>
      <c r="F18" s="3"/>
      <c r="G18" s="3"/>
      <c r="H18" s="3" t="s">
        <v>76</v>
      </c>
      <c r="I18" s="3"/>
      <c r="J18" s="17"/>
      <c r="K18" s="17"/>
      <c r="L18" s="17"/>
      <c r="M18" s="17"/>
      <c r="N18" s="3"/>
    </row>
    <row r="19" spans="1:14" x14ac:dyDescent="0.35">
      <c r="A19" s="3"/>
      <c r="B19" s="3"/>
      <c r="C19" s="3"/>
      <c r="D19" s="3"/>
      <c r="E19" s="3"/>
      <c r="F19" s="3"/>
      <c r="G19" s="3"/>
      <c r="H19" s="3"/>
      <c r="I19" s="3"/>
      <c r="J19" s="17"/>
      <c r="K19" s="17"/>
      <c r="L19" s="17"/>
      <c r="M19" s="17"/>
      <c r="N19" s="3"/>
    </row>
    <row r="20" spans="1:14" x14ac:dyDescent="0.35">
      <c r="A20" s="3"/>
      <c r="B20" s="3" t="s">
        <v>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5">
      <c r="A21" s="3"/>
      <c r="B21" s="3" t="s">
        <v>62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3"/>
      <c r="B22" s="3" t="s">
        <v>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3"/>
      <c r="B23" s="3" t="s">
        <v>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18"/>
      <c r="L24" s="3"/>
      <c r="M24" s="3"/>
      <c r="N24" s="3"/>
    </row>
    <row r="25" spans="1:1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8"/>
      <c r="L25" s="3"/>
      <c r="M25" s="3"/>
      <c r="N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8"/>
      <c r="L27" s="3"/>
      <c r="M27" s="3"/>
      <c r="N27" s="3"/>
    </row>
    <row r="28" spans="1:14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21"/>
      <c r="K28" s="10"/>
      <c r="L28" s="10"/>
      <c r="M28" s="10"/>
      <c r="N28" s="10"/>
    </row>
    <row r="29" spans="1:14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5">
      <c r="A31" s="3"/>
      <c r="B31" s="3"/>
      <c r="C31" s="3"/>
      <c r="D31" s="3"/>
      <c r="E31" s="3"/>
      <c r="F31" s="3"/>
      <c r="G31" s="3"/>
      <c r="H31" s="23"/>
      <c r="I31" s="3"/>
      <c r="J31" s="3"/>
      <c r="K31" s="3"/>
      <c r="L31" s="3"/>
      <c r="M31" s="3"/>
    </row>
    <row r="32" spans="1:14" x14ac:dyDescent="0.35">
      <c r="A32" s="3"/>
      <c r="B32" s="3"/>
      <c r="C32" s="3"/>
      <c r="D32" s="3"/>
      <c r="E32" s="3"/>
      <c r="F32" s="3"/>
      <c r="G32" s="3"/>
      <c r="H32" s="17"/>
      <c r="I32" s="3"/>
      <c r="J32" s="3"/>
      <c r="K32" s="3"/>
      <c r="L32" s="3"/>
      <c r="M32" s="3"/>
    </row>
    <row r="33" spans="1:13" x14ac:dyDescent="0.35">
      <c r="A33" s="3"/>
      <c r="B33" s="3"/>
      <c r="C33" s="3"/>
      <c r="D33" s="3"/>
      <c r="E33" s="3"/>
      <c r="F33" s="3"/>
      <c r="G33" s="3"/>
      <c r="H33" s="17"/>
      <c r="I33" s="3"/>
      <c r="J33" s="3"/>
      <c r="K33" s="3"/>
      <c r="L33" s="3"/>
      <c r="M33" s="3"/>
    </row>
    <row r="34" spans="1:13" x14ac:dyDescent="0.35">
      <c r="A34" s="3"/>
      <c r="B34" s="3"/>
      <c r="C34" s="3"/>
      <c r="D34" s="3"/>
      <c r="E34" s="3"/>
      <c r="F34" s="3"/>
      <c r="G34" s="3"/>
      <c r="H34" s="17"/>
      <c r="I34" s="3"/>
      <c r="J34" s="3"/>
      <c r="K34" s="3"/>
      <c r="L34" s="3"/>
      <c r="M34" s="3"/>
    </row>
    <row r="35" spans="1:13" x14ac:dyDescent="0.35">
      <c r="H35" s="24"/>
    </row>
    <row r="36" spans="1:13" x14ac:dyDescent="0.35">
      <c r="H36" s="24"/>
    </row>
    <row r="37" spans="1:13" x14ac:dyDescent="0.35">
      <c r="H37" s="24"/>
    </row>
    <row r="38" spans="1:13" x14ac:dyDescent="0.35">
      <c r="H3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Binomial</vt:lpstr>
      <vt:lpstr>Hipergeometrica</vt:lpstr>
      <vt:lpstr>Poisson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Solis</dc:creator>
  <cp:lastModifiedBy>Roberto Solis</cp:lastModifiedBy>
  <dcterms:created xsi:type="dcterms:W3CDTF">2024-05-28T15:18:56Z</dcterms:created>
  <dcterms:modified xsi:type="dcterms:W3CDTF">2025-07-17T14:52:34Z</dcterms:modified>
</cp:coreProperties>
</file>