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2908" windowHeight="6852" firstSheet="2" activeTab="4"/>
  </bookViews>
  <sheets>
    <sheet name="таблица 20с и расчет 10с" sheetId="1" r:id="rId1"/>
    <sheet name="таблица 40с и расчет 40с" sheetId="2" r:id="rId2"/>
    <sheet name="д. гистограммы и она сама t=10с" sheetId="3" r:id="rId3"/>
    <sheet name="д. гистограммы t=40с" sheetId="4" r:id="rId4"/>
    <sheet name="гистограмма t=40 с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B4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B4" i="3"/>
  <c r="M14" i="1" l="1"/>
  <c r="N15" i="2"/>
  <c r="M14" i="2"/>
  <c r="M11" i="2"/>
  <c r="M10" i="2"/>
  <c r="N15" i="1"/>
  <c r="M11" i="1"/>
  <c r="M10" i="1"/>
  <c r="R2" i="1" s="1"/>
  <c r="T2" i="1"/>
  <c r="U2" i="1"/>
  <c r="V2" i="1"/>
  <c r="W2" i="1"/>
  <c r="X2" i="1"/>
  <c r="Y2" i="1"/>
  <c r="AA2" i="1"/>
  <c r="R3" i="1"/>
  <c r="S3" i="1"/>
  <c r="T3" i="1"/>
  <c r="U3" i="1"/>
  <c r="V3" i="1"/>
  <c r="W3" i="1"/>
  <c r="Y3" i="1"/>
  <c r="Z3" i="1"/>
  <c r="AA3" i="1"/>
  <c r="R4" i="1"/>
  <c r="S4" i="1"/>
  <c r="T4" i="1"/>
  <c r="U4" i="1"/>
  <c r="W4" i="1"/>
  <c r="X4" i="1"/>
  <c r="Y4" i="1"/>
  <c r="Z4" i="1"/>
  <c r="AA4" i="1"/>
  <c r="R5" i="1"/>
  <c r="S5" i="1"/>
  <c r="T5" i="1"/>
  <c r="U5" i="1"/>
  <c r="V5" i="1"/>
  <c r="W5" i="1"/>
  <c r="X5" i="1"/>
  <c r="Y5" i="1"/>
  <c r="Z5" i="1"/>
  <c r="AA5" i="1"/>
  <c r="R6" i="1"/>
  <c r="S6" i="1"/>
  <c r="T6" i="1"/>
  <c r="U6" i="1"/>
  <c r="V6" i="1"/>
  <c r="W6" i="1"/>
  <c r="X6" i="1"/>
  <c r="Y6" i="1"/>
  <c r="Z6" i="1"/>
  <c r="AA6" i="1"/>
  <c r="R7" i="1"/>
  <c r="S7" i="1"/>
  <c r="T7" i="1"/>
  <c r="U7" i="1"/>
  <c r="V7" i="1"/>
  <c r="W7" i="1"/>
  <c r="X7" i="1"/>
  <c r="Y7" i="1"/>
  <c r="Z7" i="1"/>
  <c r="AA7" i="1"/>
  <c r="R8" i="1"/>
  <c r="S8" i="1"/>
  <c r="T8" i="1"/>
  <c r="U8" i="1"/>
  <c r="V8" i="1"/>
  <c r="W8" i="1"/>
  <c r="X8" i="1"/>
  <c r="Y8" i="1"/>
  <c r="Z8" i="1"/>
  <c r="AA8" i="1"/>
  <c r="R9" i="1"/>
  <c r="S9" i="1"/>
  <c r="T9" i="1"/>
  <c r="U9" i="1"/>
  <c r="V9" i="1"/>
  <c r="W9" i="1"/>
  <c r="X9" i="1"/>
  <c r="Y9" i="1"/>
  <c r="Z9" i="1"/>
  <c r="AA9" i="1"/>
  <c r="R10" i="1"/>
  <c r="S10" i="1"/>
  <c r="T10" i="1"/>
  <c r="U10" i="1"/>
  <c r="V10" i="1"/>
  <c r="W10" i="1"/>
  <c r="X10" i="1"/>
  <c r="Y10" i="1"/>
  <c r="Z10" i="1"/>
  <c r="AA10" i="1"/>
  <c r="R11" i="1"/>
  <c r="S11" i="1"/>
  <c r="T11" i="1"/>
  <c r="U11" i="1"/>
  <c r="V11" i="1"/>
  <c r="W11" i="1"/>
  <c r="X11" i="1"/>
  <c r="Y11" i="1"/>
  <c r="Z11" i="1"/>
  <c r="AA11" i="1"/>
  <c r="R12" i="1"/>
  <c r="S12" i="1"/>
  <c r="T12" i="1"/>
  <c r="U12" i="1"/>
  <c r="V12" i="1"/>
  <c r="W12" i="1"/>
  <c r="X12" i="1"/>
  <c r="Y12" i="1"/>
  <c r="Z12" i="1"/>
  <c r="AA12" i="1"/>
  <c r="R13" i="1"/>
  <c r="S13" i="1"/>
  <c r="T13" i="1"/>
  <c r="U13" i="1"/>
  <c r="V13" i="1"/>
  <c r="W13" i="1"/>
  <c r="X13" i="1"/>
  <c r="Y13" i="1"/>
  <c r="Z13" i="1"/>
  <c r="AA13" i="1"/>
  <c r="R14" i="1"/>
  <c r="S14" i="1"/>
  <c r="T14" i="1"/>
  <c r="U14" i="1"/>
  <c r="V14" i="1"/>
  <c r="W14" i="1"/>
  <c r="X14" i="1"/>
  <c r="Y14" i="1"/>
  <c r="Z14" i="1"/>
  <c r="AA14" i="1"/>
  <c r="R15" i="1"/>
  <c r="S15" i="1"/>
  <c r="T15" i="1"/>
  <c r="U15" i="1"/>
  <c r="V15" i="1"/>
  <c r="W15" i="1"/>
  <c r="X15" i="1"/>
  <c r="Y15" i="1"/>
  <c r="Z15" i="1"/>
  <c r="AA15" i="1"/>
  <c r="R16" i="1"/>
  <c r="S16" i="1"/>
  <c r="T16" i="1"/>
  <c r="U16" i="1"/>
  <c r="V16" i="1"/>
  <c r="W16" i="1"/>
  <c r="X16" i="1"/>
  <c r="Y16" i="1"/>
  <c r="Z16" i="1"/>
  <c r="AA16" i="1"/>
  <c r="R17" i="1"/>
  <c r="S17" i="1"/>
  <c r="T17" i="1"/>
  <c r="U17" i="1"/>
  <c r="V17" i="1"/>
  <c r="W17" i="1"/>
  <c r="X17" i="1"/>
  <c r="Y17" i="1"/>
  <c r="Z17" i="1"/>
  <c r="AA17" i="1"/>
  <c r="R18" i="1"/>
  <c r="S18" i="1"/>
  <c r="T18" i="1"/>
  <c r="U18" i="1"/>
  <c r="V18" i="1"/>
  <c r="W18" i="1"/>
  <c r="X18" i="1"/>
  <c r="Y18" i="1"/>
  <c r="Z18" i="1"/>
  <c r="AA18" i="1"/>
  <c r="R19" i="1"/>
  <c r="S19" i="1"/>
  <c r="T19" i="1"/>
  <c r="U19" i="1"/>
  <c r="V19" i="1"/>
  <c r="W19" i="1"/>
  <c r="X19" i="1"/>
  <c r="Y19" i="1"/>
  <c r="Z19" i="1"/>
  <c r="AA19" i="1"/>
  <c r="R20" i="1"/>
  <c r="S20" i="1"/>
  <c r="T20" i="1"/>
  <c r="U20" i="1"/>
  <c r="V20" i="1"/>
  <c r="W20" i="1"/>
  <c r="X20" i="1"/>
  <c r="Y20" i="1"/>
  <c r="Z20" i="1"/>
  <c r="AA20" i="1"/>
  <c r="S1" i="1"/>
  <c r="T1" i="1"/>
  <c r="U1" i="1"/>
  <c r="V1" i="1"/>
  <c r="W1" i="1"/>
  <c r="X1" i="1"/>
  <c r="Y1" i="1"/>
  <c r="Z1" i="1"/>
  <c r="AA1" i="1"/>
  <c r="R1" i="1"/>
  <c r="N12" i="1"/>
  <c r="M8" i="1"/>
  <c r="S2" i="1" l="1"/>
  <c r="V4" i="1"/>
  <c r="X3" i="1"/>
  <c r="Z2" i="1"/>
  <c r="M12" i="1"/>
  <c r="B3" i="3"/>
  <c r="C3" i="3"/>
  <c r="E1" i="4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E1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D3" i="3"/>
  <c r="M13" i="1" l="1"/>
  <c r="M15" i="1"/>
  <c r="F1" i="4"/>
  <c r="J10" i="2"/>
  <c r="J9" i="2"/>
  <c r="J8" i="2"/>
  <c r="J7" i="2"/>
  <c r="J6" i="2"/>
  <c r="J5" i="2"/>
  <c r="J4" i="2"/>
  <c r="I10" i="2"/>
  <c r="I9" i="2"/>
  <c r="I8" i="2"/>
  <c r="I7" i="2"/>
  <c r="I6" i="2"/>
  <c r="I5" i="2"/>
  <c r="I4" i="2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F10" i="2"/>
  <c r="F9" i="2"/>
  <c r="F8" i="2"/>
  <c r="F7" i="2"/>
  <c r="F6" i="2"/>
  <c r="F5" i="2"/>
  <c r="F4" i="2"/>
  <c r="E10" i="2"/>
  <c r="E9" i="2"/>
  <c r="E8" i="2"/>
  <c r="E7" i="2"/>
  <c r="E6" i="2"/>
  <c r="E5" i="2"/>
  <c r="E4" i="2"/>
  <c r="D10" i="2"/>
  <c r="D9" i="2"/>
  <c r="D8" i="2"/>
  <c r="D7" i="2"/>
  <c r="D6" i="2"/>
  <c r="D5" i="2"/>
  <c r="D4" i="2"/>
  <c r="C10" i="2"/>
  <c r="C9" i="2"/>
  <c r="C8" i="2"/>
  <c r="C7" i="2"/>
  <c r="C6" i="2"/>
  <c r="C5" i="2"/>
  <c r="C4" i="2"/>
  <c r="B10" i="2"/>
  <c r="B9" i="2"/>
  <c r="B8" i="2"/>
  <c r="B7" i="2"/>
  <c r="B6" i="2"/>
  <c r="B5" i="2"/>
  <c r="B4" i="2"/>
  <c r="A10" i="2"/>
  <c r="A9" i="2"/>
  <c r="A8" i="2"/>
  <c r="A7" i="2"/>
  <c r="A6" i="2"/>
  <c r="A5" i="2"/>
  <c r="A4" i="2"/>
  <c r="J3" i="2"/>
  <c r="I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H1" i="2"/>
  <c r="I1" i="2"/>
  <c r="J1" i="2"/>
  <c r="G1" i="2"/>
  <c r="F1" i="2"/>
  <c r="E1" i="2"/>
  <c r="D1" i="2"/>
  <c r="C1" i="2"/>
  <c r="B1" i="2"/>
  <c r="A1" i="2"/>
  <c r="M8" i="2" l="1"/>
  <c r="R1" i="2"/>
  <c r="S8" i="2"/>
  <c r="U10" i="2"/>
  <c r="Z6" i="2"/>
  <c r="AA1" i="2"/>
  <c r="W2" i="2"/>
  <c r="U3" i="2"/>
  <c r="R6" i="2"/>
  <c r="S7" i="2"/>
  <c r="T8" i="2"/>
  <c r="U9" i="2"/>
  <c r="V10" i="2"/>
  <c r="X4" i="2"/>
  <c r="Y4" i="2"/>
  <c r="Z5" i="2"/>
  <c r="AA6" i="2"/>
  <c r="AA7" i="2"/>
  <c r="Z1" i="2"/>
  <c r="W4" i="2"/>
  <c r="Y1" i="2"/>
  <c r="T10" i="2"/>
  <c r="Y6" i="2"/>
  <c r="T1" i="2"/>
  <c r="S10" i="2"/>
  <c r="X7" i="2"/>
  <c r="U1" i="2"/>
  <c r="AA2" i="2"/>
  <c r="Z3" i="2"/>
  <c r="R10" i="2"/>
  <c r="T4" i="2"/>
  <c r="U5" i="2"/>
  <c r="V6" i="2"/>
  <c r="W7" i="2"/>
  <c r="X8" i="2"/>
  <c r="Y8" i="2"/>
  <c r="Z9" i="2"/>
  <c r="AA10" i="2"/>
  <c r="R7" i="2"/>
  <c r="Y5" i="2"/>
  <c r="R8" i="2"/>
  <c r="X6" i="2"/>
  <c r="X3" i="2"/>
  <c r="V5" i="2"/>
  <c r="Z8" i="2"/>
  <c r="V1" i="2"/>
  <c r="AA3" i="2"/>
  <c r="S4" i="2"/>
  <c r="T5" i="2"/>
  <c r="U6" i="2"/>
  <c r="V7" i="2"/>
  <c r="W8" i="2"/>
  <c r="X9" i="2"/>
  <c r="Y9" i="2"/>
  <c r="Z10" i="2"/>
  <c r="X2" i="2"/>
  <c r="T9" i="2"/>
  <c r="S1" i="2"/>
  <c r="Y2" i="2"/>
  <c r="S9" i="2"/>
  <c r="W5" i="2"/>
  <c r="AA8" i="2"/>
  <c r="R2" i="2"/>
  <c r="R9" i="2"/>
  <c r="W6" i="2"/>
  <c r="AA9" i="2"/>
  <c r="S2" i="2"/>
  <c r="T2" i="2"/>
  <c r="R3" i="2"/>
  <c r="W1" i="2"/>
  <c r="U2" i="2"/>
  <c r="S3" i="2"/>
  <c r="R4" i="2"/>
  <c r="S5" i="2"/>
  <c r="T6" i="2"/>
  <c r="U7" i="2"/>
  <c r="V8" i="2"/>
  <c r="W9" i="2"/>
  <c r="X10" i="2"/>
  <c r="Y10" i="2"/>
  <c r="AA4" i="2"/>
  <c r="V3" i="2"/>
  <c r="X5" i="2"/>
  <c r="W3" i="2"/>
  <c r="V4" i="2"/>
  <c r="Z7" i="2"/>
  <c r="Z2" i="2"/>
  <c r="U4" i="2"/>
  <c r="Y7" i="2"/>
  <c r="X1" i="2"/>
  <c r="V2" i="2"/>
  <c r="T3" i="2"/>
  <c r="R5" i="2"/>
  <c r="S6" i="2"/>
  <c r="T7" i="2"/>
  <c r="U8" i="2"/>
  <c r="V9" i="2"/>
  <c r="W10" i="2"/>
  <c r="Y3" i="2"/>
  <c r="Z4" i="2"/>
  <c r="AA5" i="2"/>
  <c r="B2" i="4"/>
  <c r="B3" i="4" s="1"/>
  <c r="C2" i="4"/>
  <c r="C3" i="4" s="1"/>
  <c r="D2" i="4"/>
  <c r="D3" i="4" s="1"/>
  <c r="E2" i="4"/>
  <c r="E3" i="4" s="1"/>
  <c r="G1" i="4"/>
  <c r="F2" i="4"/>
  <c r="F3" i="4" s="1"/>
  <c r="M12" i="2" l="1"/>
  <c r="N12" i="2"/>
  <c r="H1" i="4"/>
  <c r="G2" i="4"/>
  <c r="G3" i="4" s="1"/>
  <c r="M15" i="2" l="1"/>
  <c r="M13" i="2"/>
  <c r="I1" i="4"/>
  <c r="H2" i="4"/>
  <c r="H3" i="4" s="1"/>
  <c r="J1" i="4" l="1"/>
  <c r="I2" i="4"/>
  <c r="I3" i="4" s="1"/>
  <c r="K1" i="4" l="1"/>
  <c r="J2" i="4"/>
  <c r="J3" i="4" s="1"/>
  <c r="L1" i="4" l="1"/>
  <c r="K2" i="4"/>
  <c r="K3" i="4" s="1"/>
  <c r="M1" i="4" l="1"/>
  <c r="L2" i="4"/>
  <c r="L3" i="4" s="1"/>
  <c r="N1" i="4" l="1"/>
  <c r="M2" i="4"/>
  <c r="M3" i="4" s="1"/>
  <c r="O1" i="4" l="1"/>
  <c r="N2" i="4"/>
  <c r="N3" i="4" s="1"/>
  <c r="P1" i="4" l="1"/>
  <c r="O2" i="4"/>
  <c r="O3" i="4" s="1"/>
  <c r="Q1" i="4" l="1"/>
  <c r="P2" i="4"/>
  <c r="P3" i="4" s="1"/>
  <c r="R1" i="4" l="1"/>
  <c r="Q2" i="4"/>
  <c r="Q3" i="4" s="1"/>
  <c r="S1" i="4" l="1"/>
  <c r="R2" i="4"/>
  <c r="R3" i="4" s="1"/>
  <c r="T1" i="4" l="1"/>
  <c r="S2" i="4"/>
  <c r="S3" i="4" s="1"/>
  <c r="U1" i="4" l="1"/>
  <c r="T2" i="4"/>
  <c r="T3" i="4" s="1"/>
  <c r="V1" i="4" l="1"/>
  <c r="U2" i="4"/>
  <c r="U3" i="4" s="1"/>
  <c r="W1" i="4" l="1"/>
  <c r="V2" i="4"/>
  <c r="V3" i="4" s="1"/>
  <c r="X1" i="4" l="1"/>
  <c r="W2" i="4"/>
  <c r="W3" i="4" s="1"/>
  <c r="Y1" i="4" l="1"/>
  <c r="X2" i="4"/>
  <c r="X3" i="4" s="1"/>
  <c r="Z1" i="4" l="1"/>
  <c r="Y2" i="4"/>
  <c r="Y3" i="4" s="1"/>
  <c r="AA1" i="4" l="1"/>
  <c r="Z2" i="4"/>
  <c r="Z3" i="4" s="1"/>
  <c r="AB1" i="4" l="1"/>
  <c r="AA2" i="4"/>
  <c r="AA3" i="4" s="1"/>
  <c r="AC1" i="4" l="1"/>
  <c r="AB2" i="4"/>
  <c r="AB3" i="4" s="1"/>
  <c r="AD1" i="4" l="1"/>
  <c r="AC2" i="4"/>
  <c r="AC3" i="4" s="1"/>
  <c r="AE1" i="4" l="1"/>
  <c r="AD2" i="4"/>
  <c r="AD3" i="4" s="1"/>
  <c r="AF1" i="4" l="1"/>
  <c r="AE2" i="4"/>
  <c r="AE3" i="4" s="1"/>
  <c r="AG1" i="4" l="1"/>
  <c r="AF2" i="4"/>
  <c r="AF3" i="4" s="1"/>
  <c r="AH1" i="4" l="1"/>
  <c r="AG2" i="4"/>
  <c r="AG3" i="4" s="1"/>
  <c r="AI1" i="4" l="1"/>
  <c r="AH2" i="4"/>
  <c r="AH3" i="4" s="1"/>
  <c r="AJ1" i="4" l="1"/>
  <c r="AI2" i="4"/>
  <c r="AI3" i="4" s="1"/>
  <c r="AK1" i="4" l="1"/>
  <c r="AJ2" i="4"/>
  <c r="AJ3" i="4" s="1"/>
  <c r="AL1" i="4" l="1"/>
  <c r="AK2" i="4"/>
  <c r="AK3" i="4" s="1"/>
  <c r="AM1" i="4" l="1"/>
  <c r="AL2" i="4"/>
  <c r="AL3" i="4" s="1"/>
  <c r="AN1" i="4" l="1"/>
  <c r="AM2" i="4"/>
  <c r="AM3" i="4" s="1"/>
  <c r="AO1" i="4" l="1"/>
  <c r="AN2" i="4"/>
  <c r="AN3" i="4" s="1"/>
  <c r="AP1" i="4" l="1"/>
  <c r="AO2" i="4"/>
  <c r="AO3" i="4" s="1"/>
  <c r="AQ1" i="4" l="1"/>
  <c r="AP2" i="4"/>
  <c r="AP3" i="4" s="1"/>
  <c r="AR1" i="4" l="1"/>
  <c r="AQ2" i="4"/>
  <c r="AQ3" i="4" s="1"/>
  <c r="AS1" i="4" l="1"/>
  <c r="AR2" i="4"/>
  <c r="AR3" i="4" s="1"/>
  <c r="AT1" i="4" l="1"/>
  <c r="AS2" i="4"/>
  <c r="AS3" i="4" s="1"/>
  <c r="AU1" i="4" l="1"/>
  <c r="AT2" i="4"/>
  <c r="AT3" i="4" s="1"/>
  <c r="AV1" i="4" l="1"/>
  <c r="AU2" i="4"/>
  <c r="AU3" i="4" s="1"/>
  <c r="AW1" i="4" l="1"/>
  <c r="AV2" i="4"/>
  <c r="AV3" i="4" s="1"/>
  <c r="AX1" i="4" l="1"/>
  <c r="AW2" i="4"/>
  <c r="AW3" i="4" s="1"/>
  <c r="AY1" i="4" l="1"/>
  <c r="AX2" i="4"/>
  <c r="AX3" i="4" s="1"/>
  <c r="AZ1" i="4" l="1"/>
  <c r="AY2" i="4"/>
  <c r="AY3" i="4" s="1"/>
  <c r="BA1" i="4" l="1"/>
  <c r="AZ2" i="4"/>
  <c r="AZ3" i="4" s="1"/>
  <c r="BB1" i="4" l="1"/>
  <c r="BA2" i="4"/>
  <c r="BA3" i="4" s="1"/>
  <c r="BC1" i="4" l="1"/>
  <c r="BB2" i="4"/>
  <c r="BB3" i="4" s="1"/>
  <c r="BD1" i="4" l="1"/>
  <c r="BC2" i="4"/>
  <c r="BC3" i="4" s="1"/>
  <c r="BE1" i="4" l="1"/>
  <c r="BD2" i="4"/>
  <c r="BD3" i="4" s="1"/>
  <c r="BF1" i="4" l="1"/>
  <c r="BE2" i="4"/>
  <c r="BE3" i="4" s="1"/>
  <c r="BG1" i="4" l="1"/>
  <c r="BF2" i="4"/>
  <c r="BF3" i="4" s="1"/>
  <c r="BH1" i="4" l="1"/>
  <c r="BG2" i="4"/>
  <c r="BG3" i="4" s="1"/>
  <c r="BI1" i="4" l="1"/>
  <c r="BH2" i="4"/>
  <c r="BH3" i="4" s="1"/>
  <c r="BJ1" i="4" l="1"/>
  <c r="BI2" i="4"/>
  <c r="BI3" i="4" s="1"/>
  <c r="BK1" i="4" l="1"/>
  <c r="BJ2" i="4"/>
  <c r="BJ3" i="4" s="1"/>
  <c r="BL1" i="4" l="1"/>
  <c r="BK2" i="4"/>
  <c r="BK3" i="4" s="1"/>
  <c r="BM1" i="4" l="1"/>
  <c r="BL2" i="4"/>
  <c r="BL3" i="4" s="1"/>
  <c r="BN1" i="4" l="1"/>
  <c r="BM2" i="4"/>
  <c r="BM3" i="4" s="1"/>
  <c r="BO1" i="4" l="1"/>
  <c r="BN2" i="4"/>
  <c r="BN3" i="4" s="1"/>
  <c r="BP1" i="4" l="1"/>
  <c r="BO2" i="4"/>
  <c r="BO3" i="4" s="1"/>
  <c r="BQ1" i="4" l="1"/>
  <c r="BP2" i="4"/>
  <c r="BP3" i="4" s="1"/>
  <c r="BR1" i="4" l="1"/>
  <c r="BQ2" i="4"/>
  <c r="BQ3" i="4" s="1"/>
  <c r="BS1" i="4" l="1"/>
  <c r="BR2" i="4"/>
  <c r="BR3" i="4" s="1"/>
  <c r="BT1" i="4" l="1"/>
  <c r="BS2" i="4"/>
  <c r="BS3" i="4" s="1"/>
  <c r="BU1" i="4" l="1"/>
  <c r="BT2" i="4"/>
  <c r="BT3" i="4" s="1"/>
  <c r="BV1" i="4" l="1"/>
  <c r="BU2" i="4"/>
  <c r="BU3" i="4" s="1"/>
  <c r="BW1" i="4" l="1"/>
  <c r="BV2" i="4"/>
  <c r="BV3" i="4" s="1"/>
  <c r="BX1" i="4" l="1"/>
  <c r="BW2" i="4"/>
  <c r="BW3" i="4" s="1"/>
  <c r="BY1" i="4" l="1"/>
  <c r="BX2" i="4"/>
  <c r="BX3" i="4" s="1"/>
  <c r="BZ1" i="4" l="1"/>
  <c r="BY2" i="4"/>
  <c r="BY3" i="4" s="1"/>
  <c r="CA1" i="4" l="1"/>
  <c r="BZ2" i="4"/>
  <c r="BZ3" i="4" s="1"/>
  <c r="CB1" i="4" l="1"/>
  <c r="CA2" i="4"/>
  <c r="CA3" i="4" s="1"/>
  <c r="CC1" i="4" l="1"/>
  <c r="CB2" i="4"/>
  <c r="CB3" i="4" s="1"/>
  <c r="CD1" i="4" l="1"/>
  <c r="CC2" i="4"/>
  <c r="CC3" i="4" s="1"/>
  <c r="CE1" i="4" l="1"/>
  <c r="CD2" i="4"/>
  <c r="CD3" i="4" s="1"/>
  <c r="CF1" i="4" l="1"/>
  <c r="CE2" i="4"/>
  <c r="CE3" i="4" s="1"/>
  <c r="CG1" i="4" l="1"/>
  <c r="CF2" i="4"/>
  <c r="CF3" i="4" s="1"/>
  <c r="CH1" i="4" l="1"/>
  <c r="CG2" i="4"/>
  <c r="CG3" i="4" s="1"/>
  <c r="CI1" i="4" l="1"/>
  <c r="CH2" i="4"/>
  <c r="CH3" i="4" s="1"/>
  <c r="CJ1" i="4" l="1"/>
  <c r="CI2" i="4"/>
  <c r="CI3" i="4" s="1"/>
  <c r="CK1" i="4" l="1"/>
  <c r="CJ2" i="4"/>
  <c r="CJ3" i="4" s="1"/>
  <c r="CL1" i="4" l="1"/>
  <c r="CK2" i="4"/>
  <c r="CK3" i="4" s="1"/>
  <c r="CM1" i="4" l="1"/>
  <c r="CL2" i="4"/>
  <c r="CL3" i="4" s="1"/>
  <c r="CN1" i="4" l="1"/>
  <c r="CM2" i="4"/>
  <c r="CM3" i="4" s="1"/>
  <c r="CO1" i="4" l="1"/>
  <c r="CN2" i="4"/>
  <c r="CN3" i="4" s="1"/>
  <c r="CP1" i="4" l="1"/>
  <c r="CO2" i="4"/>
  <c r="CO3" i="4" s="1"/>
  <c r="CQ1" i="4" l="1"/>
  <c r="CP2" i="4"/>
  <c r="CP3" i="4" s="1"/>
  <c r="CR1" i="4" l="1"/>
  <c r="CQ2" i="4"/>
  <c r="CQ3" i="4" s="1"/>
  <c r="CS1" i="4" l="1"/>
  <c r="CR2" i="4"/>
  <c r="CR3" i="4" s="1"/>
  <c r="CT1" i="4" l="1"/>
  <c r="CS2" i="4"/>
  <c r="CS3" i="4" s="1"/>
  <c r="CU1" i="4" l="1"/>
  <c r="CT2" i="4"/>
  <c r="CT3" i="4" s="1"/>
  <c r="CV1" i="4" l="1"/>
  <c r="CU2" i="4"/>
  <c r="CU3" i="4" s="1"/>
  <c r="CW1" i="4" l="1"/>
  <c r="CV2" i="4"/>
  <c r="CV3" i="4" s="1"/>
  <c r="CX1" i="4" l="1"/>
  <c r="CW2" i="4"/>
  <c r="CW3" i="4" s="1"/>
  <c r="CY1" i="4" l="1"/>
  <c r="CX2" i="4"/>
  <c r="CX3" i="4" s="1"/>
  <c r="CZ1" i="4" l="1"/>
  <c r="CY2" i="4"/>
  <c r="CY3" i="4" s="1"/>
  <c r="DA1" i="4" l="1"/>
  <c r="CZ2" i="4"/>
  <c r="CZ3" i="4" s="1"/>
  <c r="DB1" i="4" l="1"/>
  <c r="DA2" i="4"/>
  <c r="DA3" i="4" s="1"/>
  <c r="DC1" i="4" l="1"/>
  <c r="DB2" i="4"/>
  <c r="DB3" i="4" s="1"/>
  <c r="DD1" i="4" l="1"/>
  <c r="DC2" i="4"/>
  <c r="DC3" i="4" s="1"/>
  <c r="DE1" i="4" l="1"/>
  <c r="DD2" i="4"/>
  <c r="DD3" i="4" s="1"/>
  <c r="DF1" i="4" l="1"/>
  <c r="DE2" i="4"/>
  <c r="DE3" i="4" s="1"/>
  <c r="DG1" i="4" l="1"/>
  <c r="DF2" i="4"/>
  <c r="DF3" i="4" s="1"/>
  <c r="DH1" i="4" l="1"/>
  <c r="DG2" i="4"/>
  <c r="DG3" i="4" s="1"/>
  <c r="DI1" i="4" l="1"/>
  <c r="DH2" i="4"/>
  <c r="DH3" i="4" s="1"/>
  <c r="DJ1" i="4" l="1"/>
  <c r="DI2" i="4"/>
  <c r="DI3" i="4" s="1"/>
  <c r="DK1" i="4" l="1"/>
  <c r="DJ2" i="4"/>
  <c r="DJ3" i="4" s="1"/>
  <c r="DL1" i="4" l="1"/>
  <c r="DK2" i="4"/>
  <c r="DK3" i="4" s="1"/>
  <c r="DM1" i="4" l="1"/>
  <c r="DL2" i="4"/>
  <c r="DL3" i="4" s="1"/>
  <c r="DN1" i="4" l="1"/>
  <c r="DM2" i="4"/>
  <c r="DM3" i="4" s="1"/>
  <c r="DO1" i="4" l="1"/>
  <c r="DN2" i="4"/>
  <c r="DN3" i="4" s="1"/>
  <c r="DP1" i="4" l="1"/>
  <c r="DO2" i="4"/>
  <c r="DO3" i="4" s="1"/>
  <c r="DQ1" i="4" l="1"/>
  <c r="DP2" i="4"/>
  <c r="DP3" i="4" s="1"/>
  <c r="DR1" i="4" l="1"/>
  <c r="DQ2" i="4"/>
  <c r="DQ3" i="4" s="1"/>
  <c r="DS1" i="4" l="1"/>
  <c r="DR2" i="4"/>
  <c r="DR3" i="4" s="1"/>
  <c r="DT1" i="4" l="1"/>
  <c r="DS2" i="4"/>
  <c r="DS3" i="4" s="1"/>
  <c r="DU1" i="4" l="1"/>
  <c r="DT2" i="4"/>
  <c r="DT3" i="4" s="1"/>
  <c r="DV1" i="4" l="1"/>
  <c r="DU2" i="4"/>
  <c r="DU3" i="4" s="1"/>
  <c r="DW1" i="4" l="1"/>
  <c r="DV2" i="4"/>
  <c r="DV3" i="4" s="1"/>
  <c r="DX1" i="4" l="1"/>
  <c r="DW2" i="4"/>
  <c r="DW3" i="4" s="1"/>
  <c r="DY1" i="4" l="1"/>
  <c r="DX2" i="4"/>
  <c r="DX3" i="4" s="1"/>
  <c r="DZ1" i="4" l="1"/>
  <c r="DY2" i="4"/>
  <c r="DY3" i="4" s="1"/>
  <c r="EA1" i="4" l="1"/>
  <c r="DZ2" i="4"/>
  <c r="DZ3" i="4" s="1"/>
  <c r="EB1" i="4" l="1"/>
  <c r="EB2" i="4" s="1"/>
  <c r="EB3" i="4" s="1"/>
  <c r="EA2" i="4"/>
  <c r="EA3" i="4" s="1"/>
</calcChain>
</file>

<file path=xl/sharedStrings.xml><?xml version="1.0" encoding="utf-8"?>
<sst xmlns="http://schemas.openxmlformats.org/spreadsheetml/2006/main" count="38" uniqueCount="22">
  <si>
    <t>Таблица: число срабатываний счетчика за 20 с</t>
  </si>
  <si>
    <t>Таблица: число срабатываний счетчика за 40 с</t>
  </si>
  <si>
    <t>Число случаев</t>
  </si>
  <si>
    <t>Доля случаев</t>
  </si>
  <si>
    <t>Таблица: данные для построения гистограммы распределения числа срабатываний счетчика за 10 с</t>
  </si>
  <si>
    <t>Число импульсов</t>
  </si>
  <si>
    <t>Таблица: данные для построения гистограммы распределения числа срабатываний счетчика за 40 с</t>
  </si>
  <si>
    <t>(0-90 -&gt; 
1-10)</t>
  </si>
  <si>
    <t>(1-10 -&gt; 
A-J)</t>
  </si>
  <si>
    <t>(0-190 -&gt; 
1-20)</t>
  </si>
  <si>
    <t>строки:</t>
  </si>
  <si>
    <t>Обработка результатов:</t>
  </si>
  <si>
    <t>N</t>
  </si>
  <si>
    <t>&lt;n&gt;</t>
  </si>
  <si>
    <t>σ</t>
  </si>
  <si>
    <t>D</t>
  </si>
  <si>
    <t>всего n</t>
  </si>
  <si>
    <t>столбцы:</t>
  </si>
  <si>
    <t>полушир.</t>
  </si>
  <si>
    <t>ст. σ</t>
  </si>
  <si>
    <t>ε</t>
  </si>
  <si>
    <t>Норм. расп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</si>
</sst>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1" fillId="0" borderId="0" xfId="1" applyBorder="1" applyAlignment="1">
      <alignment horizontal="center"/>
    </xf>
    <xf numFmtId="0" fontId="0" fillId="0" borderId="0" xfId="0" applyBorder="1"/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4" fillId="0" borderId="0" xfId="0" applyFont="1" applyBorder="1"/>
    <xf numFmtId="0" fontId="2" fillId="0" borderId="12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8" xfId="1" applyFill="1" applyBorder="1" applyAlignment="1">
      <alignment horizontal="center" vertical="center" wrapText="1"/>
    </xf>
    <xf numFmtId="0" fontId="1" fillId="2" borderId="10" xfId="1" applyFill="1" applyBorder="1" applyAlignment="1">
      <alignment horizontal="center" vertical="center" wrapText="1"/>
    </xf>
    <xf numFmtId="0" fontId="1" fillId="2" borderId="9" xfId="1" applyFill="1" applyBorder="1" applyAlignment="1">
      <alignment horizontal="center" vertical="center" wrapText="1"/>
    </xf>
    <xf numFmtId="0" fontId="1" fillId="2" borderId="6" xfId="1" applyFill="1" applyBorder="1" applyAlignment="1">
      <alignment horizontal="center" vertical="center" wrapText="1"/>
    </xf>
    <xf numFmtId="0" fontId="1" fillId="2" borderId="11" xfId="1" applyFill="1" applyBorder="1" applyAlignment="1">
      <alignment horizontal="center" vertical="center" wrapText="1"/>
    </xf>
    <xf numFmtId="0" fontId="1" fillId="2" borderId="7" xfId="1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ru-RU" sz="1500" baseline="0">
                <a:solidFill>
                  <a:schemeClr val="tx1"/>
                </a:solidFill>
                <a:latin typeface="+mn-lt"/>
              </a:rPr>
              <a:t>Гистограмма для </a:t>
            </a:r>
            <a:r>
              <a:rPr lang="en-US" sz="1500" baseline="0">
                <a:solidFill>
                  <a:schemeClr val="tx1"/>
                </a:solidFill>
                <a:latin typeface="+mn-lt"/>
              </a:rPr>
              <a:t>t = 10 </a:t>
            </a:r>
            <a:r>
              <a:rPr lang="ru-RU" sz="1500" baseline="0">
                <a:solidFill>
                  <a:schemeClr val="tx1"/>
                </a:solidFill>
                <a:latin typeface="+mn-lt"/>
              </a:rPr>
              <a:t>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'д. гистограммы и она сама t=10с'!$B$1:$AJ$1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'д. гистограммы и она сама t=10с'!$B$3:$AJ$3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2.5000000000000001E-3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1.2500000000000001E-2</c:v>
                </c:pt>
                <c:pt idx="13">
                  <c:v>5.0000000000000001E-3</c:v>
                </c:pt>
                <c:pt idx="14">
                  <c:v>2.5000000000000001E-2</c:v>
                </c:pt>
                <c:pt idx="15">
                  <c:v>2.5000000000000001E-3</c:v>
                </c:pt>
                <c:pt idx="16">
                  <c:v>4.4999999999999998E-2</c:v>
                </c:pt>
                <c:pt idx="17">
                  <c:v>5.0000000000000001E-3</c:v>
                </c:pt>
                <c:pt idx="18">
                  <c:v>4.7500000000000001E-2</c:v>
                </c:pt>
                <c:pt idx="19">
                  <c:v>0.01</c:v>
                </c:pt>
                <c:pt idx="20">
                  <c:v>7.2499999999999995E-2</c:v>
                </c:pt>
                <c:pt idx="21">
                  <c:v>7.4999999999999997E-3</c:v>
                </c:pt>
                <c:pt idx="22">
                  <c:v>8.2500000000000004E-2</c:v>
                </c:pt>
                <c:pt idx="23">
                  <c:v>1.7500000000000002E-2</c:v>
                </c:pt>
                <c:pt idx="24">
                  <c:v>0.10249999999999999</c:v>
                </c:pt>
                <c:pt idx="25">
                  <c:v>1.2500000000000001E-2</c:v>
                </c:pt>
                <c:pt idx="26">
                  <c:v>0.125</c:v>
                </c:pt>
                <c:pt idx="27">
                  <c:v>1.7500000000000002E-2</c:v>
                </c:pt>
                <c:pt idx="28">
                  <c:v>0.09</c:v>
                </c:pt>
                <c:pt idx="29">
                  <c:v>0.01</c:v>
                </c:pt>
                <c:pt idx="30">
                  <c:v>6.25E-2</c:v>
                </c:pt>
                <c:pt idx="31">
                  <c:v>1.4999999999999999E-2</c:v>
                </c:pt>
                <c:pt idx="32">
                  <c:v>5.2499999999999998E-2</c:v>
                </c:pt>
                <c:pt idx="33">
                  <c:v>0</c:v>
                </c:pt>
                <c:pt idx="34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5"/>
        <c:axId val="-17319520"/>
        <c:axId val="-17318432"/>
      </c:barChart>
      <c:catAx>
        <c:axId val="-173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cap="none" baseline="0">
                    <a:solidFill>
                      <a:schemeClr val="tx1"/>
                    </a:solidFill>
                  </a:rPr>
                  <a:t>Число импульсов</a:t>
                </a:r>
                <a:endParaRPr lang="en-US" sz="1100" cap="none" baseline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18432"/>
        <c:crosses val="autoZero"/>
        <c:auto val="1"/>
        <c:lblAlgn val="ctr"/>
        <c:lblOffset val="100"/>
        <c:noMultiLvlLbl val="0"/>
      </c:catAx>
      <c:valAx>
        <c:axId val="-17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cap="none" baseline="0">
                    <a:solidFill>
                      <a:schemeClr val="tx1"/>
                    </a:solidFill>
                  </a:rPr>
                  <a:t>Доля случаев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1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500">
                <a:solidFill>
                  <a:schemeClr val="tx1"/>
                </a:solidFill>
              </a:rPr>
              <a:t>Нормальное</a:t>
            </a:r>
            <a:r>
              <a:rPr lang="ru-RU" sz="1500" baseline="0">
                <a:solidFill>
                  <a:schemeClr val="tx1"/>
                </a:solidFill>
              </a:rPr>
              <a:t> распред. для </a:t>
            </a:r>
            <a:r>
              <a:rPr lang="en-US" sz="1500" baseline="0">
                <a:solidFill>
                  <a:schemeClr val="tx1"/>
                </a:solidFill>
              </a:rPr>
              <a:t>t = 10 </a:t>
            </a:r>
            <a:r>
              <a:rPr lang="ru-RU" sz="1500" baseline="0">
                <a:solidFill>
                  <a:schemeClr val="tx1"/>
                </a:solidFill>
              </a:rPr>
              <a:t>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'д. гистограммы и она сама t=10с'!$B$4:$AJ$4</c:f>
              <c:numCache>
                <c:formatCode>General</c:formatCode>
                <c:ptCount val="35"/>
                <c:pt idx="0">
                  <c:v>2.4722917336881168E-5</c:v>
                </c:pt>
                <c:pt idx="1">
                  <c:v>4.4757598957385634E-5</c:v>
                </c:pt>
                <c:pt idx="2">
                  <c:v>7.9150098529282158E-5</c:v>
                </c:pt>
                <c:pt idx="3">
                  <c:v>1.3672683307342783E-4</c:v>
                </c:pt>
                <c:pt idx="4">
                  <c:v>2.3071384914777741E-4</c:v>
                </c:pt>
                <c:pt idx="5">
                  <c:v>3.8028674710248808E-4</c:v>
                </c:pt>
                <c:pt idx="6">
                  <c:v>6.1230292188108753E-4</c:v>
                </c:pt>
                <c:pt idx="7">
                  <c:v>9.6302838631727103E-4</c:v>
                </c:pt>
                <c:pt idx="8">
                  <c:v>1.4795493681762568E-3</c:v>
                </c:pt>
                <c:pt idx="9">
                  <c:v>2.2204318517423894E-3</c:v>
                </c:pt>
                <c:pt idx="10">
                  <c:v>3.2550903817626683E-3</c:v>
                </c:pt>
                <c:pt idx="11">
                  <c:v>4.6612915813055373E-3</c:v>
                </c:pt>
                <c:pt idx="12">
                  <c:v>6.5202928925813886E-3</c:v>
                </c:pt>
                <c:pt idx="13">
                  <c:v>8.9093404424648547E-3</c:v>
                </c:pt>
                <c:pt idx="14">
                  <c:v>1.1891636343913801E-2</c:v>
                </c:pt>
                <c:pt idx="15">
                  <c:v>1.5504411997889994E-2</c:v>
                </c:pt>
                <c:pt idx="16">
                  <c:v>1.9746339360685056E-2</c:v>
                </c:pt>
                <c:pt idx="17">
                  <c:v>2.4566059998697334E-2</c:v>
                </c:pt>
                <c:pt idx="18">
                  <c:v>2.9853966103577288E-2</c:v>
                </c:pt>
                <c:pt idx="19">
                  <c:v>3.5439385108366563E-2</c:v>
                </c:pt>
                <c:pt idx="20">
                  <c:v>4.1094900778765847E-2</c:v>
                </c:pt>
                <c:pt idx="21">
                  <c:v>4.6548673551215107E-2</c:v>
                </c:pt>
                <c:pt idx="22">
                  <c:v>5.1504396060020684E-2</c:v>
                </c:pt>
                <c:pt idx="23">
                  <c:v>5.5667139285881025E-2</c:v>
                </c:pt>
                <c:pt idx="24">
                  <c:v>5.8772088484312326E-2</c:v>
                </c:pt>
                <c:pt idx="25">
                  <c:v>6.0612327257276249E-2</c:v>
                </c:pt>
                <c:pt idx="26">
                  <c:v>6.1061632418362259E-2</c:v>
                </c:pt>
                <c:pt idx="27">
                  <c:v>6.0088792540975128E-2</c:v>
                </c:pt>
                <c:pt idx="28">
                  <c:v>5.7761193620761979E-2</c:v>
                </c:pt>
                <c:pt idx="29">
                  <c:v>5.4237099578610753E-2</c:v>
                </c:pt>
                <c:pt idx="30">
                  <c:v>4.9747856158610368E-2</c:v>
                </c:pt>
                <c:pt idx="31">
                  <c:v>4.457279813370963E-2</c:v>
                </c:pt>
                <c:pt idx="32">
                  <c:v>3.9010637061924397E-2</c:v>
                </c:pt>
                <c:pt idx="33">
                  <c:v>3.3351379499898318E-2</c:v>
                </c:pt>
                <c:pt idx="34">
                  <c:v>2.7852371371755981E-2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13536"/>
        <c:axId val="-17316800"/>
      </c:lineChart>
      <c:catAx>
        <c:axId val="-1731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chemeClr val="tx1"/>
                    </a:solidFill>
                  </a:rPr>
                  <a:t>Число импульсов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16800"/>
        <c:crosses val="autoZero"/>
        <c:auto val="1"/>
        <c:lblAlgn val="ctr"/>
        <c:lblOffset val="100"/>
        <c:noMultiLvlLbl val="0"/>
      </c:catAx>
      <c:valAx>
        <c:axId val="-173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chemeClr val="tx1"/>
                    </a:solidFill>
                  </a:rPr>
                  <a:t>Норм. расп.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Приближение</a:t>
            </a:r>
            <a:r>
              <a:rPr lang="ru-RU" sz="1600" baseline="0">
                <a:solidFill>
                  <a:schemeClr val="tx1"/>
                </a:solidFill>
              </a:rPr>
              <a:t> норм. распределением для </a:t>
            </a:r>
            <a:r>
              <a:rPr lang="en-US" sz="1600" baseline="0">
                <a:solidFill>
                  <a:schemeClr val="tx1"/>
                </a:solidFill>
              </a:rPr>
              <a:t>t</a:t>
            </a:r>
            <a:r>
              <a:rPr lang="ru-RU" sz="1600" baseline="0">
                <a:solidFill>
                  <a:schemeClr val="tx1"/>
                </a:solidFill>
              </a:rPr>
              <a:t> </a:t>
            </a:r>
            <a:r>
              <a:rPr lang="en-US" sz="1600" baseline="0">
                <a:solidFill>
                  <a:schemeClr val="tx1"/>
                </a:solidFill>
              </a:rPr>
              <a:t>=</a:t>
            </a:r>
            <a:r>
              <a:rPr lang="ru-RU" sz="1600" baseline="0">
                <a:solidFill>
                  <a:schemeClr val="tx1"/>
                </a:solidFill>
              </a:rPr>
              <a:t> </a:t>
            </a:r>
            <a:r>
              <a:rPr lang="en-US" sz="1600" baseline="0">
                <a:solidFill>
                  <a:schemeClr val="tx1"/>
                </a:solidFill>
              </a:rPr>
              <a:t>10</a:t>
            </a:r>
            <a:r>
              <a:rPr lang="ru-RU" sz="1600" baseline="0">
                <a:solidFill>
                  <a:schemeClr val="tx1"/>
                </a:solidFill>
              </a:rPr>
              <a:t>с</a:t>
            </a:r>
            <a:endParaRPr lang="ru-RU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'д. гистограммы и она сама t=10с'!$B$1:$AJ$1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'д. гистограммы и она сама t=10с'!$B$3:$AJ$3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2.5000000000000001E-3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1.2500000000000001E-2</c:v>
                </c:pt>
                <c:pt idx="13">
                  <c:v>5.0000000000000001E-3</c:v>
                </c:pt>
                <c:pt idx="14">
                  <c:v>2.5000000000000001E-2</c:v>
                </c:pt>
                <c:pt idx="15">
                  <c:v>2.5000000000000001E-3</c:v>
                </c:pt>
                <c:pt idx="16">
                  <c:v>4.4999999999999998E-2</c:v>
                </c:pt>
                <c:pt idx="17">
                  <c:v>5.0000000000000001E-3</c:v>
                </c:pt>
                <c:pt idx="18">
                  <c:v>4.7500000000000001E-2</c:v>
                </c:pt>
                <c:pt idx="19">
                  <c:v>0.01</c:v>
                </c:pt>
                <c:pt idx="20">
                  <c:v>7.2499999999999995E-2</c:v>
                </c:pt>
                <c:pt idx="21">
                  <c:v>7.4999999999999997E-3</c:v>
                </c:pt>
                <c:pt idx="22">
                  <c:v>8.2500000000000004E-2</c:v>
                </c:pt>
                <c:pt idx="23">
                  <c:v>1.7500000000000002E-2</c:v>
                </c:pt>
                <c:pt idx="24">
                  <c:v>0.10249999999999999</c:v>
                </c:pt>
                <c:pt idx="25">
                  <c:v>1.2500000000000001E-2</c:v>
                </c:pt>
                <c:pt idx="26">
                  <c:v>0.125</c:v>
                </c:pt>
                <c:pt idx="27">
                  <c:v>1.7500000000000002E-2</c:v>
                </c:pt>
                <c:pt idx="28">
                  <c:v>0.09</c:v>
                </c:pt>
                <c:pt idx="29">
                  <c:v>0.01</c:v>
                </c:pt>
                <c:pt idx="30">
                  <c:v>6.25E-2</c:v>
                </c:pt>
                <c:pt idx="31">
                  <c:v>1.4999999999999999E-2</c:v>
                </c:pt>
                <c:pt idx="32">
                  <c:v>5.2499999999999998E-2</c:v>
                </c:pt>
                <c:pt idx="33">
                  <c:v>0</c:v>
                </c:pt>
                <c:pt idx="34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7325504"/>
        <c:axId val="-173162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'д. гистограммы и она сама t=10с'!$B$1:$AJ$1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'д. гистограммы и она сама t=10с'!$B$4:$AJ$4</c:f>
              <c:numCache>
                <c:formatCode>General</c:formatCode>
                <c:ptCount val="35"/>
                <c:pt idx="0">
                  <c:v>2.4722917336881168E-5</c:v>
                </c:pt>
                <c:pt idx="1">
                  <c:v>4.4757598957385634E-5</c:v>
                </c:pt>
                <c:pt idx="2">
                  <c:v>7.9150098529282158E-5</c:v>
                </c:pt>
                <c:pt idx="3">
                  <c:v>1.3672683307342783E-4</c:v>
                </c:pt>
                <c:pt idx="4">
                  <c:v>2.3071384914777741E-4</c:v>
                </c:pt>
                <c:pt idx="5">
                  <c:v>3.8028674710248808E-4</c:v>
                </c:pt>
                <c:pt idx="6">
                  <c:v>6.1230292188108753E-4</c:v>
                </c:pt>
                <c:pt idx="7">
                  <c:v>9.6302838631727103E-4</c:v>
                </c:pt>
                <c:pt idx="8">
                  <c:v>1.4795493681762568E-3</c:v>
                </c:pt>
                <c:pt idx="9">
                  <c:v>2.2204318517423894E-3</c:v>
                </c:pt>
                <c:pt idx="10">
                  <c:v>3.2550903817626683E-3</c:v>
                </c:pt>
                <c:pt idx="11">
                  <c:v>4.6612915813055373E-3</c:v>
                </c:pt>
                <c:pt idx="12">
                  <c:v>6.5202928925813886E-3</c:v>
                </c:pt>
                <c:pt idx="13">
                  <c:v>8.9093404424648547E-3</c:v>
                </c:pt>
                <c:pt idx="14">
                  <c:v>1.1891636343913801E-2</c:v>
                </c:pt>
                <c:pt idx="15">
                  <c:v>1.5504411997889994E-2</c:v>
                </c:pt>
                <c:pt idx="16">
                  <c:v>1.9746339360685056E-2</c:v>
                </c:pt>
                <c:pt idx="17">
                  <c:v>2.4566059998697334E-2</c:v>
                </c:pt>
                <c:pt idx="18">
                  <c:v>2.9853966103577288E-2</c:v>
                </c:pt>
                <c:pt idx="19">
                  <c:v>3.5439385108366563E-2</c:v>
                </c:pt>
                <c:pt idx="20">
                  <c:v>4.1094900778765847E-2</c:v>
                </c:pt>
                <c:pt idx="21">
                  <c:v>4.6548673551215107E-2</c:v>
                </c:pt>
                <c:pt idx="22">
                  <c:v>5.1504396060020684E-2</c:v>
                </c:pt>
                <c:pt idx="23">
                  <c:v>5.5667139285881025E-2</c:v>
                </c:pt>
                <c:pt idx="24">
                  <c:v>5.8772088484312326E-2</c:v>
                </c:pt>
                <c:pt idx="25">
                  <c:v>6.0612327257276249E-2</c:v>
                </c:pt>
                <c:pt idx="26">
                  <c:v>6.1061632418362259E-2</c:v>
                </c:pt>
                <c:pt idx="27">
                  <c:v>6.0088792540975128E-2</c:v>
                </c:pt>
                <c:pt idx="28">
                  <c:v>5.7761193620761979E-2</c:v>
                </c:pt>
                <c:pt idx="29">
                  <c:v>5.4237099578610753E-2</c:v>
                </c:pt>
                <c:pt idx="30">
                  <c:v>4.9747856158610368E-2</c:v>
                </c:pt>
                <c:pt idx="31">
                  <c:v>4.457279813370963E-2</c:v>
                </c:pt>
                <c:pt idx="32">
                  <c:v>3.9010637061924397E-2</c:v>
                </c:pt>
                <c:pt idx="33">
                  <c:v>3.3351379499898318E-2</c:v>
                </c:pt>
                <c:pt idx="34">
                  <c:v>2.7852371371755981E-2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5168"/>
        <c:axId val="-17321696"/>
      </c:lineChart>
      <c:catAx>
        <c:axId val="-1732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chemeClr val="tx1"/>
                    </a:solidFill>
                  </a:rPr>
                  <a:t>Число импульсов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16256"/>
        <c:crosses val="autoZero"/>
        <c:auto val="1"/>
        <c:lblAlgn val="ctr"/>
        <c:lblOffset val="100"/>
        <c:noMultiLvlLbl val="0"/>
      </c:catAx>
      <c:valAx>
        <c:axId val="-173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chemeClr val="tx1"/>
                    </a:solidFill>
                  </a:rPr>
                  <a:t>Доля случаев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25504"/>
        <c:crosses val="autoZero"/>
        <c:crossBetween val="between"/>
      </c:valAx>
      <c:valAx>
        <c:axId val="-17321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Норм. расп.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15168"/>
        <c:crosses val="max"/>
        <c:crossBetween val="between"/>
      </c:valAx>
      <c:catAx>
        <c:axId val="-1731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32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Гистограмма для </a:t>
            </a:r>
            <a:r>
              <a:rPr lang="en-US">
                <a:solidFill>
                  <a:schemeClr val="tx1"/>
                </a:solidFill>
              </a:rPr>
              <a:t>t = </a:t>
            </a:r>
            <a:r>
              <a:rPr lang="ru-RU">
                <a:solidFill>
                  <a:schemeClr val="tx1"/>
                </a:solidFill>
              </a:rPr>
              <a:t>40 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'д. гистограммы t=40с'!$B$1:$EB$1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cat>
          <c:val>
            <c:numRef>
              <c:f>'д. гистограммы t=40с'!$B$3:$EB$3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0.02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</c:v>
                </c:pt>
                <c:pt idx="85">
                  <c:v>0</c:v>
                </c:pt>
                <c:pt idx="86">
                  <c:v>0.03</c:v>
                </c:pt>
                <c:pt idx="87">
                  <c:v>0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0.02</c:v>
                </c:pt>
                <c:pt idx="95">
                  <c:v>0.03</c:v>
                </c:pt>
                <c:pt idx="96">
                  <c:v>0.04</c:v>
                </c:pt>
                <c:pt idx="97">
                  <c:v>0.02</c:v>
                </c:pt>
                <c:pt idx="98">
                  <c:v>0.05</c:v>
                </c:pt>
                <c:pt idx="99">
                  <c:v>0.02</c:v>
                </c:pt>
                <c:pt idx="100">
                  <c:v>0.03</c:v>
                </c:pt>
                <c:pt idx="101">
                  <c:v>0.01</c:v>
                </c:pt>
                <c:pt idx="102">
                  <c:v>0.03</c:v>
                </c:pt>
                <c:pt idx="103">
                  <c:v>0.06</c:v>
                </c:pt>
                <c:pt idx="104">
                  <c:v>0.08</c:v>
                </c:pt>
                <c:pt idx="105">
                  <c:v>0.02</c:v>
                </c:pt>
                <c:pt idx="106">
                  <c:v>0.05</c:v>
                </c:pt>
                <c:pt idx="107">
                  <c:v>0.01</c:v>
                </c:pt>
                <c:pt idx="108">
                  <c:v>0.02</c:v>
                </c:pt>
                <c:pt idx="109">
                  <c:v>0.05</c:v>
                </c:pt>
                <c:pt idx="110">
                  <c:v>0.06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0.03</c:v>
                </c:pt>
                <c:pt idx="115">
                  <c:v>0</c:v>
                </c:pt>
                <c:pt idx="116">
                  <c:v>0.02</c:v>
                </c:pt>
                <c:pt idx="117">
                  <c:v>0.05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0.03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7312992"/>
        <c:axId val="-17311904"/>
      </c:barChart>
      <c:catAx>
        <c:axId val="-173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chemeClr val="tx1"/>
                    </a:solidFill>
                  </a:rPr>
                  <a:t>Число импульсов</a:t>
                </a:r>
                <a:endParaRPr lang="ru-RU" sz="1000">
                  <a:solidFill>
                    <a:sysClr val="windowText" lastClr="000000">
                      <a:lumMod val="50000"/>
                      <a:lumOff val="50000"/>
                    </a:sys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>
              <a:alpha val="99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11904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-173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chemeClr val="tx1"/>
                    </a:solidFill>
                  </a:rPr>
                  <a:t>Доля случаев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>
              <a:lumMod val="50000"/>
              <a:lumOff val="50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solidFill>
                  <a:schemeClr val="tx1"/>
                </a:solidFill>
                <a:effectLst/>
              </a:rPr>
              <a:t>Нормальное распред. для </a:t>
            </a:r>
            <a:r>
              <a:rPr lang="en-US" sz="1400" b="0" i="0" baseline="0">
                <a:solidFill>
                  <a:schemeClr val="tx1"/>
                </a:solidFill>
                <a:effectLst/>
              </a:rPr>
              <a:t>t = </a:t>
            </a:r>
            <a:r>
              <a:rPr lang="ru-RU" sz="1400" b="0" i="0" baseline="0">
                <a:solidFill>
                  <a:schemeClr val="tx1"/>
                </a:solidFill>
                <a:effectLst/>
              </a:rPr>
              <a:t>4</a:t>
            </a:r>
            <a:r>
              <a:rPr lang="en-US" sz="1400" b="0" i="0" baseline="0">
                <a:solidFill>
                  <a:schemeClr val="tx1"/>
                </a:solidFill>
                <a:effectLst/>
              </a:rPr>
              <a:t>0 </a:t>
            </a:r>
            <a:r>
              <a:rPr lang="ru-RU" sz="1400" b="0" i="0" baseline="0">
                <a:solidFill>
                  <a:schemeClr val="tx1"/>
                </a:solidFill>
                <a:effectLst/>
              </a:rPr>
              <a:t>с</a:t>
            </a:r>
            <a:endParaRPr lang="ru-RU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'д. гистограммы t=40с'!$B$4:$EB$4</c:f>
              <c:numCache>
                <c:formatCode>General</c:formatCode>
                <c:ptCount val="131"/>
                <c:pt idx="0">
                  <c:v>1.0388244795369319E-15</c:v>
                </c:pt>
                <c:pt idx="1">
                  <c:v>1.8884691495216823E-15</c:v>
                </c:pt>
                <c:pt idx="2">
                  <c:v>3.4131207508984333E-15</c:v>
                </c:pt>
                <c:pt idx="3">
                  <c:v>6.1329221412621765E-15</c:v>
                </c:pt>
                <c:pt idx="4">
                  <c:v>1.0956132822887492E-14</c:v>
                </c:pt>
                <c:pt idx="5">
                  <c:v>1.9459029000963828E-14</c:v>
                </c:pt>
                <c:pt idx="6">
                  <c:v>3.4360468863421825E-14</c:v>
                </c:pt>
                <c:pt idx="7">
                  <c:v>6.0321347795386103E-14</c:v>
                </c:pt>
                <c:pt idx="8">
                  <c:v>1.0528270419919734E-13</c:v>
                </c:pt>
                <c:pt idx="9">
                  <c:v>1.8269096310171107E-13</c:v>
                </c:pt>
                <c:pt idx="10">
                  <c:v>3.1517454793813111E-13</c:v>
                </c:pt>
                <c:pt idx="11">
                  <c:v>5.4057910039083808E-13</c:v>
                </c:pt>
                <c:pt idx="12">
                  <c:v>9.2180997453202446E-13</c:v>
                </c:pt>
                <c:pt idx="13">
                  <c:v>1.5627790995991387E-12</c:v>
                </c:pt>
                <c:pt idx="14">
                  <c:v>2.6340731107318583E-12</c:v>
                </c:pt>
                <c:pt idx="15">
                  <c:v>4.4139976221573112E-12</c:v>
                </c:pt>
                <c:pt idx="16">
                  <c:v>7.353776121883599E-12</c:v>
                </c:pt>
                <c:pt idx="17">
                  <c:v>1.2180433712359799E-11</c:v>
                </c:pt>
                <c:pt idx="18">
                  <c:v>2.0058069901939606E-11</c:v>
                </c:pt>
                <c:pt idx="19">
                  <c:v>3.2838973079537631E-11</c:v>
                </c:pt>
                <c:pt idx="20">
                  <c:v>5.3452009160794576E-11</c:v>
                </c:pt>
                <c:pt idx="21">
                  <c:v>8.6499289455754295E-11</c:v>
                </c:pt>
                <c:pt idx="22">
                  <c:v>1.391666218144563E-10</c:v>
                </c:pt>
                <c:pt idx="23">
                  <c:v>2.2260333655323473E-10</c:v>
                </c:pt>
                <c:pt idx="24">
                  <c:v>3.5399921044062579E-10</c:v>
                </c:pt>
                <c:pt idx="25">
                  <c:v>5.5968923843519574E-10</c:v>
                </c:pt>
                <c:pt idx="26">
                  <c:v>8.7976293094131561E-10</c:v>
                </c:pt>
                <c:pt idx="27">
                  <c:v>1.3748597588067997E-9</c:v>
                </c:pt>
                <c:pt idx="28">
                  <c:v>2.1361177152156403E-9</c:v>
                </c:pt>
                <c:pt idx="29">
                  <c:v>3.2996357634571589E-9</c:v>
                </c:pt>
                <c:pt idx="30">
                  <c:v>5.0673495324123358E-9</c:v>
                </c:pt>
                <c:pt idx="31">
                  <c:v>7.7369494762358708E-9</c:v>
                </c:pt>
                <c:pt idx="32">
                  <c:v>1.1744450429547774E-8</c:v>
                </c:pt>
                <c:pt idx="33">
                  <c:v>1.7724323858772074E-8</c:v>
                </c:pt>
                <c:pt idx="34">
                  <c:v>2.6593818097889127E-8</c:v>
                </c:pt>
                <c:pt idx="35">
                  <c:v>3.9670324242249862E-8</c:v>
                </c:pt>
                <c:pt idx="36">
                  <c:v>5.883352174189557E-8</c:v>
                </c:pt>
                <c:pt idx="37">
                  <c:v>8.6747702370867243E-8</c:v>
                </c:pt>
                <c:pt idx="38">
                  <c:v>1.2716428537887483E-7</c:v>
                </c:pt>
                <c:pt idx="39">
                  <c:v>1.8533027433737139E-7</c:v>
                </c:pt>
                <c:pt idx="40">
                  <c:v>2.6853544719438331E-7</c:v>
                </c:pt>
                <c:pt idx="41">
                  <c:v>3.8683958949926036E-7</c:v>
                </c:pt>
                <c:pt idx="42">
                  <c:v>5.5403122910341214E-7</c:v>
                </c:pt>
                <c:pt idx="43">
                  <c:v>7.8888121775458822E-7</c:v>
                </c:pt>
                <c:pt idx="44">
                  <c:v>1.1167681678013411E-6</c:v>
                </c:pt>
                <c:pt idx="45">
                  <c:v>1.5717681204575173E-6</c:v>
                </c:pt>
                <c:pt idx="46">
                  <c:v>2.1993176763191044E-6</c:v>
                </c:pt>
                <c:pt idx="47">
                  <c:v>3.0595777425132069E-6</c:v>
                </c:pt>
                <c:pt idx="48">
                  <c:v>4.2316433780668104E-6</c:v>
                </c:pt>
                <c:pt idx="49">
                  <c:v>5.8187629809277764E-6</c:v>
                </c:pt>
                <c:pt idx="50">
                  <c:v>7.9547459339389173E-6</c:v>
                </c:pt>
                <c:pt idx="51">
                  <c:v>1.0811750094351932E-5</c:v>
                </c:pt>
                <c:pt idx="52">
                  <c:v>1.4609647030967862E-5</c:v>
                </c:pt>
                <c:pt idx="53">
                  <c:v>1.9627161118461008E-5</c:v>
                </c:pt>
                <c:pt idx="54">
                  <c:v>2.6214965529805749E-5</c:v>
                </c:pt>
                <c:pt idx="55">
                  <c:v>3.4810890545864875E-5</c:v>
                </c:pt>
                <c:pt idx="56">
                  <c:v>4.595735395581606E-5</c:v>
                </c:pt>
                <c:pt idx="57">
                  <c:v>6.0321056180598748E-5</c:v>
                </c:pt>
                <c:pt idx="58">
                  <c:v>7.8714890894069907E-5</c:v>
                </c:pt>
                <c:pt idx="59">
                  <c:v>1.0212190269757062E-4</c:v>
                </c:pt>
                <c:pt idx="60">
                  <c:v>1.317209751351506E-4</c:v>
                </c:pt>
                <c:pt idx="61">
                  <c:v>1.6891375471984573E-4</c:v>
                </c:pt>
                <c:pt idx="62">
                  <c:v>2.1535211122489443E-4</c:v>
                </c:pt>
                <c:pt idx="63">
                  <c:v>2.7296520512852735E-4</c:v>
                </c:pt>
                <c:pt idx="64">
                  <c:v>3.4398498635077241E-4</c:v>
                </c:pt>
                <c:pt idx="65">
                  <c:v>4.3096869388050318E-4</c:v>
                </c:pt>
                <c:pt idx="66">
                  <c:v>5.3681667635901119E-4</c:v>
                </c:pt>
                <c:pt idx="67">
                  <c:v>6.6478362513428099E-4</c:v>
                </c:pt>
                <c:pt idx="68">
                  <c:v>8.1848112258670253E-4</c:v>
                </c:pt>
                <c:pt idx="69">
                  <c:v>1.0018692808121971E-3</c:v>
                </c:pt>
                <c:pt idx="70">
                  <c:v>1.2192352015771366E-3</c:v>
                </c:pt>
                <c:pt idx="71">
                  <c:v>1.475156050506857E-3</c:v>
                </c:pt>
                <c:pt idx="72">
                  <c:v>1.7744447279730866E-3</c:v>
                </c:pt>
                <c:pt idx="73">
                  <c:v>2.1220764540734608E-3</c:v>
                </c:pt>
                <c:pt idx="74">
                  <c:v>2.5230950781459914E-3</c:v>
                </c:pt>
                <c:pt idx="75">
                  <c:v>2.9824985798170113E-3</c:v>
                </c:pt>
                <c:pt idx="76">
                  <c:v>3.5051040447845912E-3</c:v>
                </c:pt>
                <c:pt idx="77">
                  <c:v>4.0953933596638206E-3</c:v>
                </c:pt>
                <c:pt idx="78">
                  <c:v>4.7573419495353193E-3</c:v>
                </c:pt>
                <c:pt idx="79">
                  <c:v>5.4942340401634721E-3</c:v>
                </c:pt>
                <c:pt idx="80">
                  <c:v>6.3084691129586647E-3</c:v>
                </c:pt>
                <c:pt idx="81">
                  <c:v>7.2013653727573436E-3</c:v>
                </c:pt>
                <c:pt idx="82">
                  <c:v>8.1729670962482712E-3</c:v>
                </c:pt>
                <c:pt idx="83">
                  <c:v>9.2218635974424291E-3</c:v>
                </c:pt>
                <c:pt idx="84">
                  <c:v>1.0345028160571076E-2</c:v>
                </c:pt>
                <c:pt idx="85">
                  <c:v>1.1537685579402976E-2</c:v>
                </c:pt>
                <c:pt idx="86">
                  <c:v>1.2793216844453798E-2</c:v>
                </c:pt>
                <c:pt idx="87">
                  <c:v>1.4103108990712735E-2</c:v>
                </c:pt>
                <c:pt idx="88">
                  <c:v>1.545695713374394E-2</c:v>
                </c:pt>
                <c:pt idx="89">
                  <c:v>1.6842524281573897E-2</c:v>
                </c:pt>
                <c:pt idx="90">
                  <c:v>1.8245862641631624E-2</c:v>
                </c:pt>
                <c:pt idx="91">
                  <c:v>1.9651497903112228E-2</c:v>
                </c:pt>
                <c:pt idx="92">
                  <c:v>2.1042675450648439E-2</c:v>
                </c:pt>
                <c:pt idx="93">
                  <c:v>2.2401664765612086E-2</c:v>
                </c:pt>
                <c:pt idx="94">
                  <c:v>2.3710115527619615E-2</c:v>
                </c:pt>
                <c:pt idx="95">
                  <c:v>2.4949456285275232E-2</c:v>
                </c:pt>
                <c:pt idx="96">
                  <c:v>2.6101324171322503E-2</c:v>
                </c:pt>
                <c:pt idx="97">
                  <c:v>2.7148012138315449E-2</c:v>
                </c:pt>
                <c:pt idx="98">
                  <c:v>2.8072918717659327E-2</c:v>
                </c:pt>
                <c:pt idx="99">
                  <c:v>2.8860984464875037E-2</c:v>
                </c:pt>
                <c:pt idx="100">
                  <c:v>2.9499099122863935E-2</c:v>
                </c:pt>
                <c:pt idx="101">
                  <c:v>2.9976464150175033E-2</c:v>
                </c:pt>
                <c:pt idx="102">
                  <c:v>3.0284896617859339E-2</c:v>
                </c:pt>
                <c:pt idx="103">
                  <c:v>3.0419062527920464E-2</c:v>
                </c:pt>
                <c:pt idx="104">
                  <c:v>3.0376630258320745E-2</c:v>
                </c:pt>
                <c:pt idx="105">
                  <c:v>3.0158337966603999E-2</c:v>
                </c:pt>
                <c:pt idx="106">
                  <c:v>2.9767972229447933E-2</c:v>
                </c:pt>
                <c:pt idx="107">
                  <c:v>2.9212258781841145E-2</c:v>
                </c:pt>
                <c:pt idx="108">
                  <c:v>2.8500669761147335E-2</c:v>
                </c:pt>
                <c:pt idx="109">
                  <c:v>2.7645155174964877E-2</c:v>
                </c:pt>
                <c:pt idx="110">
                  <c:v>2.665980922869101E-2</c:v>
                </c:pt>
                <c:pt idx="111">
                  <c:v>2.5560484525197245E-2</c:v>
                </c:pt>
                <c:pt idx="112">
                  <c:v>2.4364368874657809E-2</c:v>
                </c:pt>
                <c:pt idx="113">
                  <c:v>2.3089540456682617E-2</c:v>
                </c:pt>
                <c:pt idx="114">
                  <c:v>2.1754517331854021E-2</c:v>
                </c:pt>
                <c:pt idx="115">
                  <c:v>2.0377816821261222E-2</c:v>
                </c:pt>
                <c:pt idx="116">
                  <c:v>1.8977539117087425E-2</c:v>
                </c:pt>
                <c:pt idx="117">
                  <c:v>1.7570987746589561E-2</c:v>
                </c:pt>
                <c:pt idx="118">
                  <c:v>1.6174337305799123E-2</c:v>
                </c:pt>
                <c:pt idx="119">
                  <c:v>1.480235634695707E-2</c:v>
                </c:pt>
                <c:pt idx="120">
                  <c:v>1.3468190593502752E-2</c:v>
                </c:pt>
                <c:pt idx="121">
                  <c:v>1.2183208916527582E-2</c:v>
                </c:pt>
                <c:pt idx="122">
                  <c:v>1.0956911875857463E-2</c:v>
                </c:pt>
                <c:pt idx="123">
                  <c:v>9.7969002292014988E-3</c:v>
                </c:pt>
                <c:pt idx="124">
                  <c:v>8.708898742936011E-3</c:v>
                </c:pt>
                <c:pt idx="125">
                  <c:v>7.6968289699265273E-3</c:v>
                </c:pt>
                <c:pt idx="126">
                  <c:v>6.7629234363356062E-3</c:v>
                </c:pt>
                <c:pt idx="127">
                  <c:v>5.907872915022208E-3</c:v>
                </c:pt>
                <c:pt idx="128">
                  <c:v>5.1309981457777661E-3</c:v>
                </c:pt>
                <c:pt idx="129">
                  <c:v>4.4304374571897754E-3</c:v>
                </c:pt>
                <c:pt idx="130">
                  <c:v>3.8033421980428555E-3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1152"/>
        <c:axId val="-2113960480"/>
      </c:lineChart>
      <c:catAx>
        <c:axId val="-173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Число импульсов</a:t>
                </a:r>
                <a:endParaRPr lang="ru-RU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3960480"/>
        <c:crosses val="autoZero"/>
        <c:auto val="1"/>
        <c:lblAlgn val="ctr"/>
        <c:lblOffset val="100"/>
        <c:noMultiLvlLbl val="0"/>
      </c:catAx>
      <c:valAx>
        <c:axId val="-21139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chemeClr val="tx1"/>
                    </a:solidFill>
                  </a:rPr>
                  <a:t>Норм. расп.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3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Приближение норм. распределением для </a:t>
            </a:r>
            <a:r>
              <a:rPr lang="en-US" sz="1400" b="0" i="0" baseline="0">
                <a:effectLst/>
              </a:rPr>
              <a:t>t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=</a:t>
            </a:r>
            <a:r>
              <a:rPr lang="ru-RU" sz="1400" b="0" i="0" baseline="0">
                <a:effectLst/>
              </a:rPr>
              <a:t> 4</a:t>
            </a:r>
            <a:r>
              <a:rPr lang="en-US" sz="1400" b="0" i="0" baseline="0">
                <a:effectLst/>
              </a:rPr>
              <a:t>0</a:t>
            </a:r>
            <a:r>
              <a:rPr lang="ru-RU" sz="1400" b="0" i="0" baseline="0">
                <a:effectLst/>
              </a:rPr>
              <a:t>с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'д. гистограммы t=40с'!$B$1:$EB$1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cat>
          <c:val>
            <c:numRef>
              <c:f>'д. гистограммы t=40с'!$B$3:$EB$3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0.02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</c:v>
                </c:pt>
                <c:pt idx="85">
                  <c:v>0</c:v>
                </c:pt>
                <c:pt idx="86">
                  <c:v>0.03</c:v>
                </c:pt>
                <c:pt idx="87">
                  <c:v>0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0.02</c:v>
                </c:pt>
                <c:pt idx="95">
                  <c:v>0.03</c:v>
                </c:pt>
                <c:pt idx="96">
                  <c:v>0.04</c:v>
                </c:pt>
                <c:pt idx="97">
                  <c:v>0.02</c:v>
                </c:pt>
                <c:pt idx="98">
                  <c:v>0.05</c:v>
                </c:pt>
                <c:pt idx="99">
                  <c:v>0.02</c:v>
                </c:pt>
                <c:pt idx="100">
                  <c:v>0.03</c:v>
                </c:pt>
                <c:pt idx="101">
                  <c:v>0.01</c:v>
                </c:pt>
                <c:pt idx="102">
                  <c:v>0.03</c:v>
                </c:pt>
                <c:pt idx="103">
                  <c:v>0.06</c:v>
                </c:pt>
                <c:pt idx="104">
                  <c:v>0.08</c:v>
                </c:pt>
                <c:pt idx="105">
                  <c:v>0.02</c:v>
                </c:pt>
                <c:pt idx="106">
                  <c:v>0.05</c:v>
                </c:pt>
                <c:pt idx="107">
                  <c:v>0.01</c:v>
                </c:pt>
                <c:pt idx="108">
                  <c:v>0.02</c:v>
                </c:pt>
                <c:pt idx="109">
                  <c:v>0.05</c:v>
                </c:pt>
                <c:pt idx="110">
                  <c:v>0.06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0.03</c:v>
                </c:pt>
                <c:pt idx="115">
                  <c:v>0</c:v>
                </c:pt>
                <c:pt idx="116">
                  <c:v>0.02</c:v>
                </c:pt>
                <c:pt idx="117">
                  <c:v>0.05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0.03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13968640"/>
        <c:axId val="-21139588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'д. гистограммы t=40с'!$B$1:$EB$1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cat>
          <c:val>
            <c:numRef>
              <c:f>'д. гистограммы t=40с'!$B$4:$EB$4</c:f>
              <c:numCache>
                <c:formatCode>General</c:formatCode>
                <c:ptCount val="131"/>
                <c:pt idx="0">
                  <c:v>1.0388244795369319E-15</c:v>
                </c:pt>
                <c:pt idx="1">
                  <c:v>1.8884691495216823E-15</c:v>
                </c:pt>
                <c:pt idx="2">
                  <c:v>3.4131207508984333E-15</c:v>
                </c:pt>
                <c:pt idx="3">
                  <c:v>6.1329221412621765E-15</c:v>
                </c:pt>
                <c:pt idx="4">
                  <c:v>1.0956132822887492E-14</c:v>
                </c:pt>
                <c:pt idx="5">
                  <c:v>1.9459029000963828E-14</c:v>
                </c:pt>
                <c:pt idx="6">
                  <c:v>3.4360468863421825E-14</c:v>
                </c:pt>
                <c:pt idx="7">
                  <c:v>6.0321347795386103E-14</c:v>
                </c:pt>
                <c:pt idx="8">
                  <c:v>1.0528270419919734E-13</c:v>
                </c:pt>
                <c:pt idx="9">
                  <c:v>1.8269096310171107E-13</c:v>
                </c:pt>
                <c:pt idx="10">
                  <c:v>3.1517454793813111E-13</c:v>
                </c:pt>
                <c:pt idx="11">
                  <c:v>5.4057910039083808E-13</c:v>
                </c:pt>
                <c:pt idx="12">
                  <c:v>9.2180997453202446E-13</c:v>
                </c:pt>
                <c:pt idx="13">
                  <c:v>1.5627790995991387E-12</c:v>
                </c:pt>
                <c:pt idx="14">
                  <c:v>2.6340731107318583E-12</c:v>
                </c:pt>
                <c:pt idx="15">
                  <c:v>4.4139976221573112E-12</c:v>
                </c:pt>
                <c:pt idx="16">
                  <c:v>7.353776121883599E-12</c:v>
                </c:pt>
                <c:pt idx="17">
                  <c:v>1.2180433712359799E-11</c:v>
                </c:pt>
                <c:pt idx="18">
                  <c:v>2.0058069901939606E-11</c:v>
                </c:pt>
                <c:pt idx="19">
                  <c:v>3.2838973079537631E-11</c:v>
                </c:pt>
                <c:pt idx="20">
                  <c:v>5.3452009160794576E-11</c:v>
                </c:pt>
                <c:pt idx="21">
                  <c:v>8.6499289455754295E-11</c:v>
                </c:pt>
                <c:pt idx="22">
                  <c:v>1.391666218144563E-10</c:v>
                </c:pt>
                <c:pt idx="23">
                  <c:v>2.2260333655323473E-10</c:v>
                </c:pt>
                <c:pt idx="24">
                  <c:v>3.5399921044062579E-10</c:v>
                </c:pt>
                <c:pt idx="25">
                  <c:v>5.5968923843519574E-10</c:v>
                </c:pt>
                <c:pt idx="26">
                  <c:v>8.7976293094131561E-10</c:v>
                </c:pt>
                <c:pt idx="27">
                  <c:v>1.3748597588067997E-9</c:v>
                </c:pt>
                <c:pt idx="28">
                  <c:v>2.1361177152156403E-9</c:v>
                </c:pt>
                <c:pt idx="29">
                  <c:v>3.2996357634571589E-9</c:v>
                </c:pt>
                <c:pt idx="30">
                  <c:v>5.0673495324123358E-9</c:v>
                </c:pt>
                <c:pt idx="31">
                  <c:v>7.7369494762358708E-9</c:v>
                </c:pt>
                <c:pt idx="32">
                  <c:v>1.1744450429547774E-8</c:v>
                </c:pt>
                <c:pt idx="33">
                  <c:v>1.7724323858772074E-8</c:v>
                </c:pt>
                <c:pt idx="34">
                  <c:v>2.6593818097889127E-8</c:v>
                </c:pt>
                <c:pt idx="35">
                  <c:v>3.9670324242249862E-8</c:v>
                </c:pt>
                <c:pt idx="36">
                  <c:v>5.883352174189557E-8</c:v>
                </c:pt>
                <c:pt idx="37">
                  <c:v>8.6747702370867243E-8</c:v>
                </c:pt>
                <c:pt idx="38">
                  <c:v>1.2716428537887483E-7</c:v>
                </c:pt>
                <c:pt idx="39">
                  <c:v>1.8533027433737139E-7</c:v>
                </c:pt>
                <c:pt idx="40">
                  <c:v>2.6853544719438331E-7</c:v>
                </c:pt>
                <c:pt idx="41">
                  <c:v>3.8683958949926036E-7</c:v>
                </c:pt>
                <c:pt idx="42">
                  <c:v>5.5403122910341214E-7</c:v>
                </c:pt>
                <c:pt idx="43">
                  <c:v>7.8888121775458822E-7</c:v>
                </c:pt>
                <c:pt idx="44">
                  <c:v>1.1167681678013411E-6</c:v>
                </c:pt>
                <c:pt idx="45">
                  <c:v>1.5717681204575173E-6</c:v>
                </c:pt>
                <c:pt idx="46">
                  <c:v>2.1993176763191044E-6</c:v>
                </c:pt>
                <c:pt idx="47">
                  <c:v>3.0595777425132069E-6</c:v>
                </c:pt>
                <c:pt idx="48">
                  <c:v>4.2316433780668104E-6</c:v>
                </c:pt>
                <c:pt idx="49">
                  <c:v>5.8187629809277764E-6</c:v>
                </c:pt>
                <c:pt idx="50">
                  <c:v>7.9547459339389173E-6</c:v>
                </c:pt>
                <c:pt idx="51">
                  <c:v>1.0811750094351932E-5</c:v>
                </c:pt>
                <c:pt idx="52">
                  <c:v>1.4609647030967862E-5</c:v>
                </c:pt>
                <c:pt idx="53">
                  <c:v>1.9627161118461008E-5</c:v>
                </c:pt>
                <c:pt idx="54">
                  <c:v>2.6214965529805749E-5</c:v>
                </c:pt>
                <c:pt idx="55">
                  <c:v>3.4810890545864875E-5</c:v>
                </c:pt>
                <c:pt idx="56">
                  <c:v>4.595735395581606E-5</c:v>
                </c:pt>
                <c:pt idx="57">
                  <c:v>6.0321056180598748E-5</c:v>
                </c:pt>
                <c:pt idx="58">
                  <c:v>7.8714890894069907E-5</c:v>
                </c:pt>
                <c:pt idx="59">
                  <c:v>1.0212190269757062E-4</c:v>
                </c:pt>
                <c:pt idx="60">
                  <c:v>1.317209751351506E-4</c:v>
                </c:pt>
                <c:pt idx="61">
                  <c:v>1.6891375471984573E-4</c:v>
                </c:pt>
                <c:pt idx="62">
                  <c:v>2.1535211122489443E-4</c:v>
                </c:pt>
                <c:pt idx="63">
                  <c:v>2.7296520512852735E-4</c:v>
                </c:pt>
                <c:pt idx="64">
                  <c:v>3.4398498635077241E-4</c:v>
                </c:pt>
                <c:pt idx="65">
                  <c:v>4.3096869388050318E-4</c:v>
                </c:pt>
                <c:pt idx="66">
                  <c:v>5.3681667635901119E-4</c:v>
                </c:pt>
                <c:pt idx="67">
                  <c:v>6.6478362513428099E-4</c:v>
                </c:pt>
                <c:pt idx="68">
                  <c:v>8.1848112258670253E-4</c:v>
                </c:pt>
                <c:pt idx="69">
                  <c:v>1.0018692808121971E-3</c:v>
                </c:pt>
                <c:pt idx="70">
                  <c:v>1.2192352015771366E-3</c:v>
                </c:pt>
                <c:pt idx="71">
                  <c:v>1.475156050506857E-3</c:v>
                </c:pt>
                <c:pt idx="72">
                  <c:v>1.7744447279730866E-3</c:v>
                </c:pt>
                <c:pt idx="73">
                  <c:v>2.1220764540734608E-3</c:v>
                </c:pt>
                <c:pt idx="74">
                  <c:v>2.5230950781459914E-3</c:v>
                </c:pt>
                <c:pt idx="75">
                  <c:v>2.9824985798170113E-3</c:v>
                </c:pt>
                <c:pt idx="76">
                  <c:v>3.5051040447845912E-3</c:v>
                </c:pt>
                <c:pt idx="77">
                  <c:v>4.0953933596638206E-3</c:v>
                </c:pt>
                <c:pt idx="78">
                  <c:v>4.7573419495353193E-3</c:v>
                </c:pt>
                <c:pt idx="79">
                  <c:v>5.4942340401634721E-3</c:v>
                </c:pt>
                <c:pt idx="80">
                  <c:v>6.3084691129586647E-3</c:v>
                </c:pt>
                <c:pt idx="81">
                  <c:v>7.2013653727573436E-3</c:v>
                </c:pt>
                <c:pt idx="82">
                  <c:v>8.1729670962482712E-3</c:v>
                </c:pt>
                <c:pt idx="83">
                  <c:v>9.2218635974424291E-3</c:v>
                </c:pt>
                <c:pt idx="84">
                  <c:v>1.0345028160571076E-2</c:v>
                </c:pt>
                <c:pt idx="85">
                  <c:v>1.1537685579402976E-2</c:v>
                </c:pt>
                <c:pt idx="86">
                  <c:v>1.2793216844453798E-2</c:v>
                </c:pt>
                <c:pt idx="87">
                  <c:v>1.4103108990712735E-2</c:v>
                </c:pt>
                <c:pt idx="88">
                  <c:v>1.545695713374394E-2</c:v>
                </c:pt>
                <c:pt idx="89">
                  <c:v>1.6842524281573897E-2</c:v>
                </c:pt>
                <c:pt idx="90">
                  <c:v>1.8245862641631624E-2</c:v>
                </c:pt>
                <c:pt idx="91">
                  <c:v>1.9651497903112228E-2</c:v>
                </c:pt>
                <c:pt idx="92">
                  <c:v>2.1042675450648439E-2</c:v>
                </c:pt>
                <c:pt idx="93">
                  <c:v>2.2401664765612086E-2</c:v>
                </c:pt>
                <c:pt idx="94">
                  <c:v>2.3710115527619615E-2</c:v>
                </c:pt>
                <c:pt idx="95">
                  <c:v>2.4949456285275232E-2</c:v>
                </c:pt>
                <c:pt idx="96">
                  <c:v>2.6101324171322503E-2</c:v>
                </c:pt>
                <c:pt idx="97">
                  <c:v>2.7148012138315449E-2</c:v>
                </c:pt>
                <c:pt idx="98">
                  <c:v>2.8072918717659327E-2</c:v>
                </c:pt>
                <c:pt idx="99">
                  <c:v>2.8860984464875037E-2</c:v>
                </c:pt>
                <c:pt idx="100">
                  <c:v>2.9499099122863935E-2</c:v>
                </c:pt>
                <c:pt idx="101">
                  <c:v>2.9976464150175033E-2</c:v>
                </c:pt>
                <c:pt idx="102">
                  <c:v>3.0284896617859339E-2</c:v>
                </c:pt>
                <c:pt idx="103">
                  <c:v>3.0419062527920464E-2</c:v>
                </c:pt>
                <c:pt idx="104">
                  <c:v>3.0376630258320745E-2</c:v>
                </c:pt>
                <c:pt idx="105">
                  <c:v>3.0158337966603999E-2</c:v>
                </c:pt>
                <c:pt idx="106">
                  <c:v>2.9767972229447933E-2</c:v>
                </c:pt>
                <c:pt idx="107">
                  <c:v>2.9212258781841145E-2</c:v>
                </c:pt>
                <c:pt idx="108">
                  <c:v>2.8500669761147335E-2</c:v>
                </c:pt>
                <c:pt idx="109">
                  <c:v>2.7645155174964877E-2</c:v>
                </c:pt>
                <c:pt idx="110">
                  <c:v>2.665980922869101E-2</c:v>
                </c:pt>
                <c:pt idx="111">
                  <c:v>2.5560484525197245E-2</c:v>
                </c:pt>
                <c:pt idx="112">
                  <c:v>2.4364368874657809E-2</c:v>
                </c:pt>
                <c:pt idx="113">
                  <c:v>2.3089540456682617E-2</c:v>
                </c:pt>
                <c:pt idx="114">
                  <c:v>2.1754517331854021E-2</c:v>
                </c:pt>
                <c:pt idx="115">
                  <c:v>2.0377816821261222E-2</c:v>
                </c:pt>
                <c:pt idx="116">
                  <c:v>1.8977539117087425E-2</c:v>
                </c:pt>
                <c:pt idx="117">
                  <c:v>1.7570987746589561E-2</c:v>
                </c:pt>
                <c:pt idx="118">
                  <c:v>1.6174337305799123E-2</c:v>
                </c:pt>
                <c:pt idx="119">
                  <c:v>1.480235634695707E-2</c:v>
                </c:pt>
                <c:pt idx="120">
                  <c:v>1.3468190593502752E-2</c:v>
                </c:pt>
                <c:pt idx="121">
                  <c:v>1.2183208916527582E-2</c:v>
                </c:pt>
                <c:pt idx="122">
                  <c:v>1.0956911875857463E-2</c:v>
                </c:pt>
                <c:pt idx="123">
                  <c:v>9.7969002292014988E-3</c:v>
                </c:pt>
                <c:pt idx="124">
                  <c:v>8.708898742936011E-3</c:v>
                </c:pt>
                <c:pt idx="125">
                  <c:v>7.6968289699265273E-3</c:v>
                </c:pt>
                <c:pt idx="126">
                  <c:v>6.7629234363356062E-3</c:v>
                </c:pt>
                <c:pt idx="127">
                  <c:v>5.907872915022208E-3</c:v>
                </c:pt>
                <c:pt idx="128">
                  <c:v>5.1309981457777661E-3</c:v>
                </c:pt>
                <c:pt idx="129">
                  <c:v>4.4304374571897754E-3</c:v>
                </c:pt>
                <c:pt idx="130">
                  <c:v>3.8033421980428555E-3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71360"/>
        <c:axId val="-2113967552"/>
      </c:lineChart>
      <c:catAx>
        <c:axId val="-211396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>
                    <a:solidFill>
                      <a:schemeClr val="tx1"/>
                    </a:solidFill>
                  </a:rPr>
                  <a:t>Число импульсов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3958848"/>
        <c:crosses val="autoZero"/>
        <c:auto val="1"/>
        <c:lblAlgn val="ctr"/>
        <c:lblOffset val="100"/>
        <c:noMultiLvlLbl val="0"/>
      </c:catAx>
      <c:valAx>
        <c:axId val="-2113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chemeClr val="tx1"/>
                    </a:solidFill>
                  </a:rPr>
                  <a:t>Доля случаев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3968640"/>
        <c:crosses val="autoZero"/>
        <c:crossBetween val="between"/>
      </c:valAx>
      <c:valAx>
        <c:axId val="-2113967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chemeClr val="tx1"/>
                    </a:solidFill>
                  </a:rPr>
                  <a:t>Норм. расп.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3971360"/>
        <c:crosses val="max"/>
        <c:crossBetween val="between"/>
      </c:valAx>
      <c:catAx>
        <c:axId val="-21139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396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34290</xdr:rowOff>
    </xdr:from>
    <xdr:to>
      <xdr:col>18</xdr:col>
      <xdr:colOff>600075</xdr:colOff>
      <xdr:row>25</xdr:row>
      <xdr:rowOff>140970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</xdr:colOff>
      <xdr:row>4</xdr:row>
      <xdr:rowOff>26669</xdr:rowOff>
    </xdr:from>
    <xdr:to>
      <xdr:col>30</xdr:col>
      <xdr:colOff>581024</xdr:colOff>
      <xdr:row>25</xdr:row>
      <xdr:rowOff>180974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27</xdr:row>
      <xdr:rowOff>21995</xdr:rowOff>
    </xdr:from>
    <xdr:to>
      <xdr:col>19</xdr:col>
      <xdr:colOff>561976</xdr:colOff>
      <xdr:row>48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342900</xdr:colOff>
      <xdr:row>25</xdr:row>
      <xdr:rowOff>22860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15126</xdr:rowOff>
    </xdr:from>
    <xdr:to>
      <xdr:col>20</xdr:col>
      <xdr:colOff>373380</xdr:colOff>
      <xdr:row>51</xdr:row>
      <xdr:rowOff>15239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11374</xdr:rowOff>
    </xdr:from>
    <xdr:to>
      <xdr:col>20</xdr:col>
      <xdr:colOff>411480</xdr:colOff>
      <xdr:row>77</xdr:row>
      <xdr:rowOff>7620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K1" sqref="K1"/>
    </sheetView>
  </sheetViews>
  <sheetFormatPr defaultColWidth="8.77734375" defaultRowHeight="15" customHeight="1" x14ac:dyDescent="0.3"/>
  <cols>
    <col min="1" max="10" width="4.77734375" customWidth="1"/>
    <col min="13" max="13" width="8.77734375" customWidth="1"/>
    <col min="18" max="27" width="4.77734375" customWidth="1"/>
  </cols>
  <sheetData>
    <row r="1" spans="1:28" ht="15" customHeight="1" x14ac:dyDescent="0.3">
      <c r="A1" s="3">
        <v>40</v>
      </c>
      <c r="B1" s="4">
        <v>56</v>
      </c>
      <c r="C1" s="4">
        <v>44</v>
      </c>
      <c r="D1" s="4">
        <v>45</v>
      </c>
      <c r="E1" s="4">
        <v>52</v>
      </c>
      <c r="F1" s="4">
        <v>58</v>
      </c>
      <c r="G1" s="4">
        <v>56</v>
      </c>
      <c r="H1" s="4">
        <v>53</v>
      </c>
      <c r="I1" s="4">
        <v>45</v>
      </c>
      <c r="J1" s="5">
        <v>60</v>
      </c>
      <c r="L1" s="59" t="s">
        <v>0</v>
      </c>
      <c r="M1" s="60"/>
      <c r="N1" s="60"/>
      <c r="O1" s="60"/>
      <c r="P1" s="61"/>
      <c r="Q1" s="1"/>
      <c r="R1" s="32">
        <f t="shared" ref="R1:R20" si="0">(A1-$M$10*2)^2</f>
        <v>135.25690000000006</v>
      </c>
      <c r="S1" s="32">
        <f t="shared" ref="S1:S20" si="1">(B1-$M$10*2)^2</f>
        <v>19.096899999999977</v>
      </c>
      <c r="T1" s="32">
        <f t="shared" ref="T1:T20" si="2">(C1-$M$10*2)^2</f>
        <v>58.216900000000038</v>
      </c>
      <c r="U1" s="32">
        <f t="shared" ref="U1:U20" si="3">(D1-$M$10*2)^2</f>
        <v>43.956900000000033</v>
      </c>
      <c r="V1" s="32">
        <f t="shared" ref="V1:V20" si="4">(E1-$M$10*2)^2</f>
        <v>0.13689999999999811</v>
      </c>
      <c r="W1" s="32">
        <f t="shared" ref="W1:W20" si="5">(F1-$M$10*2)^2</f>
        <v>40.576899999999966</v>
      </c>
      <c r="X1" s="32">
        <f t="shared" ref="X1:X20" si="6">(G1-$M$10*2)^2</f>
        <v>19.096899999999977</v>
      </c>
      <c r="Y1" s="32">
        <f t="shared" ref="Y1:Y20" si="7">(H1-$M$10*2)^2</f>
        <v>1.8768999999999929</v>
      </c>
      <c r="Z1" s="32">
        <f t="shared" ref="Z1:Z20" si="8">(I1-$M$10*2)^2</f>
        <v>43.956900000000033</v>
      </c>
      <c r="AA1" s="32">
        <f t="shared" ref="AA1:AA20" si="9">(J1-$M$10*2)^2</f>
        <v>70.056899999999956</v>
      </c>
      <c r="AB1" s="1"/>
    </row>
    <row r="2" spans="1:28" ht="15" customHeight="1" thickBot="1" x14ac:dyDescent="0.35">
      <c r="A2" s="6">
        <v>47</v>
      </c>
      <c r="B2" s="7">
        <v>52</v>
      </c>
      <c r="C2" s="7">
        <v>62</v>
      </c>
      <c r="D2" s="7">
        <v>42</v>
      </c>
      <c r="E2" s="7">
        <v>52</v>
      </c>
      <c r="F2" s="7">
        <v>60</v>
      </c>
      <c r="G2" s="7">
        <v>78</v>
      </c>
      <c r="H2" s="7">
        <v>42</v>
      </c>
      <c r="I2" s="7">
        <v>62</v>
      </c>
      <c r="J2" s="8">
        <v>52</v>
      </c>
      <c r="L2" s="62"/>
      <c r="M2" s="63"/>
      <c r="N2" s="63"/>
      <c r="O2" s="63"/>
      <c r="P2" s="64"/>
      <c r="Q2" s="1"/>
      <c r="R2" s="32">
        <f t="shared" si="0"/>
        <v>21.436900000000023</v>
      </c>
      <c r="S2" s="32">
        <f t="shared" si="1"/>
        <v>0.13689999999999811</v>
      </c>
      <c r="T2" s="32">
        <f t="shared" si="2"/>
        <v>107.53689999999995</v>
      </c>
      <c r="U2" s="32">
        <f t="shared" si="3"/>
        <v>92.736900000000048</v>
      </c>
      <c r="V2" s="32">
        <f t="shared" si="4"/>
        <v>0.13689999999999811</v>
      </c>
      <c r="W2" s="32">
        <f t="shared" si="5"/>
        <v>70.056899999999956</v>
      </c>
      <c r="X2" s="32">
        <f t="shared" si="6"/>
        <v>695.37689999999986</v>
      </c>
      <c r="Y2" s="32">
        <f t="shared" si="7"/>
        <v>92.736900000000048</v>
      </c>
      <c r="Z2" s="32">
        <f t="shared" si="8"/>
        <v>107.53689999999995</v>
      </c>
      <c r="AA2" s="32">
        <f t="shared" si="9"/>
        <v>0.13689999999999811</v>
      </c>
      <c r="AB2" s="1"/>
    </row>
    <row r="3" spans="1:28" ht="15" customHeight="1" thickBot="1" x14ac:dyDescent="0.35">
      <c r="A3" s="6">
        <v>50</v>
      </c>
      <c r="B3" s="7">
        <v>46</v>
      </c>
      <c r="C3" s="7">
        <v>50</v>
      </c>
      <c r="D3" s="7">
        <v>58</v>
      </c>
      <c r="E3" s="7">
        <v>47</v>
      </c>
      <c r="F3" s="7">
        <v>60</v>
      </c>
      <c r="G3" s="7">
        <v>54</v>
      </c>
      <c r="H3" s="7">
        <v>56</v>
      </c>
      <c r="I3" s="7">
        <v>56</v>
      </c>
      <c r="J3" s="8">
        <v>47</v>
      </c>
      <c r="L3" s="31" t="s">
        <v>10</v>
      </c>
      <c r="M3" s="65" t="s">
        <v>9</v>
      </c>
      <c r="N3" s="31" t="s">
        <v>17</v>
      </c>
      <c r="O3" s="65" t="s">
        <v>8</v>
      </c>
      <c r="P3" s="1"/>
      <c r="Q3" s="1"/>
      <c r="R3" s="32">
        <f t="shared" si="0"/>
        <v>2.6569000000000083</v>
      </c>
      <c r="S3" s="32">
        <f t="shared" si="1"/>
        <v>31.696900000000028</v>
      </c>
      <c r="T3" s="32">
        <f t="shared" si="2"/>
        <v>2.6569000000000083</v>
      </c>
      <c r="U3" s="32">
        <f t="shared" si="3"/>
        <v>40.576899999999966</v>
      </c>
      <c r="V3" s="32">
        <f t="shared" si="4"/>
        <v>21.436900000000023</v>
      </c>
      <c r="W3" s="32">
        <f t="shared" si="5"/>
        <v>70.056899999999956</v>
      </c>
      <c r="X3" s="32">
        <f t="shared" si="6"/>
        <v>5.6168999999999878</v>
      </c>
      <c r="Y3" s="32">
        <f t="shared" si="7"/>
        <v>19.096899999999977</v>
      </c>
      <c r="Z3" s="32">
        <f t="shared" si="8"/>
        <v>19.096899999999977</v>
      </c>
      <c r="AA3" s="32">
        <f t="shared" si="9"/>
        <v>21.436900000000023</v>
      </c>
      <c r="AB3" s="1"/>
    </row>
    <row r="4" spans="1:28" ht="15" customHeight="1" thickBot="1" x14ac:dyDescent="0.35">
      <c r="A4" s="6">
        <v>50</v>
      </c>
      <c r="B4" s="7">
        <v>56</v>
      </c>
      <c r="C4" s="7">
        <v>70</v>
      </c>
      <c r="D4" s="7">
        <v>56</v>
      </c>
      <c r="E4" s="7">
        <v>50</v>
      </c>
      <c r="F4" s="7">
        <v>41</v>
      </c>
      <c r="G4" s="7">
        <v>44</v>
      </c>
      <c r="H4" s="7">
        <v>73</v>
      </c>
      <c r="I4" s="7">
        <v>54</v>
      </c>
      <c r="J4" s="8">
        <v>52</v>
      </c>
      <c r="L4" s="1"/>
      <c r="M4" s="66"/>
      <c r="N4" s="1"/>
      <c r="O4" s="67"/>
      <c r="P4" s="1"/>
      <c r="Q4" s="1"/>
      <c r="R4" s="32">
        <f t="shared" si="0"/>
        <v>2.6569000000000083</v>
      </c>
      <c r="S4" s="32">
        <f t="shared" si="1"/>
        <v>19.096899999999977</v>
      </c>
      <c r="T4" s="32">
        <f t="shared" si="2"/>
        <v>337.45689999999991</v>
      </c>
      <c r="U4" s="32">
        <f t="shared" si="3"/>
        <v>19.096899999999977</v>
      </c>
      <c r="V4" s="32">
        <f t="shared" si="4"/>
        <v>2.6569000000000083</v>
      </c>
      <c r="W4" s="32">
        <f t="shared" si="5"/>
        <v>112.99690000000005</v>
      </c>
      <c r="X4" s="32">
        <f t="shared" si="6"/>
        <v>58.216900000000038</v>
      </c>
      <c r="Y4" s="32">
        <f t="shared" si="7"/>
        <v>456.67689999999988</v>
      </c>
      <c r="Z4" s="32">
        <f t="shared" si="8"/>
        <v>5.6168999999999878</v>
      </c>
      <c r="AA4" s="32">
        <f t="shared" si="9"/>
        <v>0.13689999999999811</v>
      </c>
      <c r="AB4" s="1"/>
    </row>
    <row r="5" spans="1:28" ht="15" customHeight="1" x14ac:dyDescent="0.3">
      <c r="A5" s="6">
        <v>76</v>
      </c>
      <c r="B5" s="7">
        <v>50</v>
      </c>
      <c r="C5" s="7">
        <v>38</v>
      </c>
      <c r="D5" s="7">
        <v>45</v>
      </c>
      <c r="E5" s="7">
        <v>44</v>
      </c>
      <c r="F5" s="7">
        <v>38</v>
      </c>
      <c r="G5" s="7">
        <v>56</v>
      </c>
      <c r="H5" s="7">
        <v>60</v>
      </c>
      <c r="I5" s="7">
        <v>48</v>
      </c>
      <c r="J5" s="8">
        <v>47</v>
      </c>
      <c r="L5" s="1"/>
      <c r="M5" s="1"/>
      <c r="N5" s="1"/>
      <c r="O5" s="1"/>
      <c r="P5" s="1"/>
      <c r="Q5" s="1"/>
      <c r="R5" s="32">
        <f t="shared" si="0"/>
        <v>593.89689999999985</v>
      </c>
      <c r="S5" s="32">
        <f t="shared" si="1"/>
        <v>2.6569000000000083</v>
      </c>
      <c r="T5" s="32">
        <f t="shared" si="2"/>
        <v>185.77690000000007</v>
      </c>
      <c r="U5" s="32">
        <f t="shared" si="3"/>
        <v>43.956900000000033</v>
      </c>
      <c r="V5" s="32">
        <f t="shared" si="4"/>
        <v>58.216900000000038</v>
      </c>
      <c r="W5" s="32">
        <f t="shared" si="5"/>
        <v>185.77690000000007</v>
      </c>
      <c r="X5" s="32">
        <f t="shared" si="6"/>
        <v>19.096899999999977</v>
      </c>
      <c r="Y5" s="32">
        <f t="shared" si="7"/>
        <v>70.056899999999956</v>
      </c>
      <c r="Z5" s="32">
        <f t="shared" si="8"/>
        <v>13.176900000000019</v>
      </c>
      <c r="AA5" s="32">
        <f t="shared" si="9"/>
        <v>21.436900000000023</v>
      </c>
      <c r="AB5" s="1"/>
    </row>
    <row r="6" spans="1:28" ht="15" customHeight="1" thickBot="1" x14ac:dyDescent="0.35">
      <c r="A6" s="6">
        <v>60</v>
      </c>
      <c r="B6" s="7">
        <v>44</v>
      </c>
      <c r="C6" s="7">
        <v>56</v>
      </c>
      <c r="D6" s="7">
        <v>63</v>
      </c>
      <c r="E6" s="7">
        <v>48</v>
      </c>
      <c r="F6" s="7">
        <v>62</v>
      </c>
      <c r="G6" s="7">
        <v>43</v>
      </c>
      <c r="H6" s="7">
        <v>52</v>
      </c>
      <c r="I6" s="7">
        <v>52</v>
      </c>
      <c r="J6" s="8">
        <v>48</v>
      </c>
      <c r="L6" s="1"/>
      <c r="M6" s="1"/>
      <c r="N6" s="1"/>
      <c r="O6" s="1"/>
      <c r="P6" s="1"/>
      <c r="Q6" s="1"/>
      <c r="R6" s="32">
        <f t="shared" si="0"/>
        <v>70.056899999999956</v>
      </c>
      <c r="S6" s="32">
        <f t="shared" si="1"/>
        <v>58.216900000000038</v>
      </c>
      <c r="T6" s="32">
        <f t="shared" si="2"/>
        <v>19.096899999999977</v>
      </c>
      <c r="U6" s="32">
        <f t="shared" si="3"/>
        <v>129.27689999999996</v>
      </c>
      <c r="V6" s="32">
        <f t="shared" si="4"/>
        <v>13.176900000000019</v>
      </c>
      <c r="W6" s="32">
        <f t="shared" si="5"/>
        <v>107.53689999999995</v>
      </c>
      <c r="X6" s="32">
        <f t="shared" si="6"/>
        <v>74.476900000000043</v>
      </c>
      <c r="Y6" s="32">
        <f t="shared" si="7"/>
        <v>0.13689999999999811</v>
      </c>
      <c r="Z6" s="32">
        <f t="shared" si="8"/>
        <v>0.13689999999999811</v>
      </c>
      <c r="AA6" s="32">
        <f t="shared" si="9"/>
        <v>13.176900000000019</v>
      </c>
      <c r="AB6" s="1"/>
    </row>
    <row r="7" spans="1:28" ht="15" customHeight="1" thickBot="1" x14ac:dyDescent="0.35">
      <c r="A7" s="6">
        <v>60</v>
      </c>
      <c r="B7" s="7">
        <v>66</v>
      </c>
      <c r="C7" s="7">
        <v>44</v>
      </c>
      <c r="D7" s="7">
        <v>65</v>
      </c>
      <c r="E7" s="7">
        <v>34</v>
      </c>
      <c r="F7" s="7">
        <v>54</v>
      </c>
      <c r="G7" s="7">
        <v>66</v>
      </c>
      <c r="H7" s="7">
        <v>51</v>
      </c>
      <c r="I7" s="7">
        <v>56</v>
      </c>
      <c r="J7" s="8">
        <v>39</v>
      </c>
      <c r="L7" s="68" t="s">
        <v>11</v>
      </c>
      <c r="M7" s="69"/>
      <c r="N7" s="70"/>
      <c r="O7" s="1"/>
      <c r="P7" s="1"/>
      <c r="Q7" s="1"/>
      <c r="R7" s="32">
        <f t="shared" si="0"/>
        <v>70.056899999999956</v>
      </c>
      <c r="S7" s="32">
        <f t="shared" si="1"/>
        <v>206.49689999999993</v>
      </c>
      <c r="T7" s="32">
        <f t="shared" si="2"/>
        <v>58.216900000000038</v>
      </c>
      <c r="U7" s="32">
        <f t="shared" si="3"/>
        <v>178.75689999999994</v>
      </c>
      <c r="V7" s="32">
        <f t="shared" si="4"/>
        <v>310.81690000000009</v>
      </c>
      <c r="W7" s="32">
        <f t="shared" si="5"/>
        <v>5.6168999999999878</v>
      </c>
      <c r="X7" s="32">
        <f t="shared" si="6"/>
        <v>206.49689999999993</v>
      </c>
      <c r="Y7" s="32">
        <f t="shared" si="7"/>
        <v>0.39690000000000325</v>
      </c>
      <c r="Z7" s="32">
        <f t="shared" si="8"/>
        <v>19.096899999999977</v>
      </c>
      <c r="AA7" s="32">
        <f t="shared" si="9"/>
        <v>159.51690000000008</v>
      </c>
      <c r="AB7" s="1"/>
    </row>
    <row r="8" spans="1:28" ht="15" customHeight="1" x14ac:dyDescent="0.3">
      <c r="A8" s="6">
        <v>48</v>
      </c>
      <c r="B8" s="7">
        <v>56</v>
      </c>
      <c r="C8" s="7">
        <v>61</v>
      </c>
      <c r="D8" s="7">
        <v>56</v>
      </c>
      <c r="E8" s="7">
        <v>52</v>
      </c>
      <c r="F8" s="7">
        <v>34</v>
      </c>
      <c r="G8" s="7">
        <v>56</v>
      </c>
      <c r="H8" s="7">
        <v>62</v>
      </c>
      <c r="I8" s="7">
        <v>50</v>
      </c>
      <c r="J8" s="8">
        <v>60</v>
      </c>
      <c r="L8" s="34" t="s">
        <v>16</v>
      </c>
      <c r="M8" s="38">
        <f>SUM(A1:J20)</f>
        <v>10326</v>
      </c>
      <c r="N8" s="39"/>
      <c r="O8" s="1"/>
      <c r="P8" s="1"/>
      <c r="Q8" s="1"/>
      <c r="R8" s="32">
        <f t="shared" si="0"/>
        <v>13.176900000000019</v>
      </c>
      <c r="S8" s="32">
        <f t="shared" si="1"/>
        <v>19.096899999999977</v>
      </c>
      <c r="T8" s="32">
        <f t="shared" si="2"/>
        <v>87.796899999999951</v>
      </c>
      <c r="U8" s="32">
        <f t="shared" si="3"/>
        <v>19.096899999999977</v>
      </c>
      <c r="V8" s="32">
        <f t="shared" si="4"/>
        <v>0.13689999999999811</v>
      </c>
      <c r="W8" s="32">
        <f t="shared" si="5"/>
        <v>310.81690000000009</v>
      </c>
      <c r="X8" s="32">
        <f t="shared" si="6"/>
        <v>19.096899999999977</v>
      </c>
      <c r="Y8" s="32">
        <f t="shared" si="7"/>
        <v>107.53689999999995</v>
      </c>
      <c r="Z8" s="32">
        <f t="shared" si="8"/>
        <v>2.6569000000000083</v>
      </c>
      <c r="AA8" s="32">
        <f t="shared" si="9"/>
        <v>70.056899999999956</v>
      </c>
      <c r="AB8" s="1"/>
    </row>
    <row r="9" spans="1:28" ht="15" customHeight="1" x14ac:dyDescent="0.3">
      <c r="A9" s="6">
        <v>64</v>
      </c>
      <c r="B9" s="7">
        <v>39</v>
      </c>
      <c r="C9" s="7">
        <v>56</v>
      </c>
      <c r="D9" s="7">
        <v>54</v>
      </c>
      <c r="E9" s="7">
        <v>52</v>
      </c>
      <c r="F9" s="7">
        <v>65</v>
      </c>
      <c r="G9" s="7">
        <v>49</v>
      </c>
      <c r="H9" s="7">
        <v>32</v>
      </c>
      <c r="I9" s="7">
        <v>54</v>
      </c>
      <c r="J9" s="8">
        <v>60</v>
      </c>
      <c r="L9" s="36" t="s">
        <v>12</v>
      </c>
      <c r="M9" s="42">
        <v>400</v>
      </c>
      <c r="N9" s="56"/>
      <c r="O9" s="1"/>
      <c r="P9" s="1"/>
      <c r="Q9" s="1"/>
      <c r="R9" s="32">
        <f t="shared" si="0"/>
        <v>153.01689999999994</v>
      </c>
      <c r="S9" s="32">
        <f t="shared" si="1"/>
        <v>159.51690000000008</v>
      </c>
      <c r="T9" s="32">
        <f t="shared" si="2"/>
        <v>19.096899999999977</v>
      </c>
      <c r="U9" s="32">
        <f t="shared" si="3"/>
        <v>5.6168999999999878</v>
      </c>
      <c r="V9" s="32">
        <f t="shared" si="4"/>
        <v>0.13689999999999811</v>
      </c>
      <c r="W9" s="32">
        <f t="shared" si="5"/>
        <v>178.75689999999994</v>
      </c>
      <c r="X9" s="32">
        <f t="shared" si="6"/>
        <v>6.9169000000000134</v>
      </c>
      <c r="Y9" s="32">
        <f t="shared" si="7"/>
        <v>385.33690000000013</v>
      </c>
      <c r="Z9" s="32">
        <f t="shared" si="8"/>
        <v>5.6168999999999878</v>
      </c>
      <c r="AA9" s="32">
        <f t="shared" si="9"/>
        <v>70.056899999999956</v>
      </c>
      <c r="AB9" s="1"/>
    </row>
    <row r="10" spans="1:28" ht="15" customHeight="1" x14ac:dyDescent="0.3">
      <c r="A10" s="6">
        <v>46</v>
      </c>
      <c r="B10" s="7">
        <v>52</v>
      </c>
      <c r="C10" s="7">
        <v>49</v>
      </c>
      <c r="D10" s="7">
        <v>60</v>
      </c>
      <c r="E10" s="7">
        <v>65</v>
      </c>
      <c r="F10" s="7">
        <v>60</v>
      </c>
      <c r="G10" s="7">
        <v>38</v>
      </c>
      <c r="H10" s="7">
        <v>28</v>
      </c>
      <c r="I10" s="7">
        <v>65</v>
      </c>
      <c r="J10" s="8">
        <v>32</v>
      </c>
      <c r="L10" s="35" t="s">
        <v>13</v>
      </c>
      <c r="M10" s="40">
        <f>M8/M9</f>
        <v>25.815000000000001</v>
      </c>
      <c r="N10" s="41"/>
      <c r="O10" s="1"/>
      <c r="P10" s="1"/>
      <c r="Q10" s="1"/>
      <c r="R10" s="32">
        <f t="shared" si="0"/>
        <v>31.696900000000028</v>
      </c>
      <c r="S10" s="32">
        <f t="shared" si="1"/>
        <v>0.13689999999999811</v>
      </c>
      <c r="T10" s="32">
        <f t="shared" si="2"/>
        <v>6.9169000000000134</v>
      </c>
      <c r="U10" s="32">
        <f t="shared" si="3"/>
        <v>70.056899999999956</v>
      </c>
      <c r="V10" s="32">
        <f t="shared" si="4"/>
        <v>178.75689999999994</v>
      </c>
      <c r="W10" s="32">
        <f t="shared" si="5"/>
        <v>70.056899999999956</v>
      </c>
      <c r="X10" s="32">
        <f t="shared" si="6"/>
        <v>185.77690000000007</v>
      </c>
      <c r="Y10" s="32">
        <f t="shared" si="7"/>
        <v>558.37690000000009</v>
      </c>
      <c r="Z10" s="32">
        <f t="shared" si="8"/>
        <v>178.75689999999994</v>
      </c>
      <c r="AA10" s="32">
        <f t="shared" si="9"/>
        <v>385.33690000000013</v>
      </c>
      <c r="AB10" s="1"/>
    </row>
    <row r="11" spans="1:28" ht="15" customHeight="1" x14ac:dyDescent="0.3">
      <c r="A11" s="6">
        <v>48</v>
      </c>
      <c r="B11" s="7">
        <v>56</v>
      </c>
      <c r="C11" s="7">
        <v>61</v>
      </c>
      <c r="D11" s="7">
        <v>56</v>
      </c>
      <c r="E11" s="7">
        <v>52</v>
      </c>
      <c r="F11" s="7">
        <v>52</v>
      </c>
      <c r="G11" s="7">
        <v>56</v>
      </c>
      <c r="H11" s="7">
        <v>43</v>
      </c>
      <c r="I11" s="7">
        <v>44</v>
      </c>
      <c r="J11" s="8">
        <v>62</v>
      </c>
      <c r="L11" s="36" t="s">
        <v>15</v>
      </c>
      <c r="M11" s="42">
        <f>1/M9*SUM(R1:AA20)</f>
        <v>42.651550000000007</v>
      </c>
      <c r="N11" s="41"/>
      <c r="O11" s="1"/>
      <c r="P11" s="1"/>
      <c r="Q11" s="1"/>
      <c r="R11" s="32">
        <f t="shared" si="0"/>
        <v>13.176900000000019</v>
      </c>
      <c r="S11" s="32">
        <f t="shared" si="1"/>
        <v>19.096899999999977</v>
      </c>
      <c r="T11" s="32">
        <f t="shared" si="2"/>
        <v>87.796899999999951</v>
      </c>
      <c r="U11" s="32">
        <f t="shared" si="3"/>
        <v>19.096899999999977</v>
      </c>
      <c r="V11" s="32">
        <f t="shared" si="4"/>
        <v>0.13689999999999811</v>
      </c>
      <c r="W11" s="32">
        <f t="shared" si="5"/>
        <v>0.13689999999999811</v>
      </c>
      <c r="X11" s="32">
        <f t="shared" si="6"/>
        <v>19.096899999999977</v>
      </c>
      <c r="Y11" s="32">
        <f t="shared" si="7"/>
        <v>74.476900000000043</v>
      </c>
      <c r="Z11" s="32">
        <f t="shared" si="8"/>
        <v>58.216900000000038</v>
      </c>
      <c r="AA11" s="32">
        <f t="shared" si="9"/>
        <v>107.53689999999995</v>
      </c>
      <c r="AB11" s="1"/>
    </row>
    <row r="12" spans="1:28" ht="15" customHeight="1" x14ac:dyDescent="0.3">
      <c r="A12" s="6">
        <v>42</v>
      </c>
      <c r="B12" s="7">
        <v>52</v>
      </c>
      <c r="C12" s="7">
        <v>52</v>
      </c>
      <c r="D12" s="7">
        <v>52</v>
      </c>
      <c r="E12" s="7">
        <v>66</v>
      </c>
      <c r="F12" s="7">
        <v>34</v>
      </c>
      <c r="G12" s="7">
        <v>55</v>
      </c>
      <c r="H12" s="7">
        <v>54</v>
      </c>
      <c r="I12" s="7">
        <v>52</v>
      </c>
      <c r="J12" s="8">
        <v>51</v>
      </c>
      <c r="L12" s="35" t="s">
        <v>14</v>
      </c>
      <c r="M12" s="40">
        <f>SQRT(M11)</f>
        <v>6.5308154161635903</v>
      </c>
      <c r="N12" s="41">
        <f>SQRT(M10)</f>
        <v>5.0808463861840973</v>
      </c>
      <c r="O12" s="1"/>
      <c r="P12" s="1"/>
      <c r="Q12" s="1"/>
      <c r="R12" s="32">
        <f t="shared" si="0"/>
        <v>92.736900000000048</v>
      </c>
      <c r="S12" s="32">
        <f t="shared" si="1"/>
        <v>0.13689999999999811</v>
      </c>
      <c r="T12" s="32">
        <f t="shared" si="2"/>
        <v>0.13689999999999811</v>
      </c>
      <c r="U12" s="32">
        <f t="shared" si="3"/>
        <v>0.13689999999999811</v>
      </c>
      <c r="V12" s="32">
        <f t="shared" si="4"/>
        <v>206.49689999999993</v>
      </c>
      <c r="W12" s="32">
        <f t="shared" si="5"/>
        <v>310.81690000000009</v>
      </c>
      <c r="X12" s="32">
        <f t="shared" si="6"/>
        <v>11.356899999999984</v>
      </c>
      <c r="Y12" s="32">
        <f t="shared" si="7"/>
        <v>5.6168999999999878</v>
      </c>
      <c r="Z12" s="32">
        <f t="shared" si="8"/>
        <v>0.13689999999999811</v>
      </c>
      <c r="AA12" s="32">
        <f t="shared" si="9"/>
        <v>0.39690000000000325</v>
      </c>
      <c r="AB12" s="1"/>
    </row>
    <row r="13" spans="1:28" ht="15" customHeight="1" x14ac:dyDescent="0.3">
      <c r="A13" s="6">
        <v>50</v>
      </c>
      <c r="B13" s="7">
        <v>59</v>
      </c>
      <c r="C13" s="7">
        <v>50</v>
      </c>
      <c r="D13" s="7">
        <v>63</v>
      </c>
      <c r="E13" s="7">
        <v>46</v>
      </c>
      <c r="F13" s="7">
        <v>52</v>
      </c>
      <c r="G13" s="7">
        <v>32</v>
      </c>
      <c r="H13" s="7">
        <v>29</v>
      </c>
      <c r="I13" s="7">
        <v>50</v>
      </c>
      <c r="J13" s="8">
        <v>78</v>
      </c>
      <c r="L13" s="35" t="s">
        <v>18</v>
      </c>
      <c r="M13" s="40">
        <f>M12/M10*100</f>
        <v>25.298529599704011</v>
      </c>
      <c r="N13" s="41"/>
      <c r="O13" s="1"/>
      <c r="P13" s="1"/>
      <c r="Q13" s="1"/>
      <c r="R13" s="32">
        <f t="shared" si="0"/>
        <v>2.6569000000000083</v>
      </c>
      <c r="S13" s="32">
        <f t="shared" si="1"/>
        <v>54.316899999999961</v>
      </c>
      <c r="T13" s="32">
        <f t="shared" si="2"/>
        <v>2.6569000000000083</v>
      </c>
      <c r="U13" s="32">
        <f t="shared" si="3"/>
        <v>129.27689999999996</v>
      </c>
      <c r="V13" s="32">
        <f t="shared" si="4"/>
        <v>31.696900000000028</v>
      </c>
      <c r="W13" s="32">
        <f t="shared" si="5"/>
        <v>0.13689999999999811</v>
      </c>
      <c r="X13" s="32">
        <f t="shared" si="6"/>
        <v>385.33690000000013</v>
      </c>
      <c r="Y13" s="32">
        <f t="shared" si="7"/>
        <v>512.1169000000001</v>
      </c>
      <c r="Z13" s="32">
        <f t="shared" si="8"/>
        <v>2.6569000000000083</v>
      </c>
      <c r="AA13" s="32">
        <f t="shared" si="9"/>
        <v>695.37689999999986</v>
      </c>
      <c r="AB13" s="1"/>
    </row>
    <row r="14" spans="1:28" ht="15" customHeight="1" x14ac:dyDescent="0.3">
      <c r="A14" s="6">
        <v>50</v>
      </c>
      <c r="B14" s="7">
        <v>48</v>
      </c>
      <c r="C14" s="7">
        <v>46</v>
      </c>
      <c r="D14" s="7">
        <v>54</v>
      </c>
      <c r="E14" s="7">
        <v>60</v>
      </c>
      <c r="F14" s="7">
        <v>42</v>
      </c>
      <c r="G14" s="7">
        <v>46</v>
      </c>
      <c r="H14" s="7">
        <v>68</v>
      </c>
      <c r="I14" s="7">
        <v>50</v>
      </c>
      <c r="J14" s="8">
        <v>46</v>
      </c>
      <c r="L14" s="36" t="s">
        <v>19</v>
      </c>
      <c r="M14" s="43">
        <f>M12/SQRT(M9)</f>
        <v>0.3265407708081795</v>
      </c>
      <c r="N14" s="41"/>
      <c r="O14" s="1"/>
      <c r="P14" s="1"/>
      <c r="Q14" s="1"/>
      <c r="R14" s="32">
        <f t="shared" si="0"/>
        <v>2.6569000000000083</v>
      </c>
      <c r="S14" s="32">
        <f t="shared" si="1"/>
        <v>13.176900000000019</v>
      </c>
      <c r="T14" s="32">
        <f t="shared" si="2"/>
        <v>31.696900000000028</v>
      </c>
      <c r="U14" s="32">
        <f t="shared" si="3"/>
        <v>5.6168999999999878</v>
      </c>
      <c r="V14" s="32">
        <f t="shared" si="4"/>
        <v>70.056899999999956</v>
      </c>
      <c r="W14" s="32">
        <f t="shared" si="5"/>
        <v>92.736900000000048</v>
      </c>
      <c r="X14" s="32">
        <f t="shared" si="6"/>
        <v>31.696900000000028</v>
      </c>
      <c r="Y14" s="32">
        <f t="shared" si="7"/>
        <v>267.97689999999994</v>
      </c>
      <c r="Z14" s="32">
        <f t="shared" si="8"/>
        <v>2.6569000000000083</v>
      </c>
      <c r="AA14" s="32">
        <f t="shared" si="9"/>
        <v>31.696900000000028</v>
      </c>
      <c r="AB14" s="1"/>
    </row>
    <row r="15" spans="1:28" ht="15" customHeight="1" thickBot="1" x14ac:dyDescent="0.35">
      <c r="A15" s="6">
        <v>52</v>
      </c>
      <c r="B15" s="7">
        <v>42</v>
      </c>
      <c r="C15" s="7">
        <v>58</v>
      </c>
      <c r="D15" s="7">
        <v>47</v>
      </c>
      <c r="E15" s="7">
        <v>35</v>
      </c>
      <c r="F15" s="7">
        <v>51</v>
      </c>
      <c r="G15" s="7">
        <v>58</v>
      </c>
      <c r="H15" s="7">
        <v>50</v>
      </c>
      <c r="I15" s="7">
        <v>44</v>
      </c>
      <c r="J15" s="8">
        <v>36</v>
      </c>
      <c r="L15" s="37" t="s">
        <v>20</v>
      </c>
      <c r="M15" s="44">
        <f>M14/M10*100</f>
        <v>1.2649264799852005</v>
      </c>
      <c r="N15" s="45">
        <f>100/SQRT(M10*M9)</f>
        <v>0.98408800817046238</v>
      </c>
      <c r="O15" s="1"/>
      <c r="P15" s="1"/>
      <c r="Q15" s="1"/>
      <c r="R15" s="32">
        <f t="shared" si="0"/>
        <v>0.13689999999999811</v>
      </c>
      <c r="S15" s="32">
        <f t="shared" si="1"/>
        <v>92.736900000000048</v>
      </c>
      <c r="T15" s="32">
        <f t="shared" si="2"/>
        <v>40.576899999999966</v>
      </c>
      <c r="U15" s="32">
        <f t="shared" si="3"/>
        <v>21.436900000000023</v>
      </c>
      <c r="V15" s="32">
        <f t="shared" si="4"/>
        <v>276.5569000000001</v>
      </c>
      <c r="W15" s="32">
        <f t="shared" si="5"/>
        <v>0.39690000000000325</v>
      </c>
      <c r="X15" s="32">
        <f t="shared" si="6"/>
        <v>40.576899999999966</v>
      </c>
      <c r="Y15" s="32">
        <f t="shared" si="7"/>
        <v>2.6569000000000083</v>
      </c>
      <c r="Z15" s="32">
        <f t="shared" si="8"/>
        <v>58.216900000000038</v>
      </c>
      <c r="AA15" s="32">
        <f t="shared" si="9"/>
        <v>244.29690000000008</v>
      </c>
      <c r="AB15" s="1"/>
    </row>
    <row r="16" spans="1:28" ht="15" customHeight="1" x14ac:dyDescent="0.3">
      <c r="A16" s="6">
        <v>42</v>
      </c>
      <c r="B16" s="7">
        <v>60</v>
      </c>
      <c r="C16" s="7">
        <v>44</v>
      </c>
      <c r="D16" s="7">
        <v>52</v>
      </c>
      <c r="E16" s="7">
        <v>64</v>
      </c>
      <c r="F16" s="7">
        <v>54</v>
      </c>
      <c r="G16" s="7">
        <v>44</v>
      </c>
      <c r="H16" s="7">
        <v>60</v>
      </c>
      <c r="I16" s="7">
        <v>50</v>
      </c>
      <c r="J16" s="8">
        <v>54</v>
      </c>
      <c r="L16" s="1"/>
      <c r="M16" s="1"/>
      <c r="N16" s="1"/>
      <c r="O16" s="1"/>
      <c r="P16" s="1"/>
      <c r="Q16" s="1"/>
      <c r="R16" s="32">
        <f t="shared" si="0"/>
        <v>92.736900000000048</v>
      </c>
      <c r="S16" s="32">
        <f t="shared" si="1"/>
        <v>70.056899999999956</v>
      </c>
      <c r="T16" s="32">
        <f t="shared" si="2"/>
        <v>58.216900000000038</v>
      </c>
      <c r="U16" s="32">
        <f t="shared" si="3"/>
        <v>0.13689999999999811</v>
      </c>
      <c r="V16" s="32">
        <f t="shared" si="4"/>
        <v>153.01689999999994</v>
      </c>
      <c r="W16" s="32">
        <f t="shared" si="5"/>
        <v>5.6168999999999878</v>
      </c>
      <c r="X16" s="32">
        <f t="shared" si="6"/>
        <v>58.216900000000038</v>
      </c>
      <c r="Y16" s="32">
        <f t="shared" si="7"/>
        <v>70.056899999999956</v>
      </c>
      <c r="Z16" s="32">
        <f t="shared" si="8"/>
        <v>2.6569000000000083</v>
      </c>
      <c r="AA16" s="32">
        <f t="shared" si="9"/>
        <v>5.6168999999999878</v>
      </c>
      <c r="AB16" s="1"/>
    </row>
    <row r="17" spans="1:28" ht="15" customHeight="1" x14ac:dyDescent="0.3">
      <c r="A17" s="6">
        <v>36</v>
      </c>
      <c r="B17" s="7">
        <v>44</v>
      </c>
      <c r="C17" s="7">
        <v>42</v>
      </c>
      <c r="D17" s="7">
        <v>56</v>
      </c>
      <c r="E17" s="7">
        <v>38</v>
      </c>
      <c r="F17" s="7">
        <v>38</v>
      </c>
      <c r="G17" s="7">
        <v>52</v>
      </c>
      <c r="H17" s="7">
        <v>54</v>
      </c>
      <c r="I17" s="7">
        <v>54</v>
      </c>
      <c r="J17" s="8">
        <v>62</v>
      </c>
      <c r="L17" s="1"/>
      <c r="M17" s="1"/>
      <c r="N17" s="1"/>
      <c r="O17" s="1"/>
      <c r="P17" s="1"/>
      <c r="Q17" s="1"/>
      <c r="R17" s="32">
        <f t="shared" si="0"/>
        <v>244.29690000000008</v>
      </c>
      <c r="S17" s="32">
        <f t="shared" si="1"/>
        <v>58.216900000000038</v>
      </c>
      <c r="T17" s="32">
        <f t="shared" si="2"/>
        <v>92.736900000000048</v>
      </c>
      <c r="U17" s="32">
        <f t="shared" si="3"/>
        <v>19.096899999999977</v>
      </c>
      <c r="V17" s="32">
        <f t="shared" si="4"/>
        <v>185.77690000000007</v>
      </c>
      <c r="W17" s="32">
        <f t="shared" si="5"/>
        <v>185.77690000000007</v>
      </c>
      <c r="X17" s="32">
        <f t="shared" si="6"/>
        <v>0.13689999999999811</v>
      </c>
      <c r="Y17" s="32">
        <f t="shared" si="7"/>
        <v>5.6168999999999878</v>
      </c>
      <c r="Z17" s="32">
        <f t="shared" si="8"/>
        <v>5.6168999999999878</v>
      </c>
      <c r="AA17" s="32">
        <f t="shared" si="9"/>
        <v>107.53689999999995</v>
      </c>
      <c r="AB17" s="1"/>
    </row>
    <row r="18" spans="1:28" ht="15" customHeight="1" x14ac:dyDescent="0.3">
      <c r="A18" s="6">
        <v>58</v>
      </c>
      <c r="B18" s="7">
        <v>43</v>
      </c>
      <c r="C18" s="7">
        <v>54</v>
      </c>
      <c r="D18" s="7">
        <v>56</v>
      </c>
      <c r="E18" s="7">
        <v>55</v>
      </c>
      <c r="F18" s="7">
        <v>48</v>
      </c>
      <c r="G18" s="7">
        <v>54</v>
      </c>
      <c r="H18" s="7">
        <v>76</v>
      </c>
      <c r="I18" s="7">
        <v>44</v>
      </c>
      <c r="J18" s="8">
        <v>58</v>
      </c>
      <c r="L18" s="1"/>
      <c r="M18" s="1"/>
      <c r="N18" s="1"/>
      <c r="O18" s="1"/>
      <c r="P18" s="1"/>
      <c r="Q18" s="1"/>
      <c r="R18" s="32">
        <f t="shared" si="0"/>
        <v>40.576899999999966</v>
      </c>
      <c r="S18" s="32">
        <f t="shared" si="1"/>
        <v>74.476900000000043</v>
      </c>
      <c r="T18" s="32">
        <f t="shared" si="2"/>
        <v>5.6168999999999878</v>
      </c>
      <c r="U18" s="32">
        <f t="shared" si="3"/>
        <v>19.096899999999977</v>
      </c>
      <c r="V18" s="32">
        <f t="shared" si="4"/>
        <v>11.356899999999984</v>
      </c>
      <c r="W18" s="32">
        <f t="shared" si="5"/>
        <v>13.176900000000019</v>
      </c>
      <c r="X18" s="32">
        <f t="shared" si="6"/>
        <v>5.6168999999999878</v>
      </c>
      <c r="Y18" s="32">
        <f t="shared" si="7"/>
        <v>593.89689999999985</v>
      </c>
      <c r="Z18" s="32">
        <f t="shared" si="8"/>
        <v>58.216900000000038</v>
      </c>
      <c r="AA18" s="32">
        <f t="shared" si="9"/>
        <v>40.576899999999966</v>
      </c>
      <c r="AB18" s="1"/>
    </row>
    <row r="19" spans="1:28" ht="15" customHeight="1" x14ac:dyDescent="0.3">
      <c r="A19" s="6">
        <v>54</v>
      </c>
      <c r="B19" s="7">
        <v>52</v>
      </c>
      <c r="C19" s="7">
        <v>43</v>
      </c>
      <c r="D19" s="7">
        <v>60</v>
      </c>
      <c r="E19" s="7">
        <v>56</v>
      </c>
      <c r="F19" s="7">
        <v>66</v>
      </c>
      <c r="G19" s="7">
        <v>52</v>
      </c>
      <c r="H19" s="7">
        <v>51</v>
      </c>
      <c r="I19" s="7">
        <v>68</v>
      </c>
      <c r="J19" s="8">
        <v>56</v>
      </c>
      <c r="L19" s="1"/>
      <c r="M19" s="1"/>
      <c r="N19" s="1"/>
      <c r="O19" s="1"/>
      <c r="P19" s="1"/>
      <c r="Q19" s="1"/>
      <c r="R19" s="32">
        <f t="shared" si="0"/>
        <v>5.6168999999999878</v>
      </c>
      <c r="S19" s="32">
        <f t="shared" si="1"/>
        <v>0.13689999999999811</v>
      </c>
      <c r="T19" s="32">
        <f t="shared" si="2"/>
        <v>74.476900000000043</v>
      </c>
      <c r="U19" s="32">
        <f t="shared" si="3"/>
        <v>70.056899999999956</v>
      </c>
      <c r="V19" s="32">
        <f t="shared" si="4"/>
        <v>19.096899999999977</v>
      </c>
      <c r="W19" s="32">
        <f t="shared" si="5"/>
        <v>206.49689999999993</v>
      </c>
      <c r="X19" s="32">
        <f t="shared" si="6"/>
        <v>0.13689999999999811</v>
      </c>
      <c r="Y19" s="32">
        <f t="shared" si="7"/>
        <v>0.39690000000000325</v>
      </c>
      <c r="Z19" s="32">
        <f t="shared" si="8"/>
        <v>267.97689999999994</v>
      </c>
      <c r="AA19" s="32">
        <f t="shared" si="9"/>
        <v>19.096899999999977</v>
      </c>
      <c r="AB19" s="1"/>
    </row>
    <row r="20" spans="1:28" ht="15" customHeight="1" thickBot="1" x14ac:dyDescent="0.35">
      <c r="A20" s="9">
        <v>42</v>
      </c>
      <c r="B20" s="10">
        <v>56</v>
      </c>
      <c r="C20" s="10">
        <v>38</v>
      </c>
      <c r="D20" s="10">
        <v>45</v>
      </c>
      <c r="E20" s="10">
        <v>44</v>
      </c>
      <c r="F20" s="10">
        <v>53</v>
      </c>
      <c r="G20" s="10">
        <v>45</v>
      </c>
      <c r="H20" s="10">
        <v>41</v>
      </c>
      <c r="I20" s="10">
        <v>38</v>
      </c>
      <c r="J20" s="11">
        <v>40</v>
      </c>
      <c r="L20" s="1"/>
      <c r="M20" s="1"/>
      <c r="N20" s="1"/>
      <c r="O20" s="1"/>
      <c r="P20" s="1"/>
      <c r="Q20" s="1"/>
      <c r="R20" s="32">
        <f t="shared" si="0"/>
        <v>92.736900000000048</v>
      </c>
      <c r="S20" s="32">
        <f t="shared" si="1"/>
        <v>19.096899999999977</v>
      </c>
      <c r="T20" s="32">
        <f t="shared" si="2"/>
        <v>185.77690000000007</v>
      </c>
      <c r="U20" s="32">
        <f t="shared" si="3"/>
        <v>43.956900000000033</v>
      </c>
      <c r="V20" s="32">
        <f t="shared" si="4"/>
        <v>58.216900000000038</v>
      </c>
      <c r="W20" s="32">
        <f t="shared" si="5"/>
        <v>1.8768999999999929</v>
      </c>
      <c r="X20" s="32">
        <f t="shared" si="6"/>
        <v>43.956900000000033</v>
      </c>
      <c r="Y20" s="32">
        <f t="shared" si="7"/>
        <v>112.99690000000005</v>
      </c>
      <c r="Z20" s="32">
        <f t="shared" si="8"/>
        <v>185.77690000000007</v>
      </c>
      <c r="AA20" s="32">
        <f t="shared" si="9"/>
        <v>135.25690000000006</v>
      </c>
      <c r="AB20" s="1"/>
    </row>
  </sheetData>
  <mergeCells count="4">
    <mergeCell ref="L1:P2"/>
    <mergeCell ref="M3:M4"/>
    <mergeCell ref="O3:O4"/>
    <mergeCell ref="L7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K1" sqref="K1"/>
    </sheetView>
  </sheetViews>
  <sheetFormatPr defaultColWidth="8.77734375" defaultRowHeight="15" customHeight="1" x14ac:dyDescent="0.3"/>
  <cols>
    <col min="1" max="10" width="4.77734375" customWidth="1"/>
    <col min="13" max="14" width="8.77734375" customWidth="1"/>
    <col min="18" max="27" width="4.77734375" customWidth="1"/>
  </cols>
  <sheetData>
    <row r="1" spans="1:27" ht="15" customHeight="1" x14ac:dyDescent="0.3">
      <c r="A1" s="12">
        <f>SUM('таблица 20с и расчет 10с'!A1,'таблица 20с и расчет 10с'!B1)</f>
        <v>96</v>
      </c>
      <c r="B1" s="13">
        <f>SUM('таблица 20с и расчет 10с'!C1,'таблица 20с и расчет 10с'!D1)</f>
        <v>89</v>
      </c>
      <c r="C1" s="13">
        <f>SUM('таблица 20с и расчет 10с'!E1,'таблица 20с и расчет 10с'!F1)</f>
        <v>110</v>
      </c>
      <c r="D1" s="13">
        <f>SUM('таблица 20с и расчет 10с'!G1,'таблица 20с и расчет 10с'!H1)</f>
        <v>109</v>
      </c>
      <c r="E1" s="13">
        <f>SUM('таблица 20с и расчет 10с'!I1,'таблица 20с и расчет 10с'!J1)</f>
        <v>105</v>
      </c>
      <c r="F1" s="13">
        <f>SUM('таблица 20с и расчет 10с'!A2,'таблица 20с и расчет 10с'!B2)</f>
        <v>99</v>
      </c>
      <c r="G1" s="13">
        <f>SUM('таблица 20с и расчет 10с'!C2,'таблица 20с и расчет 10с'!D2)</f>
        <v>104</v>
      </c>
      <c r="H1" s="13">
        <f>SUM('таблица 20с и расчет 10с'!E2,'таблица 20с и расчет 10с'!F2)</f>
        <v>112</v>
      </c>
      <c r="I1" s="13">
        <f>SUM('таблица 20с и расчет 10с'!G2,'таблица 20с и расчет 10с'!H2)</f>
        <v>120</v>
      </c>
      <c r="J1" s="14">
        <f>SUM('таблица 20с и расчет 10с'!I2,'таблица 20с и расчет 10с'!J2)</f>
        <v>114</v>
      </c>
      <c r="L1" s="59" t="s">
        <v>1</v>
      </c>
      <c r="M1" s="60"/>
      <c r="N1" s="60"/>
      <c r="O1" s="60"/>
      <c r="P1" s="61"/>
      <c r="Q1" s="57"/>
      <c r="R1" s="33">
        <f t="shared" ref="R1:R10" si="0">(A1-$M$10)^2</f>
        <v>52.707600000000078</v>
      </c>
      <c r="S1" s="33">
        <f t="shared" ref="S1:S10" si="1">(B1-$M$10)^2</f>
        <v>203.34760000000014</v>
      </c>
      <c r="T1" s="33">
        <f t="shared" ref="T1:T10" si="2">(C1-$M$10)^2</f>
        <v>45.427599999999934</v>
      </c>
      <c r="U1" s="33">
        <f t="shared" ref="U1:U10" si="3">(D1-$M$10)^2</f>
        <v>32.947599999999944</v>
      </c>
      <c r="V1" s="33">
        <f t="shared" ref="V1:V10" si="4">(E1-$M$10)^2</f>
        <v>3.0275999999999823</v>
      </c>
      <c r="W1" s="33">
        <f t="shared" ref="W1:W10" si="5">(F1-$M$10)^2</f>
        <v>18.147600000000043</v>
      </c>
      <c r="X1" s="33">
        <f t="shared" ref="X1:X10" si="6">(G1-$M$10)^2</f>
        <v>0.54759999999999243</v>
      </c>
      <c r="Y1" s="33">
        <f t="shared" ref="Y1:Y10" si="7">(H1-$M$10)^2</f>
        <v>76.387599999999907</v>
      </c>
      <c r="Z1" s="33">
        <f t="shared" ref="Z1:Z10" si="8">(I1-$M$10)^2</f>
        <v>280.22759999999982</v>
      </c>
      <c r="AA1" s="33">
        <f t="shared" ref="AA1:AA10" si="9">(J1-$M$10)^2</f>
        <v>115.34759999999989</v>
      </c>
    </row>
    <row r="2" spans="1:27" ht="15" customHeight="1" thickBot="1" x14ac:dyDescent="0.35">
      <c r="A2" s="15">
        <f>SUM('таблица 20с и расчет 10с'!A3,'таблица 20с и расчет 10с'!B3)</f>
        <v>96</v>
      </c>
      <c r="B2" s="16">
        <f>SUM('таблица 20с и расчет 10с'!C3,'таблица 20с и расчет 10с'!D3)</f>
        <v>108</v>
      </c>
      <c r="C2" s="16">
        <f>SUM('таблица 20с и расчет 10с'!E3,'таблица 20с и расчет 10с'!F3)</f>
        <v>107</v>
      </c>
      <c r="D2" s="16">
        <f>SUM('таблица 20с и расчет 10с'!G3,'таблица 20с и расчет 10с'!H3)</f>
        <v>110</v>
      </c>
      <c r="E2" s="16">
        <f>SUM('таблица 20с и расчет 10с'!I3,'таблица 20с и расчет 10с'!J3)</f>
        <v>103</v>
      </c>
      <c r="F2" s="16">
        <f>SUM('таблица 20с и расчет 10с'!A4,'таблица 20с и расчет 10с'!B4)</f>
        <v>106</v>
      </c>
      <c r="G2" s="16">
        <f>SUM('таблица 20с и расчет 10с'!C4,'таблица 20с и расчет 10с'!D4)</f>
        <v>126</v>
      </c>
      <c r="H2" s="16">
        <f>SUM('таблица 20с и расчет 10с'!E4,'таблица 20с и расчет 10с'!F4)</f>
        <v>91</v>
      </c>
      <c r="I2" s="16">
        <f>SUM('таблица 20с и расчет 10с'!G4,'таблица 20с и расчет 10с'!H4)</f>
        <v>117</v>
      </c>
      <c r="J2" s="17">
        <f>SUM('таблица 20с и расчет 10с'!I4,'таблица 20с и расчет 10с'!J4)</f>
        <v>106</v>
      </c>
      <c r="L2" s="62"/>
      <c r="M2" s="63"/>
      <c r="N2" s="63"/>
      <c r="O2" s="63"/>
      <c r="P2" s="64"/>
      <c r="Q2" s="2"/>
      <c r="R2" s="33">
        <f t="shared" si="0"/>
        <v>52.707600000000078</v>
      </c>
      <c r="S2" s="33">
        <f t="shared" si="1"/>
        <v>22.467599999999951</v>
      </c>
      <c r="T2" s="33">
        <f t="shared" si="2"/>
        <v>13.987599999999961</v>
      </c>
      <c r="U2" s="33">
        <f t="shared" si="3"/>
        <v>45.427599999999934</v>
      </c>
      <c r="V2" s="33">
        <f t="shared" si="4"/>
        <v>6.7600000000002658E-2</v>
      </c>
      <c r="W2" s="33">
        <f t="shared" si="5"/>
        <v>7.5075999999999716</v>
      </c>
      <c r="X2" s="33">
        <f t="shared" si="6"/>
        <v>517.10759999999982</v>
      </c>
      <c r="Y2" s="33">
        <f t="shared" si="7"/>
        <v>150.30760000000012</v>
      </c>
      <c r="Z2" s="33">
        <f t="shared" si="8"/>
        <v>188.78759999999986</v>
      </c>
      <c r="AA2" s="33">
        <f t="shared" si="9"/>
        <v>7.5075999999999716</v>
      </c>
    </row>
    <row r="3" spans="1:27" ht="15" customHeight="1" thickBot="1" x14ac:dyDescent="0.35">
      <c r="A3" s="15">
        <f>SUM('таблица 20с и расчет 10с'!A5,'таблица 20с и расчет 10с'!B5)</f>
        <v>126</v>
      </c>
      <c r="B3" s="16">
        <f>SUM('таблица 20с и расчет 10с'!C5,'таблица 20с и расчет 10с'!D5)</f>
        <v>83</v>
      </c>
      <c r="C3" s="16">
        <f>SUM('таблица 20с и расчет 10с'!E5,'таблица 20с и расчет 10с'!F5)</f>
        <v>82</v>
      </c>
      <c r="D3" s="16">
        <f>SUM('таблица 20с и расчет 10с'!G5,'таблица 20с и расчет 10с'!H5)</f>
        <v>116</v>
      </c>
      <c r="E3" s="16">
        <f>SUM('таблица 20с и расчет 10с'!I5,'таблица 20с и расчет 10с'!J5)</f>
        <v>95</v>
      </c>
      <c r="F3" s="7">
        <f>SUM('таблица 20с и расчет 10с'!A6,'таблица 20с и расчет 10с'!B6)</f>
        <v>104</v>
      </c>
      <c r="G3" s="16">
        <f>SUM('таблица 20с и расчет 10с'!C6,'таблица 20с и расчет 10с'!D6)</f>
        <v>119</v>
      </c>
      <c r="H3" s="16">
        <f>SUM('таблица 20с и расчет 10с'!E6,'таблица 20с и расчет 10с'!F6)</f>
        <v>110</v>
      </c>
      <c r="I3" s="16">
        <f>SUM('таблица 20с и расчет 10с'!G6,'таблица 20с и расчет 10с'!H6)</f>
        <v>95</v>
      </c>
      <c r="J3" s="17">
        <f>SUM('таблица 20с и расчет 10с'!I6,'таблица 20с и расчет 10с'!J6)</f>
        <v>100</v>
      </c>
      <c r="L3" s="31" t="s">
        <v>10</v>
      </c>
      <c r="M3" s="65" t="s">
        <v>7</v>
      </c>
      <c r="N3" s="31" t="s">
        <v>17</v>
      </c>
      <c r="O3" s="65" t="s">
        <v>8</v>
      </c>
      <c r="P3" s="2"/>
      <c r="Q3" s="2"/>
      <c r="R3" s="33">
        <f t="shared" si="0"/>
        <v>517.10759999999982</v>
      </c>
      <c r="S3" s="33">
        <f t="shared" si="1"/>
        <v>410.46760000000023</v>
      </c>
      <c r="T3" s="33">
        <f t="shared" si="2"/>
        <v>451.98760000000021</v>
      </c>
      <c r="U3" s="33">
        <f t="shared" si="3"/>
        <v>162.30759999999987</v>
      </c>
      <c r="V3" s="33">
        <f t="shared" si="4"/>
        <v>68.227600000000081</v>
      </c>
      <c r="W3" s="33">
        <f t="shared" si="5"/>
        <v>0.54759999999999243</v>
      </c>
      <c r="X3" s="33">
        <f t="shared" si="6"/>
        <v>247.74759999999984</v>
      </c>
      <c r="Y3" s="33">
        <f t="shared" si="7"/>
        <v>45.427599999999934</v>
      </c>
      <c r="Z3" s="33">
        <f t="shared" si="8"/>
        <v>68.227600000000081</v>
      </c>
      <c r="AA3" s="33">
        <f t="shared" si="9"/>
        <v>10.627600000000033</v>
      </c>
    </row>
    <row r="4" spans="1:27" ht="15" customHeight="1" thickBot="1" x14ac:dyDescent="0.35">
      <c r="A4" s="15">
        <f>SUM('таблица 20с и расчет 10с'!A7,'таблица 20с и расчет 10с'!B7)</f>
        <v>126</v>
      </c>
      <c r="B4" s="16">
        <f>SUM('таблица 20с и расчет 10с'!C7,'таблица 20с и расчет 10с'!D7)</f>
        <v>109</v>
      </c>
      <c r="C4" s="16">
        <f>SUM('таблица 20с и расчет 10с'!E7,'таблица 20с и расчет 10с'!F7)</f>
        <v>88</v>
      </c>
      <c r="D4" s="16">
        <f>SUM('таблица 20с и расчет 10с'!G7,'таблица 20с и расчет 10с'!H7)</f>
        <v>117</v>
      </c>
      <c r="E4" s="16">
        <f>SUM('таблица 20с и расчет 10с'!I7,'таблица 20с и расчет 10с'!J7)</f>
        <v>95</v>
      </c>
      <c r="F4" s="16">
        <f>SUM('таблица 20с и расчет 10с'!A8,'таблица 20с и расчет 10с'!B8)</f>
        <v>104</v>
      </c>
      <c r="G4" s="16">
        <f>SUM('таблица 20с и расчет 10с'!C8,'таблица 20с и расчет 10с'!D8)</f>
        <v>117</v>
      </c>
      <c r="H4" s="16">
        <f>SUM('таблица 20с и расчет 10с'!E8,'таблица 20с и расчет 10с'!F8)</f>
        <v>86</v>
      </c>
      <c r="I4" s="16">
        <f>SUM('таблица 20с и расчет 10с'!G8,'таблица 20с и расчет 10с'!H8)</f>
        <v>118</v>
      </c>
      <c r="J4" s="17">
        <f>SUM('таблица 20с и расчет 10с'!I8,'таблица 20с и расчет 10с'!J8)</f>
        <v>110</v>
      </c>
      <c r="M4" s="66"/>
      <c r="N4" s="2"/>
      <c r="O4" s="67"/>
      <c r="P4" s="2"/>
      <c r="Q4" s="2"/>
      <c r="R4" s="33">
        <f t="shared" si="0"/>
        <v>517.10759999999982</v>
      </c>
      <c r="S4" s="33">
        <f t="shared" si="1"/>
        <v>32.947599999999944</v>
      </c>
      <c r="T4" s="33">
        <f t="shared" si="2"/>
        <v>232.86760000000015</v>
      </c>
      <c r="U4" s="33">
        <f t="shared" si="3"/>
        <v>188.78759999999986</v>
      </c>
      <c r="V4" s="33">
        <f t="shared" si="4"/>
        <v>68.227600000000081</v>
      </c>
      <c r="W4" s="33">
        <f t="shared" si="5"/>
        <v>0.54759999999999243</v>
      </c>
      <c r="X4" s="33">
        <f t="shared" si="6"/>
        <v>188.78759999999986</v>
      </c>
      <c r="Y4" s="33">
        <f t="shared" si="7"/>
        <v>297.90760000000017</v>
      </c>
      <c r="Z4" s="33">
        <f t="shared" si="8"/>
        <v>217.26759999999985</v>
      </c>
      <c r="AA4" s="33">
        <f t="shared" si="9"/>
        <v>45.427599999999934</v>
      </c>
    </row>
    <row r="5" spans="1:27" ht="15" customHeight="1" x14ac:dyDescent="0.3">
      <c r="A5" s="15">
        <f>SUM('таблица 20с и расчет 10с'!A9,'таблица 20с и расчет 10с'!B9)</f>
        <v>103</v>
      </c>
      <c r="B5" s="16">
        <f>SUM('таблица 20с и расчет 10с'!C9,'таблица 20с и расчет 10с'!D9)</f>
        <v>110</v>
      </c>
      <c r="C5" s="16">
        <f>SUM('таблица 20с и расчет 10с'!E9,'таблица 20с и расчет 10с'!F9)</f>
        <v>117</v>
      </c>
      <c r="D5" s="16">
        <f>SUM('таблица 20с и расчет 10с'!G9,'таблица 20с и расчет 10с'!H9)</f>
        <v>81</v>
      </c>
      <c r="E5" s="16">
        <f>SUM('таблица 20с и расчет 10с'!I9,'таблица 20с и расчет 10с'!J9)</f>
        <v>114</v>
      </c>
      <c r="F5" s="16">
        <f>SUM('таблица 20с и расчет 10с'!A10,'таблица 20с и расчет 10с'!B10)</f>
        <v>98</v>
      </c>
      <c r="G5" s="16">
        <f>SUM('таблица 20с и расчет 10с'!C10,'таблица 20с и расчет 10с'!D10)</f>
        <v>109</v>
      </c>
      <c r="H5" s="16">
        <f>SUM('таблица 20с и расчет 10с'!E10,'таблица 20с и расчет 10с'!F10)</f>
        <v>125</v>
      </c>
      <c r="I5" s="16">
        <f>SUM('таблица 20с и расчет 10с'!G10,'таблица 20с и расчет 10с'!H10)</f>
        <v>66</v>
      </c>
      <c r="J5" s="17">
        <f>SUM('таблица 20с и расчет 10с'!I10,'таблица 20с и расчет 10с'!J10)</f>
        <v>97</v>
      </c>
      <c r="M5" s="2"/>
      <c r="N5" s="2"/>
      <c r="O5" s="2"/>
      <c r="P5" s="2"/>
      <c r="Q5" s="2"/>
      <c r="R5" s="33">
        <f t="shared" si="0"/>
        <v>6.7600000000002658E-2</v>
      </c>
      <c r="S5" s="33">
        <f t="shared" si="1"/>
        <v>45.427599999999934</v>
      </c>
      <c r="T5" s="33">
        <f t="shared" si="2"/>
        <v>188.78759999999986</v>
      </c>
      <c r="U5" s="33">
        <f t="shared" si="3"/>
        <v>495.50760000000025</v>
      </c>
      <c r="V5" s="33">
        <f t="shared" si="4"/>
        <v>115.34759999999989</v>
      </c>
      <c r="W5" s="33">
        <f t="shared" si="5"/>
        <v>27.667600000000053</v>
      </c>
      <c r="X5" s="33">
        <f t="shared" si="6"/>
        <v>32.947599999999944</v>
      </c>
      <c r="Y5" s="33">
        <f t="shared" si="7"/>
        <v>472.6275999999998</v>
      </c>
      <c r="Z5" s="33">
        <f t="shared" si="8"/>
        <v>1388.3076000000003</v>
      </c>
      <c r="AA5" s="33">
        <f t="shared" si="9"/>
        <v>39.187600000000067</v>
      </c>
    </row>
    <row r="6" spans="1:27" ht="15" customHeight="1" thickBot="1" x14ac:dyDescent="0.35">
      <c r="A6" s="15">
        <f>SUM('таблица 20с и расчет 10с'!A11,'таблица 20с и расчет 10с'!B11)</f>
        <v>104</v>
      </c>
      <c r="B6" s="16">
        <f>SUM('таблица 20с и расчет 10с'!C11,'таблица 20с и расчет 10с'!D11)</f>
        <v>117</v>
      </c>
      <c r="C6" s="16">
        <f>SUM('таблица 20с и расчет 10с'!E11,'таблица 20с и расчет 10с'!F11)</f>
        <v>104</v>
      </c>
      <c r="D6" s="16">
        <f>SUM('таблица 20с и расчет 10с'!G11,'таблица 20с и расчет 10с'!H11)</f>
        <v>99</v>
      </c>
      <c r="E6" s="16">
        <f>SUM('таблица 20с и расчет 10с'!I11,'таблица 20с и расчет 10с'!J11)</f>
        <v>106</v>
      </c>
      <c r="F6" s="16">
        <f>SUM('таблица 20с и расчет 10с'!A12,'таблица 20с и расчет 10с'!B12)</f>
        <v>94</v>
      </c>
      <c r="G6" s="7">
        <f>SUM('таблица 20с и расчет 10с'!C12,'таблица 20с и расчет 10с'!D12)</f>
        <v>104</v>
      </c>
      <c r="H6" s="16">
        <f>SUM('таблица 20с и расчет 10с'!E12,'таблица 20с и расчет 10с'!F12)</f>
        <v>100</v>
      </c>
      <c r="I6" s="16">
        <f>SUM('таблица 20с и расчет 10с'!G12,'таблица 20с и расчет 10с'!H12)</f>
        <v>109</v>
      </c>
      <c r="J6" s="17">
        <f>SUM('таблица 20с и расчет 10с'!I12,'таблица 20с и расчет 10с'!J12)</f>
        <v>103</v>
      </c>
      <c r="M6" s="2"/>
      <c r="N6" s="2"/>
      <c r="O6" s="2"/>
      <c r="P6" s="2"/>
      <c r="Q6" s="2"/>
      <c r="R6" s="33">
        <f t="shared" si="0"/>
        <v>0.54759999999999243</v>
      </c>
      <c r="S6" s="33">
        <f t="shared" si="1"/>
        <v>188.78759999999986</v>
      </c>
      <c r="T6" s="33">
        <f t="shared" si="2"/>
        <v>0.54759999999999243</v>
      </c>
      <c r="U6" s="33">
        <f t="shared" si="3"/>
        <v>18.147600000000043</v>
      </c>
      <c r="V6" s="33">
        <f t="shared" si="4"/>
        <v>7.5075999999999716</v>
      </c>
      <c r="W6" s="33">
        <f t="shared" si="5"/>
        <v>85.747600000000091</v>
      </c>
      <c r="X6" s="33">
        <f t="shared" si="6"/>
        <v>0.54759999999999243</v>
      </c>
      <c r="Y6" s="33">
        <f t="shared" si="7"/>
        <v>10.627600000000033</v>
      </c>
      <c r="Z6" s="33">
        <f t="shared" si="8"/>
        <v>32.947599999999944</v>
      </c>
      <c r="AA6" s="33">
        <f t="shared" si="9"/>
        <v>6.7600000000002658E-2</v>
      </c>
    </row>
    <row r="7" spans="1:27" ht="15" customHeight="1" thickBot="1" x14ac:dyDescent="0.35">
      <c r="A7" s="15">
        <f>SUM('таблица 20с и расчет 10с'!A13,'таблица 20с и расчет 10с'!B13)</f>
        <v>109</v>
      </c>
      <c r="B7" s="16">
        <f>SUM('таблица 20с и расчет 10с'!C13,'таблица 20с и расчет 10с'!D13)</f>
        <v>113</v>
      </c>
      <c r="C7" s="16">
        <f>SUM('таблица 20с и расчет 10с'!E13,'таблица 20с и расчет 10с'!F13)</f>
        <v>98</v>
      </c>
      <c r="D7" s="16">
        <f>SUM('таблица 20с и расчет 10с'!G13,'таблица 20с и расчет 10с'!H13)</f>
        <v>61</v>
      </c>
      <c r="E7" s="16">
        <f>SUM('таблица 20с и расчет 10с'!I13,'таблица 20с и расчет 10с'!J13)</f>
        <v>128</v>
      </c>
      <c r="F7" s="16">
        <f>SUM('таблица 20с и расчет 10с'!A14,'таблица 20с и расчет 10с'!B14)</f>
        <v>98</v>
      </c>
      <c r="G7" s="16">
        <f>SUM('таблица 20с и расчет 10с'!C14,'таблица 20с и расчет 10с'!D14)</f>
        <v>100</v>
      </c>
      <c r="H7" s="16">
        <f>SUM('таблица 20с и расчет 10с'!E14,'таблица 20с и расчет 10с'!F14)</f>
        <v>102</v>
      </c>
      <c r="I7" s="16">
        <f>SUM('таблица 20с и расчет 10с'!G14,'таблица 20с и расчет 10с'!H14)</f>
        <v>114</v>
      </c>
      <c r="J7" s="17">
        <f>SUM('таблица 20с и расчет 10с'!I14,'таблица 20с и расчет 10с'!J14)</f>
        <v>96</v>
      </c>
      <c r="L7" s="68" t="s">
        <v>11</v>
      </c>
      <c r="M7" s="69"/>
      <c r="N7" s="70"/>
      <c r="O7" s="2"/>
      <c r="P7" s="2"/>
      <c r="Q7" s="2"/>
      <c r="R7" s="33">
        <f t="shared" si="0"/>
        <v>32.947599999999944</v>
      </c>
      <c r="S7" s="33">
        <f t="shared" si="1"/>
        <v>94.867599999999896</v>
      </c>
      <c r="T7" s="33">
        <f t="shared" si="2"/>
        <v>27.667600000000053</v>
      </c>
      <c r="U7" s="33">
        <f t="shared" si="3"/>
        <v>1785.9076000000005</v>
      </c>
      <c r="V7" s="33">
        <f t="shared" si="4"/>
        <v>612.06759999999974</v>
      </c>
      <c r="W7" s="33">
        <f t="shared" si="5"/>
        <v>27.667600000000053</v>
      </c>
      <c r="X7" s="33">
        <f t="shared" si="6"/>
        <v>10.627600000000033</v>
      </c>
      <c r="Y7" s="33">
        <f t="shared" si="7"/>
        <v>1.587600000000013</v>
      </c>
      <c r="Z7" s="33">
        <f t="shared" si="8"/>
        <v>115.34759999999989</v>
      </c>
      <c r="AA7" s="33">
        <f t="shared" si="9"/>
        <v>52.707600000000078</v>
      </c>
    </row>
    <row r="8" spans="1:27" ht="15" customHeight="1" x14ac:dyDescent="0.3">
      <c r="A8" s="15">
        <f>SUM('таблица 20с и расчет 10с'!A15,'таблица 20с и расчет 10с'!B15)</f>
        <v>94</v>
      </c>
      <c r="B8" s="16">
        <f>SUM('таблица 20с и расчет 10с'!C15,'таблица 20с и расчет 10с'!D15)</f>
        <v>105</v>
      </c>
      <c r="C8" s="16">
        <f>SUM('таблица 20с и расчет 10с'!E15,'таблица 20с и расчет 10с'!F15)</f>
        <v>86</v>
      </c>
      <c r="D8" s="16">
        <f>SUM('таблица 20с и расчет 10с'!G15,'таблица 20с и расчет 10с'!H15)</f>
        <v>108</v>
      </c>
      <c r="E8" s="16">
        <f>SUM('таблица 20с и расчет 10с'!I15,'таблица 20с и расчет 10с'!J15)</f>
        <v>80</v>
      </c>
      <c r="F8" s="16">
        <f>SUM('таблица 20с и расчет 10с'!A16,'таблица 20с и расчет 10с'!B16)</f>
        <v>102</v>
      </c>
      <c r="G8" s="16">
        <f>SUM('таблица 20с и расчет 10с'!C16,'таблица 20с и расчет 10с'!D16)</f>
        <v>96</v>
      </c>
      <c r="H8" s="16">
        <f>SUM('таблица 20с и расчет 10с'!E16,'таблица 20с и расчет 10с'!F16)</f>
        <v>118</v>
      </c>
      <c r="I8" s="16">
        <f>SUM('таблица 20с и расчет 10с'!G16,'таблица 20с и расчет 10с'!H16)</f>
        <v>104</v>
      </c>
      <c r="J8" s="17">
        <f>SUM('таблица 20с и расчет 10с'!I16,'таблица 20с и расчет 10с'!J16)</f>
        <v>104</v>
      </c>
      <c r="L8" s="46" t="s">
        <v>16</v>
      </c>
      <c r="M8" s="49">
        <f>SUM(A1:J10)</f>
        <v>10326</v>
      </c>
      <c r="N8" s="50"/>
      <c r="O8" s="2"/>
      <c r="P8" s="2"/>
      <c r="Q8" s="2"/>
      <c r="R8" s="33">
        <f t="shared" si="0"/>
        <v>85.747600000000091</v>
      </c>
      <c r="S8" s="33">
        <f t="shared" si="1"/>
        <v>3.0275999999999823</v>
      </c>
      <c r="T8" s="33">
        <f t="shared" si="2"/>
        <v>297.90760000000017</v>
      </c>
      <c r="U8" s="33">
        <f t="shared" si="3"/>
        <v>22.467599999999951</v>
      </c>
      <c r="V8" s="33">
        <f t="shared" si="4"/>
        <v>541.02760000000023</v>
      </c>
      <c r="W8" s="33">
        <f t="shared" si="5"/>
        <v>1.587600000000013</v>
      </c>
      <c r="X8" s="33">
        <f t="shared" si="6"/>
        <v>52.707600000000078</v>
      </c>
      <c r="Y8" s="33">
        <f t="shared" si="7"/>
        <v>217.26759999999985</v>
      </c>
      <c r="Z8" s="33">
        <f t="shared" si="8"/>
        <v>0.54759999999999243</v>
      </c>
      <c r="AA8" s="33">
        <f t="shared" si="9"/>
        <v>0.54759999999999243</v>
      </c>
    </row>
    <row r="9" spans="1:27" ht="15" customHeight="1" x14ac:dyDescent="0.3">
      <c r="A9" s="15">
        <f>SUM('таблица 20с и расчет 10с'!A17,'таблица 20с и расчет 10с'!B17)</f>
        <v>80</v>
      </c>
      <c r="B9" s="16">
        <f>SUM('таблица 20с и расчет 10с'!C17,'таблица 20с и расчет 10с'!D17)</f>
        <v>98</v>
      </c>
      <c r="C9" s="16">
        <f>SUM('таблица 20с и расчет 10с'!E17,'таблица 20с и расчет 10с'!F17)</f>
        <v>76</v>
      </c>
      <c r="D9" s="16">
        <f>SUM('таблица 20с и расчет 10с'!G17,'таблица 20с и расчет 10с'!H17)</f>
        <v>106</v>
      </c>
      <c r="E9" s="16">
        <f>SUM('таблица 20с и расчет 10с'!I17,'таблица 20с и расчет 10с'!J17)</f>
        <v>116</v>
      </c>
      <c r="F9" s="16">
        <f>SUM('таблица 20с и расчет 10с'!A18,'таблица 20с и расчет 10с'!B18)</f>
        <v>101</v>
      </c>
      <c r="G9" s="16">
        <f>SUM('таблица 20с и расчет 10с'!C18,'таблица 20с и расчет 10с'!D18)</f>
        <v>110</v>
      </c>
      <c r="H9" s="16">
        <f>SUM('таблица 20с и расчет 10с'!E18,'таблица 20с и расчет 10с'!F18)</f>
        <v>103</v>
      </c>
      <c r="I9" s="7">
        <f>SUM('таблица 20с и расчет 10с'!G18,'таблица 20с и расчет 10с'!H18)</f>
        <v>130</v>
      </c>
      <c r="J9" s="17">
        <f>SUM('таблица 20с и расчет 10с'!I18,'таблица 20с и расчет 10с'!J18)</f>
        <v>102</v>
      </c>
      <c r="L9" s="36" t="s">
        <v>12</v>
      </c>
      <c r="M9" s="42">
        <v>100</v>
      </c>
      <c r="N9" s="56"/>
      <c r="O9" s="2"/>
      <c r="P9" s="2"/>
      <c r="Q9" s="2"/>
      <c r="R9" s="33">
        <f t="shared" si="0"/>
        <v>541.02760000000023</v>
      </c>
      <c r="S9" s="33">
        <f t="shared" si="1"/>
        <v>27.667600000000053</v>
      </c>
      <c r="T9" s="33">
        <f t="shared" si="2"/>
        <v>743.10760000000028</v>
      </c>
      <c r="U9" s="33">
        <f t="shared" si="3"/>
        <v>7.5075999999999716</v>
      </c>
      <c r="V9" s="33">
        <f t="shared" si="4"/>
        <v>162.30759999999987</v>
      </c>
      <c r="W9" s="33">
        <f t="shared" si="5"/>
        <v>5.1076000000000228</v>
      </c>
      <c r="X9" s="33">
        <f t="shared" si="6"/>
        <v>45.427599999999934</v>
      </c>
      <c r="Y9" s="33">
        <f t="shared" si="7"/>
        <v>6.7600000000002658E-2</v>
      </c>
      <c r="Z9" s="33">
        <f t="shared" si="8"/>
        <v>715.02759999999978</v>
      </c>
      <c r="AA9" s="33">
        <f t="shared" si="9"/>
        <v>1.587600000000013</v>
      </c>
    </row>
    <row r="10" spans="1:27" ht="15" customHeight="1" thickBot="1" x14ac:dyDescent="0.35">
      <c r="A10" s="18">
        <f>SUM('таблица 20с и расчет 10с'!A19,'таблица 20с и расчет 10с'!B19)</f>
        <v>106</v>
      </c>
      <c r="B10" s="19">
        <f>SUM('таблица 20с и расчет 10с'!C19,'таблица 20с и расчет 10с'!D19)</f>
        <v>103</v>
      </c>
      <c r="C10" s="19">
        <f>SUM('таблица 20с и расчет 10с'!E19,'таблица 20с и расчет 10с'!F19)</f>
        <v>122</v>
      </c>
      <c r="D10" s="19">
        <f>SUM('таблица 20с и расчет 10с'!G19,'таблица 20с и расчет 10с'!H19)</f>
        <v>103</v>
      </c>
      <c r="E10" s="19">
        <f>SUM('таблица 20с и расчет 10с'!I19,'таблица 20с и расчет 10с'!J19)</f>
        <v>124</v>
      </c>
      <c r="F10" s="19">
        <f>SUM('таблица 20с и расчет 10с'!A20,'таблица 20с и расчет 10с'!B20)</f>
        <v>98</v>
      </c>
      <c r="G10" s="19">
        <f>SUM('таблица 20с и расчет 10с'!C20,'таблица 20с и расчет 10с'!D20)</f>
        <v>83</v>
      </c>
      <c r="H10" s="19">
        <f>SUM('таблица 20с и расчет 10с'!E20,'таблица 20с и расчет 10с'!F20)</f>
        <v>97</v>
      </c>
      <c r="I10" s="19">
        <f>SUM('таблица 20с и расчет 10с'!G20,'таблица 20с и расчет 10с'!H20)</f>
        <v>86</v>
      </c>
      <c r="J10" s="20">
        <f>SUM('таблица 20с и расчет 10с'!I20,'таблица 20с и расчет 10с'!J20)</f>
        <v>78</v>
      </c>
      <c r="L10" s="47" t="s">
        <v>13</v>
      </c>
      <c r="M10" s="51">
        <f>M8/M9</f>
        <v>103.26</v>
      </c>
      <c r="N10" s="52"/>
      <c r="O10" s="2"/>
      <c r="P10" s="2"/>
      <c r="Q10" s="2"/>
      <c r="R10" s="33">
        <f t="shared" si="0"/>
        <v>7.5075999999999716</v>
      </c>
      <c r="S10" s="33">
        <f t="shared" si="1"/>
        <v>6.7600000000002658E-2</v>
      </c>
      <c r="T10" s="33">
        <f t="shared" si="2"/>
        <v>351.1875999999998</v>
      </c>
      <c r="U10" s="33">
        <f t="shared" si="3"/>
        <v>6.7600000000002658E-2</v>
      </c>
      <c r="V10" s="33">
        <f t="shared" si="4"/>
        <v>430.14759999999978</v>
      </c>
      <c r="W10" s="33">
        <f t="shared" si="5"/>
        <v>27.667600000000053</v>
      </c>
      <c r="X10" s="33">
        <f t="shared" si="6"/>
        <v>410.46760000000023</v>
      </c>
      <c r="Y10" s="33">
        <f t="shared" si="7"/>
        <v>39.187600000000067</v>
      </c>
      <c r="Z10" s="33">
        <f t="shared" si="8"/>
        <v>297.90760000000017</v>
      </c>
      <c r="AA10" s="33">
        <f t="shared" si="9"/>
        <v>638.06760000000031</v>
      </c>
    </row>
    <row r="11" spans="1:27" ht="15" customHeight="1" x14ac:dyDescent="0.3">
      <c r="L11" s="36" t="s">
        <v>15</v>
      </c>
      <c r="M11" s="51">
        <f>1/M9*SUM(R1:AA10)</f>
        <v>171.93239999999997</v>
      </c>
      <c r="N11" s="52"/>
      <c r="O11" s="2"/>
      <c r="P11" s="2"/>
      <c r="Q11" s="2"/>
      <c r="R11" s="2"/>
      <c r="S11" s="2"/>
      <c r="T11" s="2"/>
      <c r="U11" s="2"/>
      <c r="V11" s="2"/>
    </row>
    <row r="12" spans="1:27" ht="15" customHeight="1" x14ac:dyDescent="0.3">
      <c r="L12" s="47" t="s">
        <v>14</v>
      </c>
      <c r="M12" s="51">
        <f>SQRT(M11)</f>
        <v>13.112299569488183</v>
      </c>
      <c r="N12" s="52">
        <f>SQRT(M10)</f>
        <v>10.161692772368195</v>
      </c>
      <c r="O12" s="2"/>
      <c r="P12" s="2"/>
      <c r="Q12" s="2"/>
      <c r="R12" s="2"/>
      <c r="S12" s="2"/>
      <c r="T12" s="2"/>
      <c r="U12" s="2"/>
      <c r="V12" s="2"/>
    </row>
    <row r="13" spans="1:27" ht="15" customHeight="1" x14ac:dyDescent="0.3">
      <c r="L13" s="35" t="s">
        <v>18</v>
      </c>
      <c r="M13" s="40">
        <f>M12/M10*100</f>
        <v>12.698333884842322</v>
      </c>
      <c r="N13" s="53"/>
      <c r="O13" s="2"/>
      <c r="P13" s="2"/>
      <c r="Q13" s="2"/>
      <c r="R13" s="2"/>
      <c r="S13" s="2"/>
      <c r="T13" s="2"/>
      <c r="U13" s="2"/>
      <c r="V13" s="2"/>
    </row>
    <row r="14" spans="1:27" ht="15" customHeight="1" x14ac:dyDescent="0.3">
      <c r="L14" s="47" t="s">
        <v>19</v>
      </c>
      <c r="M14" s="42">
        <f>M12/SQRT(M9)</f>
        <v>1.3112299569488184</v>
      </c>
      <c r="N14" s="53"/>
      <c r="O14" s="2"/>
      <c r="P14" s="2"/>
      <c r="Q14" s="2"/>
      <c r="R14" s="2"/>
      <c r="S14" s="2"/>
      <c r="T14" s="2"/>
      <c r="U14" s="2"/>
      <c r="V14" s="2"/>
    </row>
    <row r="15" spans="1:27" ht="15" customHeight="1" thickBot="1" x14ac:dyDescent="0.35">
      <c r="L15" s="48" t="s">
        <v>20</v>
      </c>
      <c r="M15" s="54">
        <f>M14/M10*100</f>
        <v>1.2698333884842323</v>
      </c>
      <c r="N15" s="55">
        <f>100/SQRT(M10*M9)</f>
        <v>0.98408800817046238</v>
      </c>
      <c r="O15" s="2"/>
      <c r="P15" s="2"/>
      <c r="Q15" s="2"/>
      <c r="R15" s="2"/>
      <c r="S15" s="2"/>
      <c r="T15" s="2"/>
      <c r="U15" s="2"/>
      <c r="V15" s="2"/>
    </row>
    <row r="16" spans="1:27" ht="15" customHeight="1" x14ac:dyDescent="0.3"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3:22" ht="15" customHeight="1" x14ac:dyDescent="0.3"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3:22" ht="15" customHeight="1" x14ac:dyDescent="0.3"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3:22" ht="15" customHeight="1" x14ac:dyDescent="0.3"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3:22" ht="15" customHeight="1" x14ac:dyDescent="0.3">
      <c r="M20" s="2"/>
      <c r="N20" s="2"/>
      <c r="O20" s="2"/>
      <c r="P20" s="2"/>
      <c r="Q20" s="2"/>
      <c r="R20" s="2"/>
      <c r="S20" s="2"/>
      <c r="T20" s="2"/>
      <c r="U20" s="2"/>
      <c r="V20" s="2"/>
    </row>
  </sheetData>
  <mergeCells count="4">
    <mergeCell ref="L1:P2"/>
    <mergeCell ref="M3:M4"/>
    <mergeCell ref="O3:O4"/>
    <mergeCell ref="L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zoomScaleNormal="100" workbookViewId="0">
      <selection activeCell="A5" sqref="A5"/>
    </sheetView>
  </sheetViews>
  <sheetFormatPr defaultRowHeight="15" customHeight="1" x14ac:dyDescent="0.3"/>
  <cols>
    <col min="1" max="1" width="16.77734375" style="21" customWidth="1"/>
    <col min="2" max="36" width="8.77734375" style="21" customWidth="1"/>
    <col min="37" max="16384" width="8.88671875" style="21"/>
  </cols>
  <sheetData>
    <row r="1" spans="1:36" ht="15" customHeight="1" thickBot="1" x14ac:dyDescent="0.35">
      <c r="A1" s="22" t="s">
        <v>5</v>
      </c>
      <c r="B1" s="30">
        <v>0</v>
      </c>
      <c r="C1" s="30">
        <v>1</v>
      </c>
      <c r="D1" s="23">
        <v>2</v>
      </c>
      <c r="E1" s="23">
        <f>D1+1</f>
        <v>3</v>
      </c>
      <c r="F1" s="23">
        <f t="shared" ref="F1:AJ1" si="0">E1+1</f>
        <v>4</v>
      </c>
      <c r="G1" s="23">
        <f t="shared" si="0"/>
        <v>5</v>
      </c>
      <c r="H1" s="23">
        <f t="shared" si="0"/>
        <v>6</v>
      </c>
      <c r="I1" s="23">
        <f t="shared" si="0"/>
        <v>7</v>
      </c>
      <c r="J1" s="23">
        <f t="shared" si="0"/>
        <v>8</v>
      </c>
      <c r="K1" s="23">
        <f t="shared" si="0"/>
        <v>9</v>
      </c>
      <c r="L1" s="23">
        <f t="shared" si="0"/>
        <v>10</v>
      </c>
      <c r="M1" s="23">
        <f t="shared" si="0"/>
        <v>11</v>
      </c>
      <c r="N1" s="23">
        <f t="shared" si="0"/>
        <v>12</v>
      </c>
      <c r="O1" s="23">
        <f t="shared" si="0"/>
        <v>13</v>
      </c>
      <c r="P1" s="23">
        <f t="shared" si="0"/>
        <v>14</v>
      </c>
      <c r="Q1" s="23">
        <f t="shared" si="0"/>
        <v>15</v>
      </c>
      <c r="R1" s="23">
        <f t="shared" si="0"/>
        <v>16</v>
      </c>
      <c r="S1" s="23">
        <f t="shared" si="0"/>
        <v>17</v>
      </c>
      <c r="T1" s="23">
        <f t="shared" si="0"/>
        <v>18</v>
      </c>
      <c r="U1" s="23">
        <f t="shared" si="0"/>
        <v>19</v>
      </c>
      <c r="V1" s="23">
        <f>U1+1</f>
        <v>20</v>
      </c>
      <c r="W1" s="23">
        <f t="shared" si="0"/>
        <v>21</v>
      </c>
      <c r="X1" s="23">
        <f t="shared" si="0"/>
        <v>22</v>
      </c>
      <c r="Y1" s="23">
        <f t="shared" si="0"/>
        <v>23</v>
      </c>
      <c r="Z1" s="23">
        <f t="shared" si="0"/>
        <v>24</v>
      </c>
      <c r="AA1" s="23">
        <f t="shared" si="0"/>
        <v>25</v>
      </c>
      <c r="AB1" s="23">
        <f t="shared" si="0"/>
        <v>26</v>
      </c>
      <c r="AC1" s="23">
        <f t="shared" si="0"/>
        <v>27</v>
      </c>
      <c r="AD1" s="23">
        <f t="shared" si="0"/>
        <v>28</v>
      </c>
      <c r="AE1" s="23">
        <f t="shared" si="0"/>
        <v>29</v>
      </c>
      <c r="AF1" s="23">
        <f t="shared" si="0"/>
        <v>30</v>
      </c>
      <c r="AG1" s="23">
        <f t="shared" si="0"/>
        <v>31</v>
      </c>
      <c r="AH1" s="23">
        <f t="shared" si="0"/>
        <v>32</v>
      </c>
      <c r="AI1" s="23">
        <f t="shared" si="0"/>
        <v>33</v>
      </c>
      <c r="AJ1" s="24">
        <f t="shared" si="0"/>
        <v>34</v>
      </c>
    </row>
    <row r="2" spans="1:36" ht="15" customHeight="1" thickBot="1" x14ac:dyDescent="0.35">
      <c r="A2" s="29" t="s">
        <v>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1</v>
      </c>
      <c r="K2" s="27">
        <v>0</v>
      </c>
      <c r="L2" s="27">
        <v>4</v>
      </c>
      <c r="M2" s="27">
        <v>0</v>
      </c>
      <c r="N2" s="27">
        <v>5</v>
      </c>
      <c r="O2" s="27">
        <v>2</v>
      </c>
      <c r="P2" s="27">
        <v>10</v>
      </c>
      <c r="Q2" s="27">
        <v>1</v>
      </c>
      <c r="R2" s="27">
        <v>18</v>
      </c>
      <c r="S2" s="27">
        <v>2</v>
      </c>
      <c r="T2" s="27">
        <v>19</v>
      </c>
      <c r="U2" s="27">
        <v>4</v>
      </c>
      <c r="V2" s="27">
        <v>29</v>
      </c>
      <c r="W2" s="27">
        <v>3</v>
      </c>
      <c r="X2" s="27">
        <v>33</v>
      </c>
      <c r="Y2" s="27">
        <v>7</v>
      </c>
      <c r="Z2" s="27">
        <v>41</v>
      </c>
      <c r="AA2" s="27">
        <v>5</v>
      </c>
      <c r="AB2" s="27">
        <v>50</v>
      </c>
      <c r="AC2" s="27">
        <v>7</v>
      </c>
      <c r="AD2" s="27">
        <v>36</v>
      </c>
      <c r="AE2" s="27">
        <v>4</v>
      </c>
      <c r="AF2" s="27">
        <v>25</v>
      </c>
      <c r="AG2" s="27">
        <v>6</v>
      </c>
      <c r="AH2" s="27">
        <v>21</v>
      </c>
      <c r="AI2" s="27">
        <v>0</v>
      </c>
      <c r="AJ2" s="28">
        <v>24</v>
      </c>
    </row>
    <row r="3" spans="1:36" ht="15" customHeight="1" thickBot="1" x14ac:dyDescent="0.35">
      <c r="A3" s="29" t="s">
        <v>3</v>
      </c>
      <c r="B3" s="27">
        <f t="shared" ref="B3:C3" si="1">B2/400</f>
        <v>0</v>
      </c>
      <c r="C3" s="27">
        <f t="shared" si="1"/>
        <v>0</v>
      </c>
      <c r="D3" s="27">
        <f>D2/400</f>
        <v>0</v>
      </c>
      <c r="E3" s="27">
        <f t="shared" ref="E3:AJ3" si="2">E2/400</f>
        <v>0</v>
      </c>
      <c r="F3" s="27">
        <f t="shared" si="2"/>
        <v>0</v>
      </c>
      <c r="G3" s="27">
        <f t="shared" si="2"/>
        <v>0</v>
      </c>
      <c r="H3" s="27">
        <f t="shared" si="2"/>
        <v>0</v>
      </c>
      <c r="I3" s="27">
        <f t="shared" si="2"/>
        <v>0</v>
      </c>
      <c r="J3" s="27">
        <f t="shared" si="2"/>
        <v>2.5000000000000001E-3</v>
      </c>
      <c r="K3" s="27">
        <f t="shared" si="2"/>
        <v>0</v>
      </c>
      <c r="L3" s="27">
        <f t="shared" si="2"/>
        <v>0.01</v>
      </c>
      <c r="M3" s="27">
        <f t="shared" si="2"/>
        <v>0</v>
      </c>
      <c r="N3" s="27">
        <f t="shared" si="2"/>
        <v>1.2500000000000001E-2</v>
      </c>
      <c r="O3" s="27">
        <f t="shared" si="2"/>
        <v>5.0000000000000001E-3</v>
      </c>
      <c r="P3" s="27">
        <f t="shared" si="2"/>
        <v>2.5000000000000001E-2</v>
      </c>
      <c r="Q3" s="27">
        <f t="shared" si="2"/>
        <v>2.5000000000000001E-3</v>
      </c>
      <c r="R3" s="27">
        <f t="shared" si="2"/>
        <v>4.4999999999999998E-2</v>
      </c>
      <c r="S3" s="27">
        <f t="shared" si="2"/>
        <v>5.0000000000000001E-3</v>
      </c>
      <c r="T3" s="27">
        <f t="shared" si="2"/>
        <v>4.7500000000000001E-2</v>
      </c>
      <c r="U3" s="27">
        <f t="shared" si="2"/>
        <v>0.01</v>
      </c>
      <c r="V3" s="27">
        <f t="shared" si="2"/>
        <v>7.2499999999999995E-2</v>
      </c>
      <c r="W3" s="27">
        <f t="shared" si="2"/>
        <v>7.4999999999999997E-3</v>
      </c>
      <c r="X3" s="27">
        <f t="shared" si="2"/>
        <v>8.2500000000000004E-2</v>
      </c>
      <c r="Y3" s="27">
        <f t="shared" si="2"/>
        <v>1.7500000000000002E-2</v>
      </c>
      <c r="Z3" s="27">
        <f t="shared" si="2"/>
        <v>0.10249999999999999</v>
      </c>
      <c r="AA3" s="27">
        <f t="shared" si="2"/>
        <v>1.2500000000000001E-2</v>
      </c>
      <c r="AB3" s="27">
        <f t="shared" si="2"/>
        <v>0.125</v>
      </c>
      <c r="AC3" s="27">
        <f t="shared" si="2"/>
        <v>1.7500000000000002E-2</v>
      </c>
      <c r="AD3" s="27">
        <f t="shared" si="2"/>
        <v>0.09</v>
      </c>
      <c r="AE3" s="27">
        <f t="shared" si="2"/>
        <v>0.01</v>
      </c>
      <c r="AF3" s="27">
        <f t="shared" si="2"/>
        <v>6.25E-2</v>
      </c>
      <c r="AG3" s="27">
        <f t="shared" si="2"/>
        <v>1.4999999999999999E-2</v>
      </c>
      <c r="AH3" s="27">
        <f t="shared" si="2"/>
        <v>5.2499999999999998E-2</v>
      </c>
      <c r="AI3" s="27">
        <f t="shared" si="2"/>
        <v>0</v>
      </c>
      <c r="AJ3" s="28">
        <f t="shared" si="2"/>
        <v>0.06</v>
      </c>
    </row>
    <row r="4" spans="1:36" ht="15" customHeight="1" thickBot="1" x14ac:dyDescent="0.35">
      <c r="A4" s="80" t="s">
        <v>21</v>
      </c>
      <c r="B4" s="81">
        <f>_xlfn.NORM.DIST(B1,'таблица 20с и расчет 10с'!$M$10,'таблица 20с и расчет 10с'!$M$12,FALSE)</f>
        <v>2.4722917336881168E-5</v>
      </c>
      <c r="C4" s="81">
        <f>_xlfn.NORM.DIST(C1,'таблица 20с и расчет 10с'!$M$10,'таблица 20с и расчет 10с'!$M$12,FALSE)</f>
        <v>4.4757598957385634E-5</v>
      </c>
      <c r="D4" s="81">
        <f>_xlfn.NORM.DIST(D1,'таблица 20с и расчет 10с'!$M$10,'таблица 20с и расчет 10с'!$M$12,FALSE)</f>
        <v>7.9150098529282158E-5</v>
      </c>
      <c r="E4" s="81">
        <f>_xlfn.NORM.DIST(E1,'таблица 20с и расчет 10с'!$M$10,'таблица 20с и расчет 10с'!$M$12,FALSE)</f>
        <v>1.3672683307342783E-4</v>
      </c>
      <c r="F4" s="81">
        <f>_xlfn.NORM.DIST(F1,'таблица 20с и расчет 10с'!$M$10,'таблица 20с и расчет 10с'!$M$12,FALSE)</f>
        <v>2.3071384914777741E-4</v>
      </c>
      <c r="G4" s="81">
        <f>_xlfn.NORM.DIST(G1,'таблица 20с и расчет 10с'!$M$10,'таблица 20с и расчет 10с'!$M$12,FALSE)</f>
        <v>3.8028674710248808E-4</v>
      </c>
      <c r="H4" s="81">
        <f>_xlfn.NORM.DIST(H1,'таблица 20с и расчет 10с'!$M$10,'таблица 20с и расчет 10с'!$M$12,FALSE)</f>
        <v>6.1230292188108753E-4</v>
      </c>
      <c r="I4" s="81">
        <f>_xlfn.NORM.DIST(I1,'таблица 20с и расчет 10с'!$M$10,'таблица 20с и расчет 10с'!$M$12,FALSE)</f>
        <v>9.6302838631727103E-4</v>
      </c>
      <c r="J4" s="81">
        <f>_xlfn.NORM.DIST(J1,'таблица 20с и расчет 10с'!$M$10,'таблица 20с и расчет 10с'!$M$12,FALSE)</f>
        <v>1.4795493681762568E-3</v>
      </c>
      <c r="K4" s="81">
        <f>_xlfn.NORM.DIST(K1,'таблица 20с и расчет 10с'!$M$10,'таблица 20с и расчет 10с'!$M$12,FALSE)</f>
        <v>2.2204318517423894E-3</v>
      </c>
      <c r="L4" s="81">
        <f>_xlfn.NORM.DIST(L1,'таблица 20с и расчет 10с'!$M$10,'таблица 20с и расчет 10с'!$M$12,FALSE)</f>
        <v>3.2550903817626683E-3</v>
      </c>
      <c r="M4" s="81">
        <f>_xlfn.NORM.DIST(M1,'таблица 20с и расчет 10с'!$M$10,'таблица 20с и расчет 10с'!$M$12,FALSE)</f>
        <v>4.6612915813055373E-3</v>
      </c>
      <c r="N4" s="81">
        <f>_xlfn.NORM.DIST(N1,'таблица 20с и расчет 10с'!$M$10,'таблица 20с и расчет 10с'!$M$12,FALSE)</f>
        <v>6.5202928925813886E-3</v>
      </c>
      <c r="O4" s="81">
        <f>_xlfn.NORM.DIST(O1,'таблица 20с и расчет 10с'!$M$10,'таблица 20с и расчет 10с'!$M$12,FALSE)</f>
        <v>8.9093404424648547E-3</v>
      </c>
      <c r="P4" s="81">
        <f>_xlfn.NORM.DIST(P1,'таблица 20с и расчет 10с'!$M$10,'таблица 20с и расчет 10с'!$M$12,FALSE)</f>
        <v>1.1891636343913801E-2</v>
      </c>
      <c r="Q4" s="81">
        <f>_xlfn.NORM.DIST(Q1,'таблица 20с и расчет 10с'!$M$10,'таблица 20с и расчет 10с'!$M$12,FALSE)</f>
        <v>1.5504411997889994E-2</v>
      </c>
      <c r="R4" s="81">
        <f>_xlfn.NORM.DIST(R1,'таблица 20с и расчет 10с'!$M$10,'таблица 20с и расчет 10с'!$M$12,FALSE)</f>
        <v>1.9746339360685056E-2</v>
      </c>
      <c r="S4" s="81">
        <f>_xlfn.NORM.DIST(S1,'таблица 20с и расчет 10с'!$M$10,'таблица 20с и расчет 10с'!$M$12,FALSE)</f>
        <v>2.4566059998697334E-2</v>
      </c>
      <c r="T4" s="81">
        <f>_xlfn.NORM.DIST(T1,'таблица 20с и расчет 10с'!$M$10,'таблица 20с и расчет 10с'!$M$12,FALSE)</f>
        <v>2.9853966103577288E-2</v>
      </c>
      <c r="U4" s="81">
        <f>_xlfn.NORM.DIST(U1,'таблица 20с и расчет 10с'!$M$10,'таблица 20с и расчет 10с'!$M$12,FALSE)</f>
        <v>3.5439385108366563E-2</v>
      </c>
      <c r="V4" s="81">
        <f>_xlfn.NORM.DIST(V1,'таблица 20с и расчет 10с'!$M$10,'таблица 20с и расчет 10с'!$M$12,FALSE)</f>
        <v>4.1094900778765847E-2</v>
      </c>
      <c r="W4" s="81">
        <f>_xlfn.NORM.DIST(W1,'таблица 20с и расчет 10с'!$M$10,'таблица 20с и расчет 10с'!$M$12,FALSE)</f>
        <v>4.6548673551215107E-2</v>
      </c>
      <c r="X4" s="81">
        <f>_xlfn.NORM.DIST(X1,'таблица 20с и расчет 10с'!$M$10,'таблица 20с и расчет 10с'!$M$12,FALSE)</f>
        <v>5.1504396060020684E-2</v>
      </c>
      <c r="Y4" s="81">
        <f>_xlfn.NORM.DIST(Y1,'таблица 20с и расчет 10с'!$M$10,'таблица 20с и расчет 10с'!$M$12,FALSE)</f>
        <v>5.5667139285881025E-2</v>
      </c>
      <c r="Z4" s="81">
        <f>_xlfn.NORM.DIST(Z1,'таблица 20с и расчет 10с'!$M$10,'таблица 20с и расчет 10с'!$M$12,FALSE)</f>
        <v>5.8772088484312326E-2</v>
      </c>
      <c r="AA4" s="81">
        <f>_xlfn.NORM.DIST(AA1,'таблица 20с и расчет 10с'!$M$10,'таблица 20с и расчет 10с'!$M$12,FALSE)</f>
        <v>6.0612327257276249E-2</v>
      </c>
      <c r="AB4" s="81">
        <f>_xlfn.NORM.DIST(AB1,'таблица 20с и расчет 10с'!$M$10,'таблица 20с и расчет 10с'!$M$12,FALSE)</f>
        <v>6.1061632418362259E-2</v>
      </c>
      <c r="AC4" s="81">
        <f>_xlfn.NORM.DIST(AC1,'таблица 20с и расчет 10с'!$M$10,'таблица 20с и расчет 10с'!$M$12,FALSE)</f>
        <v>6.0088792540975128E-2</v>
      </c>
      <c r="AD4" s="81">
        <f>_xlfn.NORM.DIST(AD1,'таблица 20с и расчет 10с'!$M$10,'таблица 20с и расчет 10с'!$M$12,FALSE)</f>
        <v>5.7761193620761979E-2</v>
      </c>
      <c r="AE4" s="81">
        <f>_xlfn.NORM.DIST(AE1,'таблица 20с и расчет 10с'!$M$10,'таблица 20с и расчет 10с'!$M$12,FALSE)</f>
        <v>5.4237099578610753E-2</v>
      </c>
      <c r="AF4" s="81">
        <f>_xlfn.NORM.DIST(AF1,'таблица 20с и расчет 10с'!$M$10,'таблица 20с и расчет 10с'!$M$12,FALSE)</f>
        <v>4.9747856158610368E-2</v>
      </c>
      <c r="AG4" s="81">
        <f>_xlfn.NORM.DIST(AG1,'таблица 20с и расчет 10с'!$M$10,'таблица 20с и расчет 10с'!$M$12,FALSE)</f>
        <v>4.457279813370963E-2</v>
      </c>
      <c r="AH4" s="81">
        <f>_xlfn.NORM.DIST(AH1,'таблица 20с и расчет 10с'!$M$10,'таблица 20с и расчет 10с'!$M$12,FALSE)</f>
        <v>3.9010637061924397E-2</v>
      </c>
      <c r="AI4" s="81">
        <f>_xlfn.NORM.DIST(AI1,'таблица 20с и расчет 10с'!$M$10,'таблица 20с и расчет 10с'!$M$12,FALSE)</f>
        <v>3.3351379499898318E-2</v>
      </c>
      <c r="AJ4" s="81">
        <f>_xlfn.NORM.DIST(AJ1,'таблица 20с и расчет 10с'!$M$10,'таблица 20с и расчет 10с'!$M$12,FALSE)</f>
        <v>2.7852371371755981E-2</v>
      </c>
    </row>
    <row r="5" spans="1:36" ht="15" customHeight="1" thickBot="1" x14ac:dyDescent="0.35"/>
    <row r="6" spans="1:36" ht="15" customHeight="1" x14ac:dyDescent="0.3">
      <c r="B6" s="77" t="s">
        <v>4</v>
      </c>
      <c r="C6" s="78"/>
      <c r="D6" s="78"/>
      <c r="E6" s="78"/>
      <c r="F6" s="79"/>
    </row>
    <row r="7" spans="1:36" ht="15" customHeight="1" x14ac:dyDescent="0.3">
      <c r="B7" s="71"/>
      <c r="C7" s="72"/>
      <c r="D7" s="72"/>
      <c r="E7" s="72"/>
      <c r="F7" s="73"/>
    </row>
    <row r="8" spans="1:36" ht="15" customHeight="1" thickBot="1" x14ac:dyDescent="0.35">
      <c r="B8" s="74"/>
      <c r="C8" s="75"/>
      <c r="D8" s="75"/>
      <c r="E8" s="75"/>
      <c r="F8" s="76"/>
    </row>
  </sheetData>
  <mergeCells count="1">
    <mergeCell ref="B6:F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"/>
  <sheetViews>
    <sheetView zoomScaleNormal="100" workbookViewId="0">
      <selection activeCell="A5" sqref="A5"/>
    </sheetView>
  </sheetViews>
  <sheetFormatPr defaultRowHeight="15" customHeight="1" x14ac:dyDescent="0.3"/>
  <cols>
    <col min="1" max="1" width="16.77734375" customWidth="1"/>
    <col min="2" max="132" width="8.77734375" customWidth="1"/>
  </cols>
  <sheetData>
    <row r="1" spans="1:132" s="2" customFormat="1" ht="15" customHeight="1" thickBot="1" x14ac:dyDescent="0.35">
      <c r="A1" s="22" t="s">
        <v>5</v>
      </c>
      <c r="B1" s="23">
        <v>0</v>
      </c>
      <c r="C1" s="23">
        <v>1</v>
      </c>
      <c r="D1" s="23">
        <v>2</v>
      </c>
      <c r="E1" s="25">
        <f>D1+1</f>
        <v>3</v>
      </c>
      <c r="F1" s="25">
        <f t="shared" ref="F1:BQ1" si="0">E1+1</f>
        <v>4</v>
      </c>
      <c r="G1" s="25">
        <f t="shared" si="0"/>
        <v>5</v>
      </c>
      <c r="H1" s="25">
        <f t="shared" si="0"/>
        <v>6</v>
      </c>
      <c r="I1" s="25">
        <f t="shared" si="0"/>
        <v>7</v>
      </c>
      <c r="J1" s="25">
        <f t="shared" si="0"/>
        <v>8</v>
      </c>
      <c r="K1" s="25">
        <f t="shared" si="0"/>
        <v>9</v>
      </c>
      <c r="L1" s="25">
        <f t="shared" si="0"/>
        <v>10</v>
      </c>
      <c r="M1" s="25">
        <f t="shared" si="0"/>
        <v>11</v>
      </c>
      <c r="N1" s="25">
        <f t="shared" si="0"/>
        <v>12</v>
      </c>
      <c r="O1" s="25">
        <f t="shared" si="0"/>
        <v>13</v>
      </c>
      <c r="P1" s="25">
        <f t="shared" si="0"/>
        <v>14</v>
      </c>
      <c r="Q1" s="25">
        <f t="shared" si="0"/>
        <v>15</v>
      </c>
      <c r="R1" s="25">
        <f t="shared" si="0"/>
        <v>16</v>
      </c>
      <c r="S1" s="25">
        <f t="shared" si="0"/>
        <v>17</v>
      </c>
      <c r="T1" s="25">
        <f t="shared" si="0"/>
        <v>18</v>
      </c>
      <c r="U1" s="25">
        <f t="shared" si="0"/>
        <v>19</v>
      </c>
      <c r="V1" s="25">
        <f t="shared" si="0"/>
        <v>20</v>
      </c>
      <c r="W1" s="25">
        <f t="shared" si="0"/>
        <v>21</v>
      </c>
      <c r="X1" s="25">
        <f t="shared" si="0"/>
        <v>22</v>
      </c>
      <c r="Y1" s="25">
        <f t="shared" si="0"/>
        <v>23</v>
      </c>
      <c r="Z1" s="25">
        <f t="shared" si="0"/>
        <v>24</v>
      </c>
      <c r="AA1" s="25">
        <f t="shared" si="0"/>
        <v>25</v>
      </c>
      <c r="AB1" s="25">
        <f t="shared" si="0"/>
        <v>26</v>
      </c>
      <c r="AC1" s="25">
        <f t="shared" si="0"/>
        <v>27</v>
      </c>
      <c r="AD1" s="25">
        <f t="shared" si="0"/>
        <v>28</v>
      </c>
      <c r="AE1" s="25">
        <f t="shared" si="0"/>
        <v>29</v>
      </c>
      <c r="AF1" s="25">
        <f t="shared" si="0"/>
        <v>30</v>
      </c>
      <c r="AG1" s="25">
        <f t="shared" si="0"/>
        <v>31</v>
      </c>
      <c r="AH1" s="25">
        <f t="shared" si="0"/>
        <v>32</v>
      </c>
      <c r="AI1" s="25">
        <f t="shared" si="0"/>
        <v>33</v>
      </c>
      <c r="AJ1" s="25">
        <f t="shared" si="0"/>
        <v>34</v>
      </c>
      <c r="AK1" s="25">
        <f t="shared" si="0"/>
        <v>35</v>
      </c>
      <c r="AL1" s="25">
        <f t="shared" si="0"/>
        <v>36</v>
      </c>
      <c r="AM1" s="25">
        <f t="shared" si="0"/>
        <v>37</v>
      </c>
      <c r="AN1" s="25">
        <f t="shared" si="0"/>
        <v>38</v>
      </c>
      <c r="AO1" s="25">
        <f t="shared" si="0"/>
        <v>39</v>
      </c>
      <c r="AP1" s="25">
        <f t="shared" si="0"/>
        <v>40</v>
      </c>
      <c r="AQ1" s="25">
        <f t="shared" si="0"/>
        <v>41</v>
      </c>
      <c r="AR1" s="25">
        <f t="shared" si="0"/>
        <v>42</v>
      </c>
      <c r="AS1" s="25">
        <f t="shared" si="0"/>
        <v>43</v>
      </c>
      <c r="AT1" s="25">
        <f t="shared" si="0"/>
        <v>44</v>
      </c>
      <c r="AU1" s="25">
        <f t="shared" si="0"/>
        <v>45</v>
      </c>
      <c r="AV1" s="25">
        <f t="shared" si="0"/>
        <v>46</v>
      </c>
      <c r="AW1" s="25">
        <f t="shared" si="0"/>
        <v>47</v>
      </c>
      <c r="AX1" s="25">
        <f t="shared" si="0"/>
        <v>48</v>
      </c>
      <c r="AY1" s="25">
        <f t="shared" si="0"/>
        <v>49</v>
      </c>
      <c r="AZ1" s="25">
        <f t="shared" si="0"/>
        <v>50</v>
      </c>
      <c r="BA1" s="25">
        <f t="shared" si="0"/>
        <v>51</v>
      </c>
      <c r="BB1" s="25">
        <f t="shared" si="0"/>
        <v>52</v>
      </c>
      <c r="BC1" s="25">
        <f t="shared" si="0"/>
        <v>53</v>
      </c>
      <c r="BD1" s="25">
        <f t="shared" si="0"/>
        <v>54</v>
      </c>
      <c r="BE1" s="25">
        <f t="shared" si="0"/>
        <v>55</v>
      </c>
      <c r="BF1" s="25">
        <f t="shared" si="0"/>
        <v>56</v>
      </c>
      <c r="BG1" s="25">
        <f t="shared" si="0"/>
        <v>57</v>
      </c>
      <c r="BH1" s="25">
        <f t="shared" si="0"/>
        <v>58</v>
      </c>
      <c r="BI1" s="25">
        <f t="shared" si="0"/>
        <v>59</v>
      </c>
      <c r="BJ1" s="25">
        <f t="shared" si="0"/>
        <v>60</v>
      </c>
      <c r="BK1" s="25">
        <f t="shared" si="0"/>
        <v>61</v>
      </c>
      <c r="BL1" s="25">
        <f t="shared" si="0"/>
        <v>62</v>
      </c>
      <c r="BM1" s="25">
        <f t="shared" si="0"/>
        <v>63</v>
      </c>
      <c r="BN1" s="25">
        <f t="shared" si="0"/>
        <v>64</v>
      </c>
      <c r="BO1" s="25">
        <f t="shared" si="0"/>
        <v>65</v>
      </c>
      <c r="BP1" s="25">
        <f t="shared" si="0"/>
        <v>66</v>
      </c>
      <c r="BQ1" s="25">
        <f t="shared" si="0"/>
        <v>67</v>
      </c>
      <c r="BR1" s="25">
        <f t="shared" ref="BR1:EB1" si="1">BQ1+1</f>
        <v>68</v>
      </c>
      <c r="BS1" s="25">
        <f t="shared" si="1"/>
        <v>69</v>
      </c>
      <c r="BT1" s="25">
        <f t="shared" si="1"/>
        <v>70</v>
      </c>
      <c r="BU1" s="25">
        <f t="shared" si="1"/>
        <v>71</v>
      </c>
      <c r="BV1" s="25">
        <f t="shared" si="1"/>
        <v>72</v>
      </c>
      <c r="BW1" s="25">
        <f t="shared" si="1"/>
        <v>73</v>
      </c>
      <c r="BX1" s="25">
        <f t="shared" si="1"/>
        <v>74</v>
      </c>
      <c r="BY1" s="25">
        <f t="shared" si="1"/>
        <v>75</v>
      </c>
      <c r="BZ1" s="25">
        <f t="shared" si="1"/>
        <v>76</v>
      </c>
      <c r="CA1" s="25">
        <f t="shared" si="1"/>
        <v>77</v>
      </c>
      <c r="CB1" s="25">
        <f t="shared" si="1"/>
        <v>78</v>
      </c>
      <c r="CC1" s="25">
        <f t="shared" si="1"/>
        <v>79</v>
      </c>
      <c r="CD1" s="25">
        <f t="shared" si="1"/>
        <v>80</v>
      </c>
      <c r="CE1" s="25">
        <f t="shared" si="1"/>
        <v>81</v>
      </c>
      <c r="CF1" s="25">
        <f t="shared" si="1"/>
        <v>82</v>
      </c>
      <c r="CG1" s="25">
        <f t="shared" si="1"/>
        <v>83</v>
      </c>
      <c r="CH1" s="25">
        <f t="shared" si="1"/>
        <v>84</v>
      </c>
      <c r="CI1" s="25">
        <f t="shared" si="1"/>
        <v>85</v>
      </c>
      <c r="CJ1" s="25">
        <f t="shared" si="1"/>
        <v>86</v>
      </c>
      <c r="CK1" s="25">
        <f t="shared" si="1"/>
        <v>87</v>
      </c>
      <c r="CL1" s="25">
        <f t="shared" si="1"/>
        <v>88</v>
      </c>
      <c r="CM1" s="25">
        <f t="shared" si="1"/>
        <v>89</v>
      </c>
      <c r="CN1" s="25">
        <f t="shared" si="1"/>
        <v>90</v>
      </c>
      <c r="CO1" s="25">
        <f t="shared" si="1"/>
        <v>91</v>
      </c>
      <c r="CP1" s="25">
        <f t="shared" si="1"/>
        <v>92</v>
      </c>
      <c r="CQ1" s="25">
        <f t="shared" si="1"/>
        <v>93</v>
      </c>
      <c r="CR1" s="25">
        <f t="shared" si="1"/>
        <v>94</v>
      </c>
      <c r="CS1" s="25">
        <f t="shared" si="1"/>
        <v>95</v>
      </c>
      <c r="CT1" s="25">
        <f t="shared" si="1"/>
        <v>96</v>
      </c>
      <c r="CU1" s="25">
        <f t="shared" si="1"/>
        <v>97</v>
      </c>
      <c r="CV1" s="25">
        <f t="shared" si="1"/>
        <v>98</v>
      </c>
      <c r="CW1" s="25">
        <f t="shared" si="1"/>
        <v>99</v>
      </c>
      <c r="CX1" s="25">
        <f t="shared" si="1"/>
        <v>100</v>
      </c>
      <c r="CY1" s="25">
        <f t="shared" si="1"/>
        <v>101</v>
      </c>
      <c r="CZ1" s="25">
        <f t="shared" si="1"/>
        <v>102</v>
      </c>
      <c r="DA1" s="25">
        <f t="shared" si="1"/>
        <v>103</v>
      </c>
      <c r="DB1" s="25">
        <f t="shared" si="1"/>
        <v>104</v>
      </c>
      <c r="DC1" s="25">
        <f t="shared" si="1"/>
        <v>105</v>
      </c>
      <c r="DD1" s="25">
        <f t="shared" si="1"/>
        <v>106</v>
      </c>
      <c r="DE1" s="25">
        <f t="shared" si="1"/>
        <v>107</v>
      </c>
      <c r="DF1" s="25">
        <f t="shared" si="1"/>
        <v>108</v>
      </c>
      <c r="DG1" s="25">
        <f t="shared" si="1"/>
        <v>109</v>
      </c>
      <c r="DH1" s="25">
        <f t="shared" si="1"/>
        <v>110</v>
      </c>
      <c r="DI1" s="25">
        <f t="shared" si="1"/>
        <v>111</v>
      </c>
      <c r="DJ1" s="25">
        <f t="shared" si="1"/>
        <v>112</v>
      </c>
      <c r="DK1" s="25">
        <f t="shared" si="1"/>
        <v>113</v>
      </c>
      <c r="DL1" s="25">
        <f t="shared" si="1"/>
        <v>114</v>
      </c>
      <c r="DM1" s="25">
        <f t="shared" si="1"/>
        <v>115</v>
      </c>
      <c r="DN1" s="25">
        <f t="shared" si="1"/>
        <v>116</v>
      </c>
      <c r="DO1" s="25">
        <f t="shared" si="1"/>
        <v>117</v>
      </c>
      <c r="DP1" s="25">
        <f t="shared" si="1"/>
        <v>118</v>
      </c>
      <c r="DQ1" s="25">
        <f t="shared" si="1"/>
        <v>119</v>
      </c>
      <c r="DR1" s="25">
        <f t="shared" si="1"/>
        <v>120</v>
      </c>
      <c r="DS1" s="25">
        <f t="shared" si="1"/>
        <v>121</v>
      </c>
      <c r="DT1" s="25">
        <f t="shared" si="1"/>
        <v>122</v>
      </c>
      <c r="DU1" s="25">
        <f t="shared" si="1"/>
        <v>123</v>
      </c>
      <c r="DV1" s="25">
        <f t="shared" si="1"/>
        <v>124</v>
      </c>
      <c r="DW1" s="25">
        <f t="shared" si="1"/>
        <v>125</v>
      </c>
      <c r="DX1" s="25">
        <f t="shared" si="1"/>
        <v>126</v>
      </c>
      <c r="DY1" s="25">
        <f t="shared" si="1"/>
        <v>127</v>
      </c>
      <c r="DZ1" s="25">
        <f t="shared" si="1"/>
        <v>128</v>
      </c>
      <c r="EA1" s="25">
        <f t="shared" si="1"/>
        <v>129</v>
      </c>
      <c r="EB1" s="26">
        <f t="shared" si="1"/>
        <v>130</v>
      </c>
    </row>
    <row r="2" spans="1:132" s="2" customFormat="1" ht="15" customHeight="1" thickBot="1" x14ac:dyDescent="0.35">
      <c r="A2" s="29" t="s">
        <v>2</v>
      </c>
      <c r="B2" s="27">
        <f>COUNTIF('таблица 40с и расчет 40с'!$A$1:$J$10,B1)</f>
        <v>0</v>
      </c>
      <c r="C2" s="27">
        <f>COUNTIF('таблица 40с и расчет 40с'!$A$1:$J$10,C1)</f>
        <v>0</v>
      </c>
      <c r="D2" s="27">
        <f>COUNTIF('таблица 40с и расчет 40с'!$A$1:$J$10,D1)</f>
        <v>0</v>
      </c>
      <c r="E2" s="27">
        <f>COUNTIF('таблица 40с и расчет 40с'!$A$1:$J$10,E1)</f>
        <v>0</v>
      </c>
      <c r="F2" s="27">
        <f>COUNTIF('таблица 40с и расчет 40с'!$A$1:$J$10,F1)</f>
        <v>0</v>
      </c>
      <c r="G2" s="27">
        <f>COUNTIF('таблица 40с и расчет 40с'!$A$1:$J$10,G1)</f>
        <v>0</v>
      </c>
      <c r="H2" s="27">
        <f>COUNTIF('таблица 40с и расчет 40с'!$A$1:$J$10,H1)</f>
        <v>0</v>
      </c>
      <c r="I2" s="27">
        <f>COUNTIF('таблица 40с и расчет 40с'!$A$1:$J$10,I1)</f>
        <v>0</v>
      </c>
      <c r="J2" s="27">
        <f>COUNTIF('таблица 40с и расчет 40с'!$A$1:$J$10,J1)</f>
        <v>0</v>
      </c>
      <c r="K2" s="27">
        <f>COUNTIF('таблица 40с и расчет 40с'!$A$1:$J$10,K1)</f>
        <v>0</v>
      </c>
      <c r="L2" s="27">
        <f>COUNTIF('таблица 40с и расчет 40с'!$A$1:$J$10,L1)</f>
        <v>0</v>
      </c>
      <c r="M2" s="27">
        <f>COUNTIF('таблица 40с и расчет 40с'!$A$1:$J$10,M1)</f>
        <v>0</v>
      </c>
      <c r="N2" s="27">
        <f>COUNTIF('таблица 40с и расчет 40с'!$A$1:$J$10,N1)</f>
        <v>0</v>
      </c>
      <c r="O2" s="27">
        <f>COUNTIF('таблица 40с и расчет 40с'!$A$1:$J$10,O1)</f>
        <v>0</v>
      </c>
      <c r="P2" s="27">
        <f>COUNTIF('таблица 40с и расчет 40с'!$A$1:$J$10,P1)</f>
        <v>0</v>
      </c>
      <c r="Q2" s="27">
        <f>COUNTIF('таблица 40с и расчет 40с'!$A$1:$J$10,Q1)</f>
        <v>0</v>
      </c>
      <c r="R2" s="27">
        <f>COUNTIF('таблица 40с и расчет 40с'!$A$1:$J$10,R1)</f>
        <v>0</v>
      </c>
      <c r="S2" s="27">
        <f>COUNTIF('таблица 40с и расчет 40с'!$A$1:$J$10,S1)</f>
        <v>0</v>
      </c>
      <c r="T2" s="27">
        <f>COUNTIF('таблица 40с и расчет 40с'!$A$1:$J$10,T1)</f>
        <v>0</v>
      </c>
      <c r="U2" s="27">
        <f>COUNTIF('таблица 40с и расчет 40с'!$A$1:$J$10,U1)</f>
        <v>0</v>
      </c>
      <c r="V2" s="27">
        <f>COUNTIF('таблица 40с и расчет 40с'!$A$1:$J$10,V1)</f>
        <v>0</v>
      </c>
      <c r="W2" s="27">
        <f>COUNTIF('таблица 40с и расчет 40с'!$A$1:$J$10,W1)</f>
        <v>0</v>
      </c>
      <c r="X2" s="27">
        <f>COUNTIF('таблица 40с и расчет 40с'!$A$1:$J$10,X1)</f>
        <v>0</v>
      </c>
      <c r="Y2" s="27">
        <f>COUNTIF('таблица 40с и расчет 40с'!$A$1:$J$10,Y1)</f>
        <v>0</v>
      </c>
      <c r="Z2" s="27">
        <f>COUNTIF('таблица 40с и расчет 40с'!$A$1:$J$10,Z1)</f>
        <v>0</v>
      </c>
      <c r="AA2" s="27">
        <f>COUNTIF('таблица 40с и расчет 40с'!$A$1:$J$10,AA1)</f>
        <v>0</v>
      </c>
      <c r="AB2" s="27">
        <f>COUNTIF('таблица 40с и расчет 40с'!$A$1:$J$10,AB1)</f>
        <v>0</v>
      </c>
      <c r="AC2" s="27">
        <f>COUNTIF('таблица 40с и расчет 40с'!$A$1:$J$10,AC1)</f>
        <v>0</v>
      </c>
      <c r="AD2" s="27">
        <f>COUNTIF('таблица 40с и расчет 40с'!$A$1:$J$10,AD1)</f>
        <v>0</v>
      </c>
      <c r="AE2" s="27">
        <f>COUNTIF('таблица 40с и расчет 40с'!$A$1:$J$10,AE1)</f>
        <v>0</v>
      </c>
      <c r="AF2" s="27">
        <f>COUNTIF('таблица 40с и расчет 40с'!$A$1:$J$10,AF1)</f>
        <v>0</v>
      </c>
      <c r="AG2" s="27">
        <f>COUNTIF('таблица 40с и расчет 40с'!$A$1:$J$10,AG1)</f>
        <v>0</v>
      </c>
      <c r="AH2" s="27">
        <f>COUNTIF('таблица 40с и расчет 40с'!$A$1:$J$10,AH1)</f>
        <v>0</v>
      </c>
      <c r="AI2" s="27">
        <f>COUNTIF('таблица 40с и расчет 40с'!$A$1:$J$10,AI1)</f>
        <v>0</v>
      </c>
      <c r="AJ2" s="27">
        <f>COUNTIF('таблица 40с и расчет 40с'!$A$1:$J$10,AJ1)</f>
        <v>0</v>
      </c>
      <c r="AK2" s="27">
        <f>COUNTIF('таблица 40с и расчет 40с'!$A$1:$J$10,AK1)</f>
        <v>0</v>
      </c>
      <c r="AL2" s="27">
        <f>COUNTIF('таблица 40с и расчет 40с'!$A$1:$J$10,AL1)</f>
        <v>0</v>
      </c>
      <c r="AM2" s="27">
        <f>COUNTIF('таблица 40с и расчет 40с'!$A$1:$J$10,AM1)</f>
        <v>0</v>
      </c>
      <c r="AN2" s="27">
        <f>COUNTIF('таблица 40с и расчет 40с'!$A$1:$J$10,AN1)</f>
        <v>0</v>
      </c>
      <c r="AO2" s="27">
        <f>COUNTIF('таблица 40с и расчет 40с'!$A$1:$J$10,AO1)</f>
        <v>0</v>
      </c>
      <c r="AP2" s="27">
        <f>COUNTIF('таблица 40с и расчет 40с'!$A$1:$J$10,AP1)</f>
        <v>0</v>
      </c>
      <c r="AQ2" s="27">
        <f>COUNTIF('таблица 40с и расчет 40с'!$A$1:$J$10,AQ1)</f>
        <v>0</v>
      </c>
      <c r="AR2" s="27">
        <f>COUNTIF('таблица 40с и расчет 40с'!$A$1:$J$10,AR1)</f>
        <v>0</v>
      </c>
      <c r="AS2" s="27">
        <f>COUNTIF('таблица 40с и расчет 40с'!$A$1:$J$10,AS1)</f>
        <v>0</v>
      </c>
      <c r="AT2" s="27">
        <f>COUNTIF('таблица 40с и расчет 40с'!$A$1:$J$10,AT1)</f>
        <v>0</v>
      </c>
      <c r="AU2" s="27">
        <f>COUNTIF('таблица 40с и расчет 40с'!$A$1:$J$10,AU1)</f>
        <v>0</v>
      </c>
      <c r="AV2" s="27">
        <f>COUNTIF('таблица 40с и расчет 40с'!$A$1:$J$10,AV1)</f>
        <v>0</v>
      </c>
      <c r="AW2" s="27">
        <f>COUNTIF('таблица 40с и расчет 40с'!$A$1:$J$10,AW1)</f>
        <v>0</v>
      </c>
      <c r="AX2" s="27">
        <f>COUNTIF('таблица 40с и расчет 40с'!$A$1:$J$10,AX1)</f>
        <v>0</v>
      </c>
      <c r="AY2" s="27">
        <f>COUNTIF('таблица 40с и расчет 40с'!$A$1:$J$10,AY1)</f>
        <v>0</v>
      </c>
      <c r="AZ2" s="27">
        <f>COUNTIF('таблица 40с и расчет 40с'!$A$1:$J$10,AZ1)</f>
        <v>0</v>
      </c>
      <c r="BA2" s="27">
        <f>COUNTIF('таблица 40с и расчет 40с'!$A$1:$J$10,BA1)</f>
        <v>0</v>
      </c>
      <c r="BB2" s="27">
        <f>COUNTIF('таблица 40с и расчет 40с'!$A$1:$J$10,BB1)</f>
        <v>0</v>
      </c>
      <c r="BC2" s="27">
        <f>COUNTIF('таблица 40с и расчет 40с'!$A$1:$J$10,BC1)</f>
        <v>0</v>
      </c>
      <c r="BD2" s="27">
        <f>COUNTIF('таблица 40с и расчет 40с'!$A$1:$J$10,BD1)</f>
        <v>0</v>
      </c>
      <c r="BE2" s="27">
        <f>COUNTIF('таблица 40с и расчет 40с'!$A$1:$J$10,BE1)</f>
        <v>0</v>
      </c>
      <c r="BF2" s="27">
        <f>COUNTIF('таблица 40с и расчет 40с'!$A$1:$J$10,BF1)</f>
        <v>0</v>
      </c>
      <c r="BG2" s="27">
        <f>COUNTIF('таблица 40с и расчет 40с'!$A$1:$J$10,BG1)</f>
        <v>0</v>
      </c>
      <c r="BH2" s="27">
        <f>COUNTIF('таблица 40с и расчет 40с'!$A$1:$J$10,BH1)</f>
        <v>0</v>
      </c>
      <c r="BI2" s="27">
        <f>COUNTIF('таблица 40с и расчет 40с'!$A$1:$J$10,BI1)</f>
        <v>0</v>
      </c>
      <c r="BJ2" s="27">
        <f>COUNTIF('таблица 40с и расчет 40с'!$A$1:$J$10,BJ1)</f>
        <v>0</v>
      </c>
      <c r="BK2" s="27">
        <f>COUNTIF('таблица 40с и расчет 40с'!$A$1:$J$10,BK1)</f>
        <v>1</v>
      </c>
      <c r="BL2" s="27">
        <f>COUNTIF('таблица 40с и расчет 40с'!$A$1:$J$10,BL1)</f>
        <v>0</v>
      </c>
      <c r="BM2" s="27">
        <f>COUNTIF('таблица 40с и расчет 40с'!$A$1:$J$10,BM1)</f>
        <v>0</v>
      </c>
      <c r="BN2" s="27">
        <f>COUNTIF('таблица 40с и расчет 40с'!$A$1:$J$10,BN1)</f>
        <v>0</v>
      </c>
      <c r="BO2" s="27">
        <f>COUNTIF('таблица 40с и расчет 40с'!$A$1:$J$10,BO1)</f>
        <v>0</v>
      </c>
      <c r="BP2" s="27">
        <f>COUNTIF('таблица 40с и расчет 40с'!$A$1:$J$10,BP1)</f>
        <v>1</v>
      </c>
      <c r="BQ2" s="27">
        <f>COUNTIF('таблица 40с и расчет 40с'!$A$1:$J$10,BQ1)</f>
        <v>0</v>
      </c>
      <c r="BR2" s="27">
        <f>COUNTIF('таблица 40с и расчет 40с'!$A$1:$J$10,BR1)</f>
        <v>0</v>
      </c>
      <c r="BS2" s="27">
        <f>COUNTIF('таблица 40с и расчет 40с'!$A$1:$J$10,BS1)</f>
        <v>0</v>
      </c>
      <c r="BT2" s="27">
        <f>COUNTIF('таблица 40с и расчет 40с'!$A$1:$J$10,BT1)</f>
        <v>0</v>
      </c>
      <c r="BU2" s="27">
        <f>COUNTIF('таблица 40с и расчет 40с'!$A$1:$J$10,BU1)</f>
        <v>0</v>
      </c>
      <c r="BV2" s="27">
        <f>COUNTIF('таблица 40с и расчет 40с'!$A$1:$J$10,BV1)</f>
        <v>0</v>
      </c>
      <c r="BW2" s="27">
        <f>COUNTIF('таблица 40с и расчет 40с'!$A$1:$J$10,BW1)</f>
        <v>0</v>
      </c>
      <c r="BX2" s="27">
        <f>COUNTIF('таблица 40с и расчет 40с'!$A$1:$J$10,BX1)</f>
        <v>0</v>
      </c>
      <c r="BY2" s="27">
        <f>COUNTIF('таблица 40с и расчет 40с'!$A$1:$J$10,BY1)</f>
        <v>0</v>
      </c>
      <c r="BZ2" s="27">
        <f>COUNTIF('таблица 40с и расчет 40с'!$A$1:$J$10,BZ1)</f>
        <v>1</v>
      </c>
      <c r="CA2" s="27">
        <f>COUNTIF('таблица 40с и расчет 40с'!$A$1:$J$10,CA1)</f>
        <v>0</v>
      </c>
      <c r="CB2" s="27">
        <f>COUNTIF('таблица 40с и расчет 40с'!$A$1:$J$10,CB1)</f>
        <v>1</v>
      </c>
      <c r="CC2" s="27">
        <f>COUNTIF('таблица 40с и расчет 40с'!$A$1:$J$10,CC1)</f>
        <v>0</v>
      </c>
      <c r="CD2" s="27">
        <f>COUNTIF('таблица 40с и расчет 40с'!$A$1:$J$10,CD1)</f>
        <v>2</v>
      </c>
      <c r="CE2" s="27">
        <f>COUNTIF('таблица 40с и расчет 40с'!$A$1:$J$10,CE1)</f>
        <v>1</v>
      </c>
      <c r="CF2" s="27">
        <f>COUNTIF('таблица 40с и расчет 40с'!$A$1:$J$10,CF1)</f>
        <v>1</v>
      </c>
      <c r="CG2" s="27">
        <f>COUNTIF('таблица 40с и расчет 40с'!$A$1:$J$10,CG1)</f>
        <v>2</v>
      </c>
      <c r="CH2" s="27">
        <f>COUNTIF('таблица 40с и расчет 40с'!$A$1:$J$10,CH1)</f>
        <v>0</v>
      </c>
      <c r="CI2" s="27">
        <f>COUNTIF('таблица 40с и расчет 40с'!$A$1:$J$10,CI1)</f>
        <v>0</v>
      </c>
      <c r="CJ2" s="27">
        <f>COUNTIF('таблица 40с и расчет 40с'!$A$1:$J$10,CJ1)</f>
        <v>3</v>
      </c>
      <c r="CK2" s="27">
        <f>COUNTIF('таблица 40с и расчет 40с'!$A$1:$J$10,CK1)</f>
        <v>0</v>
      </c>
      <c r="CL2" s="27">
        <f>COUNTIF('таблица 40с и расчет 40с'!$A$1:$J$10,CL1)</f>
        <v>1</v>
      </c>
      <c r="CM2" s="27">
        <f>COUNTIF('таблица 40с и расчет 40с'!$A$1:$J$10,CM1)</f>
        <v>1</v>
      </c>
      <c r="CN2" s="27">
        <f>COUNTIF('таблица 40с и расчет 40с'!$A$1:$J$10,CN1)</f>
        <v>0</v>
      </c>
      <c r="CO2" s="27">
        <f>COUNTIF('таблица 40с и расчет 40с'!$A$1:$J$10,CO1)</f>
        <v>1</v>
      </c>
      <c r="CP2" s="27">
        <f>COUNTIF('таблица 40с и расчет 40с'!$A$1:$J$10,CP1)</f>
        <v>0</v>
      </c>
      <c r="CQ2" s="27">
        <f>COUNTIF('таблица 40с и расчет 40с'!$A$1:$J$10,CQ1)</f>
        <v>0</v>
      </c>
      <c r="CR2" s="27">
        <f>COUNTIF('таблица 40с и расчет 40с'!$A$1:$J$10,CR1)</f>
        <v>2</v>
      </c>
      <c r="CS2" s="27">
        <f>COUNTIF('таблица 40с и расчет 40с'!$A$1:$J$10,CS1)</f>
        <v>3</v>
      </c>
      <c r="CT2" s="27">
        <f>COUNTIF('таблица 40с и расчет 40с'!$A$1:$J$10,CT1)</f>
        <v>4</v>
      </c>
      <c r="CU2" s="27">
        <f>COUNTIF('таблица 40с и расчет 40с'!$A$1:$J$10,CU1)</f>
        <v>2</v>
      </c>
      <c r="CV2" s="27">
        <f>COUNTIF('таблица 40с и расчет 40с'!$A$1:$J$10,CV1)</f>
        <v>5</v>
      </c>
      <c r="CW2" s="27">
        <f>COUNTIF('таблица 40с и расчет 40с'!$A$1:$J$10,CW1)</f>
        <v>2</v>
      </c>
      <c r="CX2" s="27">
        <f>COUNTIF('таблица 40с и расчет 40с'!$A$1:$J$10,CX1)</f>
        <v>3</v>
      </c>
      <c r="CY2" s="27">
        <f>COUNTIF('таблица 40с и расчет 40с'!$A$1:$J$10,CY1)</f>
        <v>1</v>
      </c>
      <c r="CZ2" s="27">
        <f>COUNTIF('таблица 40с и расчет 40с'!$A$1:$J$10,CZ1)</f>
        <v>3</v>
      </c>
      <c r="DA2" s="27">
        <f>COUNTIF('таблица 40с и расчет 40с'!$A$1:$J$10,DA1)</f>
        <v>6</v>
      </c>
      <c r="DB2" s="27">
        <f>COUNTIF('таблица 40с и расчет 40с'!$A$1:$J$10,DB1)</f>
        <v>8</v>
      </c>
      <c r="DC2" s="27">
        <f>COUNTIF('таблица 40с и расчет 40с'!$A$1:$J$10,DC1)</f>
        <v>2</v>
      </c>
      <c r="DD2" s="27">
        <f>COUNTIF('таблица 40с и расчет 40с'!$A$1:$J$10,DD1)</f>
        <v>5</v>
      </c>
      <c r="DE2" s="27">
        <f>COUNTIF('таблица 40с и расчет 40с'!$A$1:$J$10,DE1)</f>
        <v>1</v>
      </c>
      <c r="DF2" s="27">
        <f>COUNTIF('таблица 40с и расчет 40с'!$A$1:$J$10,DF1)</f>
        <v>2</v>
      </c>
      <c r="DG2" s="27">
        <f>COUNTIF('таблица 40с и расчет 40с'!$A$1:$J$10,DG1)</f>
        <v>5</v>
      </c>
      <c r="DH2" s="27">
        <f>COUNTIF('таблица 40с и расчет 40с'!$A$1:$J$10,DH1)</f>
        <v>6</v>
      </c>
      <c r="DI2" s="27">
        <f>COUNTIF('таблица 40с и расчет 40с'!$A$1:$J$10,DI1)</f>
        <v>0</v>
      </c>
      <c r="DJ2" s="27">
        <f>COUNTIF('таблица 40с и расчет 40с'!$A$1:$J$10,DJ1)</f>
        <v>1</v>
      </c>
      <c r="DK2" s="27">
        <f>COUNTIF('таблица 40с и расчет 40с'!$A$1:$J$10,DK1)</f>
        <v>1</v>
      </c>
      <c r="DL2" s="27">
        <f>COUNTIF('таблица 40с и расчет 40с'!$A$1:$J$10,DL1)</f>
        <v>3</v>
      </c>
      <c r="DM2" s="27">
        <f>COUNTIF('таблица 40с и расчет 40с'!$A$1:$J$10,DM1)</f>
        <v>0</v>
      </c>
      <c r="DN2" s="27">
        <f>COUNTIF('таблица 40с и расчет 40с'!$A$1:$J$10,DN1)</f>
        <v>2</v>
      </c>
      <c r="DO2" s="27">
        <f>COUNTIF('таблица 40с и расчет 40с'!$A$1:$J$10,DO1)</f>
        <v>5</v>
      </c>
      <c r="DP2" s="27">
        <f>COUNTIF('таблица 40с и расчет 40с'!$A$1:$J$10,DP1)</f>
        <v>2</v>
      </c>
      <c r="DQ2" s="27">
        <f>COUNTIF('таблица 40с и расчет 40с'!$A$1:$J$10,DQ1)</f>
        <v>1</v>
      </c>
      <c r="DR2" s="27">
        <f>COUNTIF('таблица 40с и расчет 40с'!$A$1:$J$10,DR1)</f>
        <v>1</v>
      </c>
      <c r="DS2" s="27">
        <f>COUNTIF('таблица 40с и расчет 40с'!$A$1:$J$10,DS1)</f>
        <v>0</v>
      </c>
      <c r="DT2" s="27">
        <f>COUNTIF('таблица 40с и расчет 40с'!$A$1:$J$10,DT1)</f>
        <v>1</v>
      </c>
      <c r="DU2" s="27">
        <f>COUNTIF('таблица 40с и расчет 40с'!$A$1:$J$10,DU1)</f>
        <v>0</v>
      </c>
      <c r="DV2" s="27">
        <f>COUNTIF('таблица 40с и расчет 40с'!$A$1:$J$10,DV1)</f>
        <v>1</v>
      </c>
      <c r="DW2" s="27">
        <f>COUNTIF('таблица 40с и расчет 40с'!$A$1:$J$10,DW1)</f>
        <v>1</v>
      </c>
      <c r="DX2" s="27">
        <f>COUNTIF('таблица 40с и расчет 40с'!$A$1:$J$10,DX1)</f>
        <v>3</v>
      </c>
      <c r="DY2" s="27">
        <f>COUNTIF('таблица 40с и расчет 40с'!$A$1:$J$10,DY1)</f>
        <v>0</v>
      </c>
      <c r="DZ2" s="27">
        <f>COUNTIF('таблица 40с и расчет 40с'!$A$1:$J$10,DZ1)</f>
        <v>1</v>
      </c>
      <c r="EA2" s="27">
        <f>COUNTIF('таблица 40с и расчет 40с'!$A$1:$J$10,EA1)</f>
        <v>0</v>
      </c>
      <c r="EB2" s="28">
        <f>COUNTIF('таблица 40с и расчет 40с'!$A$1:$J$10,EB1)</f>
        <v>1</v>
      </c>
    </row>
    <row r="3" spans="1:132" s="2" customFormat="1" ht="15" customHeight="1" thickBot="1" x14ac:dyDescent="0.35">
      <c r="A3" s="29" t="s">
        <v>3</v>
      </c>
      <c r="B3" s="27">
        <f t="shared" ref="B3:C3" si="2">B2/100</f>
        <v>0</v>
      </c>
      <c r="C3" s="27">
        <f t="shared" si="2"/>
        <v>0</v>
      </c>
      <c r="D3" s="27">
        <f>D2/100</f>
        <v>0</v>
      </c>
      <c r="E3" s="27">
        <f t="shared" ref="E3:BP3" si="3">E2/100</f>
        <v>0</v>
      </c>
      <c r="F3" s="27">
        <f t="shared" si="3"/>
        <v>0</v>
      </c>
      <c r="G3" s="27">
        <f t="shared" si="3"/>
        <v>0</v>
      </c>
      <c r="H3" s="27">
        <f t="shared" si="3"/>
        <v>0</v>
      </c>
      <c r="I3" s="27">
        <f t="shared" si="3"/>
        <v>0</v>
      </c>
      <c r="J3" s="27">
        <f t="shared" si="3"/>
        <v>0</v>
      </c>
      <c r="K3" s="27">
        <f t="shared" si="3"/>
        <v>0</v>
      </c>
      <c r="L3" s="27">
        <f t="shared" si="3"/>
        <v>0</v>
      </c>
      <c r="M3" s="27">
        <f t="shared" si="3"/>
        <v>0</v>
      </c>
      <c r="N3" s="27">
        <f t="shared" si="3"/>
        <v>0</v>
      </c>
      <c r="O3" s="27">
        <f t="shared" si="3"/>
        <v>0</v>
      </c>
      <c r="P3" s="27">
        <f t="shared" si="3"/>
        <v>0</v>
      </c>
      <c r="Q3" s="27">
        <f t="shared" si="3"/>
        <v>0</v>
      </c>
      <c r="R3" s="27">
        <f t="shared" si="3"/>
        <v>0</v>
      </c>
      <c r="S3" s="27">
        <f t="shared" si="3"/>
        <v>0</v>
      </c>
      <c r="T3" s="27">
        <f t="shared" si="3"/>
        <v>0</v>
      </c>
      <c r="U3" s="27">
        <f t="shared" si="3"/>
        <v>0</v>
      </c>
      <c r="V3" s="27">
        <f t="shared" si="3"/>
        <v>0</v>
      </c>
      <c r="W3" s="27">
        <f t="shared" si="3"/>
        <v>0</v>
      </c>
      <c r="X3" s="27">
        <f t="shared" si="3"/>
        <v>0</v>
      </c>
      <c r="Y3" s="27">
        <f t="shared" si="3"/>
        <v>0</v>
      </c>
      <c r="Z3" s="27">
        <f t="shared" si="3"/>
        <v>0</v>
      </c>
      <c r="AA3" s="27">
        <f t="shared" si="3"/>
        <v>0</v>
      </c>
      <c r="AB3" s="27">
        <f t="shared" si="3"/>
        <v>0</v>
      </c>
      <c r="AC3" s="27">
        <f t="shared" si="3"/>
        <v>0</v>
      </c>
      <c r="AD3" s="27">
        <f t="shared" si="3"/>
        <v>0</v>
      </c>
      <c r="AE3" s="27">
        <f t="shared" si="3"/>
        <v>0</v>
      </c>
      <c r="AF3" s="27">
        <f t="shared" si="3"/>
        <v>0</v>
      </c>
      <c r="AG3" s="27">
        <f t="shared" si="3"/>
        <v>0</v>
      </c>
      <c r="AH3" s="27">
        <f t="shared" si="3"/>
        <v>0</v>
      </c>
      <c r="AI3" s="27">
        <f t="shared" si="3"/>
        <v>0</v>
      </c>
      <c r="AJ3" s="27">
        <f t="shared" si="3"/>
        <v>0</v>
      </c>
      <c r="AK3" s="27">
        <f t="shared" si="3"/>
        <v>0</v>
      </c>
      <c r="AL3" s="27">
        <f t="shared" si="3"/>
        <v>0</v>
      </c>
      <c r="AM3" s="27">
        <f t="shared" si="3"/>
        <v>0</v>
      </c>
      <c r="AN3" s="27">
        <f t="shared" si="3"/>
        <v>0</v>
      </c>
      <c r="AO3" s="27">
        <f t="shared" si="3"/>
        <v>0</v>
      </c>
      <c r="AP3" s="27">
        <f t="shared" si="3"/>
        <v>0</v>
      </c>
      <c r="AQ3" s="27">
        <f t="shared" si="3"/>
        <v>0</v>
      </c>
      <c r="AR3" s="27">
        <f t="shared" si="3"/>
        <v>0</v>
      </c>
      <c r="AS3" s="27">
        <f t="shared" si="3"/>
        <v>0</v>
      </c>
      <c r="AT3" s="27">
        <f t="shared" si="3"/>
        <v>0</v>
      </c>
      <c r="AU3" s="27">
        <f t="shared" si="3"/>
        <v>0</v>
      </c>
      <c r="AV3" s="27">
        <f t="shared" si="3"/>
        <v>0</v>
      </c>
      <c r="AW3" s="27">
        <f t="shared" si="3"/>
        <v>0</v>
      </c>
      <c r="AX3" s="27">
        <f t="shared" si="3"/>
        <v>0</v>
      </c>
      <c r="AY3" s="27">
        <f t="shared" si="3"/>
        <v>0</v>
      </c>
      <c r="AZ3" s="27">
        <f t="shared" si="3"/>
        <v>0</v>
      </c>
      <c r="BA3" s="27">
        <f t="shared" si="3"/>
        <v>0</v>
      </c>
      <c r="BB3" s="27">
        <f t="shared" si="3"/>
        <v>0</v>
      </c>
      <c r="BC3" s="27">
        <f t="shared" si="3"/>
        <v>0</v>
      </c>
      <c r="BD3" s="27">
        <f t="shared" si="3"/>
        <v>0</v>
      </c>
      <c r="BE3" s="27">
        <f t="shared" si="3"/>
        <v>0</v>
      </c>
      <c r="BF3" s="27">
        <f t="shared" si="3"/>
        <v>0</v>
      </c>
      <c r="BG3" s="27">
        <f t="shared" si="3"/>
        <v>0</v>
      </c>
      <c r="BH3" s="27">
        <f t="shared" si="3"/>
        <v>0</v>
      </c>
      <c r="BI3" s="27">
        <f t="shared" si="3"/>
        <v>0</v>
      </c>
      <c r="BJ3" s="27">
        <f t="shared" si="3"/>
        <v>0</v>
      </c>
      <c r="BK3" s="27">
        <f t="shared" si="3"/>
        <v>0.01</v>
      </c>
      <c r="BL3" s="27">
        <f t="shared" si="3"/>
        <v>0</v>
      </c>
      <c r="BM3" s="27">
        <f t="shared" si="3"/>
        <v>0</v>
      </c>
      <c r="BN3" s="27">
        <f t="shared" si="3"/>
        <v>0</v>
      </c>
      <c r="BO3" s="27">
        <f t="shared" si="3"/>
        <v>0</v>
      </c>
      <c r="BP3" s="27">
        <f t="shared" si="3"/>
        <v>0.01</v>
      </c>
      <c r="BQ3" s="27">
        <f t="shared" ref="BQ3:EB3" si="4">BQ2/100</f>
        <v>0</v>
      </c>
      <c r="BR3" s="27">
        <f t="shared" si="4"/>
        <v>0</v>
      </c>
      <c r="BS3" s="27">
        <f t="shared" si="4"/>
        <v>0</v>
      </c>
      <c r="BT3" s="27">
        <f t="shared" si="4"/>
        <v>0</v>
      </c>
      <c r="BU3" s="27">
        <f t="shared" si="4"/>
        <v>0</v>
      </c>
      <c r="BV3" s="27">
        <f t="shared" si="4"/>
        <v>0</v>
      </c>
      <c r="BW3" s="27">
        <f t="shared" si="4"/>
        <v>0</v>
      </c>
      <c r="BX3" s="27">
        <f t="shared" si="4"/>
        <v>0</v>
      </c>
      <c r="BY3" s="27">
        <f t="shared" si="4"/>
        <v>0</v>
      </c>
      <c r="BZ3" s="27">
        <f t="shared" si="4"/>
        <v>0.01</v>
      </c>
      <c r="CA3" s="27">
        <f t="shared" si="4"/>
        <v>0</v>
      </c>
      <c r="CB3" s="27">
        <f t="shared" si="4"/>
        <v>0.01</v>
      </c>
      <c r="CC3" s="27">
        <f t="shared" si="4"/>
        <v>0</v>
      </c>
      <c r="CD3" s="27">
        <f t="shared" si="4"/>
        <v>0.02</v>
      </c>
      <c r="CE3" s="27">
        <f t="shared" si="4"/>
        <v>0.01</v>
      </c>
      <c r="CF3" s="27">
        <f t="shared" si="4"/>
        <v>0.01</v>
      </c>
      <c r="CG3" s="27">
        <f t="shared" si="4"/>
        <v>0.02</v>
      </c>
      <c r="CH3" s="27">
        <f t="shared" si="4"/>
        <v>0</v>
      </c>
      <c r="CI3" s="27">
        <f t="shared" si="4"/>
        <v>0</v>
      </c>
      <c r="CJ3" s="27">
        <f t="shared" si="4"/>
        <v>0.03</v>
      </c>
      <c r="CK3" s="27">
        <f t="shared" si="4"/>
        <v>0</v>
      </c>
      <c r="CL3" s="27">
        <f t="shared" si="4"/>
        <v>0.01</v>
      </c>
      <c r="CM3" s="27">
        <f t="shared" si="4"/>
        <v>0.01</v>
      </c>
      <c r="CN3" s="27">
        <f t="shared" si="4"/>
        <v>0</v>
      </c>
      <c r="CO3" s="27">
        <f t="shared" si="4"/>
        <v>0.01</v>
      </c>
      <c r="CP3" s="27">
        <f t="shared" si="4"/>
        <v>0</v>
      </c>
      <c r="CQ3" s="27">
        <f t="shared" si="4"/>
        <v>0</v>
      </c>
      <c r="CR3" s="27">
        <f t="shared" si="4"/>
        <v>0.02</v>
      </c>
      <c r="CS3" s="27">
        <f t="shared" si="4"/>
        <v>0.03</v>
      </c>
      <c r="CT3" s="27">
        <f t="shared" si="4"/>
        <v>0.04</v>
      </c>
      <c r="CU3" s="27">
        <f t="shared" si="4"/>
        <v>0.02</v>
      </c>
      <c r="CV3" s="27">
        <f t="shared" si="4"/>
        <v>0.05</v>
      </c>
      <c r="CW3" s="27">
        <f t="shared" si="4"/>
        <v>0.02</v>
      </c>
      <c r="CX3" s="27">
        <f t="shared" si="4"/>
        <v>0.03</v>
      </c>
      <c r="CY3" s="27">
        <f t="shared" si="4"/>
        <v>0.01</v>
      </c>
      <c r="CZ3" s="27">
        <f t="shared" si="4"/>
        <v>0.03</v>
      </c>
      <c r="DA3" s="27">
        <f t="shared" si="4"/>
        <v>0.06</v>
      </c>
      <c r="DB3" s="27">
        <f t="shared" si="4"/>
        <v>0.08</v>
      </c>
      <c r="DC3" s="27">
        <f t="shared" si="4"/>
        <v>0.02</v>
      </c>
      <c r="DD3" s="27">
        <f t="shared" si="4"/>
        <v>0.05</v>
      </c>
      <c r="DE3" s="27">
        <f t="shared" si="4"/>
        <v>0.01</v>
      </c>
      <c r="DF3" s="27">
        <f t="shared" si="4"/>
        <v>0.02</v>
      </c>
      <c r="DG3" s="27">
        <f t="shared" si="4"/>
        <v>0.05</v>
      </c>
      <c r="DH3" s="27">
        <f t="shared" si="4"/>
        <v>0.06</v>
      </c>
      <c r="DI3" s="27">
        <f t="shared" si="4"/>
        <v>0</v>
      </c>
      <c r="DJ3" s="27">
        <f t="shared" si="4"/>
        <v>0.01</v>
      </c>
      <c r="DK3" s="27">
        <f t="shared" si="4"/>
        <v>0.01</v>
      </c>
      <c r="DL3" s="27">
        <f t="shared" si="4"/>
        <v>0.03</v>
      </c>
      <c r="DM3" s="27">
        <f t="shared" si="4"/>
        <v>0</v>
      </c>
      <c r="DN3" s="27">
        <f t="shared" si="4"/>
        <v>0.02</v>
      </c>
      <c r="DO3" s="27">
        <f t="shared" si="4"/>
        <v>0.05</v>
      </c>
      <c r="DP3" s="27">
        <f t="shared" si="4"/>
        <v>0.02</v>
      </c>
      <c r="DQ3" s="27">
        <f t="shared" si="4"/>
        <v>0.01</v>
      </c>
      <c r="DR3" s="27">
        <f t="shared" si="4"/>
        <v>0.01</v>
      </c>
      <c r="DS3" s="27">
        <f t="shared" si="4"/>
        <v>0</v>
      </c>
      <c r="DT3" s="27">
        <f t="shared" si="4"/>
        <v>0.01</v>
      </c>
      <c r="DU3" s="27">
        <f t="shared" si="4"/>
        <v>0</v>
      </c>
      <c r="DV3" s="27">
        <f t="shared" si="4"/>
        <v>0.01</v>
      </c>
      <c r="DW3" s="27">
        <f t="shared" si="4"/>
        <v>0.01</v>
      </c>
      <c r="DX3" s="27">
        <f t="shared" si="4"/>
        <v>0.03</v>
      </c>
      <c r="DY3" s="27">
        <f t="shared" si="4"/>
        <v>0</v>
      </c>
      <c r="DZ3" s="27">
        <f t="shared" si="4"/>
        <v>0.01</v>
      </c>
      <c r="EA3" s="27">
        <f t="shared" si="4"/>
        <v>0</v>
      </c>
      <c r="EB3" s="28">
        <f t="shared" si="4"/>
        <v>0.01</v>
      </c>
    </row>
    <row r="4" spans="1:132" ht="15" customHeight="1" thickBot="1" x14ac:dyDescent="0.35">
      <c r="A4" s="80" t="s">
        <v>21</v>
      </c>
      <c r="B4" s="82">
        <f>_xlfn.NORM.DIST(B1,'таблица 40с и расчет 40с'!$M$10,'таблица 40с и расчет 40с'!$M$12,FALSE)</f>
        <v>1.0388244795369319E-15</v>
      </c>
      <c r="C4" s="82">
        <f>_xlfn.NORM.DIST(C1,'таблица 40с и расчет 40с'!$M$10,'таблица 40с и расчет 40с'!$M$12,FALSE)</f>
        <v>1.8884691495216823E-15</v>
      </c>
      <c r="D4" s="82">
        <f>_xlfn.NORM.DIST(D1,'таблица 40с и расчет 40с'!$M$10,'таблица 40с и расчет 40с'!$M$12,FALSE)</f>
        <v>3.4131207508984333E-15</v>
      </c>
      <c r="E4" s="82">
        <f>_xlfn.NORM.DIST(E1,'таблица 40с и расчет 40с'!$M$10,'таблица 40с и расчет 40с'!$M$12,FALSE)</f>
        <v>6.1329221412621765E-15</v>
      </c>
      <c r="F4" s="82">
        <f>_xlfn.NORM.DIST(F1,'таблица 40с и расчет 40с'!$M$10,'таблица 40с и расчет 40с'!$M$12,FALSE)</f>
        <v>1.0956132822887492E-14</v>
      </c>
      <c r="G4" s="82">
        <f>_xlfn.NORM.DIST(G1,'таблица 40с и расчет 40с'!$M$10,'таблица 40с и расчет 40с'!$M$12,FALSE)</f>
        <v>1.9459029000963828E-14</v>
      </c>
      <c r="H4" s="82">
        <f>_xlfn.NORM.DIST(H1,'таблица 40с и расчет 40с'!$M$10,'таблица 40с и расчет 40с'!$M$12,FALSE)</f>
        <v>3.4360468863421825E-14</v>
      </c>
      <c r="I4" s="82">
        <f>_xlfn.NORM.DIST(I1,'таблица 40с и расчет 40с'!$M$10,'таблица 40с и расчет 40с'!$M$12,FALSE)</f>
        <v>6.0321347795386103E-14</v>
      </c>
      <c r="J4" s="82">
        <f>_xlfn.NORM.DIST(J1,'таблица 40с и расчет 40с'!$M$10,'таблица 40с и расчет 40с'!$M$12,FALSE)</f>
        <v>1.0528270419919734E-13</v>
      </c>
      <c r="K4" s="82">
        <f>_xlfn.NORM.DIST(K1,'таблица 40с и расчет 40с'!$M$10,'таблица 40с и расчет 40с'!$M$12,FALSE)</f>
        <v>1.8269096310171107E-13</v>
      </c>
      <c r="L4" s="82">
        <f>_xlfn.NORM.DIST(L1,'таблица 40с и расчет 40с'!$M$10,'таблица 40с и расчет 40с'!$M$12,FALSE)</f>
        <v>3.1517454793813111E-13</v>
      </c>
      <c r="M4" s="82">
        <f>_xlfn.NORM.DIST(M1,'таблица 40с и расчет 40с'!$M$10,'таблица 40с и расчет 40с'!$M$12,FALSE)</f>
        <v>5.4057910039083808E-13</v>
      </c>
      <c r="N4" s="82">
        <f>_xlfn.NORM.DIST(N1,'таблица 40с и расчет 40с'!$M$10,'таблица 40с и расчет 40с'!$M$12,FALSE)</f>
        <v>9.2180997453202446E-13</v>
      </c>
      <c r="O4" s="82">
        <f>_xlfn.NORM.DIST(O1,'таблица 40с и расчет 40с'!$M$10,'таблица 40с и расчет 40с'!$M$12,FALSE)</f>
        <v>1.5627790995991387E-12</v>
      </c>
      <c r="P4" s="82">
        <f>_xlfn.NORM.DIST(P1,'таблица 40с и расчет 40с'!$M$10,'таблица 40с и расчет 40с'!$M$12,FALSE)</f>
        <v>2.6340731107318583E-12</v>
      </c>
      <c r="Q4" s="82">
        <f>_xlfn.NORM.DIST(Q1,'таблица 40с и расчет 40с'!$M$10,'таблица 40с и расчет 40с'!$M$12,FALSE)</f>
        <v>4.4139976221573112E-12</v>
      </c>
      <c r="R4" s="82">
        <f>_xlfn.NORM.DIST(R1,'таблица 40с и расчет 40с'!$M$10,'таблица 40с и расчет 40с'!$M$12,FALSE)</f>
        <v>7.353776121883599E-12</v>
      </c>
      <c r="S4" s="82">
        <f>_xlfn.NORM.DIST(S1,'таблица 40с и расчет 40с'!$M$10,'таблица 40с и расчет 40с'!$M$12,FALSE)</f>
        <v>1.2180433712359799E-11</v>
      </c>
      <c r="T4" s="82">
        <f>_xlfn.NORM.DIST(T1,'таблица 40с и расчет 40с'!$M$10,'таблица 40с и расчет 40с'!$M$12,FALSE)</f>
        <v>2.0058069901939606E-11</v>
      </c>
      <c r="U4" s="82">
        <f>_xlfn.NORM.DIST(U1,'таблица 40с и расчет 40с'!$M$10,'таблица 40с и расчет 40с'!$M$12,FALSE)</f>
        <v>3.2838973079537631E-11</v>
      </c>
      <c r="V4" s="82">
        <f>_xlfn.NORM.DIST(V1,'таблица 40с и расчет 40с'!$M$10,'таблица 40с и расчет 40с'!$M$12,FALSE)</f>
        <v>5.3452009160794576E-11</v>
      </c>
      <c r="W4" s="82">
        <f>_xlfn.NORM.DIST(W1,'таблица 40с и расчет 40с'!$M$10,'таблица 40с и расчет 40с'!$M$12,FALSE)</f>
        <v>8.6499289455754295E-11</v>
      </c>
      <c r="X4" s="82">
        <f>_xlfn.NORM.DIST(X1,'таблица 40с и расчет 40с'!$M$10,'таблица 40с и расчет 40с'!$M$12,FALSE)</f>
        <v>1.391666218144563E-10</v>
      </c>
      <c r="Y4" s="82">
        <f>_xlfn.NORM.DIST(Y1,'таблица 40с и расчет 40с'!$M$10,'таблица 40с и расчет 40с'!$M$12,FALSE)</f>
        <v>2.2260333655323473E-10</v>
      </c>
      <c r="Z4" s="82">
        <f>_xlfn.NORM.DIST(Z1,'таблица 40с и расчет 40с'!$M$10,'таблица 40с и расчет 40с'!$M$12,FALSE)</f>
        <v>3.5399921044062579E-10</v>
      </c>
      <c r="AA4" s="82">
        <f>_xlfn.NORM.DIST(AA1,'таблица 40с и расчет 40с'!$M$10,'таблица 40с и расчет 40с'!$M$12,FALSE)</f>
        <v>5.5968923843519574E-10</v>
      </c>
      <c r="AB4" s="82">
        <f>_xlfn.NORM.DIST(AB1,'таблица 40с и расчет 40с'!$M$10,'таблица 40с и расчет 40с'!$M$12,FALSE)</f>
        <v>8.7976293094131561E-10</v>
      </c>
      <c r="AC4" s="82">
        <f>_xlfn.NORM.DIST(AC1,'таблица 40с и расчет 40с'!$M$10,'таблица 40с и расчет 40с'!$M$12,FALSE)</f>
        <v>1.3748597588067997E-9</v>
      </c>
      <c r="AD4" s="82">
        <f>_xlfn.NORM.DIST(AD1,'таблица 40с и расчет 40с'!$M$10,'таблица 40с и расчет 40с'!$M$12,FALSE)</f>
        <v>2.1361177152156403E-9</v>
      </c>
      <c r="AE4" s="82">
        <f>_xlfn.NORM.DIST(AE1,'таблица 40с и расчет 40с'!$M$10,'таблица 40с и расчет 40с'!$M$12,FALSE)</f>
        <v>3.2996357634571589E-9</v>
      </c>
      <c r="AF4" s="82">
        <f>_xlfn.NORM.DIST(AF1,'таблица 40с и расчет 40с'!$M$10,'таблица 40с и расчет 40с'!$M$12,FALSE)</f>
        <v>5.0673495324123358E-9</v>
      </c>
      <c r="AG4" s="82">
        <f>_xlfn.NORM.DIST(AG1,'таблица 40с и расчет 40с'!$M$10,'таблица 40с и расчет 40с'!$M$12,FALSE)</f>
        <v>7.7369494762358708E-9</v>
      </c>
      <c r="AH4" s="82">
        <f>_xlfn.NORM.DIST(AH1,'таблица 40с и расчет 40с'!$M$10,'таблица 40с и расчет 40с'!$M$12,FALSE)</f>
        <v>1.1744450429547774E-8</v>
      </c>
      <c r="AI4" s="82">
        <f>_xlfn.NORM.DIST(AI1,'таблица 40с и расчет 40с'!$M$10,'таблица 40с и расчет 40с'!$M$12,FALSE)</f>
        <v>1.7724323858772074E-8</v>
      </c>
      <c r="AJ4" s="82">
        <f>_xlfn.NORM.DIST(AJ1,'таблица 40с и расчет 40с'!$M$10,'таблица 40с и расчет 40с'!$M$12,FALSE)</f>
        <v>2.6593818097889127E-8</v>
      </c>
      <c r="AK4" s="82">
        <f>_xlfn.NORM.DIST(AK1,'таблица 40с и расчет 40с'!$M$10,'таблица 40с и расчет 40с'!$M$12,FALSE)</f>
        <v>3.9670324242249862E-8</v>
      </c>
      <c r="AL4" s="82">
        <f>_xlfn.NORM.DIST(AL1,'таблица 40с и расчет 40с'!$M$10,'таблица 40с и расчет 40с'!$M$12,FALSE)</f>
        <v>5.883352174189557E-8</v>
      </c>
      <c r="AM4" s="82">
        <f>_xlfn.NORM.DIST(AM1,'таблица 40с и расчет 40с'!$M$10,'таблица 40с и расчет 40с'!$M$12,FALSE)</f>
        <v>8.6747702370867243E-8</v>
      </c>
      <c r="AN4" s="82">
        <f>_xlfn.NORM.DIST(AN1,'таблица 40с и расчет 40с'!$M$10,'таблица 40с и расчет 40с'!$M$12,FALSE)</f>
        <v>1.2716428537887483E-7</v>
      </c>
      <c r="AO4" s="82">
        <f>_xlfn.NORM.DIST(AO1,'таблица 40с и расчет 40с'!$M$10,'таблица 40с и расчет 40с'!$M$12,FALSE)</f>
        <v>1.8533027433737139E-7</v>
      </c>
      <c r="AP4" s="82">
        <f>_xlfn.NORM.DIST(AP1,'таблица 40с и расчет 40с'!$M$10,'таблица 40с и расчет 40с'!$M$12,FALSE)</f>
        <v>2.6853544719438331E-7</v>
      </c>
      <c r="AQ4" s="82">
        <f>_xlfn.NORM.DIST(AQ1,'таблица 40с и расчет 40с'!$M$10,'таблица 40с и расчет 40с'!$M$12,FALSE)</f>
        <v>3.8683958949926036E-7</v>
      </c>
      <c r="AR4" s="82">
        <f>_xlfn.NORM.DIST(AR1,'таблица 40с и расчет 40с'!$M$10,'таблица 40с и расчет 40с'!$M$12,FALSE)</f>
        <v>5.5403122910341214E-7</v>
      </c>
      <c r="AS4" s="82">
        <f>_xlfn.NORM.DIST(AS1,'таблица 40с и расчет 40с'!$M$10,'таблица 40с и расчет 40с'!$M$12,FALSE)</f>
        <v>7.8888121775458822E-7</v>
      </c>
      <c r="AT4" s="82">
        <f>_xlfn.NORM.DIST(AT1,'таблица 40с и расчет 40с'!$M$10,'таблица 40с и расчет 40с'!$M$12,FALSE)</f>
        <v>1.1167681678013411E-6</v>
      </c>
      <c r="AU4" s="82">
        <f>_xlfn.NORM.DIST(AU1,'таблица 40с и расчет 40с'!$M$10,'таблица 40с и расчет 40с'!$M$12,FALSE)</f>
        <v>1.5717681204575173E-6</v>
      </c>
      <c r="AV4" s="82">
        <f>_xlfn.NORM.DIST(AV1,'таблица 40с и расчет 40с'!$M$10,'таблица 40с и расчет 40с'!$M$12,FALSE)</f>
        <v>2.1993176763191044E-6</v>
      </c>
      <c r="AW4" s="82">
        <f>_xlfn.NORM.DIST(AW1,'таблица 40с и расчет 40с'!$M$10,'таблица 40с и расчет 40с'!$M$12,FALSE)</f>
        <v>3.0595777425132069E-6</v>
      </c>
      <c r="AX4" s="82">
        <f>_xlfn.NORM.DIST(AX1,'таблица 40с и расчет 40с'!$M$10,'таблица 40с и расчет 40с'!$M$12,FALSE)</f>
        <v>4.2316433780668104E-6</v>
      </c>
      <c r="AY4" s="82">
        <f>_xlfn.NORM.DIST(AY1,'таблица 40с и расчет 40с'!$M$10,'таблица 40с и расчет 40с'!$M$12,FALSE)</f>
        <v>5.8187629809277764E-6</v>
      </c>
      <c r="AZ4" s="82">
        <f>_xlfn.NORM.DIST(AZ1,'таблица 40с и расчет 40с'!$M$10,'таблица 40с и расчет 40с'!$M$12,FALSE)</f>
        <v>7.9547459339389173E-6</v>
      </c>
      <c r="BA4" s="82">
        <f>_xlfn.NORM.DIST(BA1,'таблица 40с и расчет 40с'!$M$10,'таблица 40с и расчет 40с'!$M$12,FALSE)</f>
        <v>1.0811750094351932E-5</v>
      </c>
      <c r="BB4" s="82">
        <f>_xlfn.NORM.DIST(BB1,'таблица 40с и расчет 40с'!$M$10,'таблица 40с и расчет 40с'!$M$12,FALSE)</f>
        <v>1.4609647030967862E-5</v>
      </c>
      <c r="BC4" s="82">
        <f>_xlfn.NORM.DIST(BC1,'таблица 40с и расчет 40с'!$M$10,'таблица 40с и расчет 40с'!$M$12,FALSE)</f>
        <v>1.9627161118461008E-5</v>
      </c>
      <c r="BD4" s="82">
        <f>_xlfn.NORM.DIST(BD1,'таблица 40с и расчет 40с'!$M$10,'таблица 40с и расчет 40с'!$M$12,FALSE)</f>
        <v>2.6214965529805749E-5</v>
      </c>
      <c r="BE4" s="82">
        <f>_xlfn.NORM.DIST(BE1,'таблица 40с и расчет 40с'!$M$10,'таблица 40с и расчет 40с'!$M$12,FALSE)</f>
        <v>3.4810890545864875E-5</v>
      </c>
      <c r="BF4" s="82">
        <f>_xlfn.NORM.DIST(BF1,'таблица 40с и расчет 40с'!$M$10,'таблица 40с и расчет 40с'!$M$12,FALSE)</f>
        <v>4.595735395581606E-5</v>
      </c>
      <c r="BG4" s="82">
        <f>_xlfn.NORM.DIST(BG1,'таблица 40с и расчет 40с'!$M$10,'таблица 40с и расчет 40с'!$M$12,FALSE)</f>
        <v>6.0321056180598748E-5</v>
      </c>
      <c r="BH4" s="82">
        <f>_xlfn.NORM.DIST(BH1,'таблица 40с и расчет 40с'!$M$10,'таблица 40с и расчет 40с'!$M$12,FALSE)</f>
        <v>7.8714890894069907E-5</v>
      </c>
      <c r="BI4" s="82">
        <f>_xlfn.NORM.DIST(BI1,'таблица 40с и расчет 40с'!$M$10,'таблица 40с и расчет 40с'!$M$12,FALSE)</f>
        <v>1.0212190269757062E-4</v>
      </c>
      <c r="BJ4" s="82">
        <f>_xlfn.NORM.DIST(BJ1,'таблица 40с и расчет 40с'!$M$10,'таблица 40с и расчет 40с'!$M$12,FALSE)</f>
        <v>1.317209751351506E-4</v>
      </c>
      <c r="BK4" s="82">
        <f>_xlfn.NORM.DIST(BK1,'таблица 40с и расчет 40с'!$M$10,'таблица 40с и расчет 40с'!$M$12,FALSE)</f>
        <v>1.6891375471984573E-4</v>
      </c>
      <c r="BL4" s="82">
        <f>_xlfn.NORM.DIST(BL1,'таблица 40с и расчет 40с'!$M$10,'таблица 40с и расчет 40с'!$M$12,FALSE)</f>
        <v>2.1535211122489443E-4</v>
      </c>
      <c r="BM4" s="82">
        <f>_xlfn.NORM.DIST(BM1,'таблица 40с и расчет 40с'!$M$10,'таблица 40с и расчет 40с'!$M$12,FALSE)</f>
        <v>2.7296520512852735E-4</v>
      </c>
      <c r="BN4" s="82">
        <f>_xlfn.NORM.DIST(BN1,'таблица 40с и расчет 40с'!$M$10,'таблица 40с и расчет 40с'!$M$12,FALSE)</f>
        <v>3.4398498635077241E-4</v>
      </c>
      <c r="BO4" s="82">
        <f>_xlfn.NORM.DIST(BO1,'таблица 40с и расчет 40с'!$M$10,'таблица 40с и расчет 40с'!$M$12,FALSE)</f>
        <v>4.3096869388050318E-4</v>
      </c>
      <c r="BP4" s="82">
        <f>_xlfn.NORM.DIST(BP1,'таблица 40с и расчет 40с'!$M$10,'таблица 40с и расчет 40с'!$M$12,FALSE)</f>
        <v>5.3681667635901119E-4</v>
      </c>
      <c r="BQ4" s="82">
        <f>_xlfn.NORM.DIST(BQ1,'таблица 40с и расчет 40с'!$M$10,'таблица 40с и расчет 40с'!$M$12,FALSE)</f>
        <v>6.6478362513428099E-4</v>
      </c>
      <c r="BR4" s="82">
        <f>_xlfn.NORM.DIST(BR1,'таблица 40с и расчет 40с'!$M$10,'таблица 40с и расчет 40с'!$M$12,FALSE)</f>
        <v>8.1848112258670253E-4</v>
      </c>
      <c r="BS4" s="82">
        <f>_xlfn.NORM.DIST(BS1,'таблица 40с и расчет 40с'!$M$10,'таблица 40с и расчет 40с'!$M$12,FALSE)</f>
        <v>1.0018692808121971E-3</v>
      </c>
      <c r="BT4" s="82">
        <f>_xlfn.NORM.DIST(BT1,'таблица 40с и расчет 40с'!$M$10,'таблица 40с и расчет 40с'!$M$12,FALSE)</f>
        <v>1.2192352015771366E-3</v>
      </c>
      <c r="BU4" s="82">
        <f>_xlfn.NORM.DIST(BU1,'таблица 40с и расчет 40с'!$M$10,'таблица 40с и расчет 40с'!$M$12,FALSE)</f>
        <v>1.475156050506857E-3</v>
      </c>
      <c r="BV4" s="82">
        <f>_xlfn.NORM.DIST(BV1,'таблица 40с и расчет 40с'!$M$10,'таблица 40с и расчет 40с'!$M$12,FALSE)</f>
        <v>1.7744447279730866E-3</v>
      </c>
      <c r="BW4" s="82">
        <f>_xlfn.NORM.DIST(BW1,'таблица 40с и расчет 40с'!$M$10,'таблица 40с и расчет 40с'!$M$12,FALSE)</f>
        <v>2.1220764540734608E-3</v>
      </c>
      <c r="BX4" s="82">
        <f>_xlfn.NORM.DIST(BX1,'таблица 40с и расчет 40с'!$M$10,'таблица 40с и расчет 40с'!$M$12,FALSE)</f>
        <v>2.5230950781459914E-3</v>
      </c>
      <c r="BY4" s="82">
        <f>_xlfn.NORM.DIST(BY1,'таблица 40с и расчет 40с'!$M$10,'таблица 40с и расчет 40с'!$M$12,FALSE)</f>
        <v>2.9824985798170113E-3</v>
      </c>
      <c r="BZ4" s="82">
        <f>_xlfn.NORM.DIST(BZ1,'таблица 40с и расчет 40с'!$M$10,'таблица 40с и расчет 40с'!$M$12,FALSE)</f>
        <v>3.5051040447845912E-3</v>
      </c>
      <c r="CA4" s="82">
        <f>_xlfn.NORM.DIST(CA1,'таблица 40с и расчет 40с'!$M$10,'таблица 40с и расчет 40с'!$M$12,FALSE)</f>
        <v>4.0953933596638206E-3</v>
      </c>
      <c r="CB4" s="82">
        <f>_xlfn.NORM.DIST(CB1,'таблица 40с и расчет 40с'!$M$10,'таблица 40с и расчет 40с'!$M$12,FALSE)</f>
        <v>4.7573419495353193E-3</v>
      </c>
      <c r="CC4" s="82">
        <f>_xlfn.NORM.DIST(CC1,'таблица 40с и расчет 40с'!$M$10,'таблица 40с и расчет 40с'!$M$12,FALSE)</f>
        <v>5.4942340401634721E-3</v>
      </c>
      <c r="CD4" s="82">
        <f>_xlfn.NORM.DIST(CD1,'таблица 40с и расчет 40с'!$M$10,'таблица 40с и расчет 40с'!$M$12,FALSE)</f>
        <v>6.3084691129586647E-3</v>
      </c>
      <c r="CE4" s="82">
        <f>_xlfn.NORM.DIST(CE1,'таблица 40с и расчет 40с'!$M$10,'таблица 40с и расчет 40с'!$M$12,FALSE)</f>
        <v>7.2013653727573436E-3</v>
      </c>
      <c r="CF4" s="82">
        <f>_xlfn.NORM.DIST(CF1,'таблица 40с и расчет 40с'!$M$10,'таблица 40с и расчет 40с'!$M$12,FALSE)</f>
        <v>8.1729670962482712E-3</v>
      </c>
      <c r="CG4" s="82">
        <f>_xlfn.NORM.DIST(CG1,'таблица 40с и расчет 40с'!$M$10,'таблица 40с и расчет 40с'!$M$12,FALSE)</f>
        <v>9.2218635974424291E-3</v>
      </c>
      <c r="CH4" s="82">
        <f>_xlfn.NORM.DIST(CH1,'таблица 40с и расчет 40с'!$M$10,'таблица 40с и расчет 40с'!$M$12,FALSE)</f>
        <v>1.0345028160571076E-2</v>
      </c>
      <c r="CI4" s="82">
        <f>_xlfn.NORM.DIST(CI1,'таблица 40с и расчет 40с'!$M$10,'таблица 40с и расчет 40с'!$M$12,FALSE)</f>
        <v>1.1537685579402976E-2</v>
      </c>
      <c r="CJ4" s="82">
        <f>_xlfn.NORM.DIST(CJ1,'таблица 40с и расчет 40с'!$M$10,'таблица 40с и расчет 40с'!$M$12,FALSE)</f>
        <v>1.2793216844453798E-2</v>
      </c>
      <c r="CK4" s="82">
        <f>_xlfn.NORM.DIST(CK1,'таблица 40с и расчет 40с'!$M$10,'таблица 40с и расчет 40с'!$M$12,FALSE)</f>
        <v>1.4103108990712735E-2</v>
      </c>
      <c r="CL4" s="82">
        <f>_xlfn.NORM.DIST(CL1,'таблица 40с и расчет 40с'!$M$10,'таблица 40с и расчет 40с'!$M$12,FALSE)</f>
        <v>1.545695713374394E-2</v>
      </c>
      <c r="CM4" s="82">
        <f>_xlfn.NORM.DIST(CM1,'таблица 40с и расчет 40с'!$M$10,'таблица 40с и расчет 40с'!$M$12,FALSE)</f>
        <v>1.6842524281573897E-2</v>
      </c>
      <c r="CN4" s="82">
        <f>_xlfn.NORM.DIST(CN1,'таблица 40с и расчет 40с'!$M$10,'таблица 40с и расчет 40с'!$M$12,FALSE)</f>
        <v>1.8245862641631624E-2</v>
      </c>
      <c r="CO4" s="82">
        <f>_xlfn.NORM.DIST(CO1,'таблица 40с и расчет 40с'!$M$10,'таблица 40с и расчет 40с'!$M$12,FALSE)</f>
        <v>1.9651497903112228E-2</v>
      </c>
      <c r="CP4" s="82">
        <f>_xlfn.NORM.DIST(CP1,'таблица 40с и расчет 40с'!$M$10,'таблица 40с и расчет 40с'!$M$12,FALSE)</f>
        <v>2.1042675450648439E-2</v>
      </c>
      <c r="CQ4" s="82">
        <f>_xlfn.NORM.DIST(CQ1,'таблица 40с и расчет 40с'!$M$10,'таблица 40с и расчет 40с'!$M$12,FALSE)</f>
        <v>2.2401664765612086E-2</v>
      </c>
      <c r="CR4" s="82">
        <f>_xlfn.NORM.DIST(CR1,'таблица 40с и расчет 40с'!$M$10,'таблица 40с и расчет 40с'!$M$12,FALSE)</f>
        <v>2.3710115527619615E-2</v>
      </c>
      <c r="CS4" s="82">
        <f>_xlfn.NORM.DIST(CS1,'таблица 40с и расчет 40с'!$M$10,'таблица 40с и расчет 40с'!$M$12,FALSE)</f>
        <v>2.4949456285275232E-2</v>
      </c>
      <c r="CT4" s="82">
        <f>_xlfn.NORM.DIST(CT1,'таблица 40с и расчет 40с'!$M$10,'таблица 40с и расчет 40с'!$M$12,FALSE)</f>
        <v>2.6101324171322503E-2</v>
      </c>
      <c r="CU4" s="82">
        <f>_xlfn.NORM.DIST(CU1,'таблица 40с и расчет 40с'!$M$10,'таблица 40с и расчет 40с'!$M$12,FALSE)</f>
        <v>2.7148012138315449E-2</v>
      </c>
      <c r="CV4" s="82">
        <f>_xlfn.NORM.DIST(CV1,'таблица 40с и расчет 40с'!$M$10,'таблица 40с и расчет 40с'!$M$12,FALSE)</f>
        <v>2.8072918717659327E-2</v>
      </c>
      <c r="CW4" s="82">
        <f>_xlfn.NORM.DIST(CW1,'таблица 40с и расчет 40с'!$M$10,'таблица 40с и расчет 40с'!$M$12,FALSE)</f>
        <v>2.8860984464875037E-2</v>
      </c>
      <c r="CX4" s="82">
        <f>_xlfn.NORM.DIST(CX1,'таблица 40с и расчет 40с'!$M$10,'таблица 40с и расчет 40с'!$M$12,FALSE)</f>
        <v>2.9499099122863935E-2</v>
      </c>
      <c r="CY4" s="82">
        <f>_xlfn.NORM.DIST(CY1,'таблица 40с и расчет 40с'!$M$10,'таблица 40с и расчет 40с'!$M$12,FALSE)</f>
        <v>2.9976464150175033E-2</v>
      </c>
      <c r="CZ4" s="82">
        <f>_xlfn.NORM.DIST(CZ1,'таблица 40с и расчет 40с'!$M$10,'таблица 40с и расчет 40с'!$M$12,FALSE)</f>
        <v>3.0284896617859339E-2</v>
      </c>
      <c r="DA4" s="82">
        <f>_xlfn.NORM.DIST(DA1,'таблица 40с и расчет 40с'!$M$10,'таблица 40с и расчет 40с'!$M$12,FALSE)</f>
        <v>3.0419062527920464E-2</v>
      </c>
      <c r="DB4" s="82">
        <f>_xlfn.NORM.DIST(DB1,'таблица 40с и расчет 40с'!$M$10,'таблица 40с и расчет 40с'!$M$12,FALSE)</f>
        <v>3.0376630258320745E-2</v>
      </c>
      <c r="DC4" s="82">
        <f>_xlfn.NORM.DIST(DC1,'таблица 40с и расчет 40с'!$M$10,'таблица 40с и расчет 40с'!$M$12,FALSE)</f>
        <v>3.0158337966603999E-2</v>
      </c>
      <c r="DD4" s="82">
        <f>_xlfn.NORM.DIST(DD1,'таблица 40с и расчет 40с'!$M$10,'таблица 40с и расчет 40с'!$M$12,FALSE)</f>
        <v>2.9767972229447933E-2</v>
      </c>
      <c r="DE4" s="82">
        <f>_xlfn.NORM.DIST(DE1,'таблица 40с и расчет 40с'!$M$10,'таблица 40с и расчет 40с'!$M$12,FALSE)</f>
        <v>2.9212258781841145E-2</v>
      </c>
      <c r="DF4" s="82">
        <f>_xlfn.NORM.DIST(DF1,'таблица 40с и расчет 40с'!$M$10,'таблица 40с и расчет 40с'!$M$12,FALSE)</f>
        <v>2.8500669761147335E-2</v>
      </c>
      <c r="DG4" s="82">
        <f>_xlfn.NORM.DIST(DG1,'таблица 40с и расчет 40с'!$M$10,'таблица 40с и расчет 40с'!$M$12,FALSE)</f>
        <v>2.7645155174964877E-2</v>
      </c>
      <c r="DH4" s="82">
        <f>_xlfn.NORM.DIST(DH1,'таблица 40с и расчет 40с'!$M$10,'таблица 40с и расчет 40с'!$M$12,FALSE)</f>
        <v>2.665980922869101E-2</v>
      </c>
      <c r="DI4" s="82">
        <f>_xlfn.NORM.DIST(DI1,'таблица 40с и расчет 40с'!$M$10,'таблица 40с и расчет 40с'!$M$12,FALSE)</f>
        <v>2.5560484525197245E-2</v>
      </c>
      <c r="DJ4" s="82">
        <f>_xlfn.NORM.DIST(DJ1,'таблица 40с и расчет 40с'!$M$10,'таблица 40с и расчет 40с'!$M$12,FALSE)</f>
        <v>2.4364368874657809E-2</v>
      </c>
      <c r="DK4" s="82">
        <f>_xlfn.NORM.DIST(DK1,'таблица 40с и расчет 40с'!$M$10,'таблица 40с и расчет 40с'!$M$12,FALSE)</f>
        <v>2.3089540456682617E-2</v>
      </c>
      <c r="DL4" s="82">
        <f>_xlfn.NORM.DIST(DL1,'таблица 40с и расчет 40с'!$M$10,'таблица 40с и расчет 40с'!$M$12,FALSE)</f>
        <v>2.1754517331854021E-2</v>
      </c>
      <c r="DM4" s="82">
        <f>_xlfn.NORM.DIST(DM1,'таблица 40с и расчет 40с'!$M$10,'таблица 40с и расчет 40с'!$M$12,FALSE)</f>
        <v>2.0377816821261222E-2</v>
      </c>
      <c r="DN4" s="82">
        <f>_xlfn.NORM.DIST(DN1,'таблица 40с и расчет 40с'!$M$10,'таблица 40с и расчет 40с'!$M$12,FALSE)</f>
        <v>1.8977539117087425E-2</v>
      </c>
      <c r="DO4" s="82">
        <f>_xlfn.NORM.DIST(DO1,'таблица 40с и расчет 40с'!$M$10,'таблица 40с и расчет 40с'!$M$12,FALSE)</f>
        <v>1.7570987746589561E-2</v>
      </c>
      <c r="DP4" s="82">
        <f>_xlfn.NORM.DIST(DP1,'таблица 40с и расчет 40с'!$M$10,'таблица 40с и расчет 40с'!$M$12,FALSE)</f>
        <v>1.6174337305799123E-2</v>
      </c>
      <c r="DQ4" s="82">
        <f>_xlfn.NORM.DIST(DQ1,'таблица 40с и расчет 40с'!$M$10,'таблица 40с и расчет 40с'!$M$12,FALSE)</f>
        <v>1.480235634695707E-2</v>
      </c>
      <c r="DR4" s="82">
        <f>_xlfn.NORM.DIST(DR1,'таблица 40с и расчет 40с'!$M$10,'таблица 40с и расчет 40с'!$M$12,FALSE)</f>
        <v>1.3468190593502752E-2</v>
      </c>
      <c r="DS4" s="82">
        <f>_xlfn.NORM.DIST(DS1,'таблица 40с и расчет 40с'!$M$10,'таблица 40с и расчет 40с'!$M$12,FALSE)</f>
        <v>1.2183208916527582E-2</v>
      </c>
      <c r="DT4" s="82">
        <f>_xlfn.NORM.DIST(DT1,'таблица 40с и расчет 40с'!$M$10,'таблица 40с и расчет 40с'!$M$12,FALSE)</f>
        <v>1.0956911875857463E-2</v>
      </c>
      <c r="DU4" s="82">
        <f>_xlfn.NORM.DIST(DU1,'таблица 40с и расчет 40с'!$M$10,'таблица 40с и расчет 40с'!$M$12,FALSE)</f>
        <v>9.7969002292014988E-3</v>
      </c>
      <c r="DV4" s="82">
        <f>_xlfn.NORM.DIST(DV1,'таблица 40с и расчет 40с'!$M$10,'таблица 40с и расчет 40с'!$M$12,FALSE)</f>
        <v>8.708898742936011E-3</v>
      </c>
      <c r="DW4" s="82">
        <f>_xlfn.NORM.DIST(DW1,'таблица 40с и расчет 40с'!$M$10,'таблица 40с и расчет 40с'!$M$12,FALSE)</f>
        <v>7.6968289699265273E-3</v>
      </c>
      <c r="DX4" s="82">
        <f>_xlfn.NORM.DIST(DX1,'таблица 40с и расчет 40с'!$M$10,'таблица 40с и расчет 40с'!$M$12,FALSE)</f>
        <v>6.7629234363356062E-3</v>
      </c>
      <c r="DY4" s="82">
        <f>_xlfn.NORM.DIST(DY1,'таблица 40с и расчет 40с'!$M$10,'таблица 40с и расчет 40с'!$M$12,FALSE)</f>
        <v>5.907872915022208E-3</v>
      </c>
      <c r="DZ4" s="82">
        <f>_xlfn.NORM.DIST(DZ1,'таблица 40с и расчет 40с'!$M$10,'таблица 40с и расчет 40с'!$M$12,FALSE)</f>
        <v>5.1309981457777661E-3</v>
      </c>
      <c r="EA4" s="82">
        <f>_xlfn.NORM.DIST(EA1,'таблица 40с и расчет 40с'!$M$10,'таблица 40с и расчет 40с'!$M$12,FALSE)</f>
        <v>4.4304374571897754E-3</v>
      </c>
      <c r="EB4" s="83">
        <f>_xlfn.NORM.DIST(EB1,'таблица 40с и расчет 40с'!$M$10,'таблица 40с и расчет 40с'!$M$12,FALSE)</f>
        <v>3.8033421980428555E-3</v>
      </c>
    </row>
    <row r="5" spans="1:132" ht="15" customHeight="1" thickBot="1" x14ac:dyDescent="0.35"/>
    <row r="6" spans="1:132" ht="15" customHeight="1" x14ac:dyDescent="0.3">
      <c r="B6" s="77" t="s">
        <v>6</v>
      </c>
      <c r="C6" s="78"/>
      <c r="D6" s="78"/>
      <c r="E6" s="78"/>
      <c r="F6" s="79"/>
    </row>
    <row r="7" spans="1:132" ht="15" customHeight="1" x14ac:dyDescent="0.3">
      <c r="B7" s="71"/>
      <c r="C7" s="72"/>
      <c r="D7" s="72"/>
      <c r="E7" s="72"/>
      <c r="F7" s="73"/>
    </row>
    <row r="8" spans="1:132" ht="15" customHeight="1" thickBot="1" x14ac:dyDescent="0.35">
      <c r="B8" s="74"/>
      <c r="C8" s="75"/>
      <c r="D8" s="75"/>
      <c r="E8" s="75"/>
      <c r="F8" s="76"/>
    </row>
  </sheetData>
  <mergeCells count="1">
    <mergeCell ref="B6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4.4" x14ac:dyDescent="0.3"/>
  <sheetData>
    <row r="1" spans="1:1" x14ac:dyDescent="0.3">
      <c r="A1" s="5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таблица 20с и расчет 10с</vt:lpstr>
      <vt:lpstr>таблица 40с и расчет 40с</vt:lpstr>
      <vt:lpstr>д. гистограммы и она сама t=10с</vt:lpstr>
      <vt:lpstr>д. гистограммы t=40с</vt:lpstr>
      <vt:lpstr>гистограмма t=40 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Dmirty</dc:creator>
  <cp:lastModifiedBy>Dmitry Dmirty</cp:lastModifiedBy>
  <dcterms:created xsi:type="dcterms:W3CDTF">2024-02-14T19:38:00Z</dcterms:created>
  <dcterms:modified xsi:type="dcterms:W3CDTF">2024-02-19T00:33:10Z</dcterms:modified>
</cp:coreProperties>
</file>