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Sprint 1" sheetId="1" r:id="rId4"/>
    <sheet state="visible" name="Sprint 2" sheetId="2" r:id="rId5"/>
    <sheet state="visible" name="Sprint 3" sheetId="3" r:id="rId6"/>
    <sheet state="visible" name="Sprint 4" sheetId="4" r:id="rId7"/>
  </sheets>
  <externalReferences>
    <externalReference r:id="rId8"/>
  </externalReference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RealizedSpeed">OFFSET(#REF!,1,0,#REF!,1)</definedName>
    <definedName localSheetId="0" name="RealValues">OFFSET('[1]Plantilla Sprint'!$H$17,0,0,1,[1]!DoneDays)</definedName>
    <definedName localSheetId="0" name="TrendDays">' Sprint 1'!$F$20</definedName>
    <definedName localSheetId="3" name="TotalEffort">'Sprint 4'!$G$17</definedName>
    <definedName localSheetId="1" name="DoneDays">'Sprint 2'!$F$18</definedName>
    <definedName name="SprintCount">#REF!</definedName>
    <definedName localSheetId="0" name="TotalEffort">' Sprint 1'!$G$17</definedName>
    <definedName localSheetId="3" name="TrendDays">'Sprint 4'!$F$20</definedName>
    <definedName localSheetId="3" name="ImplementationDays">'Sprint 4'!$D$16</definedName>
    <definedName name="TrendOffset">#REF!</definedName>
    <definedName localSheetId="2" name="DoneDays">'Sprint 3'!$F$18</definedName>
    <definedName localSheetId="2" name="TaskStatus">'Sprint 3'!$F$21:$F$65</definedName>
    <definedName name="StoryName">#REF!</definedName>
    <definedName localSheetId="2" name="ImplementationDays">'Sprint 3'!$D$16</definedName>
    <definedName name="Sprint">#REF!</definedName>
    <definedName name="SprintTasks">#REF!</definedName>
    <definedName localSheetId="0" name="SprintTasks">' Sprint 1'!$C$21:$AF$70</definedName>
    <definedName localSheetId="0" name="TaskStoryID">' Sprint 1'!$D$21:$D$60</definedName>
    <definedName localSheetId="3" name="TaskRows">'Sprint 4'!$D$18</definedName>
    <definedName name="ProductBacklog">#REF!</definedName>
    <definedName name="ImplementationDays">#REF!</definedName>
    <definedName localSheetId="0" name="TaskStatus">' Sprint 1'!$F$21:$F$65</definedName>
    <definedName name="Status">#REF!</definedName>
    <definedName localSheetId="2" name="TotalEffort">'Sprint 3'!$G$17</definedName>
    <definedName localSheetId="0" name="ImplementationDays">' Sprint 1'!$D$16</definedName>
    <definedName localSheetId="1" name="TotalEffort">'Sprint 2'!$G$17</definedName>
    <definedName localSheetId="0" name="DoneDays">' Sprint 1'!$F$18</definedName>
    <definedName name="DoneDays">#REF!</definedName>
    <definedName localSheetId="1" name="TaskStatus">'Sprint 2'!$F$21:$F$65</definedName>
    <definedName name="TaskRows">#REF!</definedName>
    <definedName localSheetId="2" name="TaskRows">'Sprint 3'!$D$18</definedName>
    <definedName localSheetId="3" name="TaskStatus">'Sprint 4'!$F$21:$F$65</definedName>
    <definedName name="TaskStatus">#REF!</definedName>
    <definedName localSheetId="1" name="TaskRows">'Sprint 2'!$D$18</definedName>
    <definedName localSheetId="1" name="SprintTasks">'Sprint 2'!$C$21:$AF$70</definedName>
    <definedName localSheetId="3" name="SprintTasks">'Sprint 4'!$C$21:$AF$70</definedName>
    <definedName localSheetId="1" name="ImplementationDays">'Sprint 2'!$D$16</definedName>
    <definedName name="TaskStoryID">#REF!</definedName>
    <definedName name="TrendSprintCount">#REF!</definedName>
    <definedName localSheetId="2" name="TrendDays">'Sprint 3'!$F$20</definedName>
    <definedName localSheetId="3" name="TaskStoryID">'Sprint 4'!$D$21:$D$60</definedName>
    <definedName localSheetId="0" name="TaskRows">' Sprint 1'!$D$18</definedName>
    <definedName name="TotalEffort">#REF!</definedName>
    <definedName localSheetId="1" name="TaskStoryID">'Sprint 2'!$D$21:$D$60</definedName>
    <definedName localSheetId="1" name="TrendDays">'Sprint 2'!$F$20</definedName>
    <definedName name="TrendDays">#REF!</definedName>
    <definedName localSheetId="2" name="SprintTasks">'Sprint 3'!$C$21:$AF$70</definedName>
    <definedName localSheetId="2" name="TaskStoryID">'Sprint 3'!$D$21:$D$60</definedName>
    <definedName name="SprintsInTrend">#REF!</definedName>
    <definedName localSheetId="3" name="DoneDays">'Sprint 4'!$F$18</definedName>
  </definedNames>
  <calcPr/>
  <extLst>
    <ext uri="GoogleSheetsCustomDataVersion2">
      <go:sheetsCustomData xmlns:go="http://customooxmlschemas.google.com/" r:id="rId9" roundtripDataChecksum="/gXZ1RnkTDr/FXItZmn41WZlrBKBa72SWYIU5SxNB/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======
ID#AAABMYVwAOY
Petri Heiramo    (2024-04-23 06:02:01)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iOG4p+NaOJq+oViTeZ2uCrg8VRZw=="/>
    </ext>
  </extLst>
</comments>
</file>

<file path=xl/sharedStrings.xml><?xml version="1.0" encoding="utf-8"?>
<sst xmlns="http://schemas.openxmlformats.org/spreadsheetml/2006/main" count="348" uniqueCount="152">
  <si>
    <t>Nombre del Proyecto:</t>
  </si>
  <si>
    <t>Bodega Zuluaga y Soto S.A.A</t>
  </si>
  <si>
    <t>Dueño del Proyecto</t>
  </si>
  <si>
    <t>Jael López Gómez</t>
  </si>
  <si>
    <t>Gerente del Proyecto:</t>
  </si>
  <si>
    <t>Duración del Sprint</t>
  </si>
  <si>
    <t>40 hrs</t>
  </si>
  <si>
    <t>Esfuerzo</t>
  </si>
  <si>
    <t>Faltante en los días siguientes…</t>
  </si>
  <si>
    <t>Tendencia calculada en los últimos</t>
  </si>
  <si>
    <t>Días</t>
  </si>
  <si>
    <t>Totales</t>
  </si>
  <si>
    <t>Task rows</t>
  </si>
  <si>
    <t>Done days</t>
  </si>
  <si>
    <t>Warning! These are necessary</t>
  </si>
  <si>
    <t>Trend</t>
  </si>
  <si>
    <t>template rows</t>
  </si>
  <si>
    <t>Trend Days</t>
  </si>
  <si>
    <t>ID Tarea</t>
  </si>
  <si>
    <t>Tarea</t>
  </si>
  <si>
    <t>ID Historia</t>
  </si>
  <si>
    <t>Responsable</t>
  </si>
  <si>
    <t>Estado</t>
  </si>
  <si>
    <t>Est.</t>
  </si>
  <si>
    <t>T01</t>
  </si>
  <si>
    <t>El sistema debe permitir al vendedor seleccionar los productos que desea incluir en el pedido.</t>
  </si>
  <si>
    <t>US01</t>
  </si>
  <si>
    <t>Brayan Lozano</t>
  </si>
  <si>
    <t>En Progreso</t>
  </si>
  <si>
    <t>T02</t>
  </si>
  <si>
    <t>Debe ser posible agregar múltiples productos al pedido en una sola transacción.</t>
  </si>
  <si>
    <t>Por Hacer</t>
  </si>
  <si>
    <t>T03</t>
  </si>
  <si>
    <t>El sistema debe mostrar al vendedor una lista actualizada de todos los pedidos realizados.</t>
  </si>
  <si>
    <t>US02</t>
  </si>
  <si>
    <t>T04</t>
  </si>
  <si>
    <t>El estado de los pedidos debe actualizarse en tiempo real a medida que se procesan</t>
  </si>
  <si>
    <t>T05</t>
  </si>
  <si>
    <t>El sistema debe monitorear continuamente las transacciones de ventas para identificar devoluciones.</t>
  </si>
  <si>
    <t>US03</t>
  </si>
  <si>
    <t>T06</t>
  </si>
  <si>
    <t>Las devoluciones identificadas deben registrarse automáticamente en el sistema contable para su seguimiento y gestión adecuada.</t>
  </si>
  <si>
    <t>T07</t>
  </si>
  <si>
    <t>El sistema debe recibir las devoluciones identificadas como elegibles para notas de crédito.</t>
  </si>
  <si>
    <t>US04</t>
  </si>
  <si>
    <t>T08</t>
  </si>
  <si>
    <t>El sistema debe ser capaz de generar informes financieros precisos que reflejen adecuadamente las devoluciones y las notas de crédito asociadas.</t>
  </si>
  <si>
    <t>T09</t>
  </si>
  <si>
    <t>Debe permitir la generación de facturas para ventas a crédito y en efectivo de manera intuitiva y fácil de usar.</t>
  </si>
  <si>
    <t>US05</t>
  </si>
  <si>
    <t>Dayanna loaiza</t>
  </si>
  <si>
    <t>T10</t>
  </si>
  <si>
    <t>Debe haber una opción para seleccionar el método de pago (crédito o efectivo) al generar la factura.</t>
  </si>
  <si>
    <t>T11</t>
  </si>
  <si>
    <t>El sistema debe ser capaz de generar informes financieros periódicos que incluyan ventas totales y detalles de facturación.</t>
  </si>
  <si>
    <t>US06</t>
  </si>
  <si>
    <t>T12</t>
  </si>
  <si>
    <t>Debe ser posible exportar los informes en formatos populares como PDF, Excel, CSV, etc.</t>
  </si>
  <si>
    <t>T13</t>
  </si>
  <si>
    <t>El sistema debe permitir al vendedor registrar una venta a crédito, especificando el monto total de la transacción, el plazo de pago acordado y el cliente.</t>
  </si>
  <si>
    <t>US07</t>
  </si>
  <si>
    <t>Santiago ortiz</t>
  </si>
  <si>
    <t>T14</t>
  </si>
  <si>
    <t>Debe haber validaciones para garantizar que los datos ingresados sean precisos y completos, evitando errores en el registro de ventas.</t>
  </si>
  <si>
    <t>T15</t>
  </si>
  <si>
    <t>El sistema debe permitir la generación automática de facturas electrónicas para las ventas a crédito registradas</t>
  </si>
  <si>
    <t>US08</t>
  </si>
  <si>
    <t>T16</t>
  </si>
  <si>
    <t>Debe haber una opción para que el cliente firme digitalmente la factura electrónica utilizando un método de firma electrónica seguro.</t>
  </si>
  <si>
    <t>T17</t>
  </si>
  <si>
    <t>El sistema debe permitir al empleado contable registrar una devolución de venta</t>
  </si>
  <si>
    <t>US09</t>
  </si>
  <si>
    <t>T18</t>
  </si>
  <si>
    <t>Debe haber validaciones para garantizar que los datos ingresados sean precisos y completos</t>
  </si>
  <si>
    <t>Done</t>
  </si>
  <si>
    <t>In Progress</t>
  </si>
  <si>
    <t>To Do</t>
  </si>
  <si>
    <t>T19</t>
  </si>
  <si>
    <t>El sistema debe verificar automáticamente la elegibilidad de las devoluciones para notas de crédito, basándose en criterios predefinidos</t>
  </si>
  <si>
    <t>US10</t>
  </si>
  <si>
    <t>T20</t>
  </si>
  <si>
    <t>Debe haber un mecanismo de notificación para alertar al usuario sobre cualquier devolución que no cumpla con los criterios de elegibilidad</t>
  </si>
  <si>
    <t>T21</t>
  </si>
  <si>
    <t>debe proporcionar un panel de control personalizado donde los clientes puedan ver un resumen de todos sus productos</t>
  </si>
  <si>
    <t>US11</t>
  </si>
  <si>
    <t>T22</t>
  </si>
  <si>
    <t>La herramienta debe ser fácil de usar y accesible desde cualquier dispositivo, ya sea computadora de escritorio, tableta o smartphone</t>
  </si>
  <si>
    <t>T23</t>
  </si>
  <si>
    <t>Se debe integrar un sistema de pago de facturas que permita a los clientes pagar de manera rapida y sencilla.</t>
  </si>
  <si>
    <t>US12</t>
  </si>
  <si>
    <t>T24</t>
  </si>
  <si>
    <t>La herramienta debe proporcionar confirmaciones inmediatas y comprobantes de todas las operaciones  realizadas</t>
  </si>
  <si>
    <t>T25</t>
  </si>
  <si>
    <t>La plataforma debe ofrecer al menos tres opciones de medios de pago diferentes, como tarjeta de crédito, transferencia bancaria y pago en efectivo.</t>
  </si>
  <si>
    <t>US13</t>
  </si>
  <si>
    <t>David medina</t>
  </si>
  <si>
    <t>Se debe proporcionar un sistema de validación y verificación para cada medio de pago, asegurando que la información proporcionada por el usuario sea correcta y segura.</t>
  </si>
  <si>
    <t>T27</t>
  </si>
  <si>
    <t>La plataforma debe proporcionar a los usuarios la opción de agregar y eliminar métodos de pago en su perfil de usuario.</t>
  </si>
  <si>
    <t>US14</t>
  </si>
  <si>
    <t>T28</t>
  </si>
  <si>
    <t>Los usuarios deben poder guardar información detallada de varios medios de pago</t>
  </si>
  <si>
    <t>T29</t>
  </si>
  <si>
    <t>Se debe implementar un sistema de cifrado de extremo a extremo para proteger la información personal de los usuarios</t>
  </si>
  <si>
    <t>US15</t>
  </si>
  <si>
    <t>Jefrey herrera</t>
  </si>
  <si>
    <t>T30</t>
  </si>
  <si>
    <t>Se deben establecer procedimientos de autenticación sólidos, como contraseñas seguras y verificación de dos factores</t>
  </si>
  <si>
    <t>T31</t>
  </si>
  <si>
    <t>La plataforma debe ofrecer una política de privacidad clara y fácilmente accesible</t>
  </si>
  <si>
    <t>US16</t>
  </si>
  <si>
    <t>T32</t>
  </si>
  <si>
    <t>Antes de recopilar cualquier dato personal, se debe solicitar el consentimiento explícito del usuario y proporcionar información clara</t>
  </si>
  <si>
    <t>T33</t>
  </si>
  <si>
    <t>El sistema debe permitir a los usuarios agregar productos al carrito de compras de manera rápida y sencilla</t>
  </si>
  <si>
    <t>US17</t>
  </si>
  <si>
    <t>T34</t>
  </si>
  <si>
    <t>Se debe proporcionar un proceso de pago eficiente que permita a los usuarios completar la transacción de venta con el menor número posible de pasos</t>
  </si>
  <si>
    <t>T35</t>
  </si>
  <si>
    <t>El sistema debe proporcionar paneles de control y tableros de métricas que muestren información relevante sobre el volumen de ventas, la rentabilidad, los productos más vendidos</t>
  </si>
  <si>
    <t>US18</t>
  </si>
  <si>
    <t>T36</t>
  </si>
  <si>
    <t>Los informes y análisis generados por el sistema deben ser actualizados en tiempo real y estar disponibles</t>
  </si>
  <si>
    <t>T37</t>
  </si>
  <si>
    <t>El sistema debe permitir al conductor registrar los pagos en efectivo recibidos durante cada entrega</t>
  </si>
  <si>
    <t>US19</t>
  </si>
  <si>
    <t>T38</t>
  </si>
  <si>
    <t xml:space="preserve">Se debe proporcionar una interfaz intuitiva y fácil de usar que permita al conductor acceder rápidamente a la función de conciliación de pagos </t>
  </si>
  <si>
    <t>T39</t>
  </si>
  <si>
    <t>El sistema debe proporcionar paneles de control y tableros de métricas que muestren información relevante sobre los pagos en efectivo conciliados</t>
  </si>
  <si>
    <t>US20</t>
  </si>
  <si>
    <t>T40</t>
  </si>
  <si>
    <t>T41</t>
  </si>
  <si>
    <t>El sistema debe permitir la identificación automática de devoluciones de ventas elegibles para la generación de notas de crédito</t>
  </si>
  <si>
    <t>US21</t>
  </si>
  <si>
    <t>Kevin ballesteros</t>
  </si>
  <si>
    <t>T42</t>
  </si>
  <si>
    <t>Se debe proporcionar una interfaz intuitiva que permita a los contadores revisar y aprobar las devoluciones de ventas identificadas</t>
  </si>
  <si>
    <t>T43</t>
  </si>
  <si>
    <t>El sistema debe proporcionar paneles de control y tableros de métricas que muestren información relevante sobre las notas de crédito generadas</t>
  </si>
  <si>
    <t>US22</t>
  </si>
  <si>
    <t>T44</t>
  </si>
  <si>
    <t>T45</t>
  </si>
  <si>
    <t>El sistema de respaldo y recuperación de datos debe realizar copias de seguridad completas de la base de datos con una frecuencia de 1 vez por dia</t>
  </si>
  <si>
    <t>US23</t>
  </si>
  <si>
    <t>T46</t>
  </si>
  <si>
    <t xml:space="preserve">Las copias de seguridad deben almacenarse en ubicaciones seguras </t>
  </si>
  <si>
    <t>T47</t>
  </si>
  <si>
    <t xml:space="preserve">El plan de contingencia financiera debe identificar claramente los posibles escenarios de emergencia que podrían afectar la operación </t>
  </si>
  <si>
    <t>US24</t>
  </si>
  <si>
    <t>T48</t>
  </si>
  <si>
    <t>El plan de contingencia  debe incluir un protocolo de comunicación detallado que establezca cómo informar a las partes interesadas  sobre la situación de emergencia y las medidas tomadas para mitigarla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</si>
</sst>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Sprint &quot;#&quot; Backlog&quot;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sz val="14.0"/>
      <color theme="1"/>
      <name val="Arial"/>
    </font>
    <font/>
    <font>
      <b/>
      <sz val="10.0"/>
      <color theme="1"/>
      <name val="Arial"/>
    </font>
    <font>
      <b/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</fills>
  <borders count="13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1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shrinkToFit="0" vertical="center" wrapText="1"/>
    </xf>
    <xf borderId="5" fillId="2" fontId="1" numFmtId="0" xfId="0" applyBorder="1" applyFont="1"/>
    <xf borderId="6" fillId="2" fontId="2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5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shrinkToFit="0" vertical="center" wrapText="1"/>
    </xf>
    <xf borderId="11" fillId="2" fontId="1" numFmtId="0" xfId="0" applyBorder="1" applyFont="1"/>
    <xf borderId="11" fillId="2" fontId="2" numFmtId="0" xfId="0" applyAlignment="1" applyBorder="1" applyFont="1">
      <alignment horizontal="left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horizontal="center" vertical="center"/>
    </xf>
    <xf borderId="12" fillId="2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center"/>
    </xf>
    <xf borderId="0" fillId="0" fontId="1" numFmtId="0" xfId="0" applyFont="1"/>
    <xf borderId="5" fillId="3" fontId="4" numFmtId="0" xfId="0" applyBorder="1" applyFill="1" applyFont="1"/>
    <xf borderId="5" fillId="3" fontId="1" numFmtId="0" xfId="0" applyBorder="1" applyFont="1"/>
    <xf borderId="0" fillId="0" fontId="4" numFmtId="0" xfId="0" applyAlignment="1" applyFont="1">
      <alignment horizontal="center"/>
    </xf>
    <xf borderId="0" fillId="0" fontId="5" numFmtId="0" xfId="0" applyFont="1"/>
    <xf borderId="5" fillId="3" fontId="4" numFmtId="0" xfId="0" applyAlignment="1" applyBorder="1" applyFont="1">
      <alignment horizont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externalLink" Target="externalLinks/externalLink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 Sprint 1'!$H$17:$AF$17</c:f>
              <c:numCache/>
            </c:numRef>
          </c:val>
        </c:ser>
        <c:axId val="1394204985"/>
        <c:axId val="1989441495"/>
      </c:barChart>
      <c:catAx>
        <c:axId val="1394204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89441495"/>
      </c:catAx>
      <c:valAx>
        <c:axId val="1989441495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394204985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2'!$H$17:$AF$17</c:f>
              <c:numCache/>
            </c:numRef>
          </c:val>
        </c:ser>
        <c:axId val="652740060"/>
        <c:axId val="754599097"/>
      </c:barChart>
      <c:catAx>
        <c:axId val="6527400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54599097"/>
      </c:catAx>
      <c:valAx>
        <c:axId val="754599097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652740060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3'!$H$17:$AF$17</c:f>
              <c:numCache/>
            </c:numRef>
          </c:val>
        </c:ser>
        <c:axId val="2128006851"/>
        <c:axId val="1601250404"/>
      </c:barChart>
      <c:catAx>
        <c:axId val="21280068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601250404"/>
      </c:catAx>
      <c:valAx>
        <c:axId val="1601250404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2128006851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4'!$H$17:$AF$17</c:f>
              <c:numCache/>
            </c:numRef>
          </c:val>
        </c:ser>
        <c:axId val="1317793994"/>
        <c:axId val="1388316067"/>
      </c:barChart>
      <c:catAx>
        <c:axId val="13177939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88316067"/>
      </c:catAx>
      <c:valAx>
        <c:axId val="1388316067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317793994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725150" cy="1228725"/>
    <xdr:graphicFrame>
      <xdr:nvGraphicFramePr>
        <xdr:cNvPr id="69826804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725150" cy="1228725"/>
    <xdr:graphicFrame>
      <xdr:nvGraphicFramePr>
        <xdr:cNvPr id="174292644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725150" cy="1228725"/>
    <xdr:graphicFrame>
      <xdr:nvGraphicFramePr>
        <xdr:cNvPr id="518864096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725150" cy="1228725"/>
    <xdr:graphicFrame>
      <xdr:nvGraphicFramePr>
        <xdr:cNvPr id="286784430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Plantilla%20Sprint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lantilla Sprint"/>
    </sheetNames>
    <definedNames>
      <definedName name="DoneDays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.13"/>
    <col customWidth="1" min="3" max="3" width="38.38"/>
    <col customWidth="1" min="4" max="4" width="10.63"/>
    <col customWidth="1" min="5" max="5" width="13.63"/>
    <col customWidth="1" min="6" max="6" width="10.88"/>
    <col customWidth="1" min="7" max="7" width="9.38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 t="s">
        <v>1</v>
      </c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2</v>
      </c>
      <c r="D4" s="9" t="s">
        <v>3</v>
      </c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4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B7" s="21"/>
      <c r="D7" s="22"/>
      <c r="E7" s="22"/>
      <c r="F7" s="22"/>
      <c r="G7" s="22"/>
      <c r="H7" s="22"/>
      <c r="I7" s="21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1"/>
      <c r="W7" s="23"/>
      <c r="X7" s="23"/>
      <c r="Y7" s="23"/>
      <c r="Z7" s="23"/>
      <c r="AA7" s="23"/>
      <c r="AB7" s="23"/>
      <c r="AC7" s="23"/>
      <c r="AD7" s="23"/>
      <c r="AE7" s="23"/>
      <c r="AF7" s="23"/>
    </row>
    <row r="8" ht="12.75" customHeight="1">
      <c r="C8" s="24">
        <v>1.0</v>
      </c>
      <c r="D8" s="25"/>
    </row>
    <row r="9" ht="12.75" customHeight="1">
      <c r="D9" s="1"/>
    </row>
    <row r="10" ht="12.75" customHeight="1">
      <c r="D10" s="1"/>
      <c r="F10" s="2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7"/>
      <c r="C16" s="27" t="s">
        <v>5</v>
      </c>
      <c r="D16" s="1" t="s">
        <v>6</v>
      </c>
      <c r="E16" s="27"/>
      <c r="F16" s="28"/>
      <c r="G16" s="27" t="s">
        <v>7</v>
      </c>
      <c r="H16" s="27" t="s">
        <v>8</v>
      </c>
      <c r="I16" s="27"/>
      <c r="J16" s="27"/>
      <c r="K16" s="27"/>
      <c r="L16" s="27"/>
      <c r="M16" s="27"/>
      <c r="N16" s="27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7"/>
      <c r="C17" s="27" t="s">
        <v>9</v>
      </c>
      <c r="D17" s="1"/>
      <c r="E17" s="27" t="s">
        <v>10</v>
      </c>
      <c r="F17" s="27" t="s">
        <v>11</v>
      </c>
      <c r="G17" s="29">
        <f>SUM(OFFSET(G21,1,0,' Sprint 1'!TaskRows,1))</f>
        <v>0</v>
      </c>
      <c r="H17" s="29">
        <f>IF(AND(SUM(OFFSET(H21,1,0,' Sprint 1'!TaskRows,1))=0),0,SUM(OFFSET(H21,1,0,' Sprint 1'!TaskRows,1)))</f>
        <v>15</v>
      </c>
      <c r="I17" s="29">
        <f>IF(AND(SUM(OFFSET(I21,1,0,' Sprint 1'!TaskRows,1))=0),"",SUM(OFFSET(I21,1,0,' Sprint 1'!TaskRows,1)))</f>
        <v>22</v>
      </c>
      <c r="J17" s="29">
        <f>IF(AND(SUM(OFFSET(J21,1,0,' Sprint 1'!TaskRows,1))=0),"",SUM(OFFSET(J21,1,0,' Sprint 1'!TaskRows,1)))</f>
        <v>6</v>
      </c>
      <c r="K17" s="29" t="str">
        <f>IF(AND(SUM(OFFSET(K21,1,0,' Sprint 1'!TaskRows,1))=0),"",SUM(OFFSET(K21,1,0,' Sprint 1'!TaskRows,1)))</f>
        <v/>
      </c>
      <c r="L17" s="29" t="str">
        <f>IF(AND(SUM(OFFSET(L21,1,0,' Sprint 1'!TaskRows,1))=0),"",SUM(OFFSET(L21,1,0,' Sprint 1'!TaskRows,1)))</f>
        <v/>
      </c>
      <c r="M17" s="29" t="str">
        <f>IF(AND(SUM(OFFSET(M21,1,0,' Sprint 1'!TaskRows,1))=0),"",SUM(OFFSET(M21,1,0,' Sprint 1'!TaskRows,1)))</f>
        <v/>
      </c>
      <c r="N17" s="29" t="str">
        <f>IF(AND(SUM(OFFSET(N21,1,0,' Sprint 1'!TaskRows,1))=0),"",SUM(OFFSET(N21,1,0,' Sprint 1'!TaskRows,1)))</f>
        <v/>
      </c>
      <c r="O17" s="29" t="str">
        <f>IF(AND(SUM(OFFSET(O21,1,0,' Sprint 1'!TaskRows,1))=0),"",SUM(OFFSET(O21,1,0,' Sprint 1'!TaskRows,1)))</f>
        <v/>
      </c>
      <c r="P17" s="29" t="str">
        <f>IF(AND(SUM(OFFSET(P21,1,0,' Sprint 1'!TaskRows,1))=0),"",SUM(OFFSET(P21,1,0,' Sprint 1'!TaskRows,1)))</f>
        <v/>
      </c>
      <c r="Q17" s="29" t="str">
        <f>IF(AND(SUM(OFFSET(Q21,1,0,' Sprint 1'!TaskRows,1))=0),"",SUM(OFFSET(Q21,1,0,' Sprint 1'!TaskRows,1)))</f>
        <v/>
      </c>
      <c r="R17" s="29" t="str">
        <f>IF(AND(SUM(OFFSET(R21,1,0,' Sprint 1'!TaskRows,1))=0),"",SUM(OFFSET(R21,1,0,' Sprint 1'!TaskRows,1)))</f>
        <v/>
      </c>
      <c r="S17" s="29" t="str">
        <f>IF(AND(SUM(OFFSET(S21,1,0,' Sprint 1'!TaskRows,1))=0),"",SUM(OFFSET(S21,1,0,' Sprint 1'!TaskRows,1)))</f>
        <v/>
      </c>
      <c r="T17" s="29" t="str">
        <f>IF(AND(SUM(OFFSET(T21,1,0,' Sprint 1'!TaskRows,1))=0),"",SUM(OFFSET(T21,1,0,' Sprint 1'!TaskRows,1)))</f>
        <v/>
      </c>
      <c r="U17" s="29" t="str">
        <f>IF(AND(SUM(OFFSET(U21,1,0,' Sprint 1'!TaskRows,1))=0),"",SUM(OFFSET(U21,1,0,' Sprint 1'!TaskRows,1)))</f>
        <v/>
      </c>
      <c r="V17" s="29" t="str">
        <f>IF(AND(SUM(OFFSET(V21,1,0,' Sprint 1'!TaskRows,1))=0),"",SUM(OFFSET(V21,1,0,' Sprint 1'!TaskRows,1)))</f>
        <v/>
      </c>
      <c r="W17" s="29" t="str">
        <f>IF(AND(SUM(OFFSET(W21,1,0,' Sprint 1'!TaskRows,1))=0),"",SUM(OFFSET(W21,1,0,' Sprint 1'!TaskRows,1)))</f>
        <v/>
      </c>
      <c r="X17" s="29" t="str">
        <f>IF(AND(SUM(OFFSET(X21,1,0,' Sprint 1'!TaskRows,1))=0),"",SUM(OFFSET(X21,1,0,' Sprint 1'!TaskRows,1)))</f>
        <v/>
      </c>
      <c r="Y17" s="29" t="str">
        <f>IF(AND(SUM(OFFSET(Y21,1,0,' Sprint 1'!TaskRows,1))=0),"",SUM(OFFSET(Y21,1,0,' Sprint 1'!TaskRows,1)))</f>
        <v/>
      </c>
      <c r="Z17" s="29" t="str">
        <f>IF(AND(SUM(OFFSET(Z21,1,0,' Sprint 1'!TaskRows,1))=0),"",SUM(OFFSET(Z21,1,0,' Sprint 1'!TaskRows,1)))</f>
        <v/>
      </c>
      <c r="AA17" s="29" t="str">
        <f>IF(AND(SUM(OFFSET(AA21,1,0,' Sprint 1'!TaskRows,1))=0),"",SUM(OFFSET(AA21,1,0,' Sprint 1'!TaskRows,1)))</f>
        <v/>
      </c>
      <c r="AB17" s="29" t="str">
        <f>IF(AND(SUM(OFFSET(AB21,1,0,' Sprint 1'!TaskRows,1))=0),"",SUM(OFFSET(AB21,1,0,' Sprint 1'!TaskRows,1)))</f>
        <v/>
      </c>
      <c r="AC17" s="29" t="str">
        <f>IF(AND(SUM(OFFSET(AC21,1,0,' Sprint 1'!TaskRows,1))=0),"",SUM(OFFSET(AC21,1,0,' Sprint 1'!TaskRows,1)))</f>
        <v/>
      </c>
      <c r="AD17" s="29" t="str">
        <f>IF(AND(SUM(OFFSET(AD21,1,0,' Sprint 1'!TaskRows,1))=0),"",SUM(OFFSET(AD21,1,0,' Sprint 1'!TaskRows,1)))</f>
        <v/>
      </c>
      <c r="AE17" s="29" t="str">
        <f>IF(AND(SUM(OFFSET(AE21,1,0,' Sprint 1'!TaskRows,1))=0),"",SUM(OFFSET(AE21,1,0,' Sprint 1'!TaskRows,1)))</f>
        <v/>
      </c>
      <c r="AF17" s="29" t="str">
        <f>IF(AND(SUM(OFFSET(AF21,1,0,' Sprint 1'!TaskRows,1))=0),"",SUM(OFFSET(AF21,1,0,' Sprint 1'!TaskRows,1)))</f>
        <v/>
      </c>
    </row>
    <row r="18" ht="12.75" hidden="1" customHeight="1">
      <c r="C18" s="26" t="s">
        <v>12</v>
      </c>
      <c r="D18" s="1">
        <f>IF(COUNTA(C22:C249)=0,1,COUNTA(C22:C249))</f>
        <v>18</v>
      </c>
      <c r="E18" s="26" t="s">
        <v>13</v>
      </c>
      <c r="F18" s="1">
        <f>IF(COUNTIF(H17:AF17,"&gt;0")=0,1,COUNTIF(H17:AF17,"&gt;0"))</f>
        <v>3</v>
      </c>
      <c r="G18" s="1"/>
      <c r="H18" s="1" t="str">
        <f>IF(H21="","",$G17-$G17/($D16-1)*(H21-1))</f>
        <v>#VALUE!</v>
      </c>
      <c r="I18" s="1" t="str">
        <f>IF(I21="","",' Sprint 1'!TotalEffort-' Sprint 1'!TotalEffort/(' Sprint 1'!ImplementationDays)*(I21-1))</f>
        <v>#VALUE!</v>
      </c>
      <c r="J18" s="1" t="str">
        <f>IF(J21="","",' Sprint 1'!TotalEffort-' Sprint 1'!TotalEffort/(' Sprint 1'!ImplementationDays)*(J21-1))</f>
        <v>#VALUE!</v>
      </c>
      <c r="K18" s="1" t="str">
        <f>IF(K21="","",' Sprint 1'!TotalEffort-' Sprint 1'!TotalEffort/(' Sprint 1'!ImplementationDays)*(K21-1))</f>
        <v>#VALUE!</v>
      </c>
      <c r="L18" s="1" t="str">
        <f>IF(L21="","",' Sprint 1'!TotalEffort-' Sprint 1'!TotalEffort/(' Sprint 1'!ImplementationDays)*(L21-1))</f>
        <v>#VALUE!</v>
      </c>
      <c r="M18" s="1" t="str">
        <f>IF(M21="","",' Sprint 1'!TotalEffort-' Sprint 1'!TotalEffort/(' Sprint 1'!ImplementationDays)*(M21-1))</f>
        <v>#VALUE!</v>
      </c>
      <c r="N18" s="1" t="str">
        <f>IF(N21="","",' Sprint 1'!TotalEffort-' Sprint 1'!TotalEffort/(' Sprint 1'!ImplementationDays)*(N21-1))</f>
        <v>#VALUE!</v>
      </c>
      <c r="O18" s="1" t="str">
        <f>IF(O21="","",' Sprint 1'!TotalEffort-' Sprint 1'!TotalEffort/(' Sprint 1'!ImplementationDays)*(O21-1))</f>
        <v>#VALUE!</v>
      </c>
      <c r="P18" s="1" t="str">
        <f>IF(P21="","",' Sprint 1'!TotalEffort-' Sprint 1'!TotalEffort/(' Sprint 1'!ImplementationDays)*(P21-1))</f>
        <v>#VALUE!</v>
      </c>
      <c r="Q18" s="1" t="str">
        <f>IF(Q21="","",' Sprint 1'!TotalEffort-' Sprint 1'!TotalEffort/(' Sprint 1'!ImplementationDays)*(Q21-1))</f>
        <v>#VALUE!</v>
      </c>
      <c r="R18" s="1" t="str">
        <f>IF(R21="","",' Sprint 1'!TotalEffort-' Sprint 1'!TotalEffort/(' Sprint 1'!ImplementationDays)*(R21-1))</f>
        <v>#VALUE!</v>
      </c>
      <c r="S18" s="1" t="str">
        <f>IF(S21="","",' Sprint 1'!TotalEffort-' Sprint 1'!TotalEffort/(' Sprint 1'!ImplementationDays)*(S21-1))</f>
        <v>#VALUE!</v>
      </c>
      <c r="T18" s="1" t="str">
        <f>IF(T21="","",' Sprint 1'!TotalEffort-' Sprint 1'!TotalEffort/(' Sprint 1'!ImplementationDays)*(T21-1))</f>
        <v>#VALUE!</v>
      </c>
      <c r="U18" s="1" t="str">
        <f>IF(U21="","",' Sprint 1'!TotalEffort-' Sprint 1'!TotalEffort/(' Sprint 1'!ImplementationDays)*(U21-1))</f>
        <v>#VALUE!</v>
      </c>
      <c r="V18" s="1" t="str">
        <f>IF(V21="","",' Sprint 1'!TotalEffort-' Sprint 1'!TotalEffort/(' Sprint 1'!ImplementationDays)*(V21-1))</f>
        <v>#VALUE!</v>
      </c>
      <c r="W18" s="1" t="str">
        <f>IF(W21="","",' Sprint 1'!TotalEffort-' Sprint 1'!TotalEffort/(' Sprint 1'!ImplementationDays)*(W21-1))</f>
        <v>#VALUE!</v>
      </c>
      <c r="X18" s="1" t="str">
        <f>IF(X21="","",' Sprint 1'!TotalEffort-' Sprint 1'!TotalEffort/(' Sprint 1'!ImplementationDays)*(X21-1))</f>
        <v>#VALUE!</v>
      </c>
      <c r="Y18" s="1" t="str">
        <f>IF(Y21="","",' Sprint 1'!TotalEffort-' Sprint 1'!TotalEffort/(' Sprint 1'!ImplementationDays)*(Y21-1))</f>
        <v>#VALUE!</v>
      </c>
      <c r="Z18" s="1" t="str">
        <f>IF(Z21="","",' Sprint 1'!TotalEffort-' Sprint 1'!TotalEffort/(' Sprint 1'!ImplementationDays)*(Z21-1))</f>
        <v>#VALUE!</v>
      </c>
      <c r="AA18" s="1" t="str">
        <f>IF(AA21="","",' Sprint 1'!TotalEffort-' Sprint 1'!TotalEffort/(' Sprint 1'!ImplementationDays)*(AA21-1))</f>
        <v>#VALUE!</v>
      </c>
      <c r="AB18" s="1" t="str">
        <f>IF(AB21="","",' Sprint 1'!TotalEffort-' Sprint 1'!TotalEffort/(' Sprint 1'!ImplementationDays)*(AB21-1))</f>
        <v>#VALUE!</v>
      </c>
      <c r="AC18" s="1" t="str">
        <f>IF(AC21="","",' Sprint 1'!TotalEffort-' Sprint 1'!TotalEffort/(' Sprint 1'!ImplementationDays)*(AC21-1))</f>
        <v>#VALUE!</v>
      </c>
      <c r="AD18" s="1" t="str">
        <f>IF(AD21="","",' Sprint 1'!TotalEffort-' Sprint 1'!TotalEffort/(' Sprint 1'!ImplementationDays)*(AD21-1))</f>
        <v>#VALUE!</v>
      </c>
      <c r="AE18" s="1" t="str">
        <f>IF(AE21="","",' Sprint 1'!TotalEffort-' Sprint 1'!TotalEffort/(' Sprint 1'!ImplementationDays)*(AE21-1))</f>
        <v>#VALUE!</v>
      </c>
      <c r="AF18" s="1" t="str">
        <f>IF(AF21="","",' Sprint 1'!TotalEffort-' Sprint 1'!TotalEffort/(' Sprint 1'!ImplementationDays)*(AF21-1))</f>
        <v>#VALUE!</v>
      </c>
    </row>
    <row r="19" ht="12.75" hidden="1" customHeight="1">
      <c r="C19" s="30" t="s">
        <v>14</v>
      </c>
      <c r="E19" s="26" t="s">
        <v>15</v>
      </c>
      <c r="F19" s="1"/>
      <c r="G19" s="1"/>
      <c r="H19" s="1" t="str">
        <f t="array" ref="H19">IF(TREND(OFFSET($H17,0,' Sprint 1'!DoneDays-' Sprint 1'!TrendDays,1,' Sprint 1'!TrendDays),OFFSET($H20,0,' Sprint 1'!DoneDays-' Sprint 1'!TrendDays,1,' Sprint 1'!TrendDays),H20)&lt;0,"",TREND(OFFSET($H17,0,' Sprint 1'!DoneDays-' Sprint 1'!TrendDays,1,' Sprint 1'!TrendDays),OFFSET($H20,0,' Sprint 1'!DoneDays-' Sprint 1'!TrendDays,1,' Sprint 1'!TrendDays),H20))</f>
        <v>#VALUE!</v>
      </c>
      <c r="I19" s="1" t="str">
        <f t="array" ref="I19">IF(TREND(OFFSET($H17,0,' Sprint 1'!DoneDays-' Sprint 1'!TrendDays,1,' Sprint 1'!TrendDays),OFFSET($H20,0,' Sprint 1'!DoneDays-' Sprint 1'!TrendDays,1,' Sprint 1'!TrendDays),I20)&lt;0,"",TREND(OFFSET($H17,0,' Sprint 1'!DoneDays-' Sprint 1'!TrendDays,1,' Sprint 1'!TrendDays),OFFSET($H20,0,' Sprint 1'!DoneDays-' Sprint 1'!TrendDays,1,' Sprint 1'!TrendDays),I20))</f>
        <v>#VALUE!</v>
      </c>
      <c r="J19" s="1" t="str">
        <f t="array" ref="J19">IF(TREND(OFFSET($H17,0,' Sprint 1'!DoneDays-' Sprint 1'!TrendDays,1,' Sprint 1'!TrendDays),OFFSET($H20,0,' Sprint 1'!DoneDays-' Sprint 1'!TrendDays,1,' Sprint 1'!TrendDays),J20)&lt;0,"",TREND(OFFSET($H17,0,' Sprint 1'!DoneDays-' Sprint 1'!TrendDays,1,' Sprint 1'!TrendDays),OFFSET($H20,0,' Sprint 1'!DoneDays-' Sprint 1'!TrendDays,1,' Sprint 1'!TrendDays),J20))</f>
        <v>#VALUE!</v>
      </c>
      <c r="K19" s="1" t="str">
        <f t="array" ref="K19">IF(TREND(OFFSET($H17,0,' Sprint 1'!DoneDays-' Sprint 1'!TrendDays,1,' Sprint 1'!TrendDays),OFFSET($H20,0,' Sprint 1'!DoneDays-' Sprint 1'!TrendDays,1,' Sprint 1'!TrendDays),K20)&lt;0,"",TREND(OFFSET($H17,0,' Sprint 1'!DoneDays-' Sprint 1'!TrendDays,1,' Sprint 1'!TrendDays),OFFSET($H20,0,' Sprint 1'!DoneDays-' Sprint 1'!TrendDays,1,' Sprint 1'!TrendDays),K20))</f>
        <v>#VALUE!</v>
      </c>
      <c r="L19" s="1" t="str">
        <f t="array" ref="L19">IF(TREND(OFFSET($H17,0,' Sprint 1'!DoneDays-' Sprint 1'!TrendDays,1,' Sprint 1'!TrendDays),OFFSET($H20,0,' Sprint 1'!DoneDays-' Sprint 1'!TrendDays,1,' Sprint 1'!TrendDays),L20)&lt;0,"",TREND(OFFSET($H17,0,' Sprint 1'!DoneDays-' Sprint 1'!TrendDays,1,' Sprint 1'!TrendDays),OFFSET($H20,0,' Sprint 1'!DoneDays-' Sprint 1'!TrendDays,1,' Sprint 1'!TrendDays),L20))</f>
        <v>#VALUE!</v>
      </c>
      <c r="M19" s="1" t="str">
        <f t="array" ref="M19">IF(TREND(OFFSET($H17,0,' Sprint 1'!DoneDays-' Sprint 1'!TrendDays,1,' Sprint 1'!TrendDays),OFFSET($H20,0,' Sprint 1'!DoneDays-' Sprint 1'!TrendDays,1,' Sprint 1'!TrendDays),M20)&lt;0,"",TREND(OFFSET($H17,0,' Sprint 1'!DoneDays-' Sprint 1'!TrendDays,1,' Sprint 1'!TrendDays),OFFSET($H20,0,' Sprint 1'!DoneDays-' Sprint 1'!TrendDays,1,' Sprint 1'!TrendDays),M20))</f>
        <v>#VALUE!</v>
      </c>
      <c r="N19" s="1" t="str">
        <f t="array" ref="N19">IF(TREND(OFFSET($H17,0,' Sprint 1'!DoneDays-' Sprint 1'!TrendDays,1,' Sprint 1'!TrendDays),OFFSET($H20,0,' Sprint 1'!DoneDays-' Sprint 1'!TrendDays,1,' Sprint 1'!TrendDays),N20)&lt;0,"",TREND(OFFSET($H17,0,' Sprint 1'!DoneDays-' Sprint 1'!TrendDays,1,' Sprint 1'!TrendDays),OFFSET($H20,0,' Sprint 1'!DoneDays-' Sprint 1'!TrendDays,1,' Sprint 1'!TrendDays),N20))</f>
        <v>#VALUE!</v>
      </c>
      <c r="O19" s="1" t="str">
        <f t="array" ref="O19">IF(TREND(OFFSET($H17,0,' Sprint 1'!DoneDays-' Sprint 1'!TrendDays,1,' Sprint 1'!TrendDays),OFFSET($H20,0,' Sprint 1'!DoneDays-' Sprint 1'!TrendDays,1,' Sprint 1'!TrendDays),O20)&lt;0,"",TREND(OFFSET($H17,0,' Sprint 1'!DoneDays-' Sprint 1'!TrendDays,1,' Sprint 1'!TrendDays),OFFSET($H20,0,' Sprint 1'!DoneDays-' Sprint 1'!TrendDays,1,' Sprint 1'!TrendDays),O20))</f>
        <v>#VALUE!</v>
      </c>
      <c r="P19" s="1" t="str">
        <f t="array" ref="P19">IF(TREND(OFFSET($H17,0,' Sprint 1'!DoneDays-' Sprint 1'!TrendDays,1,' Sprint 1'!TrendDays),OFFSET($H20,0,' Sprint 1'!DoneDays-' Sprint 1'!TrendDays,1,' Sprint 1'!TrendDays),P20)&lt;0,"",TREND(OFFSET($H17,0,' Sprint 1'!DoneDays-' Sprint 1'!TrendDays,1,' Sprint 1'!TrendDays),OFFSET($H20,0,' Sprint 1'!DoneDays-' Sprint 1'!TrendDays,1,' Sprint 1'!TrendDays),P20))</f>
        <v>#VALUE!</v>
      </c>
      <c r="Q19" s="1" t="str">
        <f t="array" ref="Q19">IF(TREND(OFFSET($H17,0,' Sprint 1'!DoneDays-' Sprint 1'!TrendDays,1,' Sprint 1'!TrendDays),OFFSET($H20,0,' Sprint 1'!DoneDays-' Sprint 1'!TrendDays,1,' Sprint 1'!TrendDays),Q20)&lt;0,"",TREND(OFFSET($H17,0,' Sprint 1'!DoneDays-' Sprint 1'!TrendDays,1,' Sprint 1'!TrendDays),OFFSET($H20,0,' Sprint 1'!DoneDays-' Sprint 1'!TrendDays,1,' Sprint 1'!TrendDays),Q20))</f>
        <v>#VALUE!</v>
      </c>
      <c r="R19" s="1" t="str">
        <f t="array" ref="R19">IF(TREND(OFFSET($H17,0,' Sprint 1'!DoneDays-' Sprint 1'!TrendDays,1,' Sprint 1'!TrendDays),OFFSET($H20,0,' Sprint 1'!DoneDays-' Sprint 1'!TrendDays,1,' Sprint 1'!TrendDays),R20)&lt;0,"",TREND(OFFSET($H17,0,' Sprint 1'!DoneDays-' Sprint 1'!TrendDays,1,' Sprint 1'!TrendDays),OFFSET($H20,0,' Sprint 1'!DoneDays-' Sprint 1'!TrendDays,1,' Sprint 1'!TrendDays),R20))</f>
        <v>#VALUE!</v>
      </c>
      <c r="S19" s="1" t="str">
        <f t="array" ref="S19">IF(TREND(OFFSET($H17,0,' Sprint 1'!DoneDays-' Sprint 1'!TrendDays,1,' Sprint 1'!TrendDays),OFFSET($H20,0,' Sprint 1'!DoneDays-' Sprint 1'!TrendDays,1,' Sprint 1'!TrendDays),S20)&lt;0,"",TREND(OFFSET($H17,0,' Sprint 1'!DoneDays-' Sprint 1'!TrendDays,1,' Sprint 1'!TrendDays),OFFSET($H20,0,' Sprint 1'!DoneDays-' Sprint 1'!TrendDays,1,' Sprint 1'!TrendDays),S20))</f>
        <v>#VALUE!</v>
      </c>
      <c r="T19" s="1" t="str">
        <f t="array" ref="T19">IF(TREND(OFFSET($H17,0,' Sprint 1'!DoneDays-' Sprint 1'!TrendDays,1,' Sprint 1'!TrendDays),OFFSET($H20,0,' Sprint 1'!DoneDays-' Sprint 1'!TrendDays,1,' Sprint 1'!TrendDays),T20)&lt;0,"",TREND(OFFSET($H17,0,' Sprint 1'!DoneDays-' Sprint 1'!TrendDays,1,' Sprint 1'!TrendDays),OFFSET($H20,0,' Sprint 1'!DoneDays-' Sprint 1'!TrendDays,1,' Sprint 1'!TrendDays),T20))</f>
        <v>#VALUE!</v>
      </c>
      <c r="U19" s="1" t="str">
        <f t="array" ref="U19">IF(TREND(OFFSET($H17,0,' Sprint 1'!DoneDays-' Sprint 1'!TrendDays,1,' Sprint 1'!TrendDays),OFFSET($H20,0,' Sprint 1'!DoneDays-' Sprint 1'!TrendDays,1,' Sprint 1'!TrendDays),U20)&lt;0,"",TREND(OFFSET($H17,0,' Sprint 1'!DoneDays-' Sprint 1'!TrendDays,1,' Sprint 1'!TrendDays),OFFSET($H20,0,' Sprint 1'!DoneDays-' Sprint 1'!TrendDays,1,' Sprint 1'!TrendDays),U20))</f>
        <v>#VALUE!</v>
      </c>
      <c r="V19" s="1" t="str">
        <f t="array" ref="V19">IF(TREND(OFFSET($H17,0,' Sprint 1'!DoneDays-' Sprint 1'!TrendDays,1,' Sprint 1'!TrendDays),OFFSET($H20,0,' Sprint 1'!DoneDays-' Sprint 1'!TrendDays,1,' Sprint 1'!TrendDays),V20)&lt;0,"",TREND(OFFSET($H17,0,' Sprint 1'!DoneDays-' Sprint 1'!TrendDays,1,' Sprint 1'!TrendDays),OFFSET($H20,0,' Sprint 1'!DoneDays-' Sprint 1'!TrendDays,1,' Sprint 1'!TrendDays),V20))</f>
        <v>#VALUE!</v>
      </c>
      <c r="W19" s="1" t="str">
        <f t="array" ref="W19">IF(TREND(OFFSET($H17,0,' Sprint 1'!DoneDays-' Sprint 1'!TrendDays,1,' Sprint 1'!TrendDays),OFFSET($H20,0,' Sprint 1'!DoneDays-' Sprint 1'!TrendDays,1,' Sprint 1'!TrendDays),W20)&lt;0,"",TREND(OFFSET($H17,0,' Sprint 1'!DoneDays-' Sprint 1'!TrendDays,1,' Sprint 1'!TrendDays),OFFSET($H20,0,' Sprint 1'!DoneDays-' Sprint 1'!TrendDays,1,' Sprint 1'!TrendDays),W20))</f>
        <v>#VALUE!</v>
      </c>
      <c r="X19" s="1" t="str">
        <f t="array" ref="X19">IF(TREND(OFFSET($H17,0,' Sprint 1'!DoneDays-' Sprint 1'!TrendDays,1,' Sprint 1'!TrendDays),OFFSET($H20,0,' Sprint 1'!DoneDays-' Sprint 1'!TrendDays,1,' Sprint 1'!TrendDays),X20)&lt;0,"",TREND(OFFSET($H17,0,' Sprint 1'!DoneDays-' Sprint 1'!TrendDays,1,' Sprint 1'!TrendDays),OFFSET($H20,0,' Sprint 1'!DoneDays-' Sprint 1'!TrendDays,1,' Sprint 1'!TrendDays),X20))</f>
        <v>#VALUE!</v>
      </c>
      <c r="Y19" s="1" t="str">
        <f t="array" ref="Y19">IF(TREND(OFFSET($H17,0,' Sprint 1'!DoneDays-' Sprint 1'!TrendDays,1,' Sprint 1'!TrendDays),OFFSET($H20,0,' Sprint 1'!DoneDays-' Sprint 1'!TrendDays,1,' Sprint 1'!TrendDays),Y20)&lt;0,"",TREND(OFFSET($H17,0,' Sprint 1'!DoneDays-' Sprint 1'!TrendDays,1,' Sprint 1'!TrendDays),OFFSET($H20,0,' Sprint 1'!DoneDays-' Sprint 1'!TrendDays,1,' Sprint 1'!TrendDays),Y20))</f>
        <v>#VALUE!</v>
      </c>
      <c r="Z19" s="1" t="str">
        <f t="array" ref="Z19">IF(TREND(OFFSET($H17,0,' Sprint 1'!DoneDays-' Sprint 1'!TrendDays,1,' Sprint 1'!TrendDays),OFFSET($H20,0,' Sprint 1'!DoneDays-' Sprint 1'!TrendDays,1,' Sprint 1'!TrendDays),Z20)&lt;0,"",TREND(OFFSET($H17,0,' Sprint 1'!DoneDays-' Sprint 1'!TrendDays,1,' Sprint 1'!TrendDays),OFFSET($H20,0,' Sprint 1'!DoneDays-' Sprint 1'!TrendDays,1,' Sprint 1'!TrendDays),Z20))</f>
        <v>#VALUE!</v>
      </c>
      <c r="AA19" s="1" t="str">
        <f t="array" ref="AA19">IF(TREND(OFFSET($H17,0,' Sprint 1'!DoneDays-' Sprint 1'!TrendDays,1,' Sprint 1'!TrendDays),OFFSET($H20,0,' Sprint 1'!DoneDays-' Sprint 1'!TrendDays,1,' Sprint 1'!TrendDays),AA20)&lt;0,"",TREND(OFFSET($H17,0,' Sprint 1'!DoneDays-' Sprint 1'!TrendDays,1,' Sprint 1'!TrendDays),OFFSET($H20,0,' Sprint 1'!DoneDays-' Sprint 1'!TrendDays,1,' Sprint 1'!TrendDays),AA20))</f>
        <v>#VALUE!</v>
      </c>
      <c r="AB19" s="1" t="str">
        <f t="array" ref="AB19">IF(TREND(OFFSET($H17,0,' Sprint 1'!DoneDays-' Sprint 1'!TrendDays,1,' Sprint 1'!TrendDays),OFFSET($H20,0,' Sprint 1'!DoneDays-' Sprint 1'!TrendDays,1,' Sprint 1'!TrendDays),AB20)&lt;0,"",TREND(OFFSET($H17,0,' Sprint 1'!DoneDays-' Sprint 1'!TrendDays,1,' Sprint 1'!TrendDays),OFFSET($H20,0,' Sprint 1'!DoneDays-' Sprint 1'!TrendDays,1,' Sprint 1'!TrendDays),AB20))</f>
        <v>#VALUE!</v>
      </c>
      <c r="AC19" s="1" t="str">
        <f t="array" ref="AC19">IF(TREND(OFFSET($H17,0,' Sprint 1'!DoneDays-' Sprint 1'!TrendDays,1,' Sprint 1'!TrendDays),OFFSET($H20,0,' Sprint 1'!DoneDays-' Sprint 1'!TrendDays,1,' Sprint 1'!TrendDays),AC20)&lt;0,"",TREND(OFFSET($H17,0,' Sprint 1'!DoneDays-' Sprint 1'!TrendDays,1,' Sprint 1'!TrendDays),OFFSET($H20,0,' Sprint 1'!DoneDays-' Sprint 1'!TrendDays,1,' Sprint 1'!TrendDays),AC20))</f>
        <v>#VALUE!</v>
      </c>
      <c r="AD19" s="1" t="str">
        <f t="array" ref="AD19">IF(TREND(OFFSET($H17,0,' Sprint 1'!DoneDays-' Sprint 1'!TrendDays,1,' Sprint 1'!TrendDays),OFFSET($H20,0,' Sprint 1'!DoneDays-' Sprint 1'!TrendDays,1,' Sprint 1'!TrendDays),AD20)&lt;0,"",TREND(OFFSET($H17,0,' Sprint 1'!DoneDays-' Sprint 1'!TrendDays,1,' Sprint 1'!TrendDays),OFFSET($H20,0,' Sprint 1'!DoneDays-' Sprint 1'!TrendDays,1,' Sprint 1'!TrendDays),AD20))</f>
        <v>#VALUE!</v>
      </c>
      <c r="AE19" s="1" t="str">
        <f t="array" ref="AE19">IF(TREND(OFFSET($H17,0,' Sprint 1'!DoneDays-' Sprint 1'!TrendDays,1,' Sprint 1'!TrendDays),OFFSET($H20,0,' Sprint 1'!DoneDays-' Sprint 1'!TrendDays,1,' Sprint 1'!TrendDays),AE20)&lt;0,"",TREND(OFFSET($H17,0,' Sprint 1'!DoneDays-' Sprint 1'!TrendDays,1,' Sprint 1'!TrendDays),OFFSET($H20,0,' Sprint 1'!DoneDays-' Sprint 1'!TrendDays,1,' Sprint 1'!TrendDays),AE20))</f>
        <v>#VALUE!</v>
      </c>
      <c r="AF19" s="1" t="str">
        <f t="array" ref="AF19">IF(TREND(OFFSET($H17,0,' Sprint 1'!DoneDays-' Sprint 1'!TrendDays,1,' Sprint 1'!TrendDays),OFFSET($H20,0,' Sprint 1'!DoneDays-' Sprint 1'!TrendDays,1,' Sprint 1'!TrendDays),AF20)&lt;0,"",TREND(OFFSET($H17,0,' Sprint 1'!DoneDays-' Sprint 1'!TrendDays,1,' Sprint 1'!TrendDays),OFFSET($H20,0,' Sprint 1'!DoneDays-' Sprint 1'!TrendDays,1,' Sprint 1'!TrendDays),AF20))</f>
        <v>#VALUE!</v>
      </c>
    </row>
    <row r="20" ht="12.75" hidden="1" customHeight="1">
      <c r="C20" s="30" t="s">
        <v>16</v>
      </c>
      <c r="E20" s="26" t="s">
        <v>17</v>
      </c>
      <c r="F20" s="1" t="str">
        <f>IF(' Sprint 1'!DoneDays&gt;D17,D17,' Sprint 1'!DoneDays)</f>
        <v/>
      </c>
      <c r="G20" s="1"/>
      <c r="H20" s="1">
        <f>IF(' Sprint 1'!DoneDays&gt;G20,G20+1,"")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7" t="s">
        <v>18</v>
      </c>
      <c r="C21" s="31" t="s">
        <v>19</v>
      </c>
      <c r="D21" s="31" t="s">
        <v>20</v>
      </c>
      <c r="E21" s="31" t="s">
        <v>21</v>
      </c>
      <c r="F21" s="31" t="s">
        <v>22</v>
      </c>
      <c r="G21" s="31" t="s">
        <v>23</v>
      </c>
      <c r="H21" s="31">
        <v>1.0</v>
      </c>
      <c r="I21" s="31">
        <f t="shared" ref="I21:AF21" si="1">IF($D$16&gt;H21,H21+1,"")</f>
        <v>2</v>
      </c>
      <c r="J21" s="31">
        <f t="shared" si="1"/>
        <v>3</v>
      </c>
      <c r="K21" s="31">
        <f t="shared" si="1"/>
        <v>4</v>
      </c>
      <c r="L21" s="31">
        <f t="shared" si="1"/>
        <v>5</v>
      </c>
      <c r="M21" s="31">
        <f t="shared" si="1"/>
        <v>6</v>
      </c>
      <c r="N21" s="31">
        <f t="shared" si="1"/>
        <v>7</v>
      </c>
      <c r="O21" s="31">
        <f t="shared" si="1"/>
        <v>8</v>
      </c>
      <c r="P21" s="31">
        <f t="shared" si="1"/>
        <v>9</v>
      </c>
      <c r="Q21" s="31">
        <f t="shared" si="1"/>
        <v>10</v>
      </c>
      <c r="R21" s="31">
        <f t="shared" si="1"/>
        <v>11</v>
      </c>
      <c r="S21" s="31">
        <f t="shared" si="1"/>
        <v>12</v>
      </c>
      <c r="T21" s="31">
        <f t="shared" si="1"/>
        <v>13</v>
      </c>
      <c r="U21" s="31">
        <f t="shared" si="1"/>
        <v>14</v>
      </c>
      <c r="V21" s="31">
        <f t="shared" si="1"/>
        <v>15</v>
      </c>
      <c r="W21" s="31">
        <f t="shared" si="1"/>
        <v>16</v>
      </c>
      <c r="X21" s="31">
        <f t="shared" si="1"/>
        <v>17</v>
      </c>
      <c r="Y21" s="31">
        <f t="shared" si="1"/>
        <v>18</v>
      </c>
      <c r="Z21" s="31">
        <f t="shared" si="1"/>
        <v>19</v>
      </c>
      <c r="AA21" s="31">
        <f t="shared" si="1"/>
        <v>20</v>
      </c>
      <c r="AB21" s="31">
        <f t="shared" si="1"/>
        <v>21</v>
      </c>
      <c r="AC21" s="31">
        <f t="shared" si="1"/>
        <v>22</v>
      </c>
      <c r="AD21" s="31">
        <f t="shared" si="1"/>
        <v>23</v>
      </c>
      <c r="AE21" s="31">
        <f t="shared" si="1"/>
        <v>24</v>
      </c>
      <c r="AF21" s="31">
        <f t="shared" si="1"/>
        <v>25</v>
      </c>
    </row>
    <row r="22" ht="12.75" customHeight="1">
      <c r="B22" s="26" t="s">
        <v>24</v>
      </c>
      <c r="C22" s="32" t="s">
        <v>25</v>
      </c>
      <c r="D22" s="1" t="s">
        <v>26</v>
      </c>
      <c r="E22" s="26" t="s">
        <v>27</v>
      </c>
      <c r="F22" s="26" t="s">
        <v>28</v>
      </c>
      <c r="G22" s="1"/>
      <c r="H22" s="1">
        <v>3.0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26" t="s">
        <v>29</v>
      </c>
      <c r="C23" s="32" t="s">
        <v>30</v>
      </c>
      <c r="D23" s="1" t="s">
        <v>26</v>
      </c>
      <c r="E23" s="26" t="s">
        <v>27</v>
      </c>
      <c r="F23" s="26" t="s">
        <v>31</v>
      </c>
      <c r="G23" s="1"/>
      <c r="H23" s="1">
        <v>2.0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3">IF(OR(AE$21="",$G23=""),"",AD23)</f>
        <v/>
      </c>
      <c r="AF23" s="1" t="str">
        <f t="shared" si="3"/>
        <v/>
      </c>
    </row>
    <row r="24" ht="12.75" customHeight="1">
      <c r="B24" s="26" t="s">
        <v>32</v>
      </c>
      <c r="C24" s="32" t="s">
        <v>33</v>
      </c>
      <c r="D24" s="1" t="s">
        <v>34</v>
      </c>
      <c r="E24" s="26" t="s">
        <v>27</v>
      </c>
      <c r="F24" s="26" t="s">
        <v>31</v>
      </c>
      <c r="G24" s="1"/>
      <c r="H24" s="1">
        <v>3.0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4">IF(OR(AE$21="",$G24=""),"",AD24)</f>
        <v/>
      </c>
      <c r="AF24" s="1" t="str">
        <f t="shared" si="4"/>
        <v/>
      </c>
    </row>
    <row r="25" ht="12.75" customHeight="1">
      <c r="B25" s="26" t="s">
        <v>35</v>
      </c>
      <c r="C25" s="32" t="s">
        <v>36</v>
      </c>
      <c r="D25" s="1" t="s">
        <v>34</v>
      </c>
      <c r="E25" s="26" t="s">
        <v>27</v>
      </c>
      <c r="F25" s="26" t="s">
        <v>31</v>
      </c>
      <c r="G25" s="1"/>
      <c r="H25" s="1">
        <v>3.0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5">IF(OR(AE$21="",$G25=""),"",AD25)</f>
        <v/>
      </c>
      <c r="AF25" s="1" t="str">
        <f t="shared" si="5"/>
        <v/>
      </c>
    </row>
    <row r="26" ht="12.75" customHeight="1">
      <c r="B26" s="26" t="s">
        <v>37</v>
      </c>
      <c r="C26" s="32" t="s">
        <v>38</v>
      </c>
      <c r="D26" s="1" t="s">
        <v>39</v>
      </c>
      <c r="E26" s="26" t="s">
        <v>27</v>
      </c>
      <c r="F26" s="26" t="s">
        <v>28</v>
      </c>
      <c r="G26" s="1"/>
      <c r="H26" s="1">
        <v>2.0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6">IF(OR(AE$21="",$G26=""),"",AD26)</f>
        <v/>
      </c>
      <c r="AF26" s="1" t="str">
        <f t="shared" si="6"/>
        <v/>
      </c>
    </row>
    <row r="27" ht="12.75" customHeight="1">
      <c r="B27" s="26" t="s">
        <v>40</v>
      </c>
      <c r="C27" s="32" t="s">
        <v>41</v>
      </c>
      <c r="D27" s="1" t="s">
        <v>39</v>
      </c>
      <c r="E27" s="26" t="s">
        <v>27</v>
      </c>
      <c r="F27" s="26" t="s">
        <v>31</v>
      </c>
      <c r="G27" s="1"/>
      <c r="H27" s="1">
        <v>2.0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7">IF(OR(AE$21="",$G27=""),"",AD27)</f>
        <v/>
      </c>
      <c r="AF27" s="1" t="str">
        <f t="shared" si="7"/>
        <v/>
      </c>
    </row>
    <row r="28" ht="12.75" customHeight="1">
      <c r="B28" s="26" t="s">
        <v>42</v>
      </c>
      <c r="C28" s="32" t="s">
        <v>43</v>
      </c>
      <c r="D28" s="1" t="s">
        <v>44</v>
      </c>
      <c r="E28" s="26" t="s">
        <v>27</v>
      </c>
      <c r="F28" s="26" t="s">
        <v>31</v>
      </c>
      <c r="G28" s="1"/>
      <c r="H28" s="1" t="str">
        <f t="shared" ref="H28:H66" si="9">IF(OR(H$21="",$G28=""),"",G28)</f>
        <v/>
      </c>
      <c r="I28" s="1">
        <v>3.0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8">IF(OR(AE$21="",$G28=""),"",AD28)</f>
        <v/>
      </c>
      <c r="AF28" s="1" t="str">
        <f t="shared" si="8"/>
        <v/>
      </c>
    </row>
    <row r="29" ht="12.75" customHeight="1">
      <c r="B29" s="26" t="s">
        <v>45</v>
      </c>
      <c r="C29" s="32" t="s">
        <v>46</v>
      </c>
      <c r="D29" s="1" t="s">
        <v>44</v>
      </c>
      <c r="E29" s="26" t="s">
        <v>27</v>
      </c>
      <c r="F29" s="26" t="s">
        <v>31</v>
      </c>
      <c r="G29" s="1"/>
      <c r="H29" s="1" t="str">
        <f t="shared" si="9"/>
        <v/>
      </c>
      <c r="I29" s="1">
        <v>3.0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0">IF(OR(AE$21="",$G29=""),"",AD29)</f>
        <v/>
      </c>
      <c r="AF29" s="1" t="str">
        <f t="shared" si="10"/>
        <v/>
      </c>
    </row>
    <row r="30" ht="12.75" customHeight="1">
      <c r="B30" s="26" t="s">
        <v>47</v>
      </c>
      <c r="C30" s="32" t="s">
        <v>48</v>
      </c>
      <c r="D30" s="1" t="s">
        <v>49</v>
      </c>
      <c r="E30" s="26" t="s">
        <v>50</v>
      </c>
      <c r="F30" s="26" t="s">
        <v>28</v>
      </c>
      <c r="G30" s="1"/>
      <c r="H30" s="1" t="str">
        <f t="shared" si="9"/>
        <v/>
      </c>
      <c r="I30" s="1">
        <v>2.0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1">IF(OR(AE$21="",$G30=""),"",AD30)</f>
        <v/>
      </c>
      <c r="AF30" s="1" t="str">
        <f t="shared" si="11"/>
        <v/>
      </c>
    </row>
    <row r="31" ht="12.75" customHeight="1">
      <c r="B31" s="26" t="s">
        <v>51</v>
      </c>
      <c r="C31" s="32" t="s">
        <v>52</v>
      </c>
      <c r="D31" s="1" t="s">
        <v>49</v>
      </c>
      <c r="E31" s="26" t="s">
        <v>50</v>
      </c>
      <c r="F31" s="26" t="s">
        <v>31</v>
      </c>
      <c r="G31" s="1"/>
      <c r="H31" s="1" t="str">
        <f t="shared" si="9"/>
        <v/>
      </c>
      <c r="I31" s="1">
        <v>1.0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2">IF(OR(AE$21="",$G31=""),"",AD31)</f>
        <v/>
      </c>
      <c r="AF31" s="1" t="str">
        <f t="shared" si="12"/>
        <v/>
      </c>
    </row>
    <row r="32" ht="12.75" customHeight="1">
      <c r="B32" s="26" t="s">
        <v>53</v>
      </c>
      <c r="C32" s="32" t="s">
        <v>54</v>
      </c>
      <c r="D32" s="1" t="s">
        <v>55</v>
      </c>
      <c r="E32" s="26" t="s">
        <v>50</v>
      </c>
      <c r="F32" s="26" t="s">
        <v>31</v>
      </c>
      <c r="G32" s="1"/>
      <c r="H32" s="1" t="str">
        <f t="shared" si="9"/>
        <v/>
      </c>
      <c r="I32" s="1">
        <v>1.0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3">IF(OR(AE$21="",$G32=""),"",AD32)</f>
        <v/>
      </c>
      <c r="AF32" s="1" t="str">
        <f t="shared" si="13"/>
        <v/>
      </c>
    </row>
    <row r="33" ht="12.75" customHeight="1">
      <c r="B33" s="26" t="s">
        <v>56</v>
      </c>
      <c r="C33" s="32" t="s">
        <v>57</v>
      </c>
      <c r="D33" s="1" t="s">
        <v>55</v>
      </c>
      <c r="E33" s="26" t="s">
        <v>50</v>
      </c>
      <c r="F33" s="26" t="s">
        <v>31</v>
      </c>
      <c r="G33" s="1"/>
      <c r="H33" s="1" t="str">
        <f t="shared" si="9"/>
        <v/>
      </c>
      <c r="I33" s="1">
        <v>1.0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4">IF(OR(AE$21="",$G33=""),"",AD33)</f>
        <v/>
      </c>
      <c r="AF33" s="1" t="str">
        <f t="shared" si="14"/>
        <v/>
      </c>
    </row>
    <row r="34" ht="12.75" customHeight="1">
      <c r="B34" s="26" t="s">
        <v>58</v>
      </c>
      <c r="C34" s="32" t="s">
        <v>59</v>
      </c>
      <c r="D34" s="1" t="s">
        <v>60</v>
      </c>
      <c r="E34" s="26" t="s">
        <v>61</v>
      </c>
      <c r="F34" s="26" t="s">
        <v>28</v>
      </c>
      <c r="G34" s="1"/>
      <c r="H34" s="1" t="str">
        <f t="shared" si="9"/>
        <v/>
      </c>
      <c r="I34" s="1">
        <v>2.0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5">IF(OR(AE$21="",$G34=""),"",AD34)</f>
        <v/>
      </c>
      <c r="AF34" s="1" t="str">
        <f t="shared" si="15"/>
        <v/>
      </c>
    </row>
    <row r="35" ht="12.75" customHeight="1">
      <c r="B35" s="26" t="s">
        <v>62</v>
      </c>
      <c r="C35" s="32" t="s">
        <v>63</v>
      </c>
      <c r="D35" s="1" t="s">
        <v>60</v>
      </c>
      <c r="E35" s="26" t="s">
        <v>61</v>
      </c>
      <c r="F35" s="26" t="s">
        <v>31</v>
      </c>
      <c r="G35" s="1"/>
      <c r="H35" s="1" t="str">
        <f t="shared" si="9"/>
        <v/>
      </c>
      <c r="I35" s="1">
        <v>2.0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6">IF(OR(AE$21="",$G35=""),"",AD35)</f>
        <v/>
      </c>
      <c r="AF35" s="1" t="str">
        <f t="shared" si="16"/>
        <v/>
      </c>
    </row>
    <row r="36" ht="12.75" customHeight="1">
      <c r="B36" s="26" t="s">
        <v>64</v>
      </c>
      <c r="C36" s="32" t="s">
        <v>65</v>
      </c>
      <c r="D36" s="1" t="s">
        <v>66</v>
      </c>
      <c r="E36" s="26" t="s">
        <v>61</v>
      </c>
      <c r="F36" s="26" t="s">
        <v>31</v>
      </c>
      <c r="G36" s="1"/>
      <c r="H36" s="1" t="str">
        <f t="shared" si="9"/>
        <v/>
      </c>
      <c r="I36" s="1">
        <v>4.0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7">IF(OR(AE$21="",$G36=""),"",AD36)</f>
        <v/>
      </c>
      <c r="AF36" s="1" t="str">
        <f t="shared" si="17"/>
        <v/>
      </c>
    </row>
    <row r="37" ht="12.75" customHeight="1">
      <c r="B37" s="26" t="s">
        <v>67</v>
      </c>
      <c r="C37" s="32" t="s">
        <v>68</v>
      </c>
      <c r="D37" s="1" t="s">
        <v>66</v>
      </c>
      <c r="E37" s="26" t="s">
        <v>61</v>
      </c>
      <c r="F37" s="26" t="s">
        <v>31</v>
      </c>
      <c r="G37" s="1"/>
      <c r="H37" s="1" t="str">
        <f t="shared" si="9"/>
        <v/>
      </c>
      <c r="I37" s="1">
        <v>3.0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8">IF(OR(AE$21="",$G37=""),"",AD37)</f>
        <v/>
      </c>
      <c r="AF37" s="1" t="str">
        <f t="shared" si="18"/>
        <v/>
      </c>
    </row>
    <row r="38" ht="12.75" customHeight="1">
      <c r="B38" s="26" t="s">
        <v>69</v>
      </c>
      <c r="C38" s="32" t="s">
        <v>70</v>
      </c>
      <c r="D38" s="1" t="s">
        <v>71</v>
      </c>
      <c r="E38" s="26" t="s">
        <v>50</v>
      </c>
      <c r="F38" s="26" t="s">
        <v>28</v>
      </c>
      <c r="G38" s="1"/>
      <c r="H38" s="1" t="str">
        <f t="shared" si="9"/>
        <v/>
      </c>
      <c r="I38" s="1"/>
      <c r="J38" s="1">
        <v>3.0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19">IF(OR(AE$21="",$G38=""),"",AD38)</f>
        <v/>
      </c>
      <c r="AF38" s="1" t="str">
        <f t="shared" si="19"/>
        <v/>
      </c>
    </row>
    <row r="39" ht="12.75" customHeight="1">
      <c r="B39" s="26" t="s">
        <v>72</v>
      </c>
      <c r="C39" s="32" t="s">
        <v>73</v>
      </c>
      <c r="D39" s="1" t="s">
        <v>71</v>
      </c>
      <c r="E39" s="26" t="s">
        <v>50</v>
      </c>
      <c r="F39" s="26" t="s">
        <v>31</v>
      </c>
      <c r="G39" s="1"/>
      <c r="H39" s="1" t="str">
        <f t="shared" si="9"/>
        <v/>
      </c>
      <c r="I39" s="1"/>
      <c r="J39" s="1">
        <v>3.0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0">IF(OR(AE$21="",$G39=""),"",AD39)</f>
        <v/>
      </c>
      <c r="AF39" s="1" t="str">
        <f t="shared" si="20"/>
        <v/>
      </c>
    </row>
    <row r="40" ht="12.75" customHeight="1">
      <c r="D40" s="1"/>
      <c r="F40" s="26" t="str">
        <f t="shared" ref="F40:F63" si="22">IF(C40&lt;&gt;"","Planned","")</f>
        <v/>
      </c>
      <c r="G40" s="1"/>
      <c r="H40" s="1" t="str">
        <f t="shared" si="9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1">IF(OR(AE$21="",$G40=""),"",AD40)</f>
        <v/>
      </c>
      <c r="AF40" s="1" t="str">
        <f t="shared" si="21"/>
        <v/>
      </c>
    </row>
    <row r="41" ht="12.75" customHeight="1">
      <c r="D41" s="1"/>
      <c r="F41" s="26" t="str">
        <f t="shared" si="22"/>
        <v/>
      </c>
      <c r="G41" s="1"/>
      <c r="H41" s="1" t="str">
        <f t="shared" si="9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6" t="str">
        <f t="shared" si="22"/>
        <v/>
      </c>
      <c r="G42" s="1"/>
      <c r="H42" s="1" t="str">
        <f t="shared" si="9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6" t="str">
        <f t="shared" si="22"/>
        <v/>
      </c>
      <c r="G43" s="1"/>
      <c r="H43" s="1" t="str">
        <f t="shared" si="9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6" t="str">
        <f t="shared" si="22"/>
        <v/>
      </c>
      <c r="G44" s="1"/>
      <c r="H44" s="1" t="str">
        <f t="shared" si="9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6" t="str">
        <f t="shared" si="22"/>
        <v/>
      </c>
      <c r="G45" s="1"/>
      <c r="H45" s="1" t="str">
        <f t="shared" si="9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6" t="str">
        <f t="shared" si="22"/>
        <v/>
      </c>
      <c r="G46" s="1"/>
      <c r="H46" s="1" t="str">
        <f t="shared" si="9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6" t="str">
        <f t="shared" si="22"/>
        <v/>
      </c>
      <c r="G47" s="1"/>
      <c r="H47" s="1" t="str">
        <f t="shared" si="9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6" t="str">
        <f t="shared" si="22"/>
        <v/>
      </c>
      <c r="G48" s="1"/>
      <c r="H48" s="1" t="str">
        <f t="shared" si="9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6" t="str">
        <f t="shared" si="22"/>
        <v/>
      </c>
      <c r="G49" s="1"/>
      <c r="H49" s="1" t="str">
        <f t="shared" si="9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6" t="str">
        <f t="shared" si="22"/>
        <v/>
      </c>
      <c r="G50" s="1"/>
      <c r="H50" s="1" t="str">
        <f t="shared" si="9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6" t="str">
        <f t="shared" si="22"/>
        <v/>
      </c>
      <c r="G51" s="1"/>
      <c r="H51" s="1" t="str">
        <f t="shared" si="9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6" t="str">
        <f t="shared" si="22"/>
        <v/>
      </c>
      <c r="G52" s="1"/>
      <c r="H52" s="1" t="str">
        <f t="shared" si="9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6" t="str">
        <f t="shared" si="22"/>
        <v/>
      </c>
      <c r="G53" s="1"/>
      <c r="H53" s="1" t="str">
        <f t="shared" si="9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6" t="str">
        <f t="shared" si="22"/>
        <v/>
      </c>
      <c r="G54" s="1"/>
      <c r="H54" s="1" t="str">
        <f t="shared" si="9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6" t="str">
        <f t="shared" si="22"/>
        <v/>
      </c>
      <c r="G55" s="1"/>
      <c r="H55" s="1" t="str">
        <f t="shared" si="9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6" t="str">
        <f t="shared" si="22"/>
        <v/>
      </c>
      <c r="G56" s="1"/>
      <c r="H56" s="1" t="str">
        <f t="shared" si="9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6" t="str">
        <f t="shared" si="22"/>
        <v/>
      </c>
      <c r="G57" s="1"/>
      <c r="H57" s="1" t="str">
        <f t="shared" si="9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6" t="str">
        <f t="shared" si="22"/>
        <v/>
      </c>
      <c r="G58" s="1"/>
      <c r="H58" s="1" t="str">
        <f t="shared" si="9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6" t="str">
        <f t="shared" si="22"/>
        <v/>
      </c>
      <c r="G59" s="1"/>
      <c r="H59" s="1" t="str">
        <f t="shared" si="9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26" t="str">
        <f t="shared" si="22"/>
        <v/>
      </c>
      <c r="G60" s="1"/>
      <c r="H60" s="1" t="str">
        <f t="shared" si="9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26" t="str">
        <f t="shared" si="22"/>
        <v/>
      </c>
      <c r="G61" s="1"/>
      <c r="H61" s="1" t="str">
        <f t="shared" si="9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26" t="str">
        <f t="shared" si="22"/>
        <v/>
      </c>
      <c r="G62" s="1"/>
      <c r="H62" s="1" t="str">
        <f t="shared" si="9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26" t="str">
        <f t="shared" si="22"/>
        <v/>
      </c>
      <c r="G63" s="1"/>
      <c r="H63" s="1" t="str">
        <f t="shared" si="9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26" t="s">
        <v>74</v>
      </c>
      <c r="G64" s="1"/>
      <c r="H64" s="1" t="str">
        <f t="shared" si="9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26" t="s">
        <v>75</v>
      </c>
      <c r="G65" s="1"/>
      <c r="H65" s="1" t="str">
        <f t="shared" si="9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26" t="s">
        <v>76</v>
      </c>
      <c r="G66" s="1"/>
      <c r="H66" s="1" t="str">
        <f t="shared" si="9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26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B22:AF65">
    <cfRule type="expression" dxfId="0" priority="1" stopIfTrue="1">
      <formula>$F22="Terminado"</formula>
    </cfRule>
  </conditionalFormatting>
  <conditionalFormatting sqref="B22:AF65">
    <cfRule type="expression" dxfId="1" priority="2" stopIfTrue="1">
      <formula>$F22="En Progreso"</formula>
    </cfRule>
  </conditionalFormatting>
  <conditionalFormatting sqref="C26:H65 I25:I65 J26:K65 L22:AF65">
    <cfRule type="expression" dxfId="0" priority="3" stopIfTrue="1">
      <formula>$F18="Done"</formula>
    </cfRule>
  </conditionalFormatting>
  <conditionalFormatting sqref="C26:H65 I25:I65 J26:K65 L22:AF65">
    <cfRule type="expression" dxfId="1" priority="4" stopIfTrue="1">
      <formula>$F18="Ongoing"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.13"/>
    <col customWidth="1" min="3" max="3" width="38.38"/>
    <col customWidth="1" min="4" max="4" width="10.63"/>
    <col customWidth="1" min="5" max="5" width="13.63"/>
    <col customWidth="1" min="6" max="6" width="10.88"/>
    <col customWidth="1" min="7" max="7" width="9.38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 t="s">
        <v>1</v>
      </c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2</v>
      </c>
      <c r="D4" s="9" t="s">
        <v>3</v>
      </c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4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B7" s="21"/>
      <c r="D7" s="22"/>
      <c r="E7" s="22"/>
      <c r="F7" s="22"/>
      <c r="G7" s="22"/>
      <c r="H7" s="22"/>
      <c r="I7" s="21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1"/>
      <c r="W7" s="23"/>
      <c r="X7" s="23"/>
      <c r="Y7" s="23"/>
      <c r="Z7" s="23"/>
      <c r="AA7" s="23"/>
      <c r="AB7" s="23"/>
      <c r="AC7" s="23"/>
      <c r="AD7" s="23"/>
      <c r="AE7" s="23"/>
      <c r="AF7" s="23"/>
    </row>
    <row r="8" ht="12.75" customHeight="1">
      <c r="C8" s="24">
        <v>2.0</v>
      </c>
      <c r="D8" s="25"/>
    </row>
    <row r="9" ht="12.75" customHeight="1">
      <c r="D9" s="1"/>
    </row>
    <row r="10" ht="12.75" customHeight="1">
      <c r="D10" s="1"/>
      <c r="F10" s="2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7"/>
      <c r="C16" s="27" t="s">
        <v>5</v>
      </c>
      <c r="D16" s="1" t="s">
        <v>6</v>
      </c>
      <c r="E16" s="27"/>
      <c r="F16" s="28"/>
      <c r="G16" s="27" t="s">
        <v>7</v>
      </c>
      <c r="H16" s="27" t="s">
        <v>8</v>
      </c>
      <c r="I16" s="27"/>
      <c r="J16" s="27"/>
      <c r="K16" s="27"/>
      <c r="L16" s="27"/>
      <c r="M16" s="27"/>
      <c r="N16" s="27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7"/>
      <c r="C17" s="27" t="s">
        <v>9</v>
      </c>
      <c r="D17" s="1"/>
      <c r="E17" s="27" t="s">
        <v>10</v>
      </c>
      <c r="F17" s="27" t="s">
        <v>11</v>
      </c>
      <c r="G17" s="29">
        <f>SUM(OFFSET(G21,1,0,'Sprint 2'!TaskRows,1))</f>
        <v>55</v>
      </c>
      <c r="H17" s="29">
        <f>IF(AND(SUM(OFFSET(H21,1,0,'Sprint 2'!TaskRows,1))=0),0,SUM(OFFSET(H21,1,0,'Sprint 2'!TaskRows,1)))</f>
        <v>55</v>
      </c>
      <c r="I17" s="29" t="str">
        <f>IF(AND(SUM(OFFSET(I21,1,0,'Sprint 2'!TaskRows,1))=0),"",SUM(OFFSET(I21,1,0,'Sprint 2'!TaskRows,1)))</f>
        <v/>
      </c>
      <c r="J17" s="29" t="str">
        <f>IF(AND(SUM(OFFSET(J21,1,0,'Sprint 2'!TaskRows,1))=0),"",SUM(OFFSET(J21,1,0,'Sprint 2'!TaskRows,1)))</f>
        <v/>
      </c>
      <c r="K17" s="29" t="str">
        <f>IF(AND(SUM(OFFSET(K21,1,0,'Sprint 2'!TaskRows,1))=0),"",SUM(OFFSET(K21,1,0,'Sprint 2'!TaskRows,1)))</f>
        <v/>
      </c>
      <c r="L17" s="29" t="str">
        <f>IF(AND(SUM(OFFSET(L21,1,0,'Sprint 2'!TaskRows,1))=0),"",SUM(OFFSET(L21,1,0,'Sprint 2'!TaskRows,1)))</f>
        <v/>
      </c>
      <c r="M17" s="29" t="str">
        <f>IF(AND(SUM(OFFSET(M21,1,0,'Sprint 2'!TaskRows,1))=0),"",SUM(OFFSET(M21,1,0,'Sprint 2'!TaskRows,1)))</f>
        <v/>
      </c>
      <c r="N17" s="29" t="str">
        <f>IF(AND(SUM(OFFSET(N21,1,0,'Sprint 2'!TaskRows,1))=0),"",SUM(OFFSET(N21,1,0,'Sprint 2'!TaskRows,1)))</f>
        <v/>
      </c>
      <c r="O17" s="29" t="str">
        <f>IF(AND(SUM(OFFSET(O21,1,0,'Sprint 2'!TaskRows,1))=0),"",SUM(OFFSET(O21,1,0,'Sprint 2'!TaskRows,1)))</f>
        <v/>
      </c>
      <c r="P17" s="29" t="str">
        <f>IF(AND(SUM(OFFSET(P21,1,0,'Sprint 2'!TaskRows,1))=0),"",SUM(OFFSET(P21,1,0,'Sprint 2'!TaskRows,1)))</f>
        <v/>
      </c>
      <c r="Q17" s="29" t="str">
        <f>IF(AND(SUM(OFFSET(Q21,1,0,'Sprint 2'!TaskRows,1))=0),"",SUM(OFFSET(Q21,1,0,'Sprint 2'!TaskRows,1)))</f>
        <v/>
      </c>
      <c r="R17" s="29" t="str">
        <f>IF(AND(SUM(OFFSET(R21,1,0,'Sprint 2'!TaskRows,1))=0),"",SUM(OFFSET(R21,1,0,'Sprint 2'!TaskRows,1)))</f>
        <v/>
      </c>
      <c r="S17" s="29" t="str">
        <f>IF(AND(SUM(OFFSET(S21,1,0,'Sprint 2'!TaskRows,1))=0),"",SUM(OFFSET(S21,1,0,'Sprint 2'!TaskRows,1)))</f>
        <v/>
      </c>
      <c r="T17" s="29" t="str">
        <f>IF(AND(SUM(OFFSET(T21,1,0,'Sprint 2'!TaskRows,1))=0),"",SUM(OFFSET(T21,1,0,'Sprint 2'!TaskRows,1)))</f>
        <v/>
      </c>
      <c r="U17" s="29" t="str">
        <f>IF(AND(SUM(OFFSET(U21,1,0,'Sprint 2'!TaskRows,1))=0),"",SUM(OFFSET(U21,1,0,'Sprint 2'!TaskRows,1)))</f>
        <v/>
      </c>
      <c r="V17" s="29" t="str">
        <f>IF(AND(SUM(OFFSET(V21,1,0,'Sprint 2'!TaskRows,1))=0),"",SUM(OFFSET(V21,1,0,'Sprint 2'!TaskRows,1)))</f>
        <v/>
      </c>
      <c r="W17" s="29" t="str">
        <f>IF(AND(SUM(OFFSET(W21,1,0,'Sprint 2'!TaskRows,1))=0),"",SUM(OFFSET(W21,1,0,'Sprint 2'!TaskRows,1)))</f>
        <v/>
      </c>
      <c r="X17" s="29" t="str">
        <f>IF(AND(SUM(OFFSET(X21,1,0,'Sprint 2'!TaskRows,1))=0),"",SUM(OFFSET(X21,1,0,'Sprint 2'!TaskRows,1)))</f>
        <v/>
      </c>
      <c r="Y17" s="29" t="str">
        <f>IF(AND(SUM(OFFSET(Y21,1,0,'Sprint 2'!TaskRows,1))=0),"",SUM(OFFSET(Y21,1,0,'Sprint 2'!TaskRows,1)))</f>
        <v/>
      </c>
      <c r="Z17" s="29" t="str">
        <f>IF(AND(SUM(OFFSET(Z21,1,0,'Sprint 2'!TaskRows,1))=0),"",SUM(OFFSET(Z21,1,0,'Sprint 2'!TaskRows,1)))</f>
        <v/>
      </c>
      <c r="AA17" s="29" t="str">
        <f>IF(AND(SUM(OFFSET(AA21,1,0,'Sprint 2'!TaskRows,1))=0),"",SUM(OFFSET(AA21,1,0,'Sprint 2'!TaskRows,1)))</f>
        <v/>
      </c>
      <c r="AB17" s="29" t="str">
        <f>IF(AND(SUM(OFFSET(AB21,1,0,'Sprint 2'!TaskRows,1))=0),"",SUM(OFFSET(AB21,1,0,'Sprint 2'!TaskRows,1)))</f>
        <v/>
      </c>
      <c r="AC17" s="29" t="str">
        <f>IF(AND(SUM(OFFSET(AC21,1,0,'Sprint 2'!TaskRows,1))=0),"",SUM(OFFSET(AC21,1,0,'Sprint 2'!TaskRows,1)))</f>
        <v/>
      </c>
      <c r="AD17" s="29" t="str">
        <f>IF(AND(SUM(OFFSET(AD21,1,0,'Sprint 2'!TaskRows,1))=0),"",SUM(OFFSET(AD21,1,0,'Sprint 2'!TaskRows,1)))</f>
        <v/>
      </c>
      <c r="AE17" s="29" t="str">
        <f>IF(AND(SUM(OFFSET(AE21,1,0,'Sprint 2'!TaskRows,1))=0),"",SUM(OFFSET(AE21,1,0,'Sprint 2'!TaskRows,1)))</f>
        <v/>
      </c>
      <c r="AF17" s="29" t="str">
        <f>IF(AND(SUM(OFFSET(AF21,1,0,'Sprint 2'!TaskRows,1))=0),"",SUM(OFFSET(AF21,1,0,'Sprint 2'!TaskRows,1)))</f>
        <v/>
      </c>
    </row>
    <row r="18" ht="12.75" hidden="1" customHeight="1">
      <c r="C18" s="26" t="s">
        <v>12</v>
      </c>
      <c r="D18" s="1">
        <f>IF(COUNTA(C22:C249)=0,1,COUNTA(C22:C249))</f>
        <v>16</v>
      </c>
      <c r="E18" s="26" t="s">
        <v>13</v>
      </c>
      <c r="F18" s="1">
        <f>IF(COUNTIF(H17:AF17,"&gt;0")=0,1,COUNTIF(H17:AF17,"&gt;0"))</f>
        <v>1</v>
      </c>
      <c r="G18" s="1"/>
      <c r="H18" s="1" t="str">
        <f>IF(H21="","",$G17-$G17/($D16-1)*(H21-1))</f>
        <v>#VALUE!</v>
      </c>
      <c r="I18" s="1" t="str">
        <f>IF(I21="","",'Sprint 2'!TotalEffort-'Sprint 2'!TotalEffort/('Sprint 2'!ImplementationDays)*(I21-1))</f>
        <v>#VALUE!</v>
      </c>
      <c r="J18" s="1" t="str">
        <f>IF(J21="","",'Sprint 2'!TotalEffort-'Sprint 2'!TotalEffort/('Sprint 2'!ImplementationDays)*(J21-1))</f>
        <v>#VALUE!</v>
      </c>
      <c r="K18" s="1" t="str">
        <f>IF(K21="","",'Sprint 2'!TotalEffort-'Sprint 2'!TotalEffort/('Sprint 2'!ImplementationDays)*(K21-1))</f>
        <v>#VALUE!</v>
      </c>
      <c r="L18" s="1" t="str">
        <f>IF(L21="","",'Sprint 2'!TotalEffort-'Sprint 2'!TotalEffort/('Sprint 2'!ImplementationDays)*(L21-1))</f>
        <v>#VALUE!</v>
      </c>
      <c r="M18" s="1" t="str">
        <f>IF(M21="","",'Sprint 2'!TotalEffort-'Sprint 2'!TotalEffort/('Sprint 2'!ImplementationDays)*(M21-1))</f>
        <v>#VALUE!</v>
      </c>
      <c r="N18" s="1" t="str">
        <f>IF(N21="","",'Sprint 2'!TotalEffort-'Sprint 2'!TotalEffort/('Sprint 2'!ImplementationDays)*(N21-1))</f>
        <v>#VALUE!</v>
      </c>
      <c r="O18" s="1" t="str">
        <f>IF(O21="","",'Sprint 2'!TotalEffort-'Sprint 2'!TotalEffort/('Sprint 2'!ImplementationDays)*(O21-1))</f>
        <v>#VALUE!</v>
      </c>
      <c r="P18" s="1" t="str">
        <f>IF(P21="","",'Sprint 2'!TotalEffort-'Sprint 2'!TotalEffort/('Sprint 2'!ImplementationDays)*(P21-1))</f>
        <v>#VALUE!</v>
      </c>
      <c r="Q18" s="1" t="str">
        <f>IF(Q21="","",'Sprint 2'!TotalEffort-'Sprint 2'!TotalEffort/('Sprint 2'!ImplementationDays)*(Q21-1))</f>
        <v>#VALUE!</v>
      </c>
      <c r="R18" s="1" t="str">
        <f>IF(R21="","",'Sprint 2'!TotalEffort-'Sprint 2'!TotalEffort/('Sprint 2'!ImplementationDays)*(R21-1))</f>
        <v>#VALUE!</v>
      </c>
      <c r="S18" s="1" t="str">
        <f>IF(S21="","",'Sprint 2'!TotalEffort-'Sprint 2'!TotalEffort/('Sprint 2'!ImplementationDays)*(S21-1))</f>
        <v>#VALUE!</v>
      </c>
      <c r="T18" s="1" t="str">
        <f>IF(T21="","",'Sprint 2'!TotalEffort-'Sprint 2'!TotalEffort/('Sprint 2'!ImplementationDays)*(T21-1))</f>
        <v>#VALUE!</v>
      </c>
      <c r="U18" s="1" t="str">
        <f>IF(U21="","",'Sprint 2'!TotalEffort-'Sprint 2'!TotalEffort/('Sprint 2'!ImplementationDays)*(U21-1))</f>
        <v>#VALUE!</v>
      </c>
      <c r="V18" s="1" t="str">
        <f>IF(V21="","",'Sprint 2'!TotalEffort-'Sprint 2'!TotalEffort/('Sprint 2'!ImplementationDays)*(V21-1))</f>
        <v>#VALUE!</v>
      </c>
      <c r="W18" s="1" t="str">
        <f>IF(W21="","",'Sprint 2'!TotalEffort-'Sprint 2'!TotalEffort/('Sprint 2'!ImplementationDays)*(W21-1))</f>
        <v>#VALUE!</v>
      </c>
      <c r="X18" s="1" t="str">
        <f>IF(X21="","",'Sprint 2'!TotalEffort-'Sprint 2'!TotalEffort/('Sprint 2'!ImplementationDays)*(X21-1))</f>
        <v>#VALUE!</v>
      </c>
      <c r="Y18" s="1" t="str">
        <f>IF(Y21="","",'Sprint 2'!TotalEffort-'Sprint 2'!TotalEffort/('Sprint 2'!ImplementationDays)*(Y21-1))</f>
        <v>#VALUE!</v>
      </c>
      <c r="Z18" s="1" t="str">
        <f>IF(Z21="","",'Sprint 2'!TotalEffort-'Sprint 2'!TotalEffort/('Sprint 2'!ImplementationDays)*(Z21-1))</f>
        <v>#VALUE!</v>
      </c>
      <c r="AA18" s="1" t="str">
        <f>IF(AA21="","",'Sprint 2'!TotalEffort-'Sprint 2'!TotalEffort/('Sprint 2'!ImplementationDays)*(AA21-1))</f>
        <v>#VALUE!</v>
      </c>
      <c r="AB18" s="1" t="str">
        <f>IF(AB21="","",'Sprint 2'!TotalEffort-'Sprint 2'!TotalEffort/('Sprint 2'!ImplementationDays)*(AB21-1))</f>
        <v>#VALUE!</v>
      </c>
      <c r="AC18" s="1" t="str">
        <f>IF(AC21="","",'Sprint 2'!TotalEffort-'Sprint 2'!TotalEffort/('Sprint 2'!ImplementationDays)*(AC21-1))</f>
        <v>#VALUE!</v>
      </c>
      <c r="AD18" s="1" t="str">
        <f>IF(AD21="","",'Sprint 2'!TotalEffort-'Sprint 2'!TotalEffort/('Sprint 2'!ImplementationDays)*(AD21-1))</f>
        <v>#VALUE!</v>
      </c>
      <c r="AE18" s="1" t="str">
        <f>IF(AE21="","",'Sprint 2'!TotalEffort-'Sprint 2'!TotalEffort/('Sprint 2'!ImplementationDays)*(AE21-1))</f>
        <v>#VALUE!</v>
      </c>
      <c r="AF18" s="1" t="str">
        <f>IF(AF21="","",'Sprint 2'!TotalEffort-'Sprint 2'!TotalEffort/('Sprint 2'!ImplementationDays)*(AF21-1))</f>
        <v>#VALUE!</v>
      </c>
    </row>
    <row r="19" ht="12.75" hidden="1" customHeight="1">
      <c r="C19" s="30" t="s">
        <v>14</v>
      </c>
      <c r="E19" s="26" t="s">
        <v>15</v>
      </c>
      <c r="F19" s="1"/>
      <c r="G19" s="1"/>
      <c r="H19" s="1" t="str">
        <f t="array" ref="H19">IF(TREND(OFFSET($H17,0,'Sprint 2'!DoneDays-'Sprint 2'!TrendDays,1,'Sprint 2'!TrendDays),OFFSET($H20,0,'Sprint 2'!DoneDays-'Sprint 2'!TrendDays,1,'Sprint 2'!TrendDays),H20)&lt;0,"",TREND(OFFSET($H17,0,'Sprint 2'!DoneDays-'Sprint 2'!TrendDays,1,'Sprint 2'!TrendDays),OFFSET($H20,0,'Sprint 2'!DoneDays-'Sprint 2'!TrendDays,1,'Sprint 2'!TrendDays),H20))</f>
        <v>#VALUE!</v>
      </c>
      <c r="I19" s="1" t="str">
        <f t="array" ref="I19">IF(TREND(OFFSET($H17,0,'Sprint 2'!DoneDays-'Sprint 2'!TrendDays,1,'Sprint 2'!TrendDays),OFFSET($H20,0,'Sprint 2'!DoneDays-'Sprint 2'!TrendDays,1,'Sprint 2'!TrendDays),I20)&lt;0,"",TREND(OFFSET($H17,0,'Sprint 2'!DoneDays-'Sprint 2'!TrendDays,1,'Sprint 2'!TrendDays),OFFSET($H20,0,'Sprint 2'!DoneDays-'Sprint 2'!TrendDays,1,'Sprint 2'!TrendDays),I20))</f>
        <v>#VALUE!</v>
      </c>
      <c r="J19" s="1" t="str">
        <f t="array" ref="J19">IF(TREND(OFFSET($H17,0,'Sprint 2'!DoneDays-'Sprint 2'!TrendDays,1,'Sprint 2'!TrendDays),OFFSET($H20,0,'Sprint 2'!DoneDays-'Sprint 2'!TrendDays,1,'Sprint 2'!TrendDays),J20)&lt;0,"",TREND(OFFSET($H17,0,'Sprint 2'!DoneDays-'Sprint 2'!TrendDays,1,'Sprint 2'!TrendDays),OFFSET($H20,0,'Sprint 2'!DoneDays-'Sprint 2'!TrendDays,1,'Sprint 2'!TrendDays),J20))</f>
        <v>#VALUE!</v>
      </c>
      <c r="K19" s="1" t="str">
        <f t="array" ref="K19">IF(TREND(OFFSET($H17,0,'Sprint 2'!DoneDays-'Sprint 2'!TrendDays,1,'Sprint 2'!TrendDays),OFFSET($H20,0,'Sprint 2'!DoneDays-'Sprint 2'!TrendDays,1,'Sprint 2'!TrendDays),K20)&lt;0,"",TREND(OFFSET($H17,0,'Sprint 2'!DoneDays-'Sprint 2'!TrendDays,1,'Sprint 2'!TrendDays),OFFSET($H20,0,'Sprint 2'!DoneDays-'Sprint 2'!TrendDays,1,'Sprint 2'!TrendDays),K20))</f>
        <v>#VALUE!</v>
      </c>
      <c r="L19" s="1" t="str">
        <f t="array" ref="L19">IF(TREND(OFFSET($H17,0,'Sprint 2'!DoneDays-'Sprint 2'!TrendDays,1,'Sprint 2'!TrendDays),OFFSET($H20,0,'Sprint 2'!DoneDays-'Sprint 2'!TrendDays,1,'Sprint 2'!TrendDays),L20)&lt;0,"",TREND(OFFSET($H17,0,'Sprint 2'!DoneDays-'Sprint 2'!TrendDays,1,'Sprint 2'!TrendDays),OFFSET($H20,0,'Sprint 2'!DoneDays-'Sprint 2'!TrendDays,1,'Sprint 2'!TrendDays),L20))</f>
        <v>#VALUE!</v>
      </c>
      <c r="M19" s="1" t="str">
        <f t="array" ref="M19">IF(TREND(OFFSET($H17,0,'Sprint 2'!DoneDays-'Sprint 2'!TrendDays,1,'Sprint 2'!TrendDays),OFFSET($H20,0,'Sprint 2'!DoneDays-'Sprint 2'!TrendDays,1,'Sprint 2'!TrendDays),M20)&lt;0,"",TREND(OFFSET($H17,0,'Sprint 2'!DoneDays-'Sprint 2'!TrendDays,1,'Sprint 2'!TrendDays),OFFSET($H20,0,'Sprint 2'!DoneDays-'Sprint 2'!TrendDays,1,'Sprint 2'!TrendDays),M20))</f>
        <v>#VALUE!</v>
      </c>
      <c r="N19" s="1" t="str">
        <f t="array" ref="N19">IF(TREND(OFFSET($H17,0,'Sprint 2'!DoneDays-'Sprint 2'!TrendDays,1,'Sprint 2'!TrendDays),OFFSET($H20,0,'Sprint 2'!DoneDays-'Sprint 2'!TrendDays,1,'Sprint 2'!TrendDays),N20)&lt;0,"",TREND(OFFSET($H17,0,'Sprint 2'!DoneDays-'Sprint 2'!TrendDays,1,'Sprint 2'!TrendDays),OFFSET($H20,0,'Sprint 2'!DoneDays-'Sprint 2'!TrendDays,1,'Sprint 2'!TrendDays),N20))</f>
        <v>#VALUE!</v>
      </c>
      <c r="O19" s="1" t="str">
        <f t="array" ref="O19">IF(TREND(OFFSET($H17,0,'Sprint 2'!DoneDays-'Sprint 2'!TrendDays,1,'Sprint 2'!TrendDays),OFFSET($H20,0,'Sprint 2'!DoneDays-'Sprint 2'!TrendDays,1,'Sprint 2'!TrendDays),O20)&lt;0,"",TREND(OFFSET($H17,0,'Sprint 2'!DoneDays-'Sprint 2'!TrendDays,1,'Sprint 2'!TrendDays),OFFSET($H20,0,'Sprint 2'!DoneDays-'Sprint 2'!TrendDays,1,'Sprint 2'!TrendDays),O20))</f>
        <v>#VALUE!</v>
      </c>
      <c r="P19" s="1" t="str">
        <f t="array" ref="P19">IF(TREND(OFFSET($H17,0,'Sprint 2'!DoneDays-'Sprint 2'!TrendDays,1,'Sprint 2'!TrendDays),OFFSET($H20,0,'Sprint 2'!DoneDays-'Sprint 2'!TrendDays,1,'Sprint 2'!TrendDays),P20)&lt;0,"",TREND(OFFSET($H17,0,'Sprint 2'!DoneDays-'Sprint 2'!TrendDays,1,'Sprint 2'!TrendDays),OFFSET($H20,0,'Sprint 2'!DoneDays-'Sprint 2'!TrendDays,1,'Sprint 2'!TrendDays),P20))</f>
        <v>#VALUE!</v>
      </c>
      <c r="Q19" s="1" t="str">
        <f t="array" ref="Q19">IF(TREND(OFFSET($H17,0,'Sprint 2'!DoneDays-'Sprint 2'!TrendDays,1,'Sprint 2'!TrendDays),OFFSET($H20,0,'Sprint 2'!DoneDays-'Sprint 2'!TrendDays,1,'Sprint 2'!TrendDays),Q20)&lt;0,"",TREND(OFFSET($H17,0,'Sprint 2'!DoneDays-'Sprint 2'!TrendDays,1,'Sprint 2'!TrendDays),OFFSET($H20,0,'Sprint 2'!DoneDays-'Sprint 2'!TrendDays,1,'Sprint 2'!TrendDays),Q20))</f>
        <v>#VALUE!</v>
      </c>
      <c r="R19" s="1" t="str">
        <f t="array" ref="R19">IF(TREND(OFFSET($H17,0,'Sprint 2'!DoneDays-'Sprint 2'!TrendDays,1,'Sprint 2'!TrendDays),OFFSET($H20,0,'Sprint 2'!DoneDays-'Sprint 2'!TrendDays,1,'Sprint 2'!TrendDays),R20)&lt;0,"",TREND(OFFSET($H17,0,'Sprint 2'!DoneDays-'Sprint 2'!TrendDays,1,'Sprint 2'!TrendDays),OFFSET($H20,0,'Sprint 2'!DoneDays-'Sprint 2'!TrendDays,1,'Sprint 2'!TrendDays),R20))</f>
        <v>#VALUE!</v>
      </c>
      <c r="S19" s="1" t="str">
        <f t="array" ref="S19">IF(TREND(OFFSET($H17,0,'Sprint 2'!DoneDays-'Sprint 2'!TrendDays,1,'Sprint 2'!TrendDays),OFFSET($H20,0,'Sprint 2'!DoneDays-'Sprint 2'!TrendDays,1,'Sprint 2'!TrendDays),S20)&lt;0,"",TREND(OFFSET($H17,0,'Sprint 2'!DoneDays-'Sprint 2'!TrendDays,1,'Sprint 2'!TrendDays),OFFSET($H20,0,'Sprint 2'!DoneDays-'Sprint 2'!TrendDays,1,'Sprint 2'!TrendDays),S20))</f>
        <v>#VALUE!</v>
      </c>
      <c r="T19" s="1" t="str">
        <f t="array" ref="T19">IF(TREND(OFFSET($H17,0,'Sprint 2'!DoneDays-'Sprint 2'!TrendDays,1,'Sprint 2'!TrendDays),OFFSET($H20,0,'Sprint 2'!DoneDays-'Sprint 2'!TrendDays,1,'Sprint 2'!TrendDays),T20)&lt;0,"",TREND(OFFSET($H17,0,'Sprint 2'!DoneDays-'Sprint 2'!TrendDays,1,'Sprint 2'!TrendDays),OFFSET($H20,0,'Sprint 2'!DoneDays-'Sprint 2'!TrendDays,1,'Sprint 2'!TrendDays),T20))</f>
        <v>#VALUE!</v>
      </c>
      <c r="U19" s="1" t="str">
        <f t="array" ref="U19">IF(TREND(OFFSET($H17,0,'Sprint 2'!DoneDays-'Sprint 2'!TrendDays,1,'Sprint 2'!TrendDays),OFFSET($H20,0,'Sprint 2'!DoneDays-'Sprint 2'!TrendDays,1,'Sprint 2'!TrendDays),U20)&lt;0,"",TREND(OFFSET($H17,0,'Sprint 2'!DoneDays-'Sprint 2'!TrendDays,1,'Sprint 2'!TrendDays),OFFSET($H20,0,'Sprint 2'!DoneDays-'Sprint 2'!TrendDays,1,'Sprint 2'!TrendDays),U20))</f>
        <v>#VALUE!</v>
      </c>
      <c r="V19" s="1" t="str">
        <f t="array" ref="V19">IF(TREND(OFFSET($H17,0,'Sprint 2'!DoneDays-'Sprint 2'!TrendDays,1,'Sprint 2'!TrendDays),OFFSET($H20,0,'Sprint 2'!DoneDays-'Sprint 2'!TrendDays,1,'Sprint 2'!TrendDays),V20)&lt;0,"",TREND(OFFSET($H17,0,'Sprint 2'!DoneDays-'Sprint 2'!TrendDays,1,'Sprint 2'!TrendDays),OFFSET($H20,0,'Sprint 2'!DoneDays-'Sprint 2'!TrendDays,1,'Sprint 2'!TrendDays),V20))</f>
        <v>#VALUE!</v>
      </c>
      <c r="W19" s="1" t="str">
        <f t="array" ref="W19">IF(TREND(OFFSET($H17,0,'Sprint 2'!DoneDays-'Sprint 2'!TrendDays,1,'Sprint 2'!TrendDays),OFFSET($H20,0,'Sprint 2'!DoneDays-'Sprint 2'!TrendDays,1,'Sprint 2'!TrendDays),W20)&lt;0,"",TREND(OFFSET($H17,0,'Sprint 2'!DoneDays-'Sprint 2'!TrendDays,1,'Sprint 2'!TrendDays),OFFSET($H20,0,'Sprint 2'!DoneDays-'Sprint 2'!TrendDays,1,'Sprint 2'!TrendDays),W20))</f>
        <v>#VALUE!</v>
      </c>
      <c r="X19" s="1" t="str">
        <f t="array" ref="X19">IF(TREND(OFFSET($H17,0,'Sprint 2'!DoneDays-'Sprint 2'!TrendDays,1,'Sprint 2'!TrendDays),OFFSET($H20,0,'Sprint 2'!DoneDays-'Sprint 2'!TrendDays,1,'Sprint 2'!TrendDays),X20)&lt;0,"",TREND(OFFSET($H17,0,'Sprint 2'!DoneDays-'Sprint 2'!TrendDays,1,'Sprint 2'!TrendDays),OFFSET($H20,0,'Sprint 2'!DoneDays-'Sprint 2'!TrendDays,1,'Sprint 2'!TrendDays),X20))</f>
        <v>#VALUE!</v>
      </c>
      <c r="Y19" s="1" t="str">
        <f t="array" ref="Y19">IF(TREND(OFFSET($H17,0,'Sprint 2'!DoneDays-'Sprint 2'!TrendDays,1,'Sprint 2'!TrendDays),OFFSET($H20,0,'Sprint 2'!DoneDays-'Sprint 2'!TrendDays,1,'Sprint 2'!TrendDays),Y20)&lt;0,"",TREND(OFFSET($H17,0,'Sprint 2'!DoneDays-'Sprint 2'!TrendDays,1,'Sprint 2'!TrendDays),OFFSET($H20,0,'Sprint 2'!DoneDays-'Sprint 2'!TrendDays,1,'Sprint 2'!TrendDays),Y20))</f>
        <v>#VALUE!</v>
      </c>
      <c r="Z19" s="1" t="str">
        <f t="array" ref="Z19">IF(TREND(OFFSET($H17,0,'Sprint 2'!DoneDays-'Sprint 2'!TrendDays,1,'Sprint 2'!TrendDays),OFFSET($H20,0,'Sprint 2'!DoneDays-'Sprint 2'!TrendDays,1,'Sprint 2'!TrendDays),Z20)&lt;0,"",TREND(OFFSET($H17,0,'Sprint 2'!DoneDays-'Sprint 2'!TrendDays,1,'Sprint 2'!TrendDays),OFFSET($H20,0,'Sprint 2'!DoneDays-'Sprint 2'!TrendDays,1,'Sprint 2'!TrendDays),Z20))</f>
        <v>#VALUE!</v>
      </c>
      <c r="AA19" s="1" t="str">
        <f t="array" ref="AA19">IF(TREND(OFFSET($H17,0,'Sprint 2'!DoneDays-'Sprint 2'!TrendDays,1,'Sprint 2'!TrendDays),OFFSET($H20,0,'Sprint 2'!DoneDays-'Sprint 2'!TrendDays,1,'Sprint 2'!TrendDays),AA20)&lt;0,"",TREND(OFFSET($H17,0,'Sprint 2'!DoneDays-'Sprint 2'!TrendDays,1,'Sprint 2'!TrendDays),OFFSET($H20,0,'Sprint 2'!DoneDays-'Sprint 2'!TrendDays,1,'Sprint 2'!TrendDays),AA20))</f>
        <v>#VALUE!</v>
      </c>
      <c r="AB19" s="1" t="str">
        <f t="array" ref="AB19">IF(TREND(OFFSET($H17,0,'Sprint 2'!DoneDays-'Sprint 2'!TrendDays,1,'Sprint 2'!TrendDays),OFFSET($H20,0,'Sprint 2'!DoneDays-'Sprint 2'!TrendDays,1,'Sprint 2'!TrendDays),AB20)&lt;0,"",TREND(OFFSET($H17,0,'Sprint 2'!DoneDays-'Sprint 2'!TrendDays,1,'Sprint 2'!TrendDays),OFFSET($H20,0,'Sprint 2'!DoneDays-'Sprint 2'!TrendDays,1,'Sprint 2'!TrendDays),AB20))</f>
        <v>#VALUE!</v>
      </c>
      <c r="AC19" s="1" t="str">
        <f t="array" ref="AC19">IF(TREND(OFFSET($H17,0,'Sprint 2'!DoneDays-'Sprint 2'!TrendDays,1,'Sprint 2'!TrendDays),OFFSET($H20,0,'Sprint 2'!DoneDays-'Sprint 2'!TrendDays,1,'Sprint 2'!TrendDays),AC20)&lt;0,"",TREND(OFFSET($H17,0,'Sprint 2'!DoneDays-'Sprint 2'!TrendDays,1,'Sprint 2'!TrendDays),OFFSET($H20,0,'Sprint 2'!DoneDays-'Sprint 2'!TrendDays,1,'Sprint 2'!TrendDays),AC20))</f>
        <v>#VALUE!</v>
      </c>
      <c r="AD19" s="1" t="str">
        <f t="array" ref="AD19">IF(TREND(OFFSET($H17,0,'Sprint 2'!DoneDays-'Sprint 2'!TrendDays,1,'Sprint 2'!TrendDays),OFFSET($H20,0,'Sprint 2'!DoneDays-'Sprint 2'!TrendDays,1,'Sprint 2'!TrendDays),AD20)&lt;0,"",TREND(OFFSET($H17,0,'Sprint 2'!DoneDays-'Sprint 2'!TrendDays,1,'Sprint 2'!TrendDays),OFFSET($H20,0,'Sprint 2'!DoneDays-'Sprint 2'!TrendDays,1,'Sprint 2'!TrendDays),AD20))</f>
        <v>#VALUE!</v>
      </c>
      <c r="AE19" s="1" t="str">
        <f t="array" ref="AE19">IF(TREND(OFFSET($H17,0,'Sprint 2'!DoneDays-'Sprint 2'!TrendDays,1,'Sprint 2'!TrendDays),OFFSET($H20,0,'Sprint 2'!DoneDays-'Sprint 2'!TrendDays,1,'Sprint 2'!TrendDays),AE20)&lt;0,"",TREND(OFFSET($H17,0,'Sprint 2'!DoneDays-'Sprint 2'!TrendDays,1,'Sprint 2'!TrendDays),OFFSET($H20,0,'Sprint 2'!DoneDays-'Sprint 2'!TrendDays,1,'Sprint 2'!TrendDays),AE20))</f>
        <v>#VALUE!</v>
      </c>
      <c r="AF19" s="1" t="str">
        <f t="array" ref="AF19">IF(TREND(OFFSET($H17,0,'Sprint 2'!DoneDays-'Sprint 2'!TrendDays,1,'Sprint 2'!TrendDays),OFFSET($H20,0,'Sprint 2'!DoneDays-'Sprint 2'!TrendDays,1,'Sprint 2'!TrendDays),AF20)&lt;0,"",TREND(OFFSET($H17,0,'Sprint 2'!DoneDays-'Sprint 2'!TrendDays,1,'Sprint 2'!TrendDays),OFFSET($H20,0,'Sprint 2'!DoneDays-'Sprint 2'!TrendDays,1,'Sprint 2'!TrendDays),AF20))</f>
        <v>#VALUE!</v>
      </c>
    </row>
    <row r="20" ht="12.75" hidden="1" customHeight="1">
      <c r="C20" s="30" t="s">
        <v>16</v>
      </c>
      <c r="E20" s="26" t="s">
        <v>17</v>
      </c>
      <c r="F20" s="1" t="str">
        <f>IF('Sprint 2'!DoneDays&gt;D17,D17,'Sprint 2'!DoneDays)</f>
        <v/>
      </c>
      <c r="G20" s="1"/>
      <c r="H20" s="1">
        <f>IF('Sprint 2'!DoneDays&gt;G20,G20+1,"")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7" t="s">
        <v>18</v>
      </c>
      <c r="C21" s="31" t="s">
        <v>19</v>
      </c>
      <c r="D21" s="31" t="s">
        <v>20</v>
      </c>
      <c r="E21" s="31" t="s">
        <v>21</v>
      </c>
      <c r="F21" s="31" t="s">
        <v>22</v>
      </c>
      <c r="G21" s="31" t="s">
        <v>23</v>
      </c>
      <c r="H21" s="31">
        <v>1.0</v>
      </c>
      <c r="I21" s="31">
        <f t="shared" ref="I21:AF21" si="1">IF($D$16&gt;H21,H21+1,"")</f>
        <v>2</v>
      </c>
      <c r="J21" s="31">
        <f t="shared" si="1"/>
        <v>3</v>
      </c>
      <c r="K21" s="31">
        <f t="shared" si="1"/>
        <v>4</v>
      </c>
      <c r="L21" s="31">
        <f t="shared" si="1"/>
        <v>5</v>
      </c>
      <c r="M21" s="31">
        <f t="shared" si="1"/>
        <v>6</v>
      </c>
      <c r="N21" s="31">
        <f t="shared" si="1"/>
        <v>7</v>
      </c>
      <c r="O21" s="31">
        <f t="shared" si="1"/>
        <v>8</v>
      </c>
      <c r="P21" s="31">
        <f t="shared" si="1"/>
        <v>9</v>
      </c>
      <c r="Q21" s="31">
        <f t="shared" si="1"/>
        <v>10</v>
      </c>
      <c r="R21" s="31">
        <f t="shared" si="1"/>
        <v>11</v>
      </c>
      <c r="S21" s="31">
        <f t="shared" si="1"/>
        <v>12</v>
      </c>
      <c r="T21" s="31">
        <f t="shared" si="1"/>
        <v>13</v>
      </c>
      <c r="U21" s="31">
        <f t="shared" si="1"/>
        <v>14</v>
      </c>
      <c r="V21" s="31">
        <f t="shared" si="1"/>
        <v>15</v>
      </c>
      <c r="W21" s="31">
        <f t="shared" si="1"/>
        <v>16</v>
      </c>
      <c r="X21" s="31">
        <f t="shared" si="1"/>
        <v>17</v>
      </c>
      <c r="Y21" s="31">
        <f t="shared" si="1"/>
        <v>18</v>
      </c>
      <c r="Z21" s="31">
        <f t="shared" si="1"/>
        <v>19</v>
      </c>
      <c r="AA21" s="31">
        <f t="shared" si="1"/>
        <v>20</v>
      </c>
      <c r="AB21" s="31">
        <f t="shared" si="1"/>
        <v>21</v>
      </c>
      <c r="AC21" s="31">
        <f t="shared" si="1"/>
        <v>22</v>
      </c>
      <c r="AD21" s="31">
        <f t="shared" si="1"/>
        <v>23</v>
      </c>
      <c r="AE21" s="31">
        <f t="shared" si="1"/>
        <v>24</v>
      </c>
      <c r="AF21" s="31">
        <f t="shared" si="1"/>
        <v>25</v>
      </c>
    </row>
    <row r="22" ht="12.75" customHeight="1">
      <c r="B22" s="26" t="s">
        <v>77</v>
      </c>
      <c r="C22" s="32" t="s">
        <v>78</v>
      </c>
      <c r="D22" s="1" t="s">
        <v>79</v>
      </c>
      <c r="E22" s="26" t="s">
        <v>50</v>
      </c>
      <c r="F22" s="26" t="s">
        <v>28</v>
      </c>
      <c r="G22" s="1">
        <v>3.0</v>
      </c>
      <c r="H22" s="1">
        <v>3.0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26" t="s">
        <v>80</v>
      </c>
      <c r="C23" s="32" t="s">
        <v>81</v>
      </c>
      <c r="D23" s="1" t="s">
        <v>79</v>
      </c>
      <c r="E23" s="26" t="s">
        <v>50</v>
      </c>
      <c r="F23" s="26" t="s">
        <v>31</v>
      </c>
      <c r="G23" s="1">
        <v>2.0</v>
      </c>
      <c r="H23" s="1">
        <v>2.0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3">IF(OR(AE$21="",$G23=""),"",AD23)</f>
        <v/>
      </c>
      <c r="AF23" s="1" t="str">
        <f t="shared" si="3"/>
        <v/>
      </c>
    </row>
    <row r="24" ht="12.75" customHeight="1">
      <c r="B24" s="26" t="s">
        <v>82</v>
      </c>
      <c r="C24" s="32" t="s">
        <v>83</v>
      </c>
      <c r="D24" s="1" t="s">
        <v>84</v>
      </c>
      <c r="E24" s="26" t="s">
        <v>61</v>
      </c>
      <c r="F24" s="26" t="s">
        <v>28</v>
      </c>
      <c r="G24" s="1">
        <v>3.0</v>
      </c>
      <c r="H24" s="1">
        <v>3.0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4">IF(OR(AE$21="",$G24=""),"",AD24)</f>
        <v/>
      </c>
      <c r="AF24" s="1" t="str">
        <f t="shared" si="4"/>
        <v/>
      </c>
    </row>
    <row r="25" ht="12.75" customHeight="1">
      <c r="B25" s="26" t="s">
        <v>85</v>
      </c>
      <c r="C25" s="32" t="s">
        <v>86</v>
      </c>
      <c r="D25" s="1" t="s">
        <v>84</v>
      </c>
      <c r="E25" s="26" t="s">
        <v>61</v>
      </c>
      <c r="F25" s="26" t="s">
        <v>31</v>
      </c>
      <c r="G25" s="1">
        <v>3.0</v>
      </c>
      <c r="H25" s="1">
        <v>3.0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5">IF(OR(AE$21="",$G25=""),"",AD25)</f>
        <v/>
      </c>
      <c r="AF25" s="1" t="str">
        <f t="shared" si="5"/>
        <v/>
      </c>
    </row>
    <row r="26" ht="12.75" customHeight="1">
      <c r="B26" s="26" t="s">
        <v>87</v>
      </c>
      <c r="C26" s="32" t="s">
        <v>88</v>
      </c>
      <c r="D26" s="1" t="s">
        <v>89</v>
      </c>
      <c r="E26" s="26" t="s">
        <v>61</v>
      </c>
      <c r="F26" s="26" t="s">
        <v>31</v>
      </c>
      <c r="G26" s="1">
        <v>2.0</v>
      </c>
      <c r="H26" s="1">
        <v>2.0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6">IF(OR(AE$21="",$G26=""),"",AD26)</f>
        <v/>
      </c>
      <c r="AF26" s="1" t="str">
        <f t="shared" si="6"/>
        <v/>
      </c>
    </row>
    <row r="27" ht="12.75" customHeight="1">
      <c r="B27" s="26" t="s">
        <v>90</v>
      </c>
      <c r="C27" s="32" t="s">
        <v>91</v>
      </c>
      <c r="D27" s="1" t="s">
        <v>89</v>
      </c>
      <c r="E27" s="26" t="s">
        <v>61</v>
      </c>
      <c r="F27" s="26" t="s">
        <v>31</v>
      </c>
      <c r="G27" s="1">
        <v>2.0</v>
      </c>
      <c r="H27" s="1">
        <v>2.0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7">IF(OR(AE$21="",$G27=""),"",AD27)</f>
        <v/>
      </c>
      <c r="AF27" s="1" t="str">
        <f t="shared" si="7"/>
        <v/>
      </c>
    </row>
    <row r="28" ht="12.75" customHeight="1">
      <c r="B28" s="26" t="s">
        <v>92</v>
      </c>
      <c r="C28" s="32" t="s">
        <v>93</v>
      </c>
      <c r="D28" s="1" t="s">
        <v>94</v>
      </c>
      <c r="E28" s="26" t="s">
        <v>95</v>
      </c>
      <c r="F28" s="26" t="s">
        <v>28</v>
      </c>
      <c r="G28" s="1">
        <v>2.0</v>
      </c>
      <c r="H28" s="1">
        <f t="shared" ref="H28:H66" si="9">IF(OR(H$21="",$G28=""),"",G28)</f>
        <v>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8">IF(OR(AE$21="",$G28=""),"",AD28)</f>
        <v/>
      </c>
      <c r="AF28" s="1" t="str">
        <f t="shared" si="8"/>
        <v/>
      </c>
    </row>
    <row r="29" ht="12.75" customHeight="1">
      <c r="B29" s="26" t="s">
        <v>92</v>
      </c>
      <c r="C29" s="32" t="s">
        <v>96</v>
      </c>
      <c r="D29" s="1" t="s">
        <v>94</v>
      </c>
      <c r="E29" s="26" t="s">
        <v>95</v>
      </c>
      <c r="F29" s="26" t="s">
        <v>31</v>
      </c>
      <c r="G29" s="1">
        <v>4.0</v>
      </c>
      <c r="H29" s="1">
        <f t="shared" si="9"/>
        <v>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0">IF(OR(AE$21="",$G29=""),"",AD29)</f>
        <v/>
      </c>
      <c r="AF29" s="1" t="str">
        <f t="shared" si="10"/>
        <v/>
      </c>
    </row>
    <row r="30" ht="12.75" customHeight="1">
      <c r="B30" s="26" t="s">
        <v>97</v>
      </c>
      <c r="C30" s="32" t="s">
        <v>98</v>
      </c>
      <c r="D30" s="1" t="s">
        <v>99</v>
      </c>
      <c r="E30" s="26" t="s">
        <v>95</v>
      </c>
      <c r="F30" s="26" t="s">
        <v>31</v>
      </c>
      <c r="G30" s="1">
        <v>5.0</v>
      </c>
      <c r="H30" s="1">
        <f t="shared" si="9"/>
        <v>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1">IF(OR(AE$21="",$G30=""),"",AD30)</f>
        <v/>
      </c>
      <c r="AF30" s="1" t="str">
        <f t="shared" si="11"/>
        <v/>
      </c>
    </row>
    <row r="31" ht="12.75" customHeight="1">
      <c r="B31" s="26" t="s">
        <v>100</v>
      </c>
      <c r="C31" s="32" t="s">
        <v>101</v>
      </c>
      <c r="D31" s="1" t="s">
        <v>99</v>
      </c>
      <c r="E31" s="26" t="s">
        <v>95</v>
      </c>
      <c r="F31" s="26" t="s">
        <v>31</v>
      </c>
      <c r="G31" s="1">
        <v>5.0</v>
      </c>
      <c r="H31" s="1">
        <f t="shared" si="9"/>
        <v>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2">IF(OR(AE$21="",$G31=""),"",AD31)</f>
        <v/>
      </c>
      <c r="AF31" s="1" t="str">
        <f t="shared" si="12"/>
        <v/>
      </c>
    </row>
    <row r="32" ht="12.75" customHeight="1">
      <c r="B32" s="26" t="s">
        <v>102</v>
      </c>
      <c r="C32" s="32" t="s">
        <v>103</v>
      </c>
      <c r="D32" s="1" t="s">
        <v>104</v>
      </c>
      <c r="E32" s="26" t="s">
        <v>105</v>
      </c>
      <c r="F32" s="26" t="s">
        <v>28</v>
      </c>
      <c r="G32" s="1">
        <v>2.0</v>
      </c>
      <c r="H32" s="1">
        <f t="shared" si="9"/>
        <v>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3">IF(OR(AE$21="",$G32=""),"",AD32)</f>
        <v/>
      </c>
      <c r="AF32" s="1" t="str">
        <f t="shared" si="13"/>
        <v/>
      </c>
    </row>
    <row r="33" ht="12.75" customHeight="1">
      <c r="B33" s="26" t="s">
        <v>106</v>
      </c>
      <c r="C33" s="32" t="s">
        <v>107</v>
      </c>
      <c r="D33" s="1" t="s">
        <v>104</v>
      </c>
      <c r="E33" s="26" t="s">
        <v>105</v>
      </c>
      <c r="F33" s="26" t="s">
        <v>31</v>
      </c>
      <c r="G33" s="1">
        <v>6.0</v>
      </c>
      <c r="H33" s="1">
        <f t="shared" si="9"/>
        <v>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4">IF(OR(AE$21="",$G33=""),"",AD33)</f>
        <v/>
      </c>
      <c r="AF33" s="1" t="str">
        <f t="shared" si="14"/>
        <v/>
      </c>
    </row>
    <row r="34" ht="12.75" customHeight="1">
      <c r="B34" s="26" t="s">
        <v>108</v>
      </c>
      <c r="C34" s="32" t="s">
        <v>109</v>
      </c>
      <c r="D34" s="1" t="s">
        <v>110</v>
      </c>
      <c r="E34" s="26" t="s">
        <v>105</v>
      </c>
      <c r="F34" s="26" t="s">
        <v>31</v>
      </c>
      <c r="G34" s="1">
        <v>2.0</v>
      </c>
      <c r="H34" s="1">
        <f t="shared" si="9"/>
        <v>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5">IF(OR(AE$21="",$G34=""),"",AD34)</f>
        <v/>
      </c>
      <c r="AF34" s="1" t="str">
        <f t="shared" si="15"/>
        <v/>
      </c>
    </row>
    <row r="35" ht="12.75" customHeight="1">
      <c r="B35" s="26" t="s">
        <v>111</v>
      </c>
      <c r="C35" s="32" t="s">
        <v>112</v>
      </c>
      <c r="D35" s="1" t="s">
        <v>110</v>
      </c>
      <c r="E35" s="26" t="s">
        <v>105</v>
      </c>
      <c r="F35" s="26" t="s">
        <v>31</v>
      </c>
      <c r="G35" s="1">
        <v>3.0</v>
      </c>
      <c r="H35" s="1">
        <f t="shared" si="9"/>
        <v>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6">IF(OR(AE$21="",$G35=""),"",AD35)</f>
        <v/>
      </c>
      <c r="AF35" s="1" t="str">
        <f t="shared" si="16"/>
        <v/>
      </c>
    </row>
    <row r="36" ht="12.75" customHeight="1">
      <c r="B36" s="26" t="s">
        <v>113</v>
      </c>
      <c r="C36" s="32" t="s">
        <v>114</v>
      </c>
      <c r="D36" s="1" t="s">
        <v>115</v>
      </c>
      <c r="E36" s="26" t="s">
        <v>95</v>
      </c>
      <c r="F36" s="26" t="s">
        <v>28</v>
      </c>
      <c r="G36" s="1">
        <v>4.0</v>
      </c>
      <c r="H36" s="1">
        <f t="shared" si="9"/>
        <v>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7">IF(OR(AE$21="",$G36=""),"",AD36)</f>
        <v/>
      </c>
      <c r="AF36" s="1" t="str">
        <f t="shared" si="17"/>
        <v/>
      </c>
    </row>
    <row r="37" ht="12.75" customHeight="1">
      <c r="B37" s="26" t="s">
        <v>116</v>
      </c>
      <c r="C37" s="32" t="s">
        <v>117</v>
      </c>
      <c r="D37" s="1" t="s">
        <v>115</v>
      </c>
      <c r="E37" s="26" t="s">
        <v>95</v>
      </c>
      <c r="F37" s="26" t="s">
        <v>31</v>
      </c>
      <c r="G37" s="1">
        <v>7.0</v>
      </c>
      <c r="H37" s="1">
        <f t="shared" si="9"/>
        <v>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8">IF(OR(AE$21="",$G37=""),"",AD37)</f>
        <v/>
      </c>
      <c r="AF37" s="1" t="str">
        <f t="shared" si="18"/>
        <v/>
      </c>
    </row>
    <row r="38" ht="12.75" customHeight="1">
      <c r="D38" s="1"/>
      <c r="F38" s="26" t="str">
        <f t="shared" ref="F38:F63" si="20">IF(C38&lt;&gt;"","Planned","")</f>
        <v/>
      </c>
      <c r="G38" s="1"/>
      <c r="H38" s="1" t="str">
        <f t="shared" si="9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19">IF(OR(AE$21="",$G38=""),"",AD38)</f>
        <v/>
      </c>
      <c r="AF38" s="1" t="str">
        <f t="shared" si="19"/>
        <v/>
      </c>
    </row>
    <row r="39" ht="12.75" customHeight="1">
      <c r="D39" s="1"/>
      <c r="F39" s="26" t="str">
        <f t="shared" si="20"/>
        <v/>
      </c>
      <c r="G39" s="1"/>
      <c r="H39" s="1" t="str">
        <f t="shared" si="9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6" t="str">
        <f t="shared" si="20"/>
        <v/>
      </c>
      <c r="G40" s="1"/>
      <c r="H40" s="1" t="str">
        <f t="shared" si="9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6" t="str">
        <f t="shared" si="20"/>
        <v/>
      </c>
      <c r="G41" s="1"/>
      <c r="H41" s="1" t="str">
        <f t="shared" si="9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6" t="str">
        <f t="shared" si="20"/>
        <v/>
      </c>
      <c r="G42" s="1"/>
      <c r="H42" s="1" t="str">
        <f t="shared" si="9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6" t="str">
        <f t="shared" si="20"/>
        <v/>
      </c>
      <c r="G43" s="1"/>
      <c r="H43" s="1" t="str">
        <f t="shared" si="9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6" t="str">
        <f t="shared" si="20"/>
        <v/>
      </c>
      <c r="G44" s="1"/>
      <c r="H44" s="1" t="str">
        <f t="shared" si="9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6" t="str">
        <f t="shared" si="20"/>
        <v/>
      </c>
      <c r="G45" s="1"/>
      <c r="H45" s="1" t="str">
        <f t="shared" si="9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6" t="str">
        <f t="shared" si="20"/>
        <v/>
      </c>
      <c r="G46" s="1"/>
      <c r="H46" s="1" t="str">
        <f t="shared" si="9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6" t="str">
        <f t="shared" si="20"/>
        <v/>
      </c>
      <c r="G47" s="1"/>
      <c r="H47" s="1" t="str">
        <f t="shared" si="9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6" t="str">
        <f t="shared" si="20"/>
        <v/>
      </c>
      <c r="G48" s="1"/>
      <c r="H48" s="1" t="str">
        <f t="shared" si="9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6" t="str">
        <f t="shared" si="20"/>
        <v/>
      </c>
      <c r="G49" s="1"/>
      <c r="H49" s="1" t="str">
        <f t="shared" si="9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6" t="str">
        <f t="shared" si="20"/>
        <v/>
      </c>
      <c r="G50" s="1"/>
      <c r="H50" s="1" t="str">
        <f t="shared" si="9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6" t="str">
        <f t="shared" si="20"/>
        <v/>
      </c>
      <c r="G51" s="1"/>
      <c r="H51" s="1" t="str">
        <f t="shared" si="9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6" t="str">
        <f t="shared" si="20"/>
        <v/>
      </c>
      <c r="G52" s="1"/>
      <c r="H52" s="1" t="str">
        <f t="shared" si="9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6" t="str">
        <f t="shared" si="20"/>
        <v/>
      </c>
      <c r="G53" s="1"/>
      <c r="H53" s="1" t="str">
        <f t="shared" si="9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6" t="str">
        <f t="shared" si="20"/>
        <v/>
      </c>
      <c r="G54" s="1"/>
      <c r="H54" s="1" t="str">
        <f t="shared" si="9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6" t="str">
        <f t="shared" si="20"/>
        <v/>
      </c>
      <c r="G55" s="1"/>
      <c r="H55" s="1" t="str">
        <f t="shared" si="9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6" t="str">
        <f t="shared" si="20"/>
        <v/>
      </c>
      <c r="G56" s="1"/>
      <c r="H56" s="1" t="str">
        <f t="shared" si="9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6" t="str">
        <f t="shared" si="20"/>
        <v/>
      </c>
      <c r="G57" s="1"/>
      <c r="H57" s="1" t="str">
        <f t="shared" si="9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6" t="str">
        <f t="shared" si="20"/>
        <v/>
      </c>
      <c r="G58" s="1"/>
      <c r="H58" s="1" t="str">
        <f t="shared" si="9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6" t="str">
        <f t="shared" si="20"/>
        <v/>
      </c>
      <c r="G59" s="1"/>
      <c r="H59" s="1" t="str">
        <f t="shared" si="9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26" t="str">
        <f t="shared" si="20"/>
        <v/>
      </c>
      <c r="G60" s="1"/>
      <c r="H60" s="1" t="str">
        <f t="shared" si="9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26" t="str">
        <f t="shared" si="20"/>
        <v/>
      </c>
      <c r="G61" s="1"/>
      <c r="H61" s="1" t="str">
        <f t="shared" si="9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26" t="str">
        <f t="shared" si="20"/>
        <v/>
      </c>
      <c r="G62" s="1"/>
      <c r="H62" s="1" t="str">
        <f t="shared" si="9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26" t="str">
        <f t="shared" si="20"/>
        <v/>
      </c>
      <c r="G63" s="1"/>
      <c r="H63" s="1" t="str">
        <f t="shared" si="9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26" t="s">
        <v>74</v>
      </c>
      <c r="G64" s="1"/>
      <c r="H64" s="1" t="str">
        <f t="shared" si="9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26" t="s">
        <v>75</v>
      </c>
      <c r="G65" s="1"/>
      <c r="H65" s="1" t="str">
        <f t="shared" si="9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26" t="s">
        <v>76</v>
      </c>
      <c r="G66" s="1"/>
      <c r="H66" s="1" t="str">
        <f t="shared" si="9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26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B22:F27 B28:AF65 I22:AF27">
    <cfRule type="expression" dxfId="0" priority="1" stopIfTrue="1">
      <formula>$F22="Terminado"</formula>
    </cfRule>
  </conditionalFormatting>
  <conditionalFormatting sqref="B22:F27 B28:AF65 I22:AF27">
    <cfRule type="expression" dxfId="1" priority="2" stopIfTrue="1">
      <formula>$F22="En Progreso"</formula>
    </cfRule>
  </conditionalFormatting>
  <conditionalFormatting sqref="C26:F27 C28:AF65 I26:AF27 L22:AF25">
    <cfRule type="expression" dxfId="0" priority="3" stopIfTrue="1">
      <formula>$F22="Done"</formula>
    </cfRule>
  </conditionalFormatting>
  <conditionalFormatting sqref="C26:F27 C28:AF65 I26:AF27 L22:AF25">
    <cfRule type="expression" dxfId="1" priority="4" stopIfTrue="1">
      <formula>$F22="Ongoing"</formula>
    </cfRule>
  </conditionalFormatting>
  <conditionalFormatting sqref="H22:H27">
    <cfRule type="expression" dxfId="0" priority="5" stopIfTrue="1">
      <formula>$F22="Terminado"</formula>
    </cfRule>
  </conditionalFormatting>
  <conditionalFormatting sqref="H22:H27">
    <cfRule type="expression" dxfId="1" priority="6" stopIfTrue="1">
      <formula>$F22="En Progreso"</formula>
    </cfRule>
  </conditionalFormatting>
  <conditionalFormatting sqref="H26:H27">
    <cfRule type="expression" dxfId="0" priority="7" stopIfTrue="1">
      <formula>$F22="Done"</formula>
    </cfRule>
  </conditionalFormatting>
  <conditionalFormatting sqref="H26:H27">
    <cfRule type="expression" dxfId="1" priority="8" stopIfTrue="1">
      <formula>$F22="Ongoing"</formula>
    </cfRule>
  </conditionalFormatting>
  <conditionalFormatting sqref="G22:G27">
    <cfRule type="expression" dxfId="0" priority="9" stopIfTrue="1">
      <formula>$F22="Terminado"</formula>
    </cfRule>
  </conditionalFormatting>
  <conditionalFormatting sqref="G22:G27">
    <cfRule type="expression" dxfId="1" priority="10" stopIfTrue="1">
      <formula>$F22="En Progreso"</formula>
    </cfRule>
  </conditionalFormatting>
  <conditionalFormatting sqref="G26:G27">
    <cfRule type="expression" dxfId="0" priority="11" stopIfTrue="1">
      <formula>$F22="Done"</formula>
    </cfRule>
  </conditionalFormatting>
  <conditionalFormatting sqref="G26:G27">
    <cfRule type="expression" dxfId="1" priority="12" stopIfTrue="1">
      <formula>$F22="Ongoing"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.13"/>
    <col customWidth="1" min="3" max="3" width="38.38"/>
    <col customWidth="1" min="4" max="4" width="10.63"/>
    <col customWidth="1" min="5" max="5" width="13.63"/>
    <col customWidth="1" min="6" max="6" width="10.88"/>
    <col customWidth="1" min="7" max="7" width="9.38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 t="s">
        <v>1</v>
      </c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2</v>
      </c>
      <c r="D4" s="9" t="s">
        <v>3</v>
      </c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4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B7" s="21"/>
      <c r="D7" s="22"/>
      <c r="E7" s="22"/>
      <c r="F7" s="22"/>
      <c r="G7" s="22"/>
      <c r="H7" s="22"/>
      <c r="I7" s="21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1"/>
      <c r="W7" s="23"/>
      <c r="X7" s="23"/>
      <c r="Y7" s="23"/>
      <c r="Z7" s="23"/>
      <c r="AA7" s="23"/>
      <c r="AB7" s="23"/>
      <c r="AC7" s="23"/>
      <c r="AD7" s="23"/>
      <c r="AE7" s="23"/>
      <c r="AF7" s="23"/>
    </row>
    <row r="8" ht="12.75" customHeight="1">
      <c r="C8" s="24">
        <v>3.0</v>
      </c>
      <c r="D8" s="25"/>
    </row>
    <row r="9" ht="12.75" customHeight="1">
      <c r="D9" s="1"/>
    </row>
    <row r="10" ht="12.75" customHeight="1">
      <c r="D10" s="1"/>
      <c r="F10" s="2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7"/>
      <c r="C16" s="27" t="s">
        <v>5</v>
      </c>
      <c r="D16" s="1" t="s">
        <v>6</v>
      </c>
      <c r="E16" s="27"/>
      <c r="F16" s="28"/>
      <c r="G16" s="27" t="s">
        <v>7</v>
      </c>
      <c r="H16" s="27" t="s">
        <v>8</v>
      </c>
      <c r="I16" s="27"/>
      <c r="J16" s="27"/>
      <c r="K16" s="27"/>
      <c r="L16" s="27"/>
      <c r="M16" s="27"/>
      <c r="N16" s="27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7"/>
      <c r="C17" s="27" t="s">
        <v>9</v>
      </c>
      <c r="D17" s="1"/>
      <c r="E17" s="27" t="s">
        <v>10</v>
      </c>
      <c r="F17" s="27" t="s">
        <v>11</v>
      </c>
      <c r="G17" s="29">
        <f>SUM(OFFSET(G21,1,0,'Sprint 3'!TaskRows,1))</f>
        <v>68</v>
      </c>
      <c r="H17" s="29">
        <f>IF(AND(SUM(OFFSET(H21,1,0,'Sprint 3'!TaskRows,1))=0),0,SUM(OFFSET(H21,1,0,'Sprint 3'!TaskRows,1)))</f>
        <v>68</v>
      </c>
      <c r="I17" s="29" t="str">
        <f>IF(AND(SUM(OFFSET(I21,1,0,'Sprint 3'!TaskRows,1))=0),"",SUM(OFFSET(I21,1,0,'Sprint 3'!TaskRows,1)))</f>
        <v/>
      </c>
      <c r="J17" s="29" t="str">
        <f>IF(AND(SUM(OFFSET(J21,1,0,'Sprint 3'!TaskRows,1))=0),"",SUM(OFFSET(J21,1,0,'Sprint 3'!TaskRows,1)))</f>
        <v/>
      </c>
      <c r="K17" s="29" t="str">
        <f>IF(AND(SUM(OFFSET(K21,1,0,'Sprint 3'!TaskRows,1))=0),"",SUM(OFFSET(K21,1,0,'Sprint 3'!TaskRows,1)))</f>
        <v/>
      </c>
      <c r="L17" s="29" t="str">
        <f>IF(AND(SUM(OFFSET(L21,1,0,'Sprint 3'!TaskRows,1))=0),"",SUM(OFFSET(L21,1,0,'Sprint 3'!TaskRows,1)))</f>
        <v/>
      </c>
      <c r="M17" s="29" t="str">
        <f>IF(AND(SUM(OFFSET(M21,1,0,'Sprint 3'!TaskRows,1))=0),"",SUM(OFFSET(M21,1,0,'Sprint 3'!TaskRows,1)))</f>
        <v/>
      </c>
      <c r="N17" s="29" t="str">
        <f>IF(AND(SUM(OFFSET(N21,1,0,'Sprint 3'!TaskRows,1))=0),"",SUM(OFFSET(N21,1,0,'Sprint 3'!TaskRows,1)))</f>
        <v/>
      </c>
      <c r="O17" s="29" t="str">
        <f>IF(AND(SUM(OFFSET(O21,1,0,'Sprint 3'!TaskRows,1))=0),"",SUM(OFFSET(O21,1,0,'Sprint 3'!TaskRows,1)))</f>
        <v/>
      </c>
      <c r="P17" s="29" t="str">
        <f>IF(AND(SUM(OFFSET(P21,1,0,'Sprint 3'!TaskRows,1))=0),"",SUM(OFFSET(P21,1,0,'Sprint 3'!TaskRows,1)))</f>
        <v/>
      </c>
      <c r="Q17" s="29" t="str">
        <f>IF(AND(SUM(OFFSET(Q21,1,0,'Sprint 3'!TaskRows,1))=0),"",SUM(OFFSET(Q21,1,0,'Sprint 3'!TaskRows,1)))</f>
        <v/>
      </c>
      <c r="R17" s="29" t="str">
        <f>IF(AND(SUM(OFFSET(R21,1,0,'Sprint 3'!TaskRows,1))=0),"",SUM(OFFSET(R21,1,0,'Sprint 3'!TaskRows,1)))</f>
        <v/>
      </c>
      <c r="S17" s="29" t="str">
        <f>IF(AND(SUM(OFFSET(S21,1,0,'Sprint 3'!TaskRows,1))=0),"",SUM(OFFSET(S21,1,0,'Sprint 3'!TaskRows,1)))</f>
        <v/>
      </c>
      <c r="T17" s="29" t="str">
        <f>IF(AND(SUM(OFFSET(T21,1,0,'Sprint 3'!TaskRows,1))=0),"",SUM(OFFSET(T21,1,0,'Sprint 3'!TaskRows,1)))</f>
        <v/>
      </c>
      <c r="U17" s="29" t="str">
        <f>IF(AND(SUM(OFFSET(U21,1,0,'Sprint 3'!TaskRows,1))=0),"",SUM(OFFSET(U21,1,0,'Sprint 3'!TaskRows,1)))</f>
        <v/>
      </c>
      <c r="V17" s="29" t="str">
        <f>IF(AND(SUM(OFFSET(V21,1,0,'Sprint 3'!TaskRows,1))=0),"",SUM(OFFSET(V21,1,0,'Sprint 3'!TaskRows,1)))</f>
        <v/>
      </c>
      <c r="W17" s="29" t="str">
        <f>IF(AND(SUM(OFFSET(W21,1,0,'Sprint 3'!TaskRows,1))=0),"",SUM(OFFSET(W21,1,0,'Sprint 3'!TaskRows,1)))</f>
        <v/>
      </c>
      <c r="X17" s="29" t="str">
        <f>IF(AND(SUM(OFFSET(X21,1,0,'Sprint 3'!TaskRows,1))=0),"",SUM(OFFSET(X21,1,0,'Sprint 3'!TaskRows,1)))</f>
        <v/>
      </c>
      <c r="Y17" s="29" t="str">
        <f>IF(AND(SUM(OFFSET(Y21,1,0,'Sprint 3'!TaskRows,1))=0),"",SUM(OFFSET(Y21,1,0,'Sprint 3'!TaskRows,1)))</f>
        <v/>
      </c>
      <c r="Z17" s="29" t="str">
        <f>IF(AND(SUM(OFFSET(Z21,1,0,'Sprint 3'!TaskRows,1))=0),"",SUM(OFFSET(Z21,1,0,'Sprint 3'!TaskRows,1)))</f>
        <v/>
      </c>
      <c r="AA17" s="29" t="str">
        <f>IF(AND(SUM(OFFSET(AA21,1,0,'Sprint 3'!TaskRows,1))=0),"",SUM(OFFSET(AA21,1,0,'Sprint 3'!TaskRows,1)))</f>
        <v/>
      </c>
      <c r="AB17" s="29" t="str">
        <f>IF(AND(SUM(OFFSET(AB21,1,0,'Sprint 3'!TaskRows,1))=0),"",SUM(OFFSET(AB21,1,0,'Sprint 3'!TaskRows,1)))</f>
        <v/>
      </c>
      <c r="AC17" s="29" t="str">
        <f>IF(AND(SUM(OFFSET(AC21,1,0,'Sprint 3'!TaskRows,1))=0),"",SUM(OFFSET(AC21,1,0,'Sprint 3'!TaskRows,1)))</f>
        <v/>
      </c>
      <c r="AD17" s="29" t="str">
        <f>IF(AND(SUM(OFFSET(AD21,1,0,'Sprint 3'!TaskRows,1))=0),"",SUM(OFFSET(AD21,1,0,'Sprint 3'!TaskRows,1)))</f>
        <v/>
      </c>
      <c r="AE17" s="29" t="str">
        <f>IF(AND(SUM(OFFSET(AE21,1,0,'Sprint 3'!TaskRows,1))=0),"",SUM(OFFSET(AE21,1,0,'Sprint 3'!TaskRows,1)))</f>
        <v/>
      </c>
      <c r="AF17" s="29" t="str">
        <f>IF(AND(SUM(OFFSET(AF21,1,0,'Sprint 3'!TaskRows,1))=0),"",SUM(OFFSET(AF21,1,0,'Sprint 3'!TaskRows,1)))</f>
        <v/>
      </c>
    </row>
    <row r="18" ht="12.75" hidden="1" customHeight="1">
      <c r="C18" s="26" t="s">
        <v>12</v>
      </c>
      <c r="D18" s="1">
        <f>IF(COUNTA(C22:C249)=0,1,COUNTA(C22:C249))</f>
        <v>10</v>
      </c>
      <c r="E18" s="26" t="s">
        <v>13</v>
      </c>
      <c r="F18" s="1">
        <f>IF(COUNTIF(H17:AF17,"&gt;0")=0,1,COUNTIF(H17:AF17,"&gt;0"))</f>
        <v>1</v>
      </c>
      <c r="G18" s="1"/>
      <c r="H18" s="1" t="str">
        <f>IF(H21="","",$G17-$G17/($D16-1)*(H21-1))</f>
        <v>#VALUE!</v>
      </c>
      <c r="I18" s="1" t="str">
        <f>IF(I21="","",'Sprint 3'!TotalEffort-'Sprint 3'!TotalEffort/('Sprint 3'!ImplementationDays)*(I21-1))</f>
        <v>#VALUE!</v>
      </c>
      <c r="J18" s="1" t="str">
        <f>IF(J21="","",'Sprint 3'!TotalEffort-'Sprint 3'!TotalEffort/('Sprint 3'!ImplementationDays)*(J21-1))</f>
        <v>#VALUE!</v>
      </c>
      <c r="K18" s="1" t="str">
        <f>IF(K21="","",'Sprint 3'!TotalEffort-'Sprint 3'!TotalEffort/('Sprint 3'!ImplementationDays)*(K21-1))</f>
        <v>#VALUE!</v>
      </c>
      <c r="L18" s="1" t="str">
        <f>IF(L21="","",'Sprint 3'!TotalEffort-'Sprint 3'!TotalEffort/('Sprint 3'!ImplementationDays)*(L21-1))</f>
        <v>#VALUE!</v>
      </c>
      <c r="M18" s="1" t="str">
        <f>IF(M21="","",'Sprint 3'!TotalEffort-'Sprint 3'!TotalEffort/('Sprint 3'!ImplementationDays)*(M21-1))</f>
        <v>#VALUE!</v>
      </c>
      <c r="N18" s="1" t="str">
        <f>IF(N21="","",'Sprint 3'!TotalEffort-'Sprint 3'!TotalEffort/('Sprint 3'!ImplementationDays)*(N21-1))</f>
        <v>#VALUE!</v>
      </c>
      <c r="O18" s="1" t="str">
        <f>IF(O21="","",'Sprint 3'!TotalEffort-'Sprint 3'!TotalEffort/('Sprint 3'!ImplementationDays)*(O21-1))</f>
        <v>#VALUE!</v>
      </c>
      <c r="P18" s="1" t="str">
        <f>IF(P21="","",'Sprint 3'!TotalEffort-'Sprint 3'!TotalEffort/('Sprint 3'!ImplementationDays)*(P21-1))</f>
        <v>#VALUE!</v>
      </c>
      <c r="Q18" s="1" t="str">
        <f>IF(Q21="","",'Sprint 3'!TotalEffort-'Sprint 3'!TotalEffort/('Sprint 3'!ImplementationDays)*(Q21-1))</f>
        <v>#VALUE!</v>
      </c>
      <c r="R18" s="1" t="str">
        <f>IF(R21="","",'Sprint 3'!TotalEffort-'Sprint 3'!TotalEffort/('Sprint 3'!ImplementationDays)*(R21-1))</f>
        <v>#VALUE!</v>
      </c>
      <c r="S18" s="1" t="str">
        <f>IF(S21="","",'Sprint 3'!TotalEffort-'Sprint 3'!TotalEffort/('Sprint 3'!ImplementationDays)*(S21-1))</f>
        <v>#VALUE!</v>
      </c>
      <c r="T18" s="1" t="str">
        <f>IF(T21="","",'Sprint 3'!TotalEffort-'Sprint 3'!TotalEffort/('Sprint 3'!ImplementationDays)*(T21-1))</f>
        <v>#VALUE!</v>
      </c>
      <c r="U18" s="1" t="str">
        <f>IF(U21="","",'Sprint 3'!TotalEffort-'Sprint 3'!TotalEffort/('Sprint 3'!ImplementationDays)*(U21-1))</f>
        <v>#VALUE!</v>
      </c>
      <c r="V18" s="1" t="str">
        <f>IF(V21="","",'Sprint 3'!TotalEffort-'Sprint 3'!TotalEffort/('Sprint 3'!ImplementationDays)*(V21-1))</f>
        <v>#VALUE!</v>
      </c>
      <c r="W18" s="1" t="str">
        <f>IF(W21="","",'Sprint 3'!TotalEffort-'Sprint 3'!TotalEffort/('Sprint 3'!ImplementationDays)*(W21-1))</f>
        <v>#VALUE!</v>
      </c>
      <c r="X18" s="1" t="str">
        <f>IF(X21="","",'Sprint 3'!TotalEffort-'Sprint 3'!TotalEffort/('Sprint 3'!ImplementationDays)*(X21-1))</f>
        <v>#VALUE!</v>
      </c>
      <c r="Y18" s="1" t="str">
        <f>IF(Y21="","",'Sprint 3'!TotalEffort-'Sprint 3'!TotalEffort/('Sprint 3'!ImplementationDays)*(Y21-1))</f>
        <v>#VALUE!</v>
      </c>
      <c r="Z18" s="1" t="str">
        <f>IF(Z21="","",'Sprint 3'!TotalEffort-'Sprint 3'!TotalEffort/('Sprint 3'!ImplementationDays)*(Z21-1))</f>
        <v>#VALUE!</v>
      </c>
      <c r="AA18" s="1" t="str">
        <f>IF(AA21="","",'Sprint 3'!TotalEffort-'Sprint 3'!TotalEffort/('Sprint 3'!ImplementationDays)*(AA21-1))</f>
        <v>#VALUE!</v>
      </c>
      <c r="AB18" s="1" t="str">
        <f>IF(AB21="","",'Sprint 3'!TotalEffort-'Sprint 3'!TotalEffort/('Sprint 3'!ImplementationDays)*(AB21-1))</f>
        <v>#VALUE!</v>
      </c>
      <c r="AC18" s="1" t="str">
        <f>IF(AC21="","",'Sprint 3'!TotalEffort-'Sprint 3'!TotalEffort/('Sprint 3'!ImplementationDays)*(AC21-1))</f>
        <v>#VALUE!</v>
      </c>
      <c r="AD18" s="1" t="str">
        <f>IF(AD21="","",'Sprint 3'!TotalEffort-'Sprint 3'!TotalEffort/('Sprint 3'!ImplementationDays)*(AD21-1))</f>
        <v>#VALUE!</v>
      </c>
      <c r="AE18" s="1" t="str">
        <f>IF(AE21="","",'Sprint 3'!TotalEffort-'Sprint 3'!TotalEffort/('Sprint 3'!ImplementationDays)*(AE21-1))</f>
        <v>#VALUE!</v>
      </c>
      <c r="AF18" s="1" t="str">
        <f>IF(AF21="","",'Sprint 3'!TotalEffort-'Sprint 3'!TotalEffort/('Sprint 3'!ImplementationDays)*(AF21-1))</f>
        <v>#VALUE!</v>
      </c>
    </row>
    <row r="19" ht="12.75" hidden="1" customHeight="1">
      <c r="C19" s="30" t="s">
        <v>14</v>
      </c>
      <c r="E19" s="26" t="s">
        <v>15</v>
      </c>
      <c r="F19" s="1"/>
      <c r="G19" s="1"/>
      <c r="H19" s="1" t="str">
        <f t="array" ref="H19">IF(TREND(OFFSET($H17,0,'Sprint 3'!DoneDays-'Sprint 3'!TrendDays,1,'Sprint 3'!TrendDays),OFFSET($H20,0,'Sprint 3'!DoneDays-'Sprint 3'!TrendDays,1,'Sprint 3'!TrendDays),H20)&lt;0,"",TREND(OFFSET($H17,0,'Sprint 3'!DoneDays-'Sprint 3'!TrendDays,1,'Sprint 3'!TrendDays),OFFSET($H20,0,'Sprint 3'!DoneDays-'Sprint 3'!TrendDays,1,'Sprint 3'!TrendDays),H20))</f>
        <v>#VALUE!</v>
      </c>
      <c r="I19" s="1" t="str">
        <f t="array" ref="I19">IF(TREND(OFFSET($H17,0,'Sprint 3'!DoneDays-'Sprint 3'!TrendDays,1,'Sprint 3'!TrendDays),OFFSET($H20,0,'Sprint 3'!DoneDays-'Sprint 3'!TrendDays,1,'Sprint 3'!TrendDays),I20)&lt;0,"",TREND(OFFSET($H17,0,'Sprint 3'!DoneDays-'Sprint 3'!TrendDays,1,'Sprint 3'!TrendDays),OFFSET($H20,0,'Sprint 3'!DoneDays-'Sprint 3'!TrendDays,1,'Sprint 3'!TrendDays),I20))</f>
        <v>#VALUE!</v>
      </c>
      <c r="J19" s="1" t="str">
        <f t="array" ref="J19">IF(TREND(OFFSET($H17,0,'Sprint 3'!DoneDays-'Sprint 3'!TrendDays,1,'Sprint 3'!TrendDays),OFFSET($H20,0,'Sprint 3'!DoneDays-'Sprint 3'!TrendDays,1,'Sprint 3'!TrendDays),J20)&lt;0,"",TREND(OFFSET($H17,0,'Sprint 3'!DoneDays-'Sprint 3'!TrendDays,1,'Sprint 3'!TrendDays),OFFSET($H20,0,'Sprint 3'!DoneDays-'Sprint 3'!TrendDays,1,'Sprint 3'!TrendDays),J20))</f>
        <v>#VALUE!</v>
      </c>
      <c r="K19" s="1" t="str">
        <f t="array" ref="K19">IF(TREND(OFFSET($H17,0,'Sprint 3'!DoneDays-'Sprint 3'!TrendDays,1,'Sprint 3'!TrendDays),OFFSET($H20,0,'Sprint 3'!DoneDays-'Sprint 3'!TrendDays,1,'Sprint 3'!TrendDays),K20)&lt;0,"",TREND(OFFSET($H17,0,'Sprint 3'!DoneDays-'Sprint 3'!TrendDays,1,'Sprint 3'!TrendDays),OFFSET($H20,0,'Sprint 3'!DoneDays-'Sprint 3'!TrendDays,1,'Sprint 3'!TrendDays),K20))</f>
        <v>#VALUE!</v>
      </c>
      <c r="L19" s="1" t="str">
        <f t="array" ref="L19">IF(TREND(OFFSET($H17,0,'Sprint 3'!DoneDays-'Sprint 3'!TrendDays,1,'Sprint 3'!TrendDays),OFFSET($H20,0,'Sprint 3'!DoneDays-'Sprint 3'!TrendDays,1,'Sprint 3'!TrendDays),L20)&lt;0,"",TREND(OFFSET($H17,0,'Sprint 3'!DoneDays-'Sprint 3'!TrendDays,1,'Sprint 3'!TrendDays),OFFSET($H20,0,'Sprint 3'!DoneDays-'Sprint 3'!TrendDays,1,'Sprint 3'!TrendDays),L20))</f>
        <v>#VALUE!</v>
      </c>
      <c r="M19" s="1" t="str">
        <f t="array" ref="M19">IF(TREND(OFFSET($H17,0,'Sprint 3'!DoneDays-'Sprint 3'!TrendDays,1,'Sprint 3'!TrendDays),OFFSET($H20,0,'Sprint 3'!DoneDays-'Sprint 3'!TrendDays,1,'Sprint 3'!TrendDays),M20)&lt;0,"",TREND(OFFSET($H17,0,'Sprint 3'!DoneDays-'Sprint 3'!TrendDays,1,'Sprint 3'!TrendDays),OFFSET($H20,0,'Sprint 3'!DoneDays-'Sprint 3'!TrendDays,1,'Sprint 3'!TrendDays),M20))</f>
        <v>#VALUE!</v>
      </c>
      <c r="N19" s="1" t="str">
        <f t="array" ref="N19">IF(TREND(OFFSET($H17,0,'Sprint 3'!DoneDays-'Sprint 3'!TrendDays,1,'Sprint 3'!TrendDays),OFFSET($H20,0,'Sprint 3'!DoneDays-'Sprint 3'!TrendDays,1,'Sprint 3'!TrendDays),N20)&lt;0,"",TREND(OFFSET($H17,0,'Sprint 3'!DoneDays-'Sprint 3'!TrendDays,1,'Sprint 3'!TrendDays),OFFSET($H20,0,'Sprint 3'!DoneDays-'Sprint 3'!TrendDays,1,'Sprint 3'!TrendDays),N20))</f>
        <v>#VALUE!</v>
      </c>
      <c r="O19" s="1" t="str">
        <f t="array" ref="O19">IF(TREND(OFFSET($H17,0,'Sprint 3'!DoneDays-'Sprint 3'!TrendDays,1,'Sprint 3'!TrendDays),OFFSET($H20,0,'Sprint 3'!DoneDays-'Sprint 3'!TrendDays,1,'Sprint 3'!TrendDays),O20)&lt;0,"",TREND(OFFSET($H17,0,'Sprint 3'!DoneDays-'Sprint 3'!TrendDays,1,'Sprint 3'!TrendDays),OFFSET($H20,0,'Sprint 3'!DoneDays-'Sprint 3'!TrendDays,1,'Sprint 3'!TrendDays),O20))</f>
        <v>#VALUE!</v>
      </c>
      <c r="P19" s="1" t="str">
        <f t="array" ref="P19">IF(TREND(OFFSET($H17,0,'Sprint 3'!DoneDays-'Sprint 3'!TrendDays,1,'Sprint 3'!TrendDays),OFFSET($H20,0,'Sprint 3'!DoneDays-'Sprint 3'!TrendDays,1,'Sprint 3'!TrendDays),P20)&lt;0,"",TREND(OFFSET($H17,0,'Sprint 3'!DoneDays-'Sprint 3'!TrendDays,1,'Sprint 3'!TrendDays),OFFSET($H20,0,'Sprint 3'!DoneDays-'Sprint 3'!TrendDays,1,'Sprint 3'!TrendDays),P20))</f>
        <v>#VALUE!</v>
      </c>
      <c r="Q19" s="1" t="str">
        <f t="array" ref="Q19">IF(TREND(OFFSET($H17,0,'Sprint 3'!DoneDays-'Sprint 3'!TrendDays,1,'Sprint 3'!TrendDays),OFFSET($H20,0,'Sprint 3'!DoneDays-'Sprint 3'!TrendDays,1,'Sprint 3'!TrendDays),Q20)&lt;0,"",TREND(OFFSET($H17,0,'Sprint 3'!DoneDays-'Sprint 3'!TrendDays,1,'Sprint 3'!TrendDays),OFFSET($H20,0,'Sprint 3'!DoneDays-'Sprint 3'!TrendDays,1,'Sprint 3'!TrendDays),Q20))</f>
        <v>#VALUE!</v>
      </c>
      <c r="R19" s="1" t="str">
        <f t="array" ref="R19">IF(TREND(OFFSET($H17,0,'Sprint 3'!DoneDays-'Sprint 3'!TrendDays,1,'Sprint 3'!TrendDays),OFFSET($H20,0,'Sprint 3'!DoneDays-'Sprint 3'!TrendDays,1,'Sprint 3'!TrendDays),R20)&lt;0,"",TREND(OFFSET($H17,0,'Sprint 3'!DoneDays-'Sprint 3'!TrendDays,1,'Sprint 3'!TrendDays),OFFSET($H20,0,'Sprint 3'!DoneDays-'Sprint 3'!TrendDays,1,'Sprint 3'!TrendDays),R20))</f>
        <v>#VALUE!</v>
      </c>
      <c r="S19" s="1" t="str">
        <f t="array" ref="S19">IF(TREND(OFFSET($H17,0,'Sprint 3'!DoneDays-'Sprint 3'!TrendDays,1,'Sprint 3'!TrendDays),OFFSET($H20,0,'Sprint 3'!DoneDays-'Sprint 3'!TrendDays,1,'Sprint 3'!TrendDays),S20)&lt;0,"",TREND(OFFSET($H17,0,'Sprint 3'!DoneDays-'Sprint 3'!TrendDays,1,'Sprint 3'!TrendDays),OFFSET($H20,0,'Sprint 3'!DoneDays-'Sprint 3'!TrendDays,1,'Sprint 3'!TrendDays),S20))</f>
        <v>#VALUE!</v>
      </c>
      <c r="T19" s="1" t="str">
        <f t="array" ref="T19">IF(TREND(OFFSET($H17,0,'Sprint 3'!DoneDays-'Sprint 3'!TrendDays,1,'Sprint 3'!TrendDays),OFFSET($H20,0,'Sprint 3'!DoneDays-'Sprint 3'!TrendDays,1,'Sprint 3'!TrendDays),T20)&lt;0,"",TREND(OFFSET($H17,0,'Sprint 3'!DoneDays-'Sprint 3'!TrendDays,1,'Sprint 3'!TrendDays),OFFSET($H20,0,'Sprint 3'!DoneDays-'Sprint 3'!TrendDays,1,'Sprint 3'!TrendDays),T20))</f>
        <v>#VALUE!</v>
      </c>
      <c r="U19" s="1" t="str">
        <f t="array" ref="U19">IF(TREND(OFFSET($H17,0,'Sprint 3'!DoneDays-'Sprint 3'!TrendDays,1,'Sprint 3'!TrendDays),OFFSET($H20,0,'Sprint 3'!DoneDays-'Sprint 3'!TrendDays,1,'Sprint 3'!TrendDays),U20)&lt;0,"",TREND(OFFSET($H17,0,'Sprint 3'!DoneDays-'Sprint 3'!TrendDays,1,'Sprint 3'!TrendDays),OFFSET($H20,0,'Sprint 3'!DoneDays-'Sprint 3'!TrendDays,1,'Sprint 3'!TrendDays),U20))</f>
        <v>#VALUE!</v>
      </c>
      <c r="V19" s="1" t="str">
        <f t="array" ref="V19">IF(TREND(OFFSET($H17,0,'Sprint 3'!DoneDays-'Sprint 3'!TrendDays,1,'Sprint 3'!TrendDays),OFFSET($H20,0,'Sprint 3'!DoneDays-'Sprint 3'!TrendDays,1,'Sprint 3'!TrendDays),V20)&lt;0,"",TREND(OFFSET($H17,0,'Sprint 3'!DoneDays-'Sprint 3'!TrendDays,1,'Sprint 3'!TrendDays),OFFSET($H20,0,'Sprint 3'!DoneDays-'Sprint 3'!TrendDays,1,'Sprint 3'!TrendDays),V20))</f>
        <v>#VALUE!</v>
      </c>
      <c r="W19" s="1" t="str">
        <f t="array" ref="W19">IF(TREND(OFFSET($H17,0,'Sprint 3'!DoneDays-'Sprint 3'!TrendDays,1,'Sprint 3'!TrendDays),OFFSET($H20,0,'Sprint 3'!DoneDays-'Sprint 3'!TrendDays,1,'Sprint 3'!TrendDays),W20)&lt;0,"",TREND(OFFSET($H17,0,'Sprint 3'!DoneDays-'Sprint 3'!TrendDays,1,'Sprint 3'!TrendDays),OFFSET($H20,0,'Sprint 3'!DoneDays-'Sprint 3'!TrendDays,1,'Sprint 3'!TrendDays),W20))</f>
        <v>#VALUE!</v>
      </c>
      <c r="X19" s="1" t="str">
        <f t="array" ref="X19">IF(TREND(OFFSET($H17,0,'Sprint 3'!DoneDays-'Sprint 3'!TrendDays,1,'Sprint 3'!TrendDays),OFFSET($H20,0,'Sprint 3'!DoneDays-'Sprint 3'!TrendDays,1,'Sprint 3'!TrendDays),X20)&lt;0,"",TREND(OFFSET($H17,0,'Sprint 3'!DoneDays-'Sprint 3'!TrendDays,1,'Sprint 3'!TrendDays),OFFSET($H20,0,'Sprint 3'!DoneDays-'Sprint 3'!TrendDays,1,'Sprint 3'!TrendDays),X20))</f>
        <v>#VALUE!</v>
      </c>
      <c r="Y19" s="1" t="str">
        <f t="array" ref="Y19">IF(TREND(OFFSET($H17,0,'Sprint 3'!DoneDays-'Sprint 3'!TrendDays,1,'Sprint 3'!TrendDays),OFFSET($H20,0,'Sprint 3'!DoneDays-'Sprint 3'!TrendDays,1,'Sprint 3'!TrendDays),Y20)&lt;0,"",TREND(OFFSET($H17,0,'Sprint 3'!DoneDays-'Sprint 3'!TrendDays,1,'Sprint 3'!TrendDays),OFFSET($H20,0,'Sprint 3'!DoneDays-'Sprint 3'!TrendDays,1,'Sprint 3'!TrendDays),Y20))</f>
        <v>#VALUE!</v>
      </c>
      <c r="Z19" s="1" t="str">
        <f t="array" ref="Z19">IF(TREND(OFFSET($H17,0,'Sprint 3'!DoneDays-'Sprint 3'!TrendDays,1,'Sprint 3'!TrendDays),OFFSET($H20,0,'Sprint 3'!DoneDays-'Sprint 3'!TrendDays,1,'Sprint 3'!TrendDays),Z20)&lt;0,"",TREND(OFFSET($H17,0,'Sprint 3'!DoneDays-'Sprint 3'!TrendDays,1,'Sprint 3'!TrendDays),OFFSET($H20,0,'Sprint 3'!DoneDays-'Sprint 3'!TrendDays,1,'Sprint 3'!TrendDays),Z20))</f>
        <v>#VALUE!</v>
      </c>
      <c r="AA19" s="1" t="str">
        <f t="array" ref="AA19">IF(TREND(OFFSET($H17,0,'Sprint 3'!DoneDays-'Sprint 3'!TrendDays,1,'Sprint 3'!TrendDays),OFFSET($H20,0,'Sprint 3'!DoneDays-'Sprint 3'!TrendDays,1,'Sprint 3'!TrendDays),AA20)&lt;0,"",TREND(OFFSET($H17,0,'Sprint 3'!DoneDays-'Sprint 3'!TrendDays,1,'Sprint 3'!TrendDays),OFFSET($H20,0,'Sprint 3'!DoneDays-'Sprint 3'!TrendDays,1,'Sprint 3'!TrendDays),AA20))</f>
        <v>#VALUE!</v>
      </c>
      <c r="AB19" s="1" t="str">
        <f t="array" ref="AB19">IF(TREND(OFFSET($H17,0,'Sprint 3'!DoneDays-'Sprint 3'!TrendDays,1,'Sprint 3'!TrendDays),OFFSET($H20,0,'Sprint 3'!DoneDays-'Sprint 3'!TrendDays,1,'Sprint 3'!TrendDays),AB20)&lt;0,"",TREND(OFFSET($H17,0,'Sprint 3'!DoneDays-'Sprint 3'!TrendDays,1,'Sprint 3'!TrendDays),OFFSET($H20,0,'Sprint 3'!DoneDays-'Sprint 3'!TrendDays,1,'Sprint 3'!TrendDays),AB20))</f>
        <v>#VALUE!</v>
      </c>
      <c r="AC19" s="1" t="str">
        <f t="array" ref="AC19">IF(TREND(OFFSET($H17,0,'Sprint 3'!DoneDays-'Sprint 3'!TrendDays,1,'Sprint 3'!TrendDays),OFFSET($H20,0,'Sprint 3'!DoneDays-'Sprint 3'!TrendDays,1,'Sprint 3'!TrendDays),AC20)&lt;0,"",TREND(OFFSET($H17,0,'Sprint 3'!DoneDays-'Sprint 3'!TrendDays,1,'Sprint 3'!TrendDays),OFFSET($H20,0,'Sprint 3'!DoneDays-'Sprint 3'!TrendDays,1,'Sprint 3'!TrendDays),AC20))</f>
        <v>#VALUE!</v>
      </c>
      <c r="AD19" s="1" t="str">
        <f t="array" ref="AD19">IF(TREND(OFFSET($H17,0,'Sprint 3'!DoneDays-'Sprint 3'!TrendDays,1,'Sprint 3'!TrendDays),OFFSET($H20,0,'Sprint 3'!DoneDays-'Sprint 3'!TrendDays,1,'Sprint 3'!TrendDays),AD20)&lt;0,"",TREND(OFFSET($H17,0,'Sprint 3'!DoneDays-'Sprint 3'!TrendDays,1,'Sprint 3'!TrendDays),OFFSET($H20,0,'Sprint 3'!DoneDays-'Sprint 3'!TrendDays,1,'Sprint 3'!TrendDays),AD20))</f>
        <v>#VALUE!</v>
      </c>
      <c r="AE19" s="1" t="str">
        <f t="array" ref="AE19">IF(TREND(OFFSET($H17,0,'Sprint 3'!DoneDays-'Sprint 3'!TrendDays,1,'Sprint 3'!TrendDays),OFFSET($H20,0,'Sprint 3'!DoneDays-'Sprint 3'!TrendDays,1,'Sprint 3'!TrendDays),AE20)&lt;0,"",TREND(OFFSET($H17,0,'Sprint 3'!DoneDays-'Sprint 3'!TrendDays,1,'Sprint 3'!TrendDays),OFFSET($H20,0,'Sprint 3'!DoneDays-'Sprint 3'!TrendDays,1,'Sprint 3'!TrendDays),AE20))</f>
        <v>#VALUE!</v>
      </c>
      <c r="AF19" s="1" t="str">
        <f t="array" ref="AF19">IF(TREND(OFFSET($H17,0,'Sprint 3'!DoneDays-'Sprint 3'!TrendDays,1,'Sprint 3'!TrendDays),OFFSET($H20,0,'Sprint 3'!DoneDays-'Sprint 3'!TrendDays,1,'Sprint 3'!TrendDays),AF20)&lt;0,"",TREND(OFFSET($H17,0,'Sprint 3'!DoneDays-'Sprint 3'!TrendDays,1,'Sprint 3'!TrendDays),OFFSET($H20,0,'Sprint 3'!DoneDays-'Sprint 3'!TrendDays,1,'Sprint 3'!TrendDays),AF20))</f>
        <v>#VALUE!</v>
      </c>
    </row>
    <row r="20" ht="12.75" hidden="1" customHeight="1">
      <c r="C20" s="30" t="s">
        <v>16</v>
      </c>
      <c r="E20" s="26" t="s">
        <v>17</v>
      </c>
      <c r="F20" s="1" t="str">
        <f>IF('Sprint 3'!DoneDays&gt;D17,D17,'Sprint 3'!DoneDays)</f>
        <v/>
      </c>
      <c r="G20" s="1"/>
      <c r="H20" s="1">
        <f>IF('Sprint 3'!DoneDays&gt;G20,G20+1,"")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7" t="s">
        <v>18</v>
      </c>
      <c r="C21" s="31" t="s">
        <v>19</v>
      </c>
      <c r="D21" s="31" t="s">
        <v>20</v>
      </c>
      <c r="E21" s="31" t="s">
        <v>21</v>
      </c>
      <c r="F21" s="31" t="s">
        <v>22</v>
      </c>
      <c r="G21" s="31" t="s">
        <v>23</v>
      </c>
      <c r="H21" s="31">
        <v>1.0</v>
      </c>
      <c r="I21" s="31">
        <f t="shared" ref="I21:AF21" si="1">IF($D$16&gt;H21,H21+1,"")</f>
        <v>2</v>
      </c>
      <c r="J21" s="31">
        <f t="shared" si="1"/>
        <v>3</v>
      </c>
      <c r="K21" s="31">
        <f t="shared" si="1"/>
        <v>4</v>
      </c>
      <c r="L21" s="31">
        <f t="shared" si="1"/>
        <v>5</v>
      </c>
      <c r="M21" s="31">
        <f t="shared" si="1"/>
        <v>6</v>
      </c>
      <c r="N21" s="31">
        <f t="shared" si="1"/>
        <v>7</v>
      </c>
      <c r="O21" s="31">
        <f t="shared" si="1"/>
        <v>8</v>
      </c>
      <c r="P21" s="31">
        <f t="shared" si="1"/>
        <v>9</v>
      </c>
      <c r="Q21" s="31">
        <f t="shared" si="1"/>
        <v>10</v>
      </c>
      <c r="R21" s="31">
        <f t="shared" si="1"/>
        <v>11</v>
      </c>
      <c r="S21" s="31">
        <f t="shared" si="1"/>
        <v>12</v>
      </c>
      <c r="T21" s="31">
        <f t="shared" si="1"/>
        <v>13</v>
      </c>
      <c r="U21" s="31">
        <f t="shared" si="1"/>
        <v>14</v>
      </c>
      <c r="V21" s="31">
        <f t="shared" si="1"/>
        <v>15</v>
      </c>
      <c r="W21" s="31">
        <f t="shared" si="1"/>
        <v>16</v>
      </c>
      <c r="X21" s="31">
        <f t="shared" si="1"/>
        <v>17</v>
      </c>
      <c r="Y21" s="31">
        <f t="shared" si="1"/>
        <v>18</v>
      </c>
      <c r="Z21" s="31">
        <f t="shared" si="1"/>
        <v>19</v>
      </c>
      <c r="AA21" s="31">
        <f t="shared" si="1"/>
        <v>20</v>
      </c>
      <c r="AB21" s="31">
        <f t="shared" si="1"/>
        <v>21</v>
      </c>
      <c r="AC21" s="31">
        <f t="shared" si="1"/>
        <v>22</v>
      </c>
      <c r="AD21" s="31">
        <f t="shared" si="1"/>
        <v>23</v>
      </c>
      <c r="AE21" s="31">
        <f t="shared" si="1"/>
        <v>24</v>
      </c>
      <c r="AF21" s="31">
        <f t="shared" si="1"/>
        <v>25</v>
      </c>
    </row>
    <row r="22" ht="12.75" customHeight="1">
      <c r="B22" s="26" t="s">
        <v>118</v>
      </c>
      <c r="C22" s="32" t="s">
        <v>119</v>
      </c>
      <c r="D22" s="1" t="s">
        <v>120</v>
      </c>
      <c r="E22" s="26" t="s">
        <v>95</v>
      </c>
      <c r="F22" s="26" t="s">
        <v>28</v>
      </c>
      <c r="G22" s="1">
        <v>7.0</v>
      </c>
      <c r="H22" s="1">
        <f t="shared" ref="H22:H66" si="3">IF(OR(H$21="",$G22=""),"",G22)</f>
        <v>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26" t="s">
        <v>121</v>
      </c>
      <c r="C23" s="32" t="s">
        <v>122</v>
      </c>
      <c r="D23" s="1" t="s">
        <v>120</v>
      </c>
      <c r="E23" s="26" t="s">
        <v>95</v>
      </c>
      <c r="F23" s="26" t="s">
        <v>31</v>
      </c>
      <c r="G23" s="1">
        <v>4.0</v>
      </c>
      <c r="H23" s="1">
        <f t="shared" si="3"/>
        <v>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B24" s="26" t="s">
        <v>123</v>
      </c>
      <c r="C24" s="32" t="s">
        <v>124</v>
      </c>
      <c r="D24" s="1" t="s">
        <v>125</v>
      </c>
      <c r="E24" s="26" t="s">
        <v>105</v>
      </c>
      <c r="F24" s="26" t="s">
        <v>28</v>
      </c>
      <c r="G24" s="1">
        <v>6.0</v>
      </c>
      <c r="H24" s="1">
        <f t="shared" si="3"/>
        <v>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B25" s="26" t="s">
        <v>126</v>
      </c>
      <c r="C25" s="32" t="s">
        <v>127</v>
      </c>
      <c r="D25" s="1" t="s">
        <v>125</v>
      </c>
      <c r="E25" s="26" t="s">
        <v>105</v>
      </c>
      <c r="F25" s="26" t="s">
        <v>31</v>
      </c>
      <c r="G25" s="1">
        <v>5.0</v>
      </c>
      <c r="H25" s="1">
        <f t="shared" si="3"/>
        <v>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6">IF(OR(AE$21="",$G25=""),"",AD25)</f>
        <v/>
      </c>
      <c r="AF25" s="1" t="str">
        <f t="shared" si="6"/>
        <v/>
      </c>
    </row>
    <row r="26" ht="12.75" customHeight="1">
      <c r="B26" s="26" t="s">
        <v>128</v>
      </c>
      <c r="C26" s="32" t="s">
        <v>129</v>
      </c>
      <c r="D26" s="1" t="s">
        <v>130</v>
      </c>
      <c r="E26" s="26" t="s">
        <v>105</v>
      </c>
      <c r="F26" s="26" t="s">
        <v>31</v>
      </c>
      <c r="G26" s="1">
        <v>6.0</v>
      </c>
      <c r="H26" s="1">
        <f t="shared" si="3"/>
        <v>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B27" s="26" t="s">
        <v>131</v>
      </c>
      <c r="C27" s="32" t="s">
        <v>122</v>
      </c>
      <c r="D27" s="1" t="s">
        <v>130</v>
      </c>
      <c r="E27" s="26" t="s">
        <v>105</v>
      </c>
      <c r="F27" s="26" t="s">
        <v>31</v>
      </c>
      <c r="G27" s="1">
        <v>8.0</v>
      </c>
      <c r="H27" s="1">
        <f t="shared" si="3"/>
        <v>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8">IF(OR(AE$21="",$G27=""),"",AD27)</f>
        <v/>
      </c>
      <c r="AF27" s="1" t="str">
        <f t="shared" si="8"/>
        <v/>
      </c>
    </row>
    <row r="28" ht="12.75" customHeight="1">
      <c r="B28" s="26" t="s">
        <v>132</v>
      </c>
      <c r="C28" s="32" t="s">
        <v>133</v>
      </c>
      <c r="D28" s="1" t="s">
        <v>134</v>
      </c>
      <c r="E28" s="26" t="s">
        <v>135</v>
      </c>
      <c r="F28" s="26" t="s">
        <v>28</v>
      </c>
      <c r="G28" s="1">
        <v>5.0</v>
      </c>
      <c r="H28" s="1">
        <f t="shared" si="3"/>
        <v>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9">IF(OR(AE$21="",$G28=""),"",AD28)</f>
        <v/>
      </c>
      <c r="AF28" s="1" t="str">
        <f t="shared" si="9"/>
        <v/>
      </c>
    </row>
    <row r="29" ht="12.75" customHeight="1">
      <c r="B29" s="26" t="s">
        <v>136</v>
      </c>
      <c r="C29" s="32" t="s">
        <v>137</v>
      </c>
      <c r="D29" s="1" t="s">
        <v>134</v>
      </c>
      <c r="E29" s="26" t="s">
        <v>135</v>
      </c>
      <c r="F29" s="26" t="s">
        <v>31</v>
      </c>
      <c r="G29" s="1">
        <v>11.0</v>
      </c>
      <c r="H29" s="1">
        <f t="shared" si="3"/>
        <v>11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0">IF(OR(AE$21="",$G29=""),"",AD29)</f>
        <v/>
      </c>
      <c r="AF29" s="1" t="str">
        <f t="shared" si="10"/>
        <v/>
      </c>
    </row>
    <row r="30" ht="12.75" customHeight="1">
      <c r="B30" s="26" t="s">
        <v>138</v>
      </c>
      <c r="C30" s="32" t="s">
        <v>139</v>
      </c>
      <c r="D30" s="1" t="s">
        <v>140</v>
      </c>
      <c r="E30" s="26" t="s">
        <v>135</v>
      </c>
      <c r="F30" s="26" t="s">
        <v>31</v>
      </c>
      <c r="G30" s="1">
        <v>12.0</v>
      </c>
      <c r="H30" s="1">
        <f t="shared" si="3"/>
        <v>12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1">IF(OR(AE$21="",$G30=""),"",AD30)</f>
        <v/>
      </c>
      <c r="AF30" s="1" t="str">
        <f t="shared" si="11"/>
        <v/>
      </c>
    </row>
    <row r="31" ht="12.75" customHeight="1">
      <c r="B31" s="26" t="s">
        <v>141</v>
      </c>
      <c r="C31" s="32" t="s">
        <v>122</v>
      </c>
      <c r="D31" s="1" t="s">
        <v>140</v>
      </c>
      <c r="E31" s="26" t="s">
        <v>135</v>
      </c>
      <c r="F31" s="26" t="s">
        <v>31</v>
      </c>
      <c r="G31" s="1">
        <v>4.0</v>
      </c>
      <c r="H31" s="1">
        <f t="shared" si="3"/>
        <v>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2">IF(OR(AE$21="",$G31=""),"",AD31)</f>
        <v/>
      </c>
      <c r="AF31" s="1" t="str">
        <f t="shared" si="12"/>
        <v/>
      </c>
    </row>
    <row r="32" ht="12.75" customHeight="1">
      <c r="D32" s="1"/>
      <c r="F32" s="26"/>
      <c r="G32" s="1"/>
      <c r="H32" s="1" t="str">
        <f t="shared" si="3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3">IF(OR(AE$21="",$G32=""),"",AD32)</f>
        <v/>
      </c>
      <c r="AF32" s="1" t="str">
        <f t="shared" si="13"/>
        <v/>
      </c>
    </row>
    <row r="33" ht="12.75" customHeight="1">
      <c r="D33" s="1"/>
      <c r="F33" s="26"/>
      <c r="G33" s="1"/>
      <c r="H33" s="1" t="str">
        <f t="shared" si="3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4">IF(OR(AE$21="",$G33=""),"",AD33)</f>
        <v/>
      </c>
      <c r="AF33" s="1" t="str">
        <f t="shared" si="14"/>
        <v/>
      </c>
    </row>
    <row r="34" ht="12.75" customHeight="1">
      <c r="D34" s="1"/>
      <c r="F34" s="26"/>
      <c r="G34" s="1"/>
      <c r="H34" s="1" t="str">
        <f t="shared" si="3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5">IF(OR(AE$21="",$G34=""),"",AD34)</f>
        <v/>
      </c>
      <c r="AF34" s="1" t="str">
        <f t="shared" si="15"/>
        <v/>
      </c>
    </row>
    <row r="35" ht="12.75" customHeight="1">
      <c r="D35" s="1"/>
      <c r="F35" s="26"/>
      <c r="G35" s="1"/>
      <c r="H35" s="1" t="str">
        <f t="shared" si="3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6">IF(OR(AE$21="",$G35=""),"",AD35)</f>
        <v/>
      </c>
      <c r="AF35" s="1" t="str">
        <f t="shared" si="16"/>
        <v/>
      </c>
    </row>
    <row r="36" ht="12.75" customHeight="1">
      <c r="D36" s="1"/>
      <c r="F36" s="26"/>
      <c r="G36" s="1"/>
      <c r="H36" s="1" t="str">
        <f t="shared" si="3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7">IF(OR(AE$21="",$G36=""),"",AD36)</f>
        <v/>
      </c>
      <c r="AF36" s="1" t="str">
        <f t="shared" si="17"/>
        <v/>
      </c>
    </row>
    <row r="37" ht="12.75" customHeight="1">
      <c r="D37" s="1"/>
      <c r="F37" s="26"/>
      <c r="G37" s="1"/>
      <c r="H37" s="1" t="str">
        <f t="shared" si="3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8">IF(OR(AE$21="",$G37=""),"",AD37)</f>
        <v/>
      </c>
      <c r="AF37" s="1" t="str">
        <f t="shared" si="18"/>
        <v/>
      </c>
    </row>
    <row r="38" ht="12.75" customHeight="1">
      <c r="D38" s="1"/>
      <c r="F38" s="26" t="str">
        <f t="shared" ref="F38:F63" si="20">IF(C38&lt;&gt;"","Planned","")</f>
        <v/>
      </c>
      <c r="G38" s="1"/>
      <c r="H38" s="1" t="str">
        <f t="shared" si="3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19">IF(OR(AE$21="",$G38=""),"",AD38)</f>
        <v/>
      </c>
      <c r="AF38" s="1" t="str">
        <f t="shared" si="19"/>
        <v/>
      </c>
    </row>
    <row r="39" ht="12.75" customHeight="1">
      <c r="D39" s="1"/>
      <c r="F39" s="26" t="str">
        <f t="shared" si="20"/>
        <v/>
      </c>
      <c r="G39" s="1"/>
      <c r="H39" s="1" t="str">
        <f t="shared" si="3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6" t="str">
        <f t="shared" si="20"/>
        <v/>
      </c>
      <c r="G40" s="1"/>
      <c r="H40" s="1" t="str">
        <f t="shared" si="3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6" t="str">
        <f t="shared" si="20"/>
        <v/>
      </c>
      <c r="G41" s="1"/>
      <c r="H41" s="1" t="str">
        <f t="shared" si="3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6" t="str">
        <f t="shared" si="20"/>
        <v/>
      </c>
      <c r="G42" s="1"/>
      <c r="H42" s="1" t="str">
        <f t="shared" si="3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6" t="str">
        <f t="shared" si="20"/>
        <v/>
      </c>
      <c r="G43" s="1"/>
      <c r="H43" s="1" t="str">
        <f t="shared" si="3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6" t="str">
        <f t="shared" si="20"/>
        <v/>
      </c>
      <c r="G44" s="1"/>
      <c r="H44" s="1" t="str">
        <f t="shared" si="3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6" t="str">
        <f t="shared" si="20"/>
        <v/>
      </c>
      <c r="G45" s="1"/>
      <c r="H45" s="1" t="str">
        <f t="shared" si="3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6" t="str">
        <f t="shared" si="20"/>
        <v/>
      </c>
      <c r="G46" s="1"/>
      <c r="H46" s="1" t="str">
        <f t="shared" si="3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6" t="str">
        <f t="shared" si="20"/>
        <v/>
      </c>
      <c r="G47" s="1"/>
      <c r="H47" s="1" t="str">
        <f t="shared" si="3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6" t="str">
        <f t="shared" si="20"/>
        <v/>
      </c>
      <c r="G48" s="1"/>
      <c r="H48" s="1" t="str">
        <f t="shared" si="3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6" t="str">
        <f t="shared" si="20"/>
        <v/>
      </c>
      <c r="G49" s="1"/>
      <c r="H49" s="1" t="str">
        <f t="shared" si="3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6" t="str">
        <f t="shared" si="20"/>
        <v/>
      </c>
      <c r="G50" s="1"/>
      <c r="H50" s="1" t="str">
        <f t="shared" si="3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6" t="str">
        <f t="shared" si="20"/>
        <v/>
      </c>
      <c r="G51" s="1"/>
      <c r="H51" s="1" t="str">
        <f t="shared" si="3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6" t="str">
        <f t="shared" si="20"/>
        <v/>
      </c>
      <c r="G52" s="1"/>
      <c r="H52" s="1" t="str">
        <f t="shared" si="3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6" t="str">
        <f t="shared" si="20"/>
        <v/>
      </c>
      <c r="G53" s="1"/>
      <c r="H53" s="1" t="str">
        <f t="shared" si="3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6" t="str">
        <f t="shared" si="20"/>
        <v/>
      </c>
      <c r="G54" s="1"/>
      <c r="H54" s="1" t="str">
        <f t="shared" si="3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6" t="str">
        <f t="shared" si="20"/>
        <v/>
      </c>
      <c r="G55" s="1"/>
      <c r="H55" s="1" t="str">
        <f t="shared" si="3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6" t="str">
        <f t="shared" si="20"/>
        <v/>
      </c>
      <c r="G56" s="1"/>
      <c r="H56" s="1" t="str">
        <f t="shared" si="3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6" t="str">
        <f t="shared" si="20"/>
        <v/>
      </c>
      <c r="G57" s="1"/>
      <c r="H57" s="1" t="str">
        <f t="shared" si="3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6" t="str">
        <f t="shared" si="20"/>
        <v/>
      </c>
      <c r="G58" s="1"/>
      <c r="H58" s="1" t="str">
        <f t="shared" si="3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6" t="str">
        <f t="shared" si="20"/>
        <v/>
      </c>
      <c r="G59" s="1"/>
      <c r="H59" s="1" t="str">
        <f t="shared" si="3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26" t="str">
        <f t="shared" si="20"/>
        <v/>
      </c>
      <c r="G60" s="1"/>
      <c r="H60" s="1" t="str">
        <f t="shared" si="3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26" t="str">
        <f t="shared" si="20"/>
        <v/>
      </c>
      <c r="G61" s="1"/>
      <c r="H61" s="1" t="str">
        <f t="shared" si="3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26" t="str">
        <f t="shared" si="20"/>
        <v/>
      </c>
      <c r="G62" s="1"/>
      <c r="H62" s="1" t="str">
        <f t="shared" si="3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26" t="str">
        <f t="shared" si="20"/>
        <v/>
      </c>
      <c r="G63" s="1"/>
      <c r="H63" s="1" t="str">
        <f t="shared" si="3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26" t="s">
        <v>74</v>
      </c>
      <c r="G64" s="1"/>
      <c r="H64" s="1" t="str">
        <f t="shared" si="3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26" t="s">
        <v>75</v>
      </c>
      <c r="G65" s="1"/>
      <c r="H65" s="1" t="str">
        <f t="shared" si="3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26" t="s">
        <v>76</v>
      </c>
      <c r="G66" s="1"/>
      <c r="H66" s="1" t="str">
        <f t="shared" si="3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26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B22:AF65">
    <cfRule type="expression" dxfId="0" priority="1" stopIfTrue="1">
      <formula>$F22="Terminado"</formula>
    </cfRule>
  </conditionalFormatting>
  <conditionalFormatting sqref="B22:AF65">
    <cfRule type="expression" dxfId="1" priority="2" stopIfTrue="1">
      <formula>$F22="En Progreso"</formula>
    </cfRule>
  </conditionalFormatting>
  <conditionalFormatting sqref="C26:AF65 L22:AF25">
    <cfRule type="expression" dxfId="0" priority="3" stopIfTrue="1">
      <formula>$F22="Done"</formula>
    </cfRule>
  </conditionalFormatting>
  <conditionalFormatting sqref="C26:AF65 L22:AF25">
    <cfRule type="expression" dxfId="1" priority="4" stopIfTrue="1">
      <formula>$F22="Ongoing"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9.13"/>
    <col customWidth="1" min="3" max="3" width="38.38"/>
    <col customWidth="1" min="4" max="4" width="10.63"/>
    <col customWidth="1" min="5" max="5" width="13.63"/>
    <col customWidth="1" min="6" max="6" width="10.88"/>
    <col customWidth="1" min="7" max="7" width="9.38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 t="s">
        <v>1</v>
      </c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2</v>
      </c>
      <c r="D4" s="9" t="s">
        <v>3</v>
      </c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4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B7" s="21"/>
      <c r="D7" s="22"/>
      <c r="E7" s="22"/>
      <c r="F7" s="22"/>
      <c r="G7" s="22"/>
      <c r="H7" s="22"/>
      <c r="I7" s="21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1"/>
      <c r="W7" s="23"/>
      <c r="X7" s="23"/>
      <c r="Y7" s="23"/>
      <c r="Z7" s="23"/>
      <c r="AA7" s="23"/>
      <c r="AB7" s="23"/>
      <c r="AC7" s="23"/>
      <c r="AD7" s="23"/>
      <c r="AE7" s="23"/>
      <c r="AF7" s="23"/>
    </row>
    <row r="8" ht="12.75" customHeight="1">
      <c r="C8" s="24">
        <v>4.0</v>
      </c>
      <c r="D8" s="25"/>
    </row>
    <row r="9" ht="12.75" customHeight="1">
      <c r="D9" s="1"/>
    </row>
    <row r="10" ht="12.75" customHeight="1">
      <c r="D10" s="1"/>
      <c r="F10" s="2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7"/>
      <c r="C16" s="27" t="s">
        <v>5</v>
      </c>
      <c r="D16" s="1" t="s">
        <v>6</v>
      </c>
      <c r="E16" s="27"/>
      <c r="F16" s="28"/>
      <c r="G16" s="27" t="s">
        <v>7</v>
      </c>
      <c r="H16" s="27" t="s">
        <v>8</v>
      </c>
      <c r="I16" s="27"/>
      <c r="J16" s="27"/>
      <c r="K16" s="27"/>
      <c r="L16" s="27"/>
      <c r="M16" s="27"/>
      <c r="N16" s="27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7"/>
      <c r="C17" s="27" t="s">
        <v>9</v>
      </c>
      <c r="D17" s="1"/>
      <c r="E17" s="27" t="s">
        <v>10</v>
      </c>
      <c r="F17" s="27" t="s">
        <v>11</v>
      </c>
      <c r="G17" s="29">
        <f>SUM(OFFSET(G21,1,0,'Sprint 4'!TaskRows,1))</f>
        <v>25</v>
      </c>
      <c r="H17" s="29">
        <f>IF(AND(SUM(OFFSET(H21,1,0,'Sprint 4'!TaskRows,1))=0),0,SUM(OFFSET(H21,1,0,'Sprint 4'!TaskRows,1)))</f>
        <v>25</v>
      </c>
      <c r="I17" s="29" t="str">
        <f>IF(AND(SUM(OFFSET(I21,1,0,'Sprint 4'!TaskRows,1))=0),"",SUM(OFFSET(I21,1,0,'Sprint 4'!TaskRows,1)))</f>
        <v/>
      </c>
      <c r="J17" s="29" t="str">
        <f>IF(AND(SUM(OFFSET(J21,1,0,'Sprint 4'!TaskRows,1))=0),"",SUM(OFFSET(J21,1,0,'Sprint 4'!TaskRows,1)))</f>
        <v/>
      </c>
      <c r="K17" s="29" t="str">
        <f>IF(AND(SUM(OFFSET(K21,1,0,'Sprint 4'!TaskRows,1))=0),"",SUM(OFFSET(K21,1,0,'Sprint 4'!TaskRows,1)))</f>
        <v/>
      </c>
      <c r="L17" s="29" t="str">
        <f>IF(AND(SUM(OFFSET(L21,1,0,'Sprint 4'!TaskRows,1))=0),"",SUM(OFFSET(L21,1,0,'Sprint 4'!TaskRows,1)))</f>
        <v/>
      </c>
      <c r="M17" s="29" t="str">
        <f>IF(AND(SUM(OFFSET(M21,1,0,'Sprint 4'!TaskRows,1))=0),"",SUM(OFFSET(M21,1,0,'Sprint 4'!TaskRows,1)))</f>
        <v/>
      </c>
      <c r="N17" s="29" t="str">
        <f>IF(AND(SUM(OFFSET(N21,1,0,'Sprint 4'!TaskRows,1))=0),"",SUM(OFFSET(N21,1,0,'Sprint 4'!TaskRows,1)))</f>
        <v/>
      </c>
      <c r="O17" s="29" t="str">
        <f>IF(AND(SUM(OFFSET(O21,1,0,'Sprint 4'!TaskRows,1))=0),"",SUM(OFFSET(O21,1,0,'Sprint 4'!TaskRows,1)))</f>
        <v/>
      </c>
      <c r="P17" s="29" t="str">
        <f>IF(AND(SUM(OFFSET(P21,1,0,'Sprint 4'!TaskRows,1))=0),"",SUM(OFFSET(P21,1,0,'Sprint 4'!TaskRows,1)))</f>
        <v/>
      </c>
      <c r="Q17" s="29" t="str">
        <f>IF(AND(SUM(OFFSET(Q21,1,0,'Sprint 4'!TaskRows,1))=0),"",SUM(OFFSET(Q21,1,0,'Sprint 4'!TaskRows,1)))</f>
        <v/>
      </c>
      <c r="R17" s="29" t="str">
        <f>IF(AND(SUM(OFFSET(R21,1,0,'Sprint 4'!TaskRows,1))=0),"",SUM(OFFSET(R21,1,0,'Sprint 4'!TaskRows,1)))</f>
        <v/>
      </c>
      <c r="S17" s="29" t="str">
        <f>IF(AND(SUM(OFFSET(S21,1,0,'Sprint 4'!TaskRows,1))=0),"",SUM(OFFSET(S21,1,0,'Sprint 4'!TaskRows,1)))</f>
        <v/>
      </c>
      <c r="T17" s="29" t="str">
        <f>IF(AND(SUM(OFFSET(T21,1,0,'Sprint 4'!TaskRows,1))=0),"",SUM(OFFSET(T21,1,0,'Sprint 4'!TaskRows,1)))</f>
        <v/>
      </c>
      <c r="U17" s="29" t="str">
        <f>IF(AND(SUM(OFFSET(U21,1,0,'Sprint 4'!TaskRows,1))=0),"",SUM(OFFSET(U21,1,0,'Sprint 4'!TaskRows,1)))</f>
        <v/>
      </c>
      <c r="V17" s="29" t="str">
        <f>IF(AND(SUM(OFFSET(V21,1,0,'Sprint 4'!TaskRows,1))=0),"",SUM(OFFSET(V21,1,0,'Sprint 4'!TaskRows,1)))</f>
        <v/>
      </c>
      <c r="W17" s="29" t="str">
        <f>IF(AND(SUM(OFFSET(W21,1,0,'Sprint 4'!TaskRows,1))=0),"",SUM(OFFSET(W21,1,0,'Sprint 4'!TaskRows,1)))</f>
        <v/>
      </c>
      <c r="X17" s="29" t="str">
        <f>IF(AND(SUM(OFFSET(X21,1,0,'Sprint 4'!TaskRows,1))=0),"",SUM(OFFSET(X21,1,0,'Sprint 4'!TaskRows,1)))</f>
        <v/>
      </c>
      <c r="Y17" s="29" t="str">
        <f>IF(AND(SUM(OFFSET(Y21,1,0,'Sprint 4'!TaskRows,1))=0),"",SUM(OFFSET(Y21,1,0,'Sprint 4'!TaskRows,1)))</f>
        <v/>
      </c>
      <c r="Z17" s="29" t="str">
        <f>IF(AND(SUM(OFFSET(Z21,1,0,'Sprint 4'!TaskRows,1))=0),"",SUM(OFFSET(Z21,1,0,'Sprint 4'!TaskRows,1)))</f>
        <v/>
      </c>
      <c r="AA17" s="29" t="str">
        <f>IF(AND(SUM(OFFSET(AA21,1,0,'Sprint 4'!TaskRows,1))=0),"",SUM(OFFSET(AA21,1,0,'Sprint 4'!TaskRows,1)))</f>
        <v/>
      </c>
      <c r="AB17" s="29" t="str">
        <f>IF(AND(SUM(OFFSET(AB21,1,0,'Sprint 4'!TaskRows,1))=0),"",SUM(OFFSET(AB21,1,0,'Sprint 4'!TaskRows,1)))</f>
        <v/>
      </c>
      <c r="AC17" s="29" t="str">
        <f>IF(AND(SUM(OFFSET(AC21,1,0,'Sprint 4'!TaskRows,1))=0),"",SUM(OFFSET(AC21,1,0,'Sprint 4'!TaskRows,1)))</f>
        <v/>
      </c>
      <c r="AD17" s="29" t="str">
        <f>IF(AND(SUM(OFFSET(AD21,1,0,'Sprint 4'!TaskRows,1))=0),"",SUM(OFFSET(AD21,1,0,'Sprint 4'!TaskRows,1)))</f>
        <v/>
      </c>
      <c r="AE17" s="29" t="str">
        <f>IF(AND(SUM(OFFSET(AE21,1,0,'Sprint 4'!TaskRows,1))=0),"",SUM(OFFSET(AE21,1,0,'Sprint 4'!TaskRows,1)))</f>
        <v/>
      </c>
      <c r="AF17" s="29" t="str">
        <f>IF(AND(SUM(OFFSET(AF21,1,0,'Sprint 4'!TaskRows,1))=0),"",SUM(OFFSET(AF21,1,0,'Sprint 4'!TaskRows,1)))</f>
        <v/>
      </c>
    </row>
    <row r="18" ht="12.75" hidden="1" customHeight="1">
      <c r="C18" s="26" t="s">
        <v>12</v>
      </c>
      <c r="D18" s="1">
        <f>IF(COUNTA(C22:C249)=0,1,COUNTA(C22:C249))</f>
        <v>4</v>
      </c>
      <c r="E18" s="26" t="s">
        <v>13</v>
      </c>
      <c r="F18" s="1">
        <f>IF(COUNTIF(H17:AF17,"&gt;0")=0,1,COUNTIF(H17:AF17,"&gt;0"))</f>
        <v>1</v>
      </c>
      <c r="G18" s="1"/>
      <c r="H18" s="1" t="str">
        <f>IF(H21="","",$G17-$G17/($D16-1)*(H21-1))</f>
        <v>#VALUE!</v>
      </c>
      <c r="I18" s="1" t="str">
        <f>IF(I21="","",'Sprint 4'!TotalEffort-'Sprint 4'!TotalEffort/('Sprint 4'!ImplementationDays)*(I21-1))</f>
        <v>#VALUE!</v>
      </c>
      <c r="J18" s="1" t="str">
        <f>IF(J21="","",'Sprint 4'!TotalEffort-'Sprint 4'!TotalEffort/('Sprint 4'!ImplementationDays)*(J21-1))</f>
        <v>#VALUE!</v>
      </c>
      <c r="K18" s="1" t="str">
        <f>IF(K21="","",'Sprint 4'!TotalEffort-'Sprint 4'!TotalEffort/('Sprint 4'!ImplementationDays)*(K21-1))</f>
        <v>#VALUE!</v>
      </c>
      <c r="L18" s="1" t="str">
        <f>IF(L21="","",'Sprint 4'!TotalEffort-'Sprint 4'!TotalEffort/('Sprint 4'!ImplementationDays)*(L21-1))</f>
        <v>#VALUE!</v>
      </c>
      <c r="M18" s="1" t="str">
        <f>IF(M21="","",'Sprint 4'!TotalEffort-'Sprint 4'!TotalEffort/('Sprint 4'!ImplementationDays)*(M21-1))</f>
        <v>#VALUE!</v>
      </c>
      <c r="N18" s="1" t="str">
        <f>IF(N21="","",'Sprint 4'!TotalEffort-'Sprint 4'!TotalEffort/('Sprint 4'!ImplementationDays)*(N21-1))</f>
        <v>#VALUE!</v>
      </c>
      <c r="O18" s="1" t="str">
        <f>IF(O21="","",'Sprint 4'!TotalEffort-'Sprint 4'!TotalEffort/('Sprint 4'!ImplementationDays)*(O21-1))</f>
        <v>#VALUE!</v>
      </c>
      <c r="P18" s="1" t="str">
        <f>IF(P21="","",'Sprint 4'!TotalEffort-'Sprint 4'!TotalEffort/('Sprint 4'!ImplementationDays)*(P21-1))</f>
        <v>#VALUE!</v>
      </c>
      <c r="Q18" s="1" t="str">
        <f>IF(Q21="","",'Sprint 4'!TotalEffort-'Sprint 4'!TotalEffort/('Sprint 4'!ImplementationDays)*(Q21-1))</f>
        <v>#VALUE!</v>
      </c>
      <c r="R18" s="1" t="str">
        <f>IF(R21="","",'Sprint 4'!TotalEffort-'Sprint 4'!TotalEffort/('Sprint 4'!ImplementationDays)*(R21-1))</f>
        <v>#VALUE!</v>
      </c>
      <c r="S18" s="1" t="str">
        <f>IF(S21="","",'Sprint 4'!TotalEffort-'Sprint 4'!TotalEffort/('Sprint 4'!ImplementationDays)*(S21-1))</f>
        <v>#VALUE!</v>
      </c>
      <c r="T18" s="1" t="str">
        <f>IF(T21="","",'Sprint 4'!TotalEffort-'Sprint 4'!TotalEffort/('Sprint 4'!ImplementationDays)*(T21-1))</f>
        <v>#VALUE!</v>
      </c>
      <c r="U18" s="1" t="str">
        <f>IF(U21="","",'Sprint 4'!TotalEffort-'Sprint 4'!TotalEffort/('Sprint 4'!ImplementationDays)*(U21-1))</f>
        <v>#VALUE!</v>
      </c>
      <c r="V18" s="1" t="str">
        <f>IF(V21="","",'Sprint 4'!TotalEffort-'Sprint 4'!TotalEffort/('Sprint 4'!ImplementationDays)*(V21-1))</f>
        <v>#VALUE!</v>
      </c>
      <c r="W18" s="1" t="str">
        <f>IF(W21="","",'Sprint 4'!TotalEffort-'Sprint 4'!TotalEffort/('Sprint 4'!ImplementationDays)*(W21-1))</f>
        <v>#VALUE!</v>
      </c>
      <c r="X18" s="1" t="str">
        <f>IF(X21="","",'Sprint 4'!TotalEffort-'Sprint 4'!TotalEffort/('Sprint 4'!ImplementationDays)*(X21-1))</f>
        <v>#VALUE!</v>
      </c>
      <c r="Y18" s="1" t="str">
        <f>IF(Y21="","",'Sprint 4'!TotalEffort-'Sprint 4'!TotalEffort/('Sprint 4'!ImplementationDays)*(Y21-1))</f>
        <v>#VALUE!</v>
      </c>
      <c r="Z18" s="1" t="str">
        <f>IF(Z21="","",'Sprint 4'!TotalEffort-'Sprint 4'!TotalEffort/('Sprint 4'!ImplementationDays)*(Z21-1))</f>
        <v>#VALUE!</v>
      </c>
      <c r="AA18" s="1" t="str">
        <f>IF(AA21="","",'Sprint 4'!TotalEffort-'Sprint 4'!TotalEffort/('Sprint 4'!ImplementationDays)*(AA21-1))</f>
        <v>#VALUE!</v>
      </c>
      <c r="AB18" s="1" t="str">
        <f>IF(AB21="","",'Sprint 4'!TotalEffort-'Sprint 4'!TotalEffort/('Sprint 4'!ImplementationDays)*(AB21-1))</f>
        <v>#VALUE!</v>
      </c>
      <c r="AC18" s="1" t="str">
        <f>IF(AC21="","",'Sprint 4'!TotalEffort-'Sprint 4'!TotalEffort/('Sprint 4'!ImplementationDays)*(AC21-1))</f>
        <v>#VALUE!</v>
      </c>
      <c r="AD18" s="1" t="str">
        <f>IF(AD21="","",'Sprint 4'!TotalEffort-'Sprint 4'!TotalEffort/('Sprint 4'!ImplementationDays)*(AD21-1))</f>
        <v>#VALUE!</v>
      </c>
      <c r="AE18" s="1" t="str">
        <f>IF(AE21="","",'Sprint 4'!TotalEffort-'Sprint 4'!TotalEffort/('Sprint 4'!ImplementationDays)*(AE21-1))</f>
        <v>#VALUE!</v>
      </c>
      <c r="AF18" s="1" t="str">
        <f>IF(AF21="","",'Sprint 4'!TotalEffort-'Sprint 4'!TotalEffort/('Sprint 4'!ImplementationDays)*(AF21-1))</f>
        <v>#VALUE!</v>
      </c>
    </row>
    <row r="19" ht="12.75" hidden="1" customHeight="1">
      <c r="C19" s="30" t="s">
        <v>14</v>
      </c>
      <c r="E19" s="26" t="s">
        <v>15</v>
      </c>
      <c r="F19" s="1"/>
      <c r="G19" s="1"/>
      <c r="H19" s="1" t="str">
        <f t="array" ref="H19">IF(TREND(OFFSET($H17,0,'Sprint 4'!DoneDays-'Sprint 4'!TrendDays,1,'Sprint 4'!TrendDays),OFFSET($H20,0,'Sprint 4'!DoneDays-'Sprint 4'!TrendDays,1,'Sprint 4'!TrendDays),H20)&lt;0,"",TREND(OFFSET($H17,0,'Sprint 4'!DoneDays-'Sprint 4'!TrendDays,1,'Sprint 4'!TrendDays),OFFSET($H20,0,'Sprint 4'!DoneDays-'Sprint 4'!TrendDays,1,'Sprint 4'!TrendDays),H20))</f>
        <v>#VALUE!</v>
      </c>
      <c r="I19" s="1" t="str">
        <f t="array" ref="I19">IF(TREND(OFFSET($H17,0,'Sprint 4'!DoneDays-'Sprint 4'!TrendDays,1,'Sprint 4'!TrendDays),OFFSET($H20,0,'Sprint 4'!DoneDays-'Sprint 4'!TrendDays,1,'Sprint 4'!TrendDays),I20)&lt;0,"",TREND(OFFSET($H17,0,'Sprint 4'!DoneDays-'Sprint 4'!TrendDays,1,'Sprint 4'!TrendDays),OFFSET($H20,0,'Sprint 4'!DoneDays-'Sprint 4'!TrendDays,1,'Sprint 4'!TrendDays),I20))</f>
        <v>#VALUE!</v>
      </c>
      <c r="J19" s="1" t="str">
        <f t="array" ref="J19">IF(TREND(OFFSET($H17,0,'Sprint 4'!DoneDays-'Sprint 4'!TrendDays,1,'Sprint 4'!TrendDays),OFFSET($H20,0,'Sprint 4'!DoneDays-'Sprint 4'!TrendDays,1,'Sprint 4'!TrendDays),J20)&lt;0,"",TREND(OFFSET($H17,0,'Sprint 4'!DoneDays-'Sprint 4'!TrendDays,1,'Sprint 4'!TrendDays),OFFSET($H20,0,'Sprint 4'!DoneDays-'Sprint 4'!TrendDays,1,'Sprint 4'!TrendDays),J20))</f>
        <v>#VALUE!</v>
      </c>
      <c r="K19" s="1" t="str">
        <f t="array" ref="K19">IF(TREND(OFFSET($H17,0,'Sprint 4'!DoneDays-'Sprint 4'!TrendDays,1,'Sprint 4'!TrendDays),OFFSET($H20,0,'Sprint 4'!DoneDays-'Sprint 4'!TrendDays,1,'Sprint 4'!TrendDays),K20)&lt;0,"",TREND(OFFSET($H17,0,'Sprint 4'!DoneDays-'Sprint 4'!TrendDays,1,'Sprint 4'!TrendDays),OFFSET($H20,0,'Sprint 4'!DoneDays-'Sprint 4'!TrendDays,1,'Sprint 4'!TrendDays),K20))</f>
        <v>#VALUE!</v>
      </c>
      <c r="L19" s="1" t="str">
        <f t="array" ref="L19">IF(TREND(OFFSET($H17,0,'Sprint 4'!DoneDays-'Sprint 4'!TrendDays,1,'Sprint 4'!TrendDays),OFFSET($H20,0,'Sprint 4'!DoneDays-'Sprint 4'!TrendDays,1,'Sprint 4'!TrendDays),L20)&lt;0,"",TREND(OFFSET($H17,0,'Sprint 4'!DoneDays-'Sprint 4'!TrendDays,1,'Sprint 4'!TrendDays),OFFSET($H20,0,'Sprint 4'!DoneDays-'Sprint 4'!TrendDays,1,'Sprint 4'!TrendDays),L20))</f>
        <v>#VALUE!</v>
      </c>
      <c r="M19" s="1" t="str">
        <f t="array" ref="M19">IF(TREND(OFFSET($H17,0,'Sprint 4'!DoneDays-'Sprint 4'!TrendDays,1,'Sprint 4'!TrendDays),OFFSET($H20,0,'Sprint 4'!DoneDays-'Sprint 4'!TrendDays,1,'Sprint 4'!TrendDays),M20)&lt;0,"",TREND(OFFSET($H17,0,'Sprint 4'!DoneDays-'Sprint 4'!TrendDays,1,'Sprint 4'!TrendDays),OFFSET($H20,0,'Sprint 4'!DoneDays-'Sprint 4'!TrendDays,1,'Sprint 4'!TrendDays),M20))</f>
        <v>#VALUE!</v>
      </c>
      <c r="N19" s="1" t="str">
        <f t="array" ref="N19">IF(TREND(OFFSET($H17,0,'Sprint 4'!DoneDays-'Sprint 4'!TrendDays,1,'Sprint 4'!TrendDays),OFFSET($H20,0,'Sprint 4'!DoneDays-'Sprint 4'!TrendDays,1,'Sprint 4'!TrendDays),N20)&lt;0,"",TREND(OFFSET($H17,0,'Sprint 4'!DoneDays-'Sprint 4'!TrendDays,1,'Sprint 4'!TrendDays),OFFSET($H20,0,'Sprint 4'!DoneDays-'Sprint 4'!TrendDays,1,'Sprint 4'!TrendDays),N20))</f>
        <v>#VALUE!</v>
      </c>
      <c r="O19" s="1" t="str">
        <f t="array" ref="O19">IF(TREND(OFFSET($H17,0,'Sprint 4'!DoneDays-'Sprint 4'!TrendDays,1,'Sprint 4'!TrendDays),OFFSET($H20,0,'Sprint 4'!DoneDays-'Sprint 4'!TrendDays,1,'Sprint 4'!TrendDays),O20)&lt;0,"",TREND(OFFSET($H17,0,'Sprint 4'!DoneDays-'Sprint 4'!TrendDays,1,'Sprint 4'!TrendDays),OFFSET($H20,0,'Sprint 4'!DoneDays-'Sprint 4'!TrendDays,1,'Sprint 4'!TrendDays),O20))</f>
        <v>#VALUE!</v>
      </c>
      <c r="P19" s="1" t="str">
        <f t="array" ref="P19">IF(TREND(OFFSET($H17,0,'Sprint 4'!DoneDays-'Sprint 4'!TrendDays,1,'Sprint 4'!TrendDays),OFFSET($H20,0,'Sprint 4'!DoneDays-'Sprint 4'!TrendDays,1,'Sprint 4'!TrendDays),P20)&lt;0,"",TREND(OFFSET($H17,0,'Sprint 4'!DoneDays-'Sprint 4'!TrendDays,1,'Sprint 4'!TrendDays),OFFSET($H20,0,'Sprint 4'!DoneDays-'Sprint 4'!TrendDays,1,'Sprint 4'!TrendDays),P20))</f>
        <v>#VALUE!</v>
      </c>
      <c r="Q19" s="1" t="str">
        <f t="array" ref="Q19">IF(TREND(OFFSET($H17,0,'Sprint 4'!DoneDays-'Sprint 4'!TrendDays,1,'Sprint 4'!TrendDays),OFFSET($H20,0,'Sprint 4'!DoneDays-'Sprint 4'!TrendDays,1,'Sprint 4'!TrendDays),Q20)&lt;0,"",TREND(OFFSET($H17,0,'Sprint 4'!DoneDays-'Sprint 4'!TrendDays,1,'Sprint 4'!TrendDays),OFFSET($H20,0,'Sprint 4'!DoneDays-'Sprint 4'!TrendDays,1,'Sprint 4'!TrendDays),Q20))</f>
        <v>#VALUE!</v>
      </c>
      <c r="R19" s="1" t="str">
        <f t="array" ref="R19">IF(TREND(OFFSET($H17,0,'Sprint 4'!DoneDays-'Sprint 4'!TrendDays,1,'Sprint 4'!TrendDays),OFFSET($H20,0,'Sprint 4'!DoneDays-'Sprint 4'!TrendDays,1,'Sprint 4'!TrendDays),R20)&lt;0,"",TREND(OFFSET($H17,0,'Sprint 4'!DoneDays-'Sprint 4'!TrendDays,1,'Sprint 4'!TrendDays),OFFSET($H20,0,'Sprint 4'!DoneDays-'Sprint 4'!TrendDays,1,'Sprint 4'!TrendDays),R20))</f>
        <v>#VALUE!</v>
      </c>
      <c r="S19" s="1" t="str">
        <f t="array" ref="S19">IF(TREND(OFFSET($H17,0,'Sprint 4'!DoneDays-'Sprint 4'!TrendDays,1,'Sprint 4'!TrendDays),OFFSET($H20,0,'Sprint 4'!DoneDays-'Sprint 4'!TrendDays,1,'Sprint 4'!TrendDays),S20)&lt;0,"",TREND(OFFSET($H17,0,'Sprint 4'!DoneDays-'Sprint 4'!TrendDays,1,'Sprint 4'!TrendDays),OFFSET($H20,0,'Sprint 4'!DoneDays-'Sprint 4'!TrendDays,1,'Sprint 4'!TrendDays),S20))</f>
        <v>#VALUE!</v>
      </c>
      <c r="T19" s="1" t="str">
        <f t="array" ref="T19">IF(TREND(OFFSET($H17,0,'Sprint 4'!DoneDays-'Sprint 4'!TrendDays,1,'Sprint 4'!TrendDays),OFFSET($H20,0,'Sprint 4'!DoneDays-'Sprint 4'!TrendDays,1,'Sprint 4'!TrendDays),T20)&lt;0,"",TREND(OFFSET($H17,0,'Sprint 4'!DoneDays-'Sprint 4'!TrendDays,1,'Sprint 4'!TrendDays),OFFSET($H20,0,'Sprint 4'!DoneDays-'Sprint 4'!TrendDays,1,'Sprint 4'!TrendDays),T20))</f>
        <v>#VALUE!</v>
      </c>
      <c r="U19" s="1" t="str">
        <f t="array" ref="U19">IF(TREND(OFFSET($H17,0,'Sprint 4'!DoneDays-'Sprint 4'!TrendDays,1,'Sprint 4'!TrendDays),OFFSET($H20,0,'Sprint 4'!DoneDays-'Sprint 4'!TrendDays,1,'Sprint 4'!TrendDays),U20)&lt;0,"",TREND(OFFSET($H17,0,'Sprint 4'!DoneDays-'Sprint 4'!TrendDays,1,'Sprint 4'!TrendDays),OFFSET($H20,0,'Sprint 4'!DoneDays-'Sprint 4'!TrendDays,1,'Sprint 4'!TrendDays),U20))</f>
        <v>#VALUE!</v>
      </c>
      <c r="V19" s="1" t="str">
        <f t="array" ref="V19">IF(TREND(OFFSET($H17,0,'Sprint 4'!DoneDays-'Sprint 4'!TrendDays,1,'Sprint 4'!TrendDays),OFFSET($H20,0,'Sprint 4'!DoneDays-'Sprint 4'!TrendDays,1,'Sprint 4'!TrendDays),V20)&lt;0,"",TREND(OFFSET($H17,0,'Sprint 4'!DoneDays-'Sprint 4'!TrendDays,1,'Sprint 4'!TrendDays),OFFSET($H20,0,'Sprint 4'!DoneDays-'Sprint 4'!TrendDays,1,'Sprint 4'!TrendDays),V20))</f>
        <v>#VALUE!</v>
      </c>
      <c r="W19" s="1" t="str">
        <f t="array" ref="W19">IF(TREND(OFFSET($H17,0,'Sprint 4'!DoneDays-'Sprint 4'!TrendDays,1,'Sprint 4'!TrendDays),OFFSET($H20,0,'Sprint 4'!DoneDays-'Sprint 4'!TrendDays,1,'Sprint 4'!TrendDays),W20)&lt;0,"",TREND(OFFSET($H17,0,'Sprint 4'!DoneDays-'Sprint 4'!TrendDays,1,'Sprint 4'!TrendDays),OFFSET($H20,0,'Sprint 4'!DoneDays-'Sprint 4'!TrendDays,1,'Sprint 4'!TrendDays),W20))</f>
        <v>#VALUE!</v>
      </c>
      <c r="X19" s="1" t="str">
        <f t="array" ref="X19">IF(TREND(OFFSET($H17,0,'Sprint 4'!DoneDays-'Sprint 4'!TrendDays,1,'Sprint 4'!TrendDays),OFFSET($H20,0,'Sprint 4'!DoneDays-'Sprint 4'!TrendDays,1,'Sprint 4'!TrendDays),X20)&lt;0,"",TREND(OFFSET($H17,0,'Sprint 4'!DoneDays-'Sprint 4'!TrendDays,1,'Sprint 4'!TrendDays),OFFSET($H20,0,'Sprint 4'!DoneDays-'Sprint 4'!TrendDays,1,'Sprint 4'!TrendDays),X20))</f>
        <v>#VALUE!</v>
      </c>
      <c r="Y19" s="1" t="str">
        <f t="array" ref="Y19">IF(TREND(OFFSET($H17,0,'Sprint 4'!DoneDays-'Sprint 4'!TrendDays,1,'Sprint 4'!TrendDays),OFFSET($H20,0,'Sprint 4'!DoneDays-'Sprint 4'!TrendDays,1,'Sprint 4'!TrendDays),Y20)&lt;0,"",TREND(OFFSET($H17,0,'Sprint 4'!DoneDays-'Sprint 4'!TrendDays,1,'Sprint 4'!TrendDays),OFFSET($H20,0,'Sprint 4'!DoneDays-'Sprint 4'!TrendDays,1,'Sprint 4'!TrendDays),Y20))</f>
        <v>#VALUE!</v>
      </c>
      <c r="Z19" s="1" t="str">
        <f t="array" ref="Z19">IF(TREND(OFFSET($H17,0,'Sprint 4'!DoneDays-'Sprint 4'!TrendDays,1,'Sprint 4'!TrendDays),OFFSET($H20,0,'Sprint 4'!DoneDays-'Sprint 4'!TrendDays,1,'Sprint 4'!TrendDays),Z20)&lt;0,"",TREND(OFFSET($H17,0,'Sprint 4'!DoneDays-'Sprint 4'!TrendDays,1,'Sprint 4'!TrendDays),OFFSET($H20,0,'Sprint 4'!DoneDays-'Sprint 4'!TrendDays,1,'Sprint 4'!TrendDays),Z20))</f>
        <v>#VALUE!</v>
      </c>
      <c r="AA19" s="1" t="str">
        <f t="array" ref="AA19">IF(TREND(OFFSET($H17,0,'Sprint 4'!DoneDays-'Sprint 4'!TrendDays,1,'Sprint 4'!TrendDays),OFFSET($H20,0,'Sprint 4'!DoneDays-'Sprint 4'!TrendDays,1,'Sprint 4'!TrendDays),AA20)&lt;0,"",TREND(OFFSET($H17,0,'Sprint 4'!DoneDays-'Sprint 4'!TrendDays,1,'Sprint 4'!TrendDays),OFFSET($H20,0,'Sprint 4'!DoneDays-'Sprint 4'!TrendDays,1,'Sprint 4'!TrendDays),AA20))</f>
        <v>#VALUE!</v>
      </c>
      <c r="AB19" s="1" t="str">
        <f t="array" ref="AB19">IF(TREND(OFFSET($H17,0,'Sprint 4'!DoneDays-'Sprint 4'!TrendDays,1,'Sprint 4'!TrendDays),OFFSET($H20,0,'Sprint 4'!DoneDays-'Sprint 4'!TrendDays,1,'Sprint 4'!TrendDays),AB20)&lt;0,"",TREND(OFFSET($H17,0,'Sprint 4'!DoneDays-'Sprint 4'!TrendDays,1,'Sprint 4'!TrendDays),OFFSET($H20,0,'Sprint 4'!DoneDays-'Sprint 4'!TrendDays,1,'Sprint 4'!TrendDays),AB20))</f>
        <v>#VALUE!</v>
      </c>
      <c r="AC19" s="1" t="str">
        <f t="array" ref="AC19">IF(TREND(OFFSET($H17,0,'Sprint 4'!DoneDays-'Sprint 4'!TrendDays,1,'Sprint 4'!TrendDays),OFFSET($H20,0,'Sprint 4'!DoneDays-'Sprint 4'!TrendDays,1,'Sprint 4'!TrendDays),AC20)&lt;0,"",TREND(OFFSET($H17,0,'Sprint 4'!DoneDays-'Sprint 4'!TrendDays,1,'Sprint 4'!TrendDays),OFFSET($H20,0,'Sprint 4'!DoneDays-'Sprint 4'!TrendDays,1,'Sprint 4'!TrendDays),AC20))</f>
        <v>#VALUE!</v>
      </c>
      <c r="AD19" s="1" t="str">
        <f t="array" ref="AD19">IF(TREND(OFFSET($H17,0,'Sprint 4'!DoneDays-'Sprint 4'!TrendDays,1,'Sprint 4'!TrendDays),OFFSET($H20,0,'Sprint 4'!DoneDays-'Sprint 4'!TrendDays,1,'Sprint 4'!TrendDays),AD20)&lt;0,"",TREND(OFFSET($H17,0,'Sprint 4'!DoneDays-'Sprint 4'!TrendDays,1,'Sprint 4'!TrendDays),OFFSET($H20,0,'Sprint 4'!DoneDays-'Sprint 4'!TrendDays,1,'Sprint 4'!TrendDays),AD20))</f>
        <v>#VALUE!</v>
      </c>
      <c r="AE19" s="1" t="str">
        <f t="array" ref="AE19">IF(TREND(OFFSET($H17,0,'Sprint 4'!DoneDays-'Sprint 4'!TrendDays,1,'Sprint 4'!TrendDays),OFFSET($H20,0,'Sprint 4'!DoneDays-'Sprint 4'!TrendDays,1,'Sprint 4'!TrendDays),AE20)&lt;0,"",TREND(OFFSET($H17,0,'Sprint 4'!DoneDays-'Sprint 4'!TrendDays,1,'Sprint 4'!TrendDays),OFFSET($H20,0,'Sprint 4'!DoneDays-'Sprint 4'!TrendDays,1,'Sprint 4'!TrendDays),AE20))</f>
        <v>#VALUE!</v>
      </c>
      <c r="AF19" s="1" t="str">
        <f t="array" ref="AF19">IF(TREND(OFFSET($H17,0,'Sprint 4'!DoneDays-'Sprint 4'!TrendDays,1,'Sprint 4'!TrendDays),OFFSET($H20,0,'Sprint 4'!DoneDays-'Sprint 4'!TrendDays,1,'Sprint 4'!TrendDays),AF20)&lt;0,"",TREND(OFFSET($H17,0,'Sprint 4'!DoneDays-'Sprint 4'!TrendDays,1,'Sprint 4'!TrendDays),OFFSET($H20,0,'Sprint 4'!DoneDays-'Sprint 4'!TrendDays,1,'Sprint 4'!TrendDays),AF20))</f>
        <v>#VALUE!</v>
      </c>
    </row>
    <row r="20" ht="12.75" hidden="1" customHeight="1">
      <c r="C20" s="30" t="s">
        <v>16</v>
      </c>
      <c r="E20" s="26" t="s">
        <v>17</v>
      </c>
      <c r="F20" s="1" t="str">
        <f>IF('Sprint 4'!DoneDays&gt;D17,D17,'Sprint 4'!DoneDays)</f>
        <v/>
      </c>
      <c r="G20" s="1"/>
      <c r="H20" s="1">
        <f>IF('Sprint 4'!DoneDays&gt;G20,G20+1,"")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7" t="s">
        <v>18</v>
      </c>
      <c r="C21" s="31" t="s">
        <v>19</v>
      </c>
      <c r="D21" s="31" t="s">
        <v>20</v>
      </c>
      <c r="E21" s="31" t="s">
        <v>21</v>
      </c>
      <c r="F21" s="31" t="s">
        <v>22</v>
      </c>
      <c r="G21" s="31" t="s">
        <v>23</v>
      </c>
      <c r="H21" s="31">
        <v>1.0</v>
      </c>
      <c r="I21" s="31">
        <f t="shared" ref="I21:AF21" si="1">IF($D$16&gt;H21,H21+1,"")</f>
        <v>2</v>
      </c>
      <c r="J21" s="31">
        <f t="shared" si="1"/>
        <v>3</v>
      </c>
      <c r="K21" s="31">
        <f t="shared" si="1"/>
        <v>4</v>
      </c>
      <c r="L21" s="31">
        <f t="shared" si="1"/>
        <v>5</v>
      </c>
      <c r="M21" s="31">
        <f t="shared" si="1"/>
        <v>6</v>
      </c>
      <c r="N21" s="31">
        <f t="shared" si="1"/>
        <v>7</v>
      </c>
      <c r="O21" s="31">
        <f t="shared" si="1"/>
        <v>8</v>
      </c>
      <c r="P21" s="31">
        <f t="shared" si="1"/>
        <v>9</v>
      </c>
      <c r="Q21" s="31">
        <f t="shared" si="1"/>
        <v>10</v>
      </c>
      <c r="R21" s="31">
        <f t="shared" si="1"/>
        <v>11</v>
      </c>
      <c r="S21" s="31">
        <f t="shared" si="1"/>
        <v>12</v>
      </c>
      <c r="T21" s="31">
        <f t="shared" si="1"/>
        <v>13</v>
      </c>
      <c r="U21" s="31">
        <f t="shared" si="1"/>
        <v>14</v>
      </c>
      <c r="V21" s="31">
        <f t="shared" si="1"/>
        <v>15</v>
      </c>
      <c r="W21" s="31">
        <f t="shared" si="1"/>
        <v>16</v>
      </c>
      <c r="X21" s="31">
        <f t="shared" si="1"/>
        <v>17</v>
      </c>
      <c r="Y21" s="31">
        <f t="shared" si="1"/>
        <v>18</v>
      </c>
      <c r="Z21" s="31">
        <f t="shared" si="1"/>
        <v>19</v>
      </c>
      <c r="AA21" s="31">
        <f t="shared" si="1"/>
        <v>20</v>
      </c>
      <c r="AB21" s="31">
        <f t="shared" si="1"/>
        <v>21</v>
      </c>
      <c r="AC21" s="31">
        <f t="shared" si="1"/>
        <v>22</v>
      </c>
      <c r="AD21" s="31">
        <f t="shared" si="1"/>
        <v>23</v>
      </c>
      <c r="AE21" s="31">
        <f t="shared" si="1"/>
        <v>24</v>
      </c>
      <c r="AF21" s="31">
        <f t="shared" si="1"/>
        <v>25</v>
      </c>
    </row>
    <row r="22" ht="12.75" customHeight="1">
      <c r="B22" s="26" t="s">
        <v>142</v>
      </c>
      <c r="C22" s="32" t="s">
        <v>143</v>
      </c>
      <c r="D22" s="1" t="s">
        <v>144</v>
      </c>
      <c r="E22" s="26" t="s">
        <v>135</v>
      </c>
      <c r="F22" s="26" t="s">
        <v>28</v>
      </c>
      <c r="G22" s="1">
        <v>7.0</v>
      </c>
      <c r="H22" s="1">
        <f t="shared" ref="H22:H66" si="3">IF(OR(H$21="",$G22=""),"",G22)</f>
        <v>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tr">
        <f t="shared" ref="AE22:AF22" si="2">IF(OR(AE$21="",$G22=""),"",AD22)</f>
        <v/>
      </c>
      <c r="AF22" s="1" t="str">
        <f t="shared" si="2"/>
        <v/>
      </c>
    </row>
    <row r="23" ht="12.75" customHeight="1">
      <c r="B23" s="26" t="s">
        <v>145</v>
      </c>
      <c r="C23" s="32" t="s">
        <v>146</v>
      </c>
      <c r="D23" s="1" t="s">
        <v>144</v>
      </c>
      <c r="E23" s="26" t="s">
        <v>135</v>
      </c>
      <c r="F23" s="26" t="s">
        <v>31</v>
      </c>
      <c r="G23" s="1">
        <v>9.0</v>
      </c>
      <c r="H23" s="1">
        <f t="shared" si="3"/>
        <v>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tr">
        <f t="shared" ref="AE23:AF23" si="4">IF(OR(AE$21="",$G23=""),"",AD23)</f>
        <v/>
      </c>
      <c r="AF23" s="1" t="str">
        <f t="shared" si="4"/>
        <v/>
      </c>
    </row>
    <row r="24" ht="12.75" customHeight="1">
      <c r="B24" s="26" t="s">
        <v>147</v>
      </c>
      <c r="C24" s="32" t="s">
        <v>148</v>
      </c>
      <c r="D24" s="1" t="s">
        <v>149</v>
      </c>
      <c r="E24" s="26" t="s">
        <v>135</v>
      </c>
      <c r="F24" s="26" t="s">
        <v>28</v>
      </c>
      <c r="G24" s="1">
        <v>4.0</v>
      </c>
      <c r="H24" s="1">
        <f t="shared" si="3"/>
        <v>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tr">
        <f t="shared" ref="AE24:AF24" si="5">IF(OR(AE$21="",$G24=""),"",AD24)</f>
        <v/>
      </c>
      <c r="AF24" s="1" t="str">
        <f t="shared" si="5"/>
        <v/>
      </c>
    </row>
    <row r="25" ht="12.75" customHeight="1">
      <c r="B25" s="26" t="s">
        <v>150</v>
      </c>
      <c r="C25" s="32" t="s">
        <v>151</v>
      </c>
      <c r="D25" s="1" t="s">
        <v>149</v>
      </c>
      <c r="E25" s="26" t="s">
        <v>135</v>
      </c>
      <c r="F25" s="26" t="s">
        <v>31</v>
      </c>
      <c r="G25" s="1">
        <v>5.0</v>
      </c>
      <c r="H25" s="1">
        <f t="shared" si="3"/>
        <v>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tr">
        <f t="shared" ref="AE25:AF25" si="6">IF(OR(AE$21="",$G25=""),"",AD25)</f>
        <v/>
      </c>
      <c r="AF25" s="1" t="str">
        <f t="shared" si="6"/>
        <v/>
      </c>
    </row>
    <row r="26" ht="12.75" customHeight="1">
      <c r="D26" s="1"/>
      <c r="F26" s="26"/>
      <c r="G26" s="1"/>
      <c r="H26" s="1" t="str">
        <f t="shared" si="3"/>
        <v/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tr">
        <f t="shared" ref="AE26:AF26" si="7">IF(OR(AE$21="",$G26=""),"",AD26)</f>
        <v/>
      </c>
      <c r="AF26" s="1" t="str">
        <f t="shared" si="7"/>
        <v/>
      </c>
    </row>
    <row r="27" ht="12.75" customHeight="1">
      <c r="D27" s="1"/>
      <c r="F27" s="26"/>
      <c r="G27" s="1"/>
      <c r="H27" s="1" t="str">
        <f t="shared" si="3"/>
        <v/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tr">
        <f t="shared" ref="AE27:AF27" si="8">IF(OR(AE$21="",$G27=""),"",AD27)</f>
        <v/>
      </c>
      <c r="AF27" s="1" t="str">
        <f t="shared" si="8"/>
        <v/>
      </c>
    </row>
    <row r="28" ht="12.75" customHeight="1">
      <c r="D28" s="1"/>
      <c r="F28" s="26"/>
      <c r="G28" s="1"/>
      <c r="H28" s="1" t="str">
        <f t="shared" si="3"/>
        <v/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tr">
        <f t="shared" ref="AE28:AF28" si="9">IF(OR(AE$21="",$G28=""),"",AD28)</f>
        <v/>
      </c>
      <c r="AF28" s="1" t="str">
        <f t="shared" si="9"/>
        <v/>
      </c>
    </row>
    <row r="29" ht="12.75" customHeight="1">
      <c r="D29" s="1"/>
      <c r="F29" s="26"/>
      <c r="G29" s="1"/>
      <c r="H29" s="1" t="str">
        <f t="shared" si="3"/>
        <v/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tr">
        <f t="shared" ref="AE29:AF29" si="10">IF(OR(AE$21="",$G29=""),"",AD29)</f>
        <v/>
      </c>
      <c r="AF29" s="1" t="str">
        <f t="shared" si="10"/>
        <v/>
      </c>
    </row>
    <row r="30" ht="12.75" customHeight="1">
      <c r="D30" s="1"/>
      <c r="F30" s="26"/>
      <c r="G30" s="1"/>
      <c r="H30" s="1" t="str">
        <f t="shared" si="3"/>
        <v/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tr">
        <f t="shared" ref="AE30:AF30" si="11">IF(OR(AE$21="",$G30=""),"",AD30)</f>
        <v/>
      </c>
      <c r="AF30" s="1" t="str">
        <f t="shared" si="11"/>
        <v/>
      </c>
    </row>
    <row r="31" ht="12.75" customHeight="1">
      <c r="D31" s="1"/>
      <c r="F31" s="26"/>
      <c r="G31" s="1"/>
      <c r="H31" s="1" t="str">
        <f t="shared" si="3"/>
        <v/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tr">
        <f t="shared" ref="AE31:AF31" si="12">IF(OR(AE$21="",$G31=""),"",AD31)</f>
        <v/>
      </c>
      <c r="AF31" s="1" t="str">
        <f t="shared" si="12"/>
        <v/>
      </c>
    </row>
    <row r="32" ht="12.75" customHeight="1">
      <c r="D32" s="1"/>
      <c r="F32" s="26"/>
      <c r="G32" s="1"/>
      <c r="H32" s="1" t="str">
        <f t="shared" si="3"/>
        <v/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tr">
        <f t="shared" ref="AE32:AF32" si="13">IF(OR(AE$21="",$G32=""),"",AD32)</f>
        <v/>
      </c>
      <c r="AF32" s="1" t="str">
        <f t="shared" si="13"/>
        <v/>
      </c>
    </row>
    <row r="33" ht="12.75" customHeight="1">
      <c r="D33" s="1"/>
      <c r="F33" s="26"/>
      <c r="G33" s="1"/>
      <c r="H33" s="1" t="str">
        <f t="shared" si="3"/>
        <v/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tr">
        <f t="shared" ref="AE33:AF33" si="14">IF(OR(AE$21="",$G33=""),"",AD33)</f>
        <v/>
      </c>
      <c r="AF33" s="1" t="str">
        <f t="shared" si="14"/>
        <v/>
      </c>
    </row>
    <row r="34" ht="12.75" customHeight="1">
      <c r="D34" s="1"/>
      <c r="F34" s="26"/>
      <c r="G34" s="1"/>
      <c r="H34" s="1" t="str">
        <f t="shared" si="3"/>
        <v/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tr">
        <f t="shared" ref="AE34:AF34" si="15">IF(OR(AE$21="",$G34=""),"",AD34)</f>
        <v/>
      </c>
      <c r="AF34" s="1" t="str">
        <f t="shared" si="15"/>
        <v/>
      </c>
    </row>
    <row r="35" ht="12.75" customHeight="1">
      <c r="D35" s="1"/>
      <c r="F35" s="26"/>
      <c r="G35" s="1"/>
      <c r="H35" s="1" t="str">
        <f t="shared" si="3"/>
        <v/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tr">
        <f t="shared" ref="AE35:AF35" si="16">IF(OR(AE$21="",$G35=""),"",AD35)</f>
        <v/>
      </c>
      <c r="AF35" s="1" t="str">
        <f t="shared" si="16"/>
        <v/>
      </c>
    </row>
    <row r="36" ht="12.75" customHeight="1">
      <c r="D36" s="1"/>
      <c r="F36" s="26"/>
      <c r="G36" s="1"/>
      <c r="H36" s="1" t="str">
        <f t="shared" si="3"/>
        <v/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tr">
        <f t="shared" ref="AE36:AF36" si="17">IF(OR(AE$21="",$G36=""),"",AD36)</f>
        <v/>
      </c>
      <c r="AF36" s="1" t="str">
        <f t="shared" si="17"/>
        <v/>
      </c>
    </row>
    <row r="37" ht="12.75" customHeight="1">
      <c r="D37" s="1"/>
      <c r="F37" s="26"/>
      <c r="G37" s="1"/>
      <c r="H37" s="1" t="str">
        <f t="shared" si="3"/>
        <v/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tr">
        <f t="shared" ref="AE37:AF37" si="18">IF(OR(AE$21="",$G37=""),"",AD37)</f>
        <v/>
      </c>
      <c r="AF37" s="1" t="str">
        <f t="shared" si="18"/>
        <v/>
      </c>
    </row>
    <row r="38" ht="12.75" customHeight="1">
      <c r="D38" s="1"/>
      <c r="F38" s="26" t="str">
        <f t="shared" ref="F38:F63" si="20">IF(C38&lt;&gt;"","Planned","")</f>
        <v/>
      </c>
      <c r="G38" s="1"/>
      <c r="H38" s="1" t="str">
        <f t="shared" si="3"/>
        <v/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tr">
        <f t="shared" ref="AE38:AF38" si="19">IF(OR(AE$21="",$G38=""),"",AD38)</f>
        <v/>
      </c>
      <c r="AF38" s="1" t="str">
        <f t="shared" si="19"/>
        <v/>
      </c>
    </row>
    <row r="39" ht="12.75" customHeight="1">
      <c r="D39" s="1"/>
      <c r="F39" s="26" t="str">
        <f t="shared" si="20"/>
        <v/>
      </c>
      <c r="G39" s="1"/>
      <c r="H39" s="1" t="str">
        <f t="shared" si="3"/>
        <v/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tr">
        <f t="shared" ref="AE39:AF39" si="21">IF(OR(AE$21="",$G39=""),"",AD39)</f>
        <v/>
      </c>
      <c r="AF39" s="1" t="str">
        <f t="shared" si="21"/>
        <v/>
      </c>
    </row>
    <row r="40" ht="12.75" customHeight="1">
      <c r="D40" s="1"/>
      <c r="F40" s="26" t="str">
        <f t="shared" si="20"/>
        <v/>
      </c>
      <c r="G40" s="1"/>
      <c r="H40" s="1" t="str">
        <f t="shared" si="3"/>
        <v/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 t="str">
        <f t="shared" ref="AE40:AF40" si="22">IF(OR(AE$21="",$G40=""),"",AD40)</f>
        <v/>
      </c>
      <c r="AF40" s="1" t="str">
        <f t="shared" si="22"/>
        <v/>
      </c>
    </row>
    <row r="41" ht="12.75" customHeight="1">
      <c r="D41" s="1"/>
      <c r="F41" s="26" t="str">
        <f t="shared" si="20"/>
        <v/>
      </c>
      <c r="G41" s="1"/>
      <c r="H41" s="1" t="str">
        <f t="shared" si="3"/>
        <v/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tr">
        <f t="shared" ref="AE41:AF41" si="23">IF(OR(AE$21="",$G41=""),"",AD41)</f>
        <v/>
      </c>
      <c r="AF41" s="1" t="str">
        <f t="shared" si="23"/>
        <v/>
      </c>
    </row>
    <row r="42" ht="12.75" customHeight="1">
      <c r="D42" s="1"/>
      <c r="F42" s="26" t="str">
        <f t="shared" si="20"/>
        <v/>
      </c>
      <c r="G42" s="1"/>
      <c r="H42" s="1" t="str">
        <f t="shared" si="3"/>
        <v/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tr">
        <f t="shared" ref="AE42:AF42" si="24">IF(OR(AE$21="",$G42=""),"",AD42)</f>
        <v/>
      </c>
      <c r="AF42" s="1" t="str">
        <f t="shared" si="24"/>
        <v/>
      </c>
    </row>
    <row r="43" ht="12.75" customHeight="1">
      <c r="D43" s="1"/>
      <c r="F43" s="26" t="str">
        <f t="shared" si="20"/>
        <v/>
      </c>
      <c r="G43" s="1"/>
      <c r="H43" s="1" t="str">
        <f t="shared" si="3"/>
        <v/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str">
        <f t="shared" ref="AE43:AF43" si="25">IF(OR(AE$21="",$G43=""),"",AD43)</f>
        <v/>
      </c>
      <c r="AF43" s="1" t="str">
        <f t="shared" si="25"/>
        <v/>
      </c>
    </row>
    <row r="44" ht="12.75" customHeight="1">
      <c r="D44" s="1"/>
      <c r="F44" s="26" t="str">
        <f t="shared" si="20"/>
        <v/>
      </c>
      <c r="G44" s="1"/>
      <c r="H44" s="1" t="str">
        <f t="shared" si="3"/>
        <v/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tr">
        <f t="shared" ref="AE44:AF44" si="26">IF(OR(AE$21="",$G44=""),"",AD44)</f>
        <v/>
      </c>
      <c r="AF44" s="1" t="str">
        <f t="shared" si="26"/>
        <v/>
      </c>
    </row>
    <row r="45" ht="12.75" customHeight="1">
      <c r="D45" s="1"/>
      <c r="F45" s="26" t="str">
        <f t="shared" si="20"/>
        <v/>
      </c>
      <c r="G45" s="1"/>
      <c r="H45" s="1" t="str">
        <f t="shared" si="3"/>
        <v/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tr">
        <f t="shared" ref="AE45:AF45" si="27">IF(OR(AE$21="",$G45=""),"",AD45)</f>
        <v/>
      </c>
      <c r="AF45" s="1" t="str">
        <f t="shared" si="27"/>
        <v/>
      </c>
    </row>
    <row r="46" ht="12.75" customHeight="1">
      <c r="D46" s="1"/>
      <c r="F46" s="26" t="str">
        <f t="shared" si="20"/>
        <v/>
      </c>
      <c r="G46" s="1"/>
      <c r="H46" s="1" t="str">
        <f t="shared" si="3"/>
        <v/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tr">
        <f t="shared" ref="AE46:AF46" si="28">IF(OR(AE$21="",$G46=""),"",AD46)</f>
        <v/>
      </c>
      <c r="AF46" s="1" t="str">
        <f t="shared" si="28"/>
        <v/>
      </c>
    </row>
    <row r="47" ht="12.75" customHeight="1">
      <c r="D47" s="1"/>
      <c r="F47" s="26" t="str">
        <f t="shared" si="20"/>
        <v/>
      </c>
      <c r="G47" s="1"/>
      <c r="H47" s="1" t="str">
        <f t="shared" si="3"/>
        <v/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tr">
        <f t="shared" ref="AE47:AF47" si="29">IF(OR(AE$21="",$G47=""),"",AD47)</f>
        <v/>
      </c>
      <c r="AF47" s="1" t="str">
        <f t="shared" si="29"/>
        <v/>
      </c>
    </row>
    <row r="48" ht="12.75" customHeight="1">
      <c r="D48" s="1"/>
      <c r="F48" s="26" t="str">
        <f t="shared" si="20"/>
        <v/>
      </c>
      <c r="G48" s="1"/>
      <c r="H48" s="1" t="str">
        <f t="shared" si="3"/>
        <v/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tr">
        <f t="shared" ref="AE48:AF48" si="30">IF(OR(AE$21="",$G48=""),"",AD48)</f>
        <v/>
      </c>
      <c r="AF48" s="1" t="str">
        <f t="shared" si="30"/>
        <v/>
      </c>
    </row>
    <row r="49" ht="12.75" customHeight="1">
      <c r="D49" s="1"/>
      <c r="F49" s="26" t="str">
        <f t="shared" si="20"/>
        <v/>
      </c>
      <c r="G49" s="1"/>
      <c r="H49" s="1" t="str">
        <f t="shared" si="3"/>
        <v/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str">
        <f t="shared" ref="AE49:AF49" si="31">IF(OR(AE$21="",$G49=""),"",AD49)</f>
        <v/>
      </c>
      <c r="AF49" s="1" t="str">
        <f t="shared" si="31"/>
        <v/>
      </c>
    </row>
    <row r="50" ht="12.75" customHeight="1">
      <c r="D50" s="1"/>
      <c r="F50" s="26" t="str">
        <f t="shared" si="20"/>
        <v/>
      </c>
      <c r="G50" s="1"/>
      <c r="H50" s="1" t="str">
        <f t="shared" si="3"/>
        <v/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tr">
        <f t="shared" ref="AE50:AF50" si="32">IF(OR(AE$21="",$G50=""),"",AD50)</f>
        <v/>
      </c>
      <c r="AF50" s="1" t="str">
        <f t="shared" si="32"/>
        <v/>
      </c>
    </row>
    <row r="51" ht="12.75" customHeight="1">
      <c r="D51" s="1"/>
      <c r="F51" s="26" t="str">
        <f t="shared" si="20"/>
        <v/>
      </c>
      <c r="G51" s="1"/>
      <c r="H51" s="1" t="str">
        <f t="shared" si="3"/>
        <v/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 t="str">
        <f t="shared" ref="AE51:AF51" si="33">IF(OR(AE$21="",$G51=""),"",AD51)</f>
        <v/>
      </c>
      <c r="AF51" s="1" t="str">
        <f t="shared" si="33"/>
        <v/>
      </c>
    </row>
    <row r="52" ht="12.75" customHeight="1">
      <c r="D52" s="1"/>
      <c r="F52" s="26" t="str">
        <f t="shared" si="20"/>
        <v/>
      </c>
      <c r="G52" s="1"/>
      <c r="H52" s="1" t="str">
        <f t="shared" si="3"/>
        <v/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tr">
        <f t="shared" ref="AE52:AF52" si="34">IF(OR(AE$21="",$G52=""),"",AD52)</f>
        <v/>
      </c>
      <c r="AF52" s="1" t="str">
        <f t="shared" si="34"/>
        <v/>
      </c>
    </row>
    <row r="53" ht="12.75" customHeight="1">
      <c r="D53" s="1"/>
      <c r="F53" s="26" t="str">
        <f t="shared" si="20"/>
        <v/>
      </c>
      <c r="G53" s="1"/>
      <c r="H53" s="1" t="str">
        <f t="shared" si="3"/>
        <v/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tr">
        <f t="shared" ref="AE53:AF53" si="35">IF(OR(AE$21="",$G53=""),"",AD53)</f>
        <v/>
      </c>
      <c r="AF53" s="1" t="str">
        <f t="shared" si="35"/>
        <v/>
      </c>
    </row>
    <row r="54" ht="12.75" customHeight="1">
      <c r="D54" s="1"/>
      <c r="F54" s="26" t="str">
        <f t="shared" si="20"/>
        <v/>
      </c>
      <c r="G54" s="1"/>
      <c r="H54" s="1" t="str">
        <f t="shared" si="3"/>
        <v/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tr">
        <f t="shared" ref="AE54:AF54" si="36">IF(OR(AE$21="",$G54=""),"",AD54)</f>
        <v/>
      </c>
      <c r="AF54" s="1" t="str">
        <f t="shared" si="36"/>
        <v/>
      </c>
    </row>
    <row r="55" ht="12.75" customHeight="1">
      <c r="D55" s="1"/>
      <c r="F55" s="26" t="str">
        <f t="shared" si="20"/>
        <v/>
      </c>
      <c r="G55" s="1"/>
      <c r="H55" s="1" t="str">
        <f t="shared" si="3"/>
        <v/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tr">
        <f t="shared" ref="AE55:AF55" si="37">IF(OR(AE$21="",$G55=""),"",AD55)</f>
        <v/>
      </c>
      <c r="AF55" s="1" t="str">
        <f t="shared" si="37"/>
        <v/>
      </c>
    </row>
    <row r="56" ht="12.75" customHeight="1">
      <c r="D56" s="1"/>
      <c r="F56" s="26" t="str">
        <f t="shared" si="20"/>
        <v/>
      </c>
      <c r="G56" s="1"/>
      <c r="H56" s="1" t="str">
        <f t="shared" si="3"/>
        <v/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tr">
        <f t="shared" ref="AE56:AF56" si="38">IF(OR(AE$21="",$G56=""),"",AD56)</f>
        <v/>
      </c>
      <c r="AF56" s="1" t="str">
        <f t="shared" si="38"/>
        <v/>
      </c>
    </row>
    <row r="57" ht="12.75" customHeight="1">
      <c r="D57" s="1"/>
      <c r="F57" s="26" t="str">
        <f t="shared" si="20"/>
        <v/>
      </c>
      <c r="G57" s="1"/>
      <c r="H57" s="1" t="str">
        <f t="shared" si="3"/>
        <v/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 t="str">
        <f t="shared" ref="AE57:AF57" si="39">IF(OR(AE$21="",$G57=""),"",AD57)</f>
        <v/>
      </c>
      <c r="AF57" s="1" t="str">
        <f t="shared" si="39"/>
        <v/>
      </c>
    </row>
    <row r="58" ht="12.75" customHeight="1">
      <c r="D58" s="1"/>
      <c r="F58" s="26" t="str">
        <f t="shared" si="20"/>
        <v/>
      </c>
      <c r="G58" s="1"/>
      <c r="H58" s="1" t="str">
        <f t="shared" si="3"/>
        <v/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tr">
        <f t="shared" ref="AE58:AF58" si="40">IF(OR(AE$21="",$G58=""),"",AD58)</f>
        <v/>
      </c>
      <c r="AF58" s="1" t="str">
        <f t="shared" si="40"/>
        <v/>
      </c>
    </row>
    <row r="59" ht="12.75" customHeight="1">
      <c r="D59" s="1"/>
      <c r="F59" s="26" t="str">
        <f t="shared" si="20"/>
        <v/>
      </c>
      <c r="G59" s="1"/>
      <c r="H59" s="1" t="str">
        <f t="shared" si="3"/>
        <v/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tr">
        <f t="shared" ref="AE59:AF59" si="41">IF(OR(AE$21="",$G59=""),"",AD59)</f>
        <v/>
      </c>
      <c r="AF59" s="1" t="str">
        <f t="shared" si="41"/>
        <v/>
      </c>
    </row>
    <row r="60" ht="12.75" customHeight="1">
      <c r="D60" s="1"/>
      <c r="F60" s="26" t="str">
        <f t="shared" si="20"/>
        <v/>
      </c>
      <c r="G60" s="1"/>
      <c r="H60" s="1" t="str">
        <f t="shared" si="3"/>
        <v/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tr">
        <f t="shared" ref="AE60:AF60" si="42">IF(OR(AE$21="",$G60=""),"",AD60)</f>
        <v/>
      </c>
      <c r="AF60" s="1" t="str">
        <f t="shared" si="42"/>
        <v/>
      </c>
    </row>
    <row r="61" ht="12.75" customHeight="1">
      <c r="D61" s="1"/>
      <c r="F61" s="26" t="str">
        <f t="shared" si="20"/>
        <v/>
      </c>
      <c r="G61" s="1"/>
      <c r="H61" s="1" t="str">
        <f t="shared" si="3"/>
        <v/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tr">
        <f t="shared" ref="AE61:AF61" si="43">IF(OR(AE$21="",$G61=""),"",AD61)</f>
        <v/>
      </c>
      <c r="AF61" s="1" t="str">
        <f t="shared" si="43"/>
        <v/>
      </c>
    </row>
    <row r="62" ht="12.75" customHeight="1">
      <c r="D62" s="1"/>
      <c r="F62" s="26" t="str">
        <f t="shared" si="20"/>
        <v/>
      </c>
      <c r="G62" s="1"/>
      <c r="H62" s="1" t="str">
        <f t="shared" si="3"/>
        <v/>
      </c>
      <c r="I62" s="1" t="str">
        <f t="shared" ref="I62:AF62" si="44">IF(OR(I$21="",$G62=""),"",H62)</f>
        <v/>
      </c>
      <c r="J62" s="1" t="str">
        <f t="shared" si="44"/>
        <v/>
      </c>
      <c r="K62" s="1" t="str">
        <f t="shared" si="44"/>
        <v/>
      </c>
      <c r="L62" s="1" t="str">
        <f t="shared" si="44"/>
        <v/>
      </c>
      <c r="M62" s="1" t="str">
        <f t="shared" si="44"/>
        <v/>
      </c>
      <c r="N62" s="1" t="str">
        <f t="shared" si="44"/>
        <v/>
      </c>
      <c r="O62" s="1" t="str">
        <f t="shared" si="44"/>
        <v/>
      </c>
      <c r="P62" s="1" t="str">
        <f t="shared" si="44"/>
        <v/>
      </c>
      <c r="Q62" s="1" t="str">
        <f t="shared" si="44"/>
        <v/>
      </c>
      <c r="R62" s="1" t="str">
        <f t="shared" si="44"/>
        <v/>
      </c>
      <c r="S62" s="1" t="str">
        <f t="shared" si="44"/>
        <v/>
      </c>
      <c r="T62" s="1" t="str">
        <f t="shared" si="44"/>
        <v/>
      </c>
      <c r="U62" s="1" t="str">
        <f t="shared" si="44"/>
        <v/>
      </c>
      <c r="V62" s="1" t="str">
        <f t="shared" si="44"/>
        <v/>
      </c>
      <c r="W62" s="1" t="str">
        <f t="shared" si="44"/>
        <v/>
      </c>
      <c r="X62" s="1" t="str">
        <f t="shared" si="44"/>
        <v/>
      </c>
      <c r="Y62" s="1" t="str">
        <f t="shared" si="44"/>
        <v/>
      </c>
      <c r="Z62" s="1" t="str">
        <f t="shared" si="44"/>
        <v/>
      </c>
      <c r="AA62" s="1" t="str">
        <f t="shared" si="44"/>
        <v/>
      </c>
      <c r="AB62" s="1" t="str">
        <f t="shared" si="44"/>
        <v/>
      </c>
      <c r="AC62" s="1" t="str">
        <f t="shared" si="44"/>
        <v/>
      </c>
      <c r="AD62" s="1" t="str">
        <f t="shared" si="44"/>
        <v/>
      </c>
      <c r="AE62" s="1" t="str">
        <f t="shared" si="44"/>
        <v/>
      </c>
      <c r="AF62" s="1" t="str">
        <f t="shared" si="44"/>
        <v/>
      </c>
    </row>
    <row r="63" ht="12.75" customHeight="1">
      <c r="D63" s="1"/>
      <c r="F63" s="26" t="str">
        <f t="shared" si="20"/>
        <v/>
      </c>
      <c r="G63" s="1"/>
      <c r="H63" s="1" t="str">
        <f t="shared" si="3"/>
        <v/>
      </c>
      <c r="I63" s="1" t="str">
        <f t="shared" ref="I63:AF63" si="45">IF(OR(I$21="",$G63=""),"",H63)</f>
        <v/>
      </c>
      <c r="J63" s="1" t="str">
        <f t="shared" si="45"/>
        <v/>
      </c>
      <c r="K63" s="1" t="str">
        <f t="shared" si="45"/>
        <v/>
      </c>
      <c r="L63" s="1" t="str">
        <f t="shared" si="45"/>
        <v/>
      </c>
      <c r="M63" s="1" t="str">
        <f t="shared" si="45"/>
        <v/>
      </c>
      <c r="N63" s="1" t="str">
        <f t="shared" si="45"/>
        <v/>
      </c>
      <c r="O63" s="1" t="str">
        <f t="shared" si="45"/>
        <v/>
      </c>
      <c r="P63" s="1" t="str">
        <f t="shared" si="45"/>
        <v/>
      </c>
      <c r="Q63" s="1" t="str">
        <f t="shared" si="45"/>
        <v/>
      </c>
      <c r="R63" s="1" t="str">
        <f t="shared" si="45"/>
        <v/>
      </c>
      <c r="S63" s="1" t="str">
        <f t="shared" si="45"/>
        <v/>
      </c>
      <c r="T63" s="1" t="str">
        <f t="shared" si="45"/>
        <v/>
      </c>
      <c r="U63" s="1" t="str">
        <f t="shared" si="45"/>
        <v/>
      </c>
      <c r="V63" s="1" t="str">
        <f t="shared" si="45"/>
        <v/>
      </c>
      <c r="W63" s="1" t="str">
        <f t="shared" si="45"/>
        <v/>
      </c>
      <c r="X63" s="1" t="str">
        <f t="shared" si="45"/>
        <v/>
      </c>
      <c r="Y63" s="1" t="str">
        <f t="shared" si="45"/>
        <v/>
      </c>
      <c r="Z63" s="1" t="str">
        <f t="shared" si="45"/>
        <v/>
      </c>
      <c r="AA63" s="1" t="str">
        <f t="shared" si="45"/>
        <v/>
      </c>
      <c r="AB63" s="1" t="str">
        <f t="shared" si="45"/>
        <v/>
      </c>
      <c r="AC63" s="1" t="str">
        <f t="shared" si="45"/>
        <v/>
      </c>
      <c r="AD63" s="1" t="str">
        <f t="shared" si="45"/>
        <v/>
      </c>
      <c r="AE63" s="1" t="str">
        <f t="shared" si="45"/>
        <v/>
      </c>
      <c r="AF63" s="1" t="str">
        <f t="shared" si="45"/>
        <v/>
      </c>
    </row>
    <row r="64" ht="12.75" customHeight="1">
      <c r="D64" s="1"/>
      <c r="F64" s="26" t="s">
        <v>74</v>
      </c>
      <c r="G64" s="1"/>
      <c r="H64" s="1" t="str">
        <f t="shared" si="3"/>
        <v/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 t="str">
        <f t="shared" ref="AE64:AF64" si="46">IF(OR(AE$21="",$G64=""),"",AD64)</f>
        <v/>
      </c>
      <c r="AF64" s="1" t="str">
        <f t="shared" si="46"/>
        <v/>
      </c>
    </row>
    <row r="65" ht="12.75" customHeight="1">
      <c r="D65" s="1"/>
      <c r="F65" s="26" t="s">
        <v>75</v>
      </c>
      <c r="G65" s="1"/>
      <c r="H65" s="1" t="str">
        <f t="shared" si="3"/>
        <v/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tr">
        <f t="shared" ref="AE65:AF65" si="47">IF(OR(AE$21="",$G65=""),"",AD65)</f>
        <v/>
      </c>
      <c r="AF65" s="1" t="str">
        <f t="shared" si="47"/>
        <v/>
      </c>
    </row>
    <row r="66" ht="12.75" customHeight="1">
      <c r="D66" s="1"/>
      <c r="F66" s="26" t="s">
        <v>76</v>
      </c>
      <c r="G66" s="1"/>
      <c r="H66" s="1" t="str">
        <f t="shared" si="3"/>
        <v/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F69" s="2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F70" s="2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A71" s="1"/>
      <c r="D71" s="1"/>
      <c r="F71" s="26" t="str">
        <f>IF(C71&lt;&gt;"","Planned","")</f>
        <v/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D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D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D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D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D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D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D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D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D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D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D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D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D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D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D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D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D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D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D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D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D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D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D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D3:H3"/>
    <mergeCell ref="D4:H4"/>
    <mergeCell ref="D5:H5"/>
  </mergeCells>
  <conditionalFormatting sqref="B22:AF65">
    <cfRule type="expression" dxfId="0" priority="1" stopIfTrue="1">
      <formula>$F22="Terminado"</formula>
    </cfRule>
  </conditionalFormatting>
  <conditionalFormatting sqref="B22:AF65">
    <cfRule type="expression" dxfId="1" priority="2" stopIfTrue="1">
      <formula>$F22="En Progreso"</formula>
    </cfRule>
  </conditionalFormatting>
  <conditionalFormatting sqref="C26:AF65 L22:AF25">
    <cfRule type="expression" dxfId="0" priority="3" stopIfTrue="1">
      <formula>$F22="Done"</formula>
    </cfRule>
  </conditionalFormatting>
  <conditionalFormatting sqref="C26:AF65 L22:AF25">
    <cfRule type="expression" dxfId="1" priority="4" stopIfTrue="1">
      <formula>$F22="Ongoing"</formula>
    </cfRule>
  </conditionalFormatting>
  <dataValidations>
    <dataValidation type="list" allowBlank="1" sqref="F10:F15 F22:F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1998-06-05T11:20:44Z</dcterms:created>
  <dc:creator>&lt; Your name &gt;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