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pietario\Downloads\Admin Finan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2" i="1"/>
  <c r="M31" i="1"/>
  <c r="M30" i="1"/>
  <c r="M28" i="1"/>
  <c r="K31" i="1"/>
  <c r="K30" i="1"/>
  <c r="K29" i="1"/>
  <c r="K28" i="1"/>
  <c r="T11" i="1"/>
  <c r="S10" i="1"/>
  <c r="L23" i="1"/>
  <c r="R10" i="1" l="1"/>
  <c r="M22" i="1"/>
  <c r="K22" i="1"/>
  <c r="G43" i="1"/>
  <c r="G42" i="1"/>
  <c r="R9" i="1"/>
  <c r="T5" i="1"/>
  <c r="N16" i="1"/>
  <c r="N17" i="1"/>
  <c r="M21" i="1"/>
  <c r="M19" i="1"/>
  <c r="M15" i="1"/>
  <c r="M14" i="1"/>
  <c r="M13" i="1"/>
  <c r="M12" i="1"/>
  <c r="M11" i="1"/>
  <c r="M10" i="1"/>
  <c r="M9" i="1"/>
  <c r="M8" i="1"/>
  <c r="M7" i="1"/>
  <c r="M6" i="1"/>
  <c r="L19" i="1"/>
  <c r="K19" i="1"/>
  <c r="A36" i="1"/>
  <c r="B35" i="1"/>
  <c r="L8" i="1"/>
  <c r="L7" i="1"/>
  <c r="L6" i="1"/>
  <c r="L5" i="1"/>
  <c r="K18" i="1"/>
  <c r="L18" i="1"/>
  <c r="L17" i="1"/>
  <c r="L16" i="1"/>
  <c r="K21" i="1"/>
  <c r="K15" i="1"/>
  <c r="K14" i="1"/>
  <c r="K13" i="1"/>
  <c r="K12" i="1"/>
  <c r="K11" i="1"/>
  <c r="K10" i="1"/>
  <c r="K9" i="1"/>
  <c r="K8" i="1"/>
  <c r="K7" i="1"/>
  <c r="K6" i="1"/>
  <c r="K5" i="1"/>
  <c r="D43" i="1"/>
  <c r="B43" i="1"/>
  <c r="G36" i="1"/>
  <c r="H28" i="1"/>
  <c r="N18" i="1" s="1"/>
  <c r="D27" i="1"/>
  <c r="B28" i="1"/>
  <c r="A19" i="1"/>
  <c r="D19" i="1"/>
  <c r="G19" i="1"/>
  <c r="G11" i="1"/>
  <c r="D11" i="1"/>
  <c r="A11" i="1"/>
  <c r="G6" i="1"/>
  <c r="D5" i="1"/>
  <c r="A6" i="1"/>
  <c r="M5" i="1" s="1"/>
  <c r="E42" i="1"/>
  <c r="D42" i="1"/>
  <c r="B42" i="1"/>
  <c r="G35" i="1"/>
  <c r="D35" i="1"/>
  <c r="D36" i="1" s="1"/>
  <c r="M20" i="1" s="1"/>
  <c r="A35" i="1"/>
  <c r="H27" i="1"/>
  <c r="G27" i="1"/>
  <c r="D26" i="1"/>
  <c r="B27" i="1"/>
  <c r="G18" i="1"/>
  <c r="D18" i="1"/>
  <c r="A18" i="1"/>
  <c r="G10" i="1"/>
  <c r="D10" i="1"/>
  <c r="A10" i="1"/>
  <c r="H5" i="1"/>
  <c r="G5" i="1"/>
  <c r="E4" i="1"/>
  <c r="D4" i="1"/>
  <c r="B5" i="1"/>
  <c r="A5" i="1"/>
  <c r="B25" i="1"/>
  <c r="R8" i="1" l="1"/>
  <c r="M23" i="1"/>
  <c r="K20" i="1"/>
  <c r="K23" i="1" s="1"/>
  <c r="T3" i="1"/>
  <c r="T6" i="1" s="1"/>
  <c r="N23" i="1"/>
</calcChain>
</file>

<file path=xl/sharedStrings.xml><?xml version="1.0" encoding="utf-8"?>
<sst xmlns="http://schemas.openxmlformats.org/spreadsheetml/2006/main" count="70" uniqueCount="50">
  <si>
    <t>Caja</t>
  </si>
  <si>
    <t>Bancos</t>
  </si>
  <si>
    <t>Almacen</t>
  </si>
  <si>
    <t>Terrenos</t>
  </si>
  <si>
    <t>Edificios</t>
  </si>
  <si>
    <t>Mobiliario</t>
  </si>
  <si>
    <t>Equipo de reparto</t>
  </si>
  <si>
    <t>Equipo de transporte</t>
  </si>
  <si>
    <t>Equipo de computo</t>
  </si>
  <si>
    <t>Capital social</t>
  </si>
  <si>
    <t>Gastos de organización</t>
  </si>
  <si>
    <t>Ventas</t>
  </si>
  <si>
    <t>Costo de ventas</t>
  </si>
  <si>
    <t>Gastos de ventas</t>
  </si>
  <si>
    <t>Gastos de administracion</t>
  </si>
  <si>
    <t>Proveedores</t>
  </si>
  <si>
    <t>Clientes</t>
  </si>
  <si>
    <t>E. Computo</t>
  </si>
  <si>
    <t>E. reparto</t>
  </si>
  <si>
    <t>E.Transporte</t>
  </si>
  <si>
    <t>Gastos de orga</t>
  </si>
  <si>
    <t>gastos de ventas</t>
  </si>
  <si>
    <t>Deudor</t>
  </si>
  <si>
    <t>Acreedor</t>
  </si>
  <si>
    <t>Movimientos</t>
  </si>
  <si>
    <t>Saldos</t>
  </si>
  <si>
    <t>Estado de resultados</t>
  </si>
  <si>
    <t>menos</t>
  </si>
  <si>
    <t>Utilidad bruta</t>
  </si>
  <si>
    <t>gastos de admin</t>
  </si>
  <si>
    <t>gastos finan</t>
  </si>
  <si>
    <t>perdida de operación</t>
  </si>
  <si>
    <t>Gastos financieros</t>
  </si>
  <si>
    <t>Balanza de comprobación</t>
  </si>
  <si>
    <t>Almacén</t>
  </si>
  <si>
    <t>Sumas iguales</t>
  </si>
  <si>
    <t>ISR(30%)</t>
  </si>
  <si>
    <t>PTU(10%)</t>
  </si>
  <si>
    <t>Utilidad neta</t>
  </si>
  <si>
    <t>Activo</t>
  </si>
  <si>
    <t>circulante</t>
  </si>
  <si>
    <t>Fijo</t>
  </si>
  <si>
    <t>C.diferidos</t>
  </si>
  <si>
    <t>suma</t>
  </si>
  <si>
    <t>Pasivo</t>
  </si>
  <si>
    <t>capital</t>
  </si>
  <si>
    <t>c.social</t>
  </si>
  <si>
    <t>utilidad</t>
  </si>
  <si>
    <t>suma capital</t>
  </si>
  <si>
    <t>Balance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</si>
</sst>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N25" sqref="N25"/>
    </sheetView>
  </sheetViews>
  <sheetFormatPr baseColWidth="10" defaultRowHeight="15" x14ac:dyDescent="0.25"/>
  <cols>
    <col min="9" max="9" width="5.5703125" customWidth="1"/>
    <col min="10" max="10" width="14.28515625" customWidth="1"/>
    <col min="11" max="11" width="11.85546875" bestFit="1" customWidth="1"/>
  </cols>
  <sheetData>
    <row r="1" spans="1:20" x14ac:dyDescent="0.25">
      <c r="A1" s="6" t="s">
        <v>0</v>
      </c>
      <c r="B1" s="6"/>
      <c r="D1" s="6" t="s">
        <v>1</v>
      </c>
      <c r="E1" s="6"/>
      <c r="G1" s="6" t="s">
        <v>2</v>
      </c>
      <c r="H1" s="6"/>
    </row>
    <row r="2" spans="1:20" x14ac:dyDescent="0.25">
      <c r="A2" s="1">
        <v>300000</v>
      </c>
      <c r="B2" s="1">
        <v>75000</v>
      </c>
      <c r="D2" s="1">
        <v>750000</v>
      </c>
      <c r="E2" s="1">
        <v>25000</v>
      </c>
      <c r="G2" s="1">
        <v>350000</v>
      </c>
      <c r="H2" s="1">
        <v>48000</v>
      </c>
      <c r="J2" s="6" t="s">
        <v>33</v>
      </c>
      <c r="K2" s="6"/>
      <c r="L2" s="6"/>
      <c r="M2" s="6"/>
      <c r="N2" s="6"/>
      <c r="P2" s="6" t="s">
        <v>26</v>
      </c>
      <c r="Q2" s="6"/>
      <c r="R2" s="6"/>
      <c r="S2" s="6"/>
      <c r="T2" s="6"/>
    </row>
    <row r="3" spans="1:20" x14ac:dyDescent="0.25">
      <c r="A3" s="1">
        <v>108000</v>
      </c>
      <c r="B3" s="1">
        <v>22000</v>
      </c>
      <c r="D3" s="1">
        <v>200000</v>
      </c>
      <c r="E3" s="1">
        <v>95000</v>
      </c>
      <c r="G3" s="1">
        <v>200000</v>
      </c>
      <c r="H3" s="1">
        <v>40000</v>
      </c>
      <c r="K3" s="6" t="s">
        <v>24</v>
      </c>
      <c r="L3" s="6"/>
      <c r="M3" s="6" t="s">
        <v>25</v>
      </c>
      <c r="N3" s="6"/>
      <c r="P3" t="s">
        <v>11</v>
      </c>
      <c r="T3" s="1">
        <f>N18</f>
        <v>200000</v>
      </c>
    </row>
    <row r="4" spans="1:20" x14ac:dyDescent="0.25">
      <c r="B4" s="1">
        <v>15000</v>
      </c>
      <c r="D4" s="3">
        <f>D2+D3</f>
        <v>950000</v>
      </c>
      <c r="E4" s="3">
        <f>E2+E3</f>
        <v>120000</v>
      </c>
      <c r="G4" s="1">
        <v>6000</v>
      </c>
      <c r="K4" t="s">
        <v>22</v>
      </c>
      <c r="L4" t="s">
        <v>23</v>
      </c>
      <c r="M4" t="s">
        <v>22</v>
      </c>
      <c r="N4" t="s">
        <v>23</v>
      </c>
      <c r="P4" t="s">
        <v>27</v>
      </c>
    </row>
    <row r="5" spans="1:20" x14ac:dyDescent="0.25">
      <c r="A5" s="3">
        <f>A2+A3</f>
        <v>408000</v>
      </c>
      <c r="B5" s="3">
        <f>B4+B3+B2</f>
        <v>112000</v>
      </c>
      <c r="D5" s="5">
        <f>D4-E4</f>
        <v>830000</v>
      </c>
      <c r="E5" s="4"/>
      <c r="G5" s="3">
        <f>G2+G3+G4</f>
        <v>556000</v>
      </c>
      <c r="H5" s="3">
        <f>H2+H3</f>
        <v>88000</v>
      </c>
      <c r="J5" t="s">
        <v>0</v>
      </c>
      <c r="K5" s="1">
        <f>A5</f>
        <v>408000</v>
      </c>
      <c r="L5" s="1">
        <f>B5</f>
        <v>112000</v>
      </c>
      <c r="M5" s="1">
        <f>A6</f>
        <v>296000</v>
      </c>
      <c r="P5" t="s">
        <v>12</v>
      </c>
      <c r="T5" s="1">
        <f>M19</f>
        <v>82000</v>
      </c>
    </row>
    <row r="6" spans="1:20" x14ac:dyDescent="0.25">
      <c r="A6" s="5">
        <f>A5-B5</f>
        <v>296000</v>
      </c>
      <c r="B6" s="4"/>
      <c r="G6" s="5">
        <f>G5-H5</f>
        <v>468000</v>
      </c>
      <c r="H6" s="4"/>
      <c r="J6" t="s">
        <v>1</v>
      </c>
      <c r="K6" s="1">
        <f>D4</f>
        <v>950000</v>
      </c>
      <c r="L6" s="1">
        <f>E4</f>
        <v>120000</v>
      </c>
      <c r="M6" s="1">
        <f>D5</f>
        <v>830000</v>
      </c>
      <c r="P6" t="s">
        <v>28</v>
      </c>
      <c r="T6" s="1">
        <f>T3-T5</f>
        <v>118000</v>
      </c>
    </row>
    <row r="7" spans="1:20" x14ac:dyDescent="0.25">
      <c r="J7" t="s">
        <v>34</v>
      </c>
      <c r="K7" s="1">
        <f>G5</f>
        <v>556000</v>
      </c>
      <c r="L7" s="1">
        <f>H5</f>
        <v>88000</v>
      </c>
      <c r="M7" s="1">
        <f>G6</f>
        <v>468000</v>
      </c>
      <c r="P7" t="s">
        <v>27</v>
      </c>
    </row>
    <row r="8" spans="1:20" x14ac:dyDescent="0.25">
      <c r="A8" s="6" t="s">
        <v>3</v>
      </c>
      <c r="B8" s="6"/>
      <c r="D8" s="6" t="s">
        <v>4</v>
      </c>
      <c r="E8" s="6"/>
      <c r="G8" s="6" t="s">
        <v>5</v>
      </c>
      <c r="H8" s="6"/>
      <c r="J8" t="s">
        <v>16</v>
      </c>
      <c r="K8" s="1">
        <f>D42</f>
        <v>100000</v>
      </c>
      <c r="L8" s="1">
        <f>E42</f>
        <v>20000</v>
      </c>
      <c r="M8" s="1">
        <f>D43</f>
        <v>80000</v>
      </c>
      <c r="P8" t="s">
        <v>21</v>
      </c>
      <c r="R8" s="1">
        <f>M20</f>
        <v>92000</v>
      </c>
    </row>
    <row r="9" spans="1:20" x14ac:dyDescent="0.25">
      <c r="A9" s="1">
        <v>3500000</v>
      </c>
      <c r="D9" s="1">
        <v>6500000</v>
      </c>
      <c r="G9" s="1">
        <v>460000</v>
      </c>
      <c r="J9" t="s">
        <v>3</v>
      </c>
      <c r="K9" s="1">
        <f>A10</f>
        <v>3500000</v>
      </c>
      <c r="M9" s="1">
        <f>A11</f>
        <v>3500000</v>
      </c>
      <c r="P9" t="s">
        <v>29</v>
      </c>
      <c r="R9" s="1">
        <f>M21</f>
        <v>40000</v>
      </c>
      <c r="S9" s="1"/>
    </row>
    <row r="10" spans="1:20" x14ac:dyDescent="0.25">
      <c r="A10" s="3">
        <f>A9</f>
        <v>3500000</v>
      </c>
      <c r="B10" s="2"/>
      <c r="D10" s="3">
        <f>D9</f>
        <v>6500000</v>
      </c>
      <c r="E10" s="2"/>
      <c r="G10" s="3">
        <f>G9</f>
        <v>460000</v>
      </c>
      <c r="H10" s="2"/>
      <c r="J10" t="s">
        <v>4</v>
      </c>
      <c r="K10" s="1">
        <f>D10</f>
        <v>6500000</v>
      </c>
      <c r="M10" s="1">
        <f>D11</f>
        <v>6500000</v>
      </c>
      <c r="P10" t="s">
        <v>30</v>
      </c>
      <c r="R10" s="1">
        <f>M22</f>
        <v>12000</v>
      </c>
      <c r="S10" s="1">
        <f>R8+R9+R10</f>
        <v>144000</v>
      </c>
    </row>
    <row r="11" spans="1:20" x14ac:dyDescent="0.25">
      <c r="A11" s="5">
        <f>A10</f>
        <v>3500000</v>
      </c>
      <c r="B11" s="4"/>
      <c r="D11" s="5">
        <f>D10</f>
        <v>6500000</v>
      </c>
      <c r="E11" s="4"/>
      <c r="G11" s="5">
        <f>G10</f>
        <v>460000</v>
      </c>
      <c r="H11" s="4"/>
      <c r="J11" t="s">
        <v>5</v>
      </c>
      <c r="K11" s="1">
        <f>G10</f>
        <v>460000</v>
      </c>
      <c r="M11" s="1">
        <f>G11</f>
        <v>460000</v>
      </c>
      <c r="P11" t="s">
        <v>31</v>
      </c>
      <c r="T11" s="1">
        <f>T6-S10</f>
        <v>-26000</v>
      </c>
    </row>
    <row r="12" spans="1:20" x14ac:dyDescent="0.25">
      <c r="J12" t="s">
        <v>17</v>
      </c>
      <c r="K12" s="1">
        <f>G18</f>
        <v>250000</v>
      </c>
      <c r="M12" s="1">
        <f>G19</f>
        <v>250000</v>
      </c>
      <c r="P12" t="s">
        <v>36</v>
      </c>
      <c r="T12">
        <v>0</v>
      </c>
    </row>
    <row r="13" spans="1:20" x14ac:dyDescent="0.25">
      <c r="J13" t="s">
        <v>18</v>
      </c>
      <c r="K13" s="1">
        <f>A18</f>
        <v>700000</v>
      </c>
      <c r="M13" s="1">
        <f>A19</f>
        <v>700000</v>
      </c>
      <c r="P13" t="s">
        <v>37</v>
      </c>
      <c r="T13">
        <v>0</v>
      </c>
    </row>
    <row r="14" spans="1:20" x14ac:dyDescent="0.25">
      <c r="J14" t="s">
        <v>19</v>
      </c>
      <c r="K14" s="1">
        <f>D18</f>
        <v>370000</v>
      </c>
      <c r="M14" s="1">
        <f>D19</f>
        <v>370000</v>
      </c>
      <c r="P14" t="s">
        <v>38</v>
      </c>
      <c r="T14" s="1"/>
    </row>
    <row r="15" spans="1:20" x14ac:dyDescent="0.25">
      <c r="J15" t="s">
        <v>20</v>
      </c>
      <c r="K15" s="1">
        <f>D26</f>
        <v>25000</v>
      </c>
      <c r="M15" s="1">
        <f>D27</f>
        <v>25000</v>
      </c>
    </row>
    <row r="16" spans="1:20" x14ac:dyDescent="0.25">
      <c r="A16" s="6" t="s">
        <v>6</v>
      </c>
      <c r="B16" s="6"/>
      <c r="D16" s="6" t="s">
        <v>7</v>
      </c>
      <c r="E16" s="6"/>
      <c r="G16" s="6" t="s">
        <v>8</v>
      </c>
      <c r="H16" s="6"/>
      <c r="J16" t="s">
        <v>15</v>
      </c>
      <c r="L16" s="1">
        <f>B42</f>
        <v>125000</v>
      </c>
      <c r="N16" s="1">
        <f>B43</f>
        <v>125000</v>
      </c>
    </row>
    <row r="17" spans="1:14" x14ac:dyDescent="0.25">
      <c r="A17" s="1">
        <v>700000</v>
      </c>
      <c r="D17" s="1">
        <v>370000</v>
      </c>
      <c r="G17" s="1">
        <v>250000</v>
      </c>
      <c r="J17" t="s">
        <v>9</v>
      </c>
      <c r="L17" s="1">
        <f>B27</f>
        <v>13380000</v>
      </c>
      <c r="N17" s="1">
        <f>B28</f>
        <v>13380000</v>
      </c>
    </row>
    <row r="18" spans="1:14" x14ac:dyDescent="0.25">
      <c r="A18" s="3">
        <f>A17</f>
        <v>700000</v>
      </c>
      <c r="B18" s="2"/>
      <c r="D18" s="3">
        <f>D17</f>
        <v>370000</v>
      </c>
      <c r="E18" s="2"/>
      <c r="G18" s="3">
        <f>G17</f>
        <v>250000</v>
      </c>
      <c r="H18" s="2"/>
      <c r="J18" t="s">
        <v>11</v>
      </c>
      <c r="K18" s="1">
        <f>G27</f>
        <v>20000</v>
      </c>
      <c r="L18" s="1">
        <f>H27</f>
        <v>220000</v>
      </c>
      <c r="N18" s="1">
        <f>H28</f>
        <v>200000</v>
      </c>
    </row>
    <row r="19" spans="1:14" x14ac:dyDescent="0.25">
      <c r="A19" s="5">
        <f>A18</f>
        <v>700000</v>
      </c>
      <c r="B19" s="4"/>
      <c r="D19" s="5">
        <f>D18</f>
        <v>370000</v>
      </c>
      <c r="E19" s="4"/>
      <c r="G19" s="5">
        <f>G18</f>
        <v>250000</v>
      </c>
      <c r="H19" s="4"/>
      <c r="J19" t="s">
        <v>12</v>
      </c>
      <c r="K19" s="1">
        <f>A35</f>
        <v>88000</v>
      </c>
      <c r="L19" s="1">
        <f>B35</f>
        <v>6000</v>
      </c>
      <c r="M19" s="1">
        <f>A36</f>
        <v>82000</v>
      </c>
    </row>
    <row r="20" spans="1:14" x14ac:dyDescent="0.25">
      <c r="J20" t="s">
        <v>13</v>
      </c>
      <c r="K20" s="1">
        <f>D35</f>
        <v>92000</v>
      </c>
      <c r="M20" s="1">
        <f>D36</f>
        <v>92000</v>
      </c>
    </row>
    <row r="21" spans="1:14" x14ac:dyDescent="0.25">
      <c r="J21" t="s">
        <v>14</v>
      </c>
      <c r="K21" s="1">
        <f>G35</f>
        <v>40000</v>
      </c>
      <c r="M21" s="1">
        <f>G36</f>
        <v>40000</v>
      </c>
    </row>
    <row r="22" spans="1:14" x14ac:dyDescent="0.25">
      <c r="J22" t="s">
        <v>32</v>
      </c>
      <c r="K22" s="1">
        <f>G42</f>
        <v>12000</v>
      </c>
      <c r="M22" s="1">
        <f>G43</f>
        <v>12000</v>
      </c>
    </row>
    <row r="23" spans="1:14" x14ac:dyDescent="0.25">
      <c r="J23" t="s">
        <v>35</v>
      </c>
      <c r="K23" s="1">
        <f>SUM(K5:K22)</f>
        <v>14071000</v>
      </c>
      <c r="L23" s="1">
        <f>SUM(L5:L22)</f>
        <v>14071000</v>
      </c>
      <c r="M23" s="1">
        <f>SUM(M5:M22)</f>
        <v>13705000</v>
      </c>
      <c r="N23" s="1">
        <f>SUM(N16:N18)</f>
        <v>13705000</v>
      </c>
    </row>
    <row r="24" spans="1:14" x14ac:dyDescent="0.25">
      <c r="A24" s="6" t="s">
        <v>9</v>
      </c>
      <c r="B24" s="6"/>
      <c r="D24" s="6" t="s">
        <v>10</v>
      </c>
      <c r="E24" s="6"/>
      <c r="G24" s="6" t="s">
        <v>11</v>
      </c>
      <c r="H24" s="6"/>
    </row>
    <row r="25" spans="1:14" x14ac:dyDescent="0.25">
      <c r="B25" s="1">
        <f>A17+D17+G17+G9+D9+A9+A2+D2+G2</f>
        <v>13180000</v>
      </c>
      <c r="D25" s="1">
        <v>25000</v>
      </c>
      <c r="G25" s="1">
        <v>20000</v>
      </c>
      <c r="H25" s="1">
        <v>120000</v>
      </c>
    </row>
    <row r="26" spans="1:14" x14ac:dyDescent="0.25">
      <c r="B26" s="1">
        <v>200000</v>
      </c>
      <c r="D26" s="3">
        <f>D25</f>
        <v>25000</v>
      </c>
      <c r="E26" s="2"/>
      <c r="H26" s="1">
        <v>100000</v>
      </c>
      <c r="J26" s="6" t="s">
        <v>49</v>
      </c>
      <c r="K26" s="6"/>
      <c r="L26" s="6"/>
      <c r="M26" s="6"/>
    </row>
    <row r="27" spans="1:14" x14ac:dyDescent="0.25">
      <c r="A27" s="2"/>
      <c r="B27" s="3">
        <f>B25+B26</f>
        <v>13380000</v>
      </c>
      <c r="D27" s="5">
        <f>D26</f>
        <v>25000</v>
      </c>
      <c r="E27" s="4"/>
      <c r="G27" s="3">
        <f>G25</f>
        <v>20000</v>
      </c>
      <c r="H27" s="3">
        <f>H25+H26</f>
        <v>220000</v>
      </c>
      <c r="J27" t="s">
        <v>39</v>
      </c>
      <c r="L27" t="s">
        <v>44</v>
      </c>
    </row>
    <row r="28" spans="1:14" x14ac:dyDescent="0.25">
      <c r="A28" s="4"/>
      <c r="B28" s="5">
        <f>B27</f>
        <v>13380000</v>
      </c>
      <c r="G28" s="4"/>
      <c r="H28" s="5">
        <f>H27-G27</f>
        <v>200000</v>
      </c>
      <c r="J28" t="s">
        <v>40</v>
      </c>
      <c r="K28" s="1">
        <f>SUM(M5,M6,M7,M8)</f>
        <v>1674000</v>
      </c>
      <c r="L28" t="s">
        <v>43</v>
      </c>
      <c r="M28" s="1">
        <f>N16</f>
        <v>125000</v>
      </c>
    </row>
    <row r="29" spans="1:14" x14ac:dyDescent="0.25">
      <c r="J29" t="s">
        <v>41</v>
      </c>
      <c r="K29" s="1">
        <f>SUM(M9,M10,M11,M12,M13,M14)</f>
        <v>11780000</v>
      </c>
      <c r="L29" t="s">
        <v>45</v>
      </c>
    </row>
    <row r="30" spans="1:14" x14ac:dyDescent="0.25">
      <c r="J30" t="s">
        <v>42</v>
      </c>
      <c r="K30" s="1">
        <f>M15</f>
        <v>25000</v>
      </c>
      <c r="L30" t="s">
        <v>46</v>
      </c>
      <c r="M30" s="1">
        <f>N17</f>
        <v>13380000</v>
      </c>
    </row>
    <row r="31" spans="1:14" x14ac:dyDescent="0.25">
      <c r="J31" t="s">
        <v>43</v>
      </c>
      <c r="K31" s="1">
        <f>SUM(K28:K30)</f>
        <v>13479000</v>
      </c>
      <c r="L31" t="s">
        <v>47</v>
      </c>
      <c r="M31" s="1">
        <f>T11</f>
        <v>-26000</v>
      </c>
    </row>
    <row r="32" spans="1:14" x14ac:dyDescent="0.25">
      <c r="A32" s="6" t="s">
        <v>12</v>
      </c>
      <c r="B32" s="6"/>
      <c r="D32" s="6" t="s">
        <v>13</v>
      </c>
      <c r="E32" s="6"/>
      <c r="G32" s="6" t="s">
        <v>14</v>
      </c>
      <c r="H32" s="6"/>
      <c r="L32" t="s">
        <v>48</v>
      </c>
      <c r="M32" s="1">
        <f>M30+M31</f>
        <v>13354000</v>
      </c>
    </row>
    <row r="33" spans="1:13" x14ac:dyDescent="0.25">
      <c r="A33" s="1">
        <v>48000</v>
      </c>
      <c r="B33" s="1">
        <v>6000</v>
      </c>
      <c r="D33" s="1">
        <v>70000</v>
      </c>
      <c r="G33" s="1">
        <v>25000</v>
      </c>
      <c r="L33" t="s">
        <v>43</v>
      </c>
      <c r="M33" s="1">
        <f>M32+M28</f>
        <v>13479000</v>
      </c>
    </row>
    <row r="34" spans="1:13" x14ac:dyDescent="0.25">
      <c r="A34" s="1">
        <v>40000</v>
      </c>
      <c r="D34" s="1">
        <v>22000</v>
      </c>
      <c r="G34" s="1">
        <v>15000</v>
      </c>
    </row>
    <row r="35" spans="1:13" x14ac:dyDescent="0.25">
      <c r="A35" s="3">
        <f>A34+A33</f>
        <v>88000</v>
      </c>
      <c r="B35" s="3">
        <f>B33</f>
        <v>6000</v>
      </c>
      <c r="D35" s="3">
        <f>D33+D34</f>
        <v>92000</v>
      </c>
      <c r="E35" s="3"/>
      <c r="G35" s="3">
        <f>G34+G33</f>
        <v>40000</v>
      </c>
      <c r="H35" s="2"/>
    </row>
    <row r="36" spans="1:13" x14ac:dyDescent="0.25">
      <c r="A36" s="5">
        <f>A35-B35</f>
        <v>82000</v>
      </c>
      <c r="B36" s="4"/>
      <c r="D36" s="5">
        <f>D35-E35</f>
        <v>92000</v>
      </c>
      <c r="E36" s="4"/>
      <c r="G36" s="5">
        <f>G35</f>
        <v>40000</v>
      </c>
      <c r="H36" s="4"/>
    </row>
    <row r="40" spans="1:13" x14ac:dyDescent="0.25">
      <c r="A40" s="6" t="s">
        <v>15</v>
      </c>
      <c r="B40" s="6"/>
      <c r="D40" s="6" t="s">
        <v>16</v>
      </c>
      <c r="E40" s="6"/>
      <c r="G40" s="6" t="s">
        <v>32</v>
      </c>
      <c r="H40" s="6"/>
    </row>
    <row r="41" spans="1:13" x14ac:dyDescent="0.25">
      <c r="B41" s="1">
        <v>125000</v>
      </c>
      <c r="D41" s="1">
        <v>100000</v>
      </c>
      <c r="E41" s="1">
        <v>20000</v>
      </c>
      <c r="G41" s="1">
        <v>12000</v>
      </c>
    </row>
    <row r="42" spans="1:13" x14ac:dyDescent="0.25">
      <c r="A42" s="2"/>
      <c r="B42" s="3">
        <f>B41</f>
        <v>125000</v>
      </c>
      <c r="D42" s="3">
        <f>D41</f>
        <v>100000</v>
      </c>
      <c r="E42" s="3">
        <f>E41</f>
        <v>20000</v>
      </c>
      <c r="G42" s="3">
        <f>G41</f>
        <v>12000</v>
      </c>
    </row>
    <row r="43" spans="1:13" x14ac:dyDescent="0.25">
      <c r="A43" s="4"/>
      <c r="B43" s="5">
        <f>B42</f>
        <v>125000</v>
      </c>
      <c r="D43" s="5">
        <f>D42-E42</f>
        <v>80000</v>
      </c>
      <c r="E43" s="4"/>
      <c r="G43" s="5">
        <f>G41</f>
        <v>12000</v>
      </c>
    </row>
  </sheetData>
  <mergeCells count="23">
    <mergeCell ref="K3:L3"/>
    <mergeCell ref="M3:N3"/>
    <mergeCell ref="J2:N2"/>
    <mergeCell ref="P2:T2"/>
    <mergeCell ref="A32:B32"/>
    <mergeCell ref="D32:E32"/>
    <mergeCell ref="G32:H32"/>
    <mergeCell ref="J26:M26"/>
    <mergeCell ref="A40:B40"/>
    <mergeCell ref="D40:E40"/>
    <mergeCell ref="G40:H40"/>
    <mergeCell ref="A16:B16"/>
    <mergeCell ref="D16:E16"/>
    <mergeCell ref="G16:H16"/>
    <mergeCell ref="A24:B24"/>
    <mergeCell ref="D24:E24"/>
    <mergeCell ref="G24:H24"/>
    <mergeCell ref="A1:B1"/>
    <mergeCell ref="D1:E1"/>
    <mergeCell ref="G1:H1"/>
    <mergeCell ref="A8:B8"/>
    <mergeCell ref="D8:E8"/>
    <mergeCell ref="G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2021-03-30T04:57:04Z</dcterms:created>
  <dcterms:modified xsi:type="dcterms:W3CDTF">2021-03-31T03:14:02Z</dcterms:modified>
</cp:coreProperties>
</file>