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Propietario\Downloads\Admin Finan\Parcial 2\Herdez\"/>
    </mc:Choice>
  </mc:AlternateContent>
  <xr:revisionPtr revIDLastSave="0" documentId="13_ncr:1_{E8C38127-9062-429D-91E3-9D20A7CC17FA}" xr6:coauthVersionLast="46" xr6:coauthVersionMax="46" xr10:uidLastSave="{00000000-0000-0000-0000-000000000000}"/>
  <bookViews>
    <workbookView xWindow="-120" yWindow="-120" windowWidth="25440" windowHeight="15390" xr2:uid="{67E046E7-1A1D-4639-B887-DEC67EDF5590}"/>
  </bookViews>
  <sheets>
    <sheet name="Hoja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7" i="1" l="1"/>
  <c r="L18" i="1"/>
  <c r="L19" i="1"/>
  <c r="L21" i="1"/>
  <c r="L22" i="1"/>
  <c r="L23" i="1"/>
  <c r="L25" i="1"/>
  <c r="L26" i="1"/>
  <c r="L27" i="1"/>
  <c r="L28" i="1"/>
  <c r="L16" i="1"/>
  <c r="F17" i="1"/>
  <c r="F18" i="1"/>
  <c r="F19" i="1"/>
  <c r="F20" i="1"/>
  <c r="F21" i="1"/>
  <c r="F23" i="1"/>
  <c r="F24" i="1"/>
  <c r="F25" i="1"/>
  <c r="F26" i="1"/>
  <c r="F27" i="1"/>
  <c r="F28" i="1"/>
  <c r="F16" i="1"/>
  <c r="F6" i="1"/>
  <c r="F7" i="1"/>
  <c r="F8" i="1"/>
  <c r="F5" i="1"/>
  <c r="F4" i="1"/>
  <c r="J27" i="1"/>
  <c r="J19" i="1"/>
  <c r="J22" i="1"/>
  <c r="H19" i="1"/>
  <c r="H22" i="1"/>
  <c r="H27" i="1"/>
  <c r="I27" i="1" s="1"/>
  <c r="D28" i="1"/>
  <c r="D27" i="1"/>
  <c r="D21" i="1"/>
  <c r="D6" i="1"/>
  <c r="E6" i="1" s="1"/>
  <c r="B6" i="1"/>
  <c r="C6" i="1" s="1"/>
  <c r="B27" i="1"/>
  <c r="B28" i="1" s="1"/>
  <c r="B21" i="1"/>
  <c r="E7" i="1"/>
  <c r="C7" i="1"/>
  <c r="E5" i="1"/>
  <c r="C5" i="1"/>
  <c r="C26" i="1" l="1"/>
  <c r="C20" i="1"/>
  <c r="C19" i="1"/>
  <c r="C16" i="1"/>
  <c r="I25" i="1"/>
  <c r="I18" i="1"/>
  <c r="C25" i="1"/>
  <c r="C18" i="1"/>
  <c r="I22" i="1"/>
  <c r="C24" i="1"/>
  <c r="C23" i="1"/>
  <c r="I26" i="1"/>
  <c r="I21" i="1"/>
  <c r="I17" i="1"/>
  <c r="C21" i="1"/>
  <c r="C17" i="1"/>
  <c r="I16" i="1"/>
  <c r="I19" i="1"/>
  <c r="B8" i="1"/>
  <c r="C8" i="1" s="1"/>
  <c r="D8" i="1"/>
  <c r="E8" i="1" s="1"/>
  <c r="K27" i="1"/>
  <c r="J23" i="1"/>
  <c r="J28" i="1" s="1"/>
  <c r="H23" i="1"/>
  <c r="H28" i="1" s="1"/>
  <c r="K22" i="1"/>
  <c r="E16" i="1"/>
  <c r="K19" i="1"/>
  <c r="K25" i="1"/>
  <c r="E26" i="1"/>
  <c r="K16" i="1"/>
  <c r="E18" i="1"/>
  <c r="E20" i="1"/>
  <c r="K23" i="1"/>
  <c r="K26" i="1"/>
  <c r="E23" i="1"/>
  <c r="E17" i="1"/>
  <c r="K18" i="1"/>
  <c r="E24" i="1"/>
  <c r="E27" i="1"/>
  <c r="K21" i="1"/>
  <c r="K17" i="1"/>
  <c r="E19" i="1"/>
  <c r="E25" i="1"/>
  <c r="E21" i="1"/>
  <c r="C27" i="1"/>
  <c r="I23" i="1" l="1"/>
</calcChain>
</file>

<file path=xl/sharedStrings.xml><?xml version="1.0" encoding="utf-8"?>
<sst xmlns="http://schemas.openxmlformats.org/spreadsheetml/2006/main" count="42" uniqueCount="37">
  <si>
    <t>Grupo Herdez SAB S.A</t>
  </si>
  <si>
    <t>Estado de Resultados</t>
  </si>
  <si>
    <t>Estado de Situacion financiera</t>
  </si>
  <si>
    <t>Activo</t>
  </si>
  <si>
    <t>Pasivo</t>
  </si>
  <si>
    <t>Ventas netas</t>
  </si>
  <si>
    <t>Circulane</t>
  </si>
  <si>
    <t>Circulante</t>
  </si>
  <si>
    <t>Costo de ventas</t>
  </si>
  <si>
    <t>Efectivo</t>
  </si>
  <si>
    <t>Proveedores</t>
  </si>
  <si>
    <t>Utilidad bruta</t>
  </si>
  <si>
    <t>Inventarios</t>
  </si>
  <si>
    <t>Acreedores</t>
  </si>
  <si>
    <t>Gastosde operación</t>
  </si>
  <si>
    <t>Clientes</t>
  </si>
  <si>
    <t>Documento por pagar</t>
  </si>
  <si>
    <t>Utilidad neta</t>
  </si>
  <si>
    <t>Deudores</t>
  </si>
  <si>
    <t>Pasivo circulante</t>
  </si>
  <si>
    <t>Documentos por cobrar</t>
  </si>
  <si>
    <t>Fijo</t>
  </si>
  <si>
    <t>Activo Circulante</t>
  </si>
  <si>
    <t>Pasivo Fijo</t>
  </si>
  <si>
    <t>Terrenos y edificios</t>
  </si>
  <si>
    <t>Pasivo Total</t>
  </si>
  <si>
    <t>Mobiliario</t>
  </si>
  <si>
    <t>Capital</t>
  </si>
  <si>
    <t>Equipo de reparto</t>
  </si>
  <si>
    <t>Capital social</t>
  </si>
  <si>
    <t>Equipo de computo</t>
  </si>
  <si>
    <t>Activo Fijo</t>
  </si>
  <si>
    <t>Capital total</t>
  </si>
  <si>
    <t>Total de activo</t>
  </si>
  <si>
    <t>Suma de pasivo y capital</t>
  </si>
  <si>
    <t>Diferencia +(-)</t>
  </si>
  <si>
    <t>Documentos por pagar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</si>
</sst>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9C5700"/>
      <name val="Calibri"/>
      <family val="2"/>
      <scheme val="minor"/>
    </font>
  </fonts>
  <fills count="6">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EB9C"/>
      </patternFill>
    </fill>
    <fill>
      <patternFill patternType="solid">
        <fgColor theme="8" tint="0.59999389629810485"/>
        <bgColor indexed="64"/>
      </patternFill>
    </fill>
  </fills>
  <borders count="1">
    <border>
      <left/>
      <right/>
      <top/>
      <bottom/>
      <diagonal/>
    </border>
  </borders>
  <cellStyleXfs count="2">
    <xf numFmtId="0" fontId="0" fillId="0" borderId="0"/>
    <xf numFmtId="0" fontId="1" fillId="4" borderId="0" applyNumberFormat="0" applyBorder="0" applyAlignment="0" applyProtection="0"/>
  </cellStyleXfs>
  <cellXfs count="11">
    <xf numFmtId="0" fontId="0" fillId="0" borderId="0" xfId="0"/>
    <xf numFmtId="3" fontId="0" fillId="0" borderId="0" xfId="0" applyNumberFormat="1"/>
    <xf numFmtId="10" fontId="0" fillId="0" borderId="0" xfId="0" applyNumberFormat="1"/>
    <xf numFmtId="0" fontId="0" fillId="2" borderId="0" xfId="0" applyFill="1"/>
    <xf numFmtId="3" fontId="0" fillId="2" borderId="0" xfId="0" applyNumberFormat="1" applyFill="1"/>
    <xf numFmtId="10" fontId="0" fillId="2" borderId="0" xfId="0" applyNumberFormat="1" applyFill="1"/>
    <xf numFmtId="0" fontId="0" fillId="3" borderId="0" xfId="0" applyFill="1"/>
    <xf numFmtId="3" fontId="0" fillId="3" borderId="0" xfId="0" applyNumberFormat="1" applyFill="1"/>
    <xf numFmtId="9" fontId="0" fillId="3" borderId="0" xfId="0" applyNumberFormat="1" applyFill="1"/>
    <xf numFmtId="0" fontId="1" fillId="4" borderId="0" xfId="1" applyAlignment="1">
      <alignment horizontal="center"/>
    </xf>
    <xf numFmtId="3" fontId="0" fillId="5" borderId="0" xfId="0" applyNumberFormat="1" applyFill="1"/>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29</xdr:row>
      <xdr:rowOff>28575</xdr:rowOff>
    </xdr:from>
    <xdr:to>
      <xdr:col>2</xdr:col>
      <xdr:colOff>9525</xdr:colOff>
      <xdr:row>33</xdr:row>
      <xdr:rowOff>171450</xdr:rowOff>
    </xdr:to>
    <xdr:sp macro="" textlink="">
      <xdr:nvSpPr>
        <xdr:cNvPr id="2" name="CuadroTexto 1">
          <a:extLst>
            <a:ext uri="{FF2B5EF4-FFF2-40B4-BE49-F238E27FC236}">
              <a16:creationId xmlns:a16="http://schemas.microsoft.com/office/drawing/2014/main" id="{7303A929-A31A-4934-9018-C0FE98A91B26}"/>
            </a:ext>
          </a:extLst>
        </xdr:cNvPr>
        <xdr:cNvSpPr txBox="1"/>
      </xdr:nvSpPr>
      <xdr:spPr>
        <a:xfrm>
          <a:off x="0" y="5553075"/>
          <a:ext cx="2333625" cy="904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Bueno:</a:t>
          </a:r>
        </a:p>
        <a:p>
          <a:r>
            <a:rPr lang="es-MX" sz="1100"/>
            <a:t>Disminucion</a:t>
          </a:r>
          <a:r>
            <a:rPr lang="es-MX" sz="1100" baseline="0"/>
            <a:t> de gastos de operacion.</a:t>
          </a:r>
        </a:p>
        <a:p>
          <a:r>
            <a:rPr lang="es-MX" sz="1100" baseline="0"/>
            <a:t>Malo:</a:t>
          </a:r>
        </a:p>
        <a:p>
          <a:r>
            <a:rPr lang="es-MX" sz="1100" baseline="0"/>
            <a:t>Disminucion de ventas.</a:t>
          </a:r>
          <a:endParaRPr lang="es-MX" sz="1100"/>
        </a:p>
      </xdr:txBody>
    </xdr:sp>
    <xdr:clientData/>
  </xdr:twoCellAnchor>
  <xdr:twoCellAnchor>
    <xdr:from>
      <xdr:col>2</xdr:col>
      <xdr:colOff>209551</xdr:colOff>
      <xdr:row>29</xdr:row>
      <xdr:rowOff>2382</xdr:rowOff>
    </xdr:from>
    <xdr:to>
      <xdr:col>6</xdr:col>
      <xdr:colOff>1266825</xdr:colOff>
      <xdr:row>39</xdr:row>
      <xdr:rowOff>161925</xdr:rowOff>
    </xdr:to>
    <xdr:sp macro="" textlink="">
      <xdr:nvSpPr>
        <xdr:cNvPr id="3" name="CuadroTexto 2">
          <a:extLst>
            <a:ext uri="{FF2B5EF4-FFF2-40B4-BE49-F238E27FC236}">
              <a16:creationId xmlns:a16="http://schemas.microsoft.com/office/drawing/2014/main" id="{279CF9FE-948E-433C-8B26-9DEE6177595B}"/>
            </a:ext>
          </a:extLst>
        </xdr:cNvPr>
        <xdr:cNvSpPr txBox="1"/>
      </xdr:nvSpPr>
      <xdr:spPr>
        <a:xfrm>
          <a:off x="2533651" y="5526882"/>
          <a:ext cx="4248149" cy="20645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Bueno:</a:t>
          </a:r>
        </a:p>
        <a:p>
          <a:r>
            <a:rPr lang="es-MX" sz="1100" baseline="0"/>
            <a:t>Incremento el total de activo, es decir los bienes</a:t>
          </a:r>
        </a:p>
        <a:p>
          <a:r>
            <a:rPr lang="es-MX" sz="1100" baseline="0"/>
            <a:t>Disminuyo el pasivo total (Esta pagando), es decir la deuda</a:t>
          </a:r>
        </a:p>
        <a:p>
          <a:r>
            <a:rPr lang="es-MX" sz="1100" baseline="0"/>
            <a:t>	Disminuyo mas el pasivo fijo</a:t>
          </a:r>
        </a:p>
        <a:p>
          <a:r>
            <a:rPr lang="es-MX" sz="1100" baseline="0"/>
            <a:t>Aumento del capital social</a:t>
          </a:r>
        </a:p>
        <a:p>
          <a:endParaRPr lang="es-MX" sz="1100" baseline="0"/>
        </a:p>
        <a:p>
          <a:r>
            <a:rPr lang="es-MX" sz="1100" baseline="0"/>
            <a:t>- Si la empresa invierte en recursos, esta en crecimiento</a:t>
          </a:r>
        </a:p>
        <a:p>
          <a:r>
            <a:rPr lang="es-MX" sz="1100" baseline="0"/>
            <a:t>- El pasivo fijo incrementa intereses</a:t>
          </a:r>
        </a:p>
        <a:p>
          <a:r>
            <a:rPr lang="es-MX" sz="1100" baseline="0"/>
            <a:t>Malo:</a:t>
          </a:r>
        </a:p>
        <a:p>
          <a:r>
            <a:rPr lang="es-MX" sz="1100" baseline="0"/>
            <a:t>Disminucion en el activo circulante, impacta en la liquidez y solvencia, </a:t>
          </a:r>
        </a:p>
        <a:p>
          <a:r>
            <a:rPr lang="es-MX" sz="1100"/>
            <a:t>Disminuyo la utilidad</a:t>
          </a:r>
        </a:p>
        <a:p>
          <a:endParaRPr lang="es-MX" sz="1100"/>
        </a:p>
      </xdr:txBody>
    </xdr:sp>
    <xdr:clientData/>
  </xdr:twoCellAnchor>
  <xdr:twoCellAnchor>
    <xdr:from>
      <xdr:col>6</xdr:col>
      <xdr:colOff>1447800</xdr:colOff>
      <xdr:row>0</xdr:row>
      <xdr:rowOff>183358</xdr:rowOff>
    </xdr:from>
    <xdr:to>
      <xdr:col>15</xdr:col>
      <xdr:colOff>600074</xdr:colOff>
      <xdr:row>8</xdr:row>
      <xdr:rowOff>66676</xdr:rowOff>
    </xdr:to>
    <xdr:sp macro="" textlink="">
      <xdr:nvSpPr>
        <xdr:cNvPr id="4" name="CuadroTexto 3">
          <a:extLst>
            <a:ext uri="{FF2B5EF4-FFF2-40B4-BE49-F238E27FC236}">
              <a16:creationId xmlns:a16="http://schemas.microsoft.com/office/drawing/2014/main" id="{81935AC7-7C2A-4EA6-8228-5889B86769DE}"/>
            </a:ext>
          </a:extLst>
        </xdr:cNvPr>
        <xdr:cNvSpPr txBox="1"/>
      </xdr:nvSpPr>
      <xdr:spPr>
        <a:xfrm>
          <a:off x="6962775" y="183358"/>
          <a:ext cx="7639049" cy="14073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Analisis</a:t>
          </a:r>
        </a:p>
        <a:p>
          <a:r>
            <a:rPr lang="es-MX" sz="1100"/>
            <a:t>Podemos observar una disminucion en gastos de operacion, sin embargo</a:t>
          </a:r>
          <a:r>
            <a:rPr lang="es-MX" sz="1100" baseline="0"/>
            <a:t> tambien una disminucion en ventas que implico una disminucion en las utilidades. Ademas, observamos que el activo circulante disminuyo y el activo fijo aumento pero si observamos el pasivo total tambien disminuyo, el capital aumento es decir el patrimonio (La aportacion de socios), entonces partiendo del inremento en el capital social podemos observar que una parte se utilizo para incrementar el activo fijo ademas la disminucion en el activo circulante y el aumento de capital tal vez se uso para disminuir el pasivo total, ahora cuando el pasivo en general se reduce la empresa mejora los indicadores de solvencia y liquidez, sin embargo la inmobilizacion se .</a:t>
          </a:r>
          <a:endParaRPr lang="es-MX"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38548-FEEB-4347-9900-0A587A38E46D}">
  <dimension ref="A1:L28"/>
  <sheetViews>
    <sheetView tabSelected="1" zoomScaleNormal="100" workbookViewId="0">
      <selection activeCell="L27" sqref="L27"/>
    </sheetView>
  </sheetViews>
  <sheetFormatPr baseColWidth="10" defaultRowHeight="15" x14ac:dyDescent="0.25"/>
  <cols>
    <col min="1" max="1" width="23.42578125" customWidth="1"/>
    <col min="6" max="6" width="13.5703125" customWidth="1"/>
    <col min="7" max="7" width="21.85546875" customWidth="1"/>
    <col min="12" max="12" width="15" customWidth="1"/>
    <col min="13" max="13" width="21.85546875" customWidth="1"/>
  </cols>
  <sheetData>
    <row r="1" spans="1:12" x14ac:dyDescent="0.25">
      <c r="A1" s="9" t="s">
        <v>0</v>
      </c>
      <c r="B1" s="9"/>
      <c r="C1" s="9"/>
      <c r="D1" s="9"/>
      <c r="E1" s="9"/>
    </row>
    <row r="2" spans="1:12" x14ac:dyDescent="0.25">
      <c r="A2" s="9" t="s">
        <v>1</v>
      </c>
      <c r="B2" s="9"/>
      <c r="C2" s="9"/>
      <c r="D2" s="9"/>
      <c r="E2" s="9"/>
    </row>
    <row r="3" spans="1:12" x14ac:dyDescent="0.25">
      <c r="B3">
        <v>2020</v>
      </c>
      <c r="D3">
        <v>2019</v>
      </c>
      <c r="F3" t="s">
        <v>35</v>
      </c>
    </row>
    <row r="4" spans="1:12" x14ac:dyDescent="0.25">
      <c r="A4" s="6" t="s">
        <v>5</v>
      </c>
      <c r="B4" s="7">
        <v>14335674</v>
      </c>
      <c r="C4" s="8">
        <v>1</v>
      </c>
      <c r="D4" s="7">
        <v>14790497</v>
      </c>
      <c r="E4" s="8">
        <v>1</v>
      </c>
      <c r="F4" s="10">
        <f>B4-D4</f>
        <v>-454823</v>
      </c>
    </row>
    <row r="5" spans="1:12" x14ac:dyDescent="0.25">
      <c r="A5" s="3" t="s">
        <v>8</v>
      </c>
      <c r="B5" s="4">
        <v>4225360</v>
      </c>
      <c r="C5" s="5">
        <f>(C4/B4)*B5</f>
        <v>0.29474442568936771</v>
      </c>
      <c r="D5" s="4">
        <v>4278645</v>
      </c>
      <c r="E5" s="5">
        <f>(E4/D4)*D5</f>
        <v>0.28928338243130031</v>
      </c>
      <c r="F5" s="10">
        <f>B5-D5</f>
        <v>-53285</v>
      </c>
    </row>
    <row r="6" spans="1:12" x14ac:dyDescent="0.25">
      <c r="A6" s="3" t="s">
        <v>11</v>
      </c>
      <c r="B6" s="4">
        <f>B4-B5</f>
        <v>10110314</v>
      </c>
      <c r="C6" s="5">
        <f>(C4/B4)*B6</f>
        <v>0.70525557431063235</v>
      </c>
      <c r="D6" s="4">
        <f>D4-D5</f>
        <v>10511852</v>
      </c>
      <c r="E6" s="5">
        <f>(E4/D4)*D6</f>
        <v>0.71071661756869964</v>
      </c>
      <c r="F6" s="10">
        <f t="shared" ref="F6:F8" si="0">B6-D6</f>
        <v>-401538</v>
      </c>
    </row>
    <row r="7" spans="1:12" x14ac:dyDescent="0.25">
      <c r="A7" s="3" t="s">
        <v>14</v>
      </c>
      <c r="B7" s="4">
        <v>5194922</v>
      </c>
      <c r="C7" s="5">
        <f>(C4/B4)*B7</f>
        <v>0.36237724155836692</v>
      </c>
      <c r="D7" s="4">
        <v>5442595</v>
      </c>
      <c r="E7" s="5">
        <f>(E4/D4)*D7</f>
        <v>0.36797918284963649</v>
      </c>
      <c r="F7" s="10">
        <f t="shared" si="0"/>
        <v>-247673</v>
      </c>
    </row>
    <row r="8" spans="1:12" x14ac:dyDescent="0.25">
      <c r="A8" s="3" t="s">
        <v>17</v>
      </c>
      <c r="B8" s="4">
        <f>B6-B7</f>
        <v>4915392</v>
      </c>
      <c r="C8" s="5">
        <f>(C4/B4)*B8</f>
        <v>0.34287833275226548</v>
      </c>
      <c r="D8" s="4">
        <f>D6-D7</f>
        <v>5069257</v>
      </c>
      <c r="E8" s="5">
        <f>(E4/D4)*D8</f>
        <v>0.34273743471906315</v>
      </c>
      <c r="F8" s="10">
        <f t="shared" si="0"/>
        <v>-153865</v>
      </c>
    </row>
    <row r="12" spans="1:12" x14ac:dyDescent="0.25">
      <c r="A12" s="9" t="s">
        <v>0</v>
      </c>
      <c r="B12" s="9"/>
      <c r="C12" s="9"/>
      <c r="D12" s="9"/>
      <c r="E12" s="9"/>
      <c r="F12" s="9"/>
      <c r="G12" s="9"/>
      <c r="H12" s="9"/>
      <c r="I12" s="9"/>
      <c r="J12" s="9"/>
      <c r="K12" s="9"/>
    </row>
    <row r="13" spans="1:12" x14ac:dyDescent="0.25">
      <c r="A13" s="9" t="s">
        <v>2</v>
      </c>
      <c r="B13" s="9"/>
      <c r="C13" s="9"/>
      <c r="D13" s="9"/>
      <c r="E13" s="9"/>
      <c r="F13" s="9"/>
      <c r="G13" s="9"/>
      <c r="H13" s="9"/>
      <c r="I13" s="9"/>
      <c r="J13" s="9"/>
      <c r="K13" s="9"/>
    </row>
    <row r="14" spans="1:12" x14ac:dyDescent="0.25">
      <c r="A14" t="s">
        <v>3</v>
      </c>
      <c r="B14">
        <v>2020</v>
      </c>
      <c r="D14">
        <v>2019</v>
      </c>
      <c r="F14" t="s">
        <v>35</v>
      </c>
      <c r="G14" t="s">
        <v>4</v>
      </c>
      <c r="H14">
        <v>2020</v>
      </c>
      <c r="J14">
        <v>2019</v>
      </c>
      <c r="L14" t="s">
        <v>35</v>
      </c>
    </row>
    <row r="15" spans="1:12" x14ac:dyDescent="0.25">
      <c r="A15" t="s">
        <v>6</v>
      </c>
      <c r="G15" t="s">
        <v>7</v>
      </c>
    </row>
    <row r="16" spans="1:12" x14ac:dyDescent="0.25">
      <c r="A16" s="3" t="s">
        <v>9</v>
      </c>
      <c r="B16" s="4">
        <v>1421916</v>
      </c>
      <c r="C16" s="5">
        <f>B16*C28/B28</f>
        <v>2.1314977345427605E-2</v>
      </c>
      <c r="D16" s="4">
        <v>4599514</v>
      </c>
      <c r="E16" s="5">
        <f>(E28/D28)*D16</f>
        <v>7.4296342923673264E-2</v>
      </c>
      <c r="F16" s="10">
        <f>B16-D16</f>
        <v>-3177598</v>
      </c>
      <c r="G16" t="s">
        <v>10</v>
      </c>
      <c r="H16" s="1">
        <v>4800891</v>
      </c>
      <c r="I16" s="2">
        <f>H16*C28/B28</f>
        <v>7.1966897413677941E-2</v>
      </c>
      <c r="J16" s="1">
        <v>6237956</v>
      </c>
      <c r="K16" s="2">
        <f>(E28/D28)*J16</f>
        <v>0.10076223664473793</v>
      </c>
      <c r="L16" s="10">
        <f>H16-J16</f>
        <v>-1437065</v>
      </c>
    </row>
    <row r="17" spans="1:12" x14ac:dyDescent="0.25">
      <c r="A17" t="s">
        <v>12</v>
      </c>
      <c r="B17" s="1">
        <v>1987072</v>
      </c>
      <c r="C17" s="2">
        <f>B17*C28/B28</f>
        <v>2.9786847228481513E-2</v>
      </c>
      <c r="D17" s="1">
        <v>1659686</v>
      </c>
      <c r="E17" s="2">
        <f>(E28/D28)*D17</f>
        <v>2.680904986953395E-2</v>
      </c>
      <c r="F17" s="10">
        <f t="shared" ref="F17:F28" si="1">B17-D17</f>
        <v>327386</v>
      </c>
      <c r="G17" t="s">
        <v>13</v>
      </c>
      <c r="H17" s="1">
        <v>5019788</v>
      </c>
      <c r="I17" s="2">
        <f>H17*C28/B28</f>
        <v>7.5248233720451377E-2</v>
      </c>
      <c r="J17" s="1">
        <v>5690771</v>
      </c>
      <c r="K17" s="2">
        <f>(E28/D28)*J17</f>
        <v>9.1923510552657309E-2</v>
      </c>
      <c r="L17" s="10">
        <f t="shared" ref="L17:L28" si="2">H17-J17</f>
        <v>-670983</v>
      </c>
    </row>
    <row r="18" spans="1:12" x14ac:dyDescent="0.25">
      <c r="A18" t="s">
        <v>15</v>
      </c>
      <c r="B18" s="1">
        <v>1103972</v>
      </c>
      <c r="C18" s="2">
        <f>B18*C28/B28</f>
        <v>1.6548894709663864E-2</v>
      </c>
      <c r="D18" s="1">
        <v>1026997</v>
      </c>
      <c r="E18" s="2">
        <f>(E28/D28)*D18</f>
        <v>1.6589170354429549E-2</v>
      </c>
      <c r="F18" s="10">
        <f t="shared" si="1"/>
        <v>76975</v>
      </c>
      <c r="G18" t="s">
        <v>16</v>
      </c>
      <c r="H18" s="1">
        <v>5612785</v>
      </c>
      <c r="I18" s="2">
        <f>H18*C28/B28</f>
        <v>8.4137449131844552E-2</v>
      </c>
      <c r="J18" s="1">
        <v>7505088</v>
      </c>
      <c r="K18" s="2">
        <f>(E28/D28)*J18</f>
        <v>0.1212303281869226</v>
      </c>
      <c r="L18" s="10">
        <f t="shared" si="2"/>
        <v>-1892303</v>
      </c>
    </row>
    <row r="19" spans="1:12" x14ac:dyDescent="0.25">
      <c r="A19" t="s">
        <v>18</v>
      </c>
      <c r="B19" s="1">
        <v>777333</v>
      </c>
      <c r="C19" s="2">
        <f>B19*C28/B28</f>
        <v>1.165247123237468E-2</v>
      </c>
      <c r="D19" s="1">
        <v>906107</v>
      </c>
      <c r="E19" s="2">
        <f>(E28/D28)*D19</f>
        <v>1.4636423847724088E-2</v>
      </c>
      <c r="F19" s="10">
        <f t="shared" si="1"/>
        <v>-128774</v>
      </c>
      <c r="G19" s="3" t="s">
        <v>19</v>
      </c>
      <c r="H19" s="4">
        <f>SUM(H16:H18)</f>
        <v>15433464</v>
      </c>
      <c r="I19" s="5">
        <f>H19*C28/B28</f>
        <v>0.23135258026597386</v>
      </c>
      <c r="J19" s="4">
        <f>SUM(J16:J18)</f>
        <v>19433815</v>
      </c>
      <c r="K19" s="5">
        <f>(E28/D28)*J19</f>
        <v>0.31391607538431782</v>
      </c>
      <c r="L19" s="10">
        <f t="shared" si="2"/>
        <v>-4000351</v>
      </c>
    </row>
    <row r="20" spans="1:12" x14ac:dyDescent="0.25">
      <c r="A20" t="s">
        <v>20</v>
      </c>
      <c r="B20" s="1">
        <v>941233</v>
      </c>
      <c r="C20" s="2">
        <f>B20*C28/B28</f>
        <v>1.410938485238851E-2</v>
      </c>
      <c r="D20" s="1">
        <v>1118976</v>
      </c>
      <c r="E20" s="2">
        <f>(E28/D28)*D20</f>
        <v>1.8074915006098518E-2</v>
      </c>
      <c r="F20" s="10">
        <f t="shared" si="1"/>
        <v>-177743</v>
      </c>
      <c r="G20" t="s">
        <v>21</v>
      </c>
      <c r="I20" s="2"/>
      <c r="K20" s="2"/>
      <c r="L20" s="10"/>
    </row>
    <row r="21" spans="1:12" x14ac:dyDescent="0.25">
      <c r="A21" s="3" t="s">
        <v>22</v>
      </c>
      <c r="B21" s="4">
        <f>SUM(B16:B20)</f>
        <v>6231526</v>
      </c>
      <c r="C21" s="5">
        <f>B21*C28/B28</f>
        <v>9.3412575368336179E-2</v>
      </c>
      <c r="D21" s="4">
        <f>SUM(D16:D20)</f>
        <v>9311280</v>
      </c>
      <c r="E21" s="5">
        <f>(E28/D28)*D21</f>
        <v>0.15040590200145937</v>
      </c>
      <c r="F21" s="10">
        <f t="shared" si="1"/>
        <v>-3079754</v>
      </c>
      <c r="G21" t="s">
        <v>36</v>
      </c>
      <c r="H21" s="1">
        <v>17875936</v>
      </c>
      <c r="I21" s="2">
        <f>H21*C28/B28</f>
        <v>0.26796601970039985</v>
      </c>
      <c r="J21" s="1">
        <v>23712067</v>
      </c>
      <c r="K21" s="2">
        <f>(E28/D28)*J21</f>
        <v>0.38302304575246782</v>
      </c>
      <c r="L21" s="10">
        <f t="shared" si="2"/>
        <v>-5836131</v>
      </c>
    </row>
    <row r="22" spans="1:12" x14ac:dyDescent="0.25">
      <c r="A22" t="s">
        <v>21</v>
      </c>
      <c r="C22" s="2"/>
      <c r="E22" s="2"/>
      <c r="F22" s="10"/>
      <c r="G22" t="s">
        <v>23</v>
      </c>
      <c r="H22" s="1">
        <f>SUM(H21)</f>
        <v>17875936</v>
      </c>
      <c r="I22" s="2">
        <f>H22*C28/B28</f>
        <v>0.26796601970039985</v>
      </c>
      <c r="J22" s="1">
        <f>SUM(J21)</f>
        <v>23712067</v>
      </c>
      <c r="K22" s="2">
        <f>(E28/D28)*J22</f>
        <v>0.38302304575246782</v>
      </c>
      <c r="L22" s="10">
        <f t="shared" si="2"/>
        <v>-5836131</v>
      </c>
    </row>
    <row r="23" spans="1:12" x14ac:dyDescent="0.25">
      <c r="A23" s="3" t="s">
        <v>24</v>
      </c>
      <c r="B23" s="4">
        <v>18374903</v>
      </c>
      <c r="C23" s="5">
        <f>B23*C28/B28</f>
        <v>0.27544569522350809</v>
      </c>
      <c r="D23" s="4">
        <v>17938472</v>
      </c>
      <c r="E23" s="5">
        <f>(E28/D28)*D23</f>
        <v>0.28976167204594028</v>
      </c>
      <c r="F23" s="10">
        <f t="shared" si="1"/>
        <v>436431</v>
      </c>
      <c r="G23" s="3" t="s">
        <v>25</v>
      </c>
      <c r="H23" s="4">
        <f>H22+H19</f>
        <v>33309400</v>
      </c>
      <c r="I23" s="5">
        <f>H23*C28/B28</f>
        <v>0.49931859996637373</v>
      </c>
      <c r="J23" s="4">
        <f>J22+J19</f>
        <v>43145882</v>
      </c>
      <c r="K23" s="5">
        <f>(E28/D28)*J23</f>
        <v>0.69693912113678569</v>
      </c>
      <c r="L23" s="10">
        <f t="shared" si="2"/>
        <v>-9836482</v>
      </c>
    </row>
    <row r="24" spans="1:12" x14ac:dyDescent="0.25">
      <c r="A24" t="s">
        <v>26</v>
      </c>
      <c r="B24" s="1">
        <v>27502708</v>
      </c>
      <c r="C24" s="2">
        <f>B24*C28/B28</f>
        <v>0.41227442265078285</v>
      </c>
      <c r="D24" s="1">
        <v>19851970</v>
      </c>
      <c r="E24" s="2">
        <f>(E28/D28)*D24</f>
        <v>0.32067056885368189</v>
      </c>
      <c r="F24" s="10">
        <f t="shared" si="1"/>
        <v>7650738</v>
      </c>
      <c r="G24" t="s">
        <v>27</v>
      </c>
      <c r="I24" s="2"/>
      <c r="K24" s="2"/>
      <c r="L24" s="10"/>
    </row>
    <row r="25" spans="1:12" x14ac:dyDescent="0.25">
      <c r="A25" t="s">
        <v>28</v>
      </c>
      <c r="B25" s="1">
        <v>12971573</v>
      </c>
      <c r="C25" s="2">
        <f>B25*C28/B28</f>
        <v>0.19444804378708755</v>
      </c>
      <c r="D25" s="1">
        <v>13986926</v>
      </c>
      <c r="E25" s="2">
        <f>(E28/D28)*D25</f>
        <v>0.22593201163080306</v>
      </c>
      <c r="F25" s="10">
        <f t="shared" si="1"/>
        <v>-1015353</v>
      </c>
      <c r="G25" s="3" t="s">
        <v>29</v>
      </c>
      <c r="H25" s="4">
        <v>28484920</v>
      </c>
      <c r="I25" s="5">
        <f>H25*C28/B28</f>
        <v>0.42699809586945903</v>
      </c>
      <c r="J25" s="4">
        <v>13692538</v>
      </c>
      <c r="K25" s="5">
        <f>(E28/D28)*J25</f>
        <v>0.22117673709514249</v>
      </c>
      <c r="L25" s="10">
        <f t="shared" si="2"/>
        <v>14792382</v>
      </c>
    </row>
    <row r="26" spans="1:12" x14ac:dyDescent="0.25">
      <c r="A26" t="s">
        <v>30</v>
      </c>
      <c r="B26" s="1">
        <v>1629002</v>
      </c>
      <c r="C26" s="2">
        <f>B26*C28/B28</f>
        <v>2.4419262970285346E-2</v>
      </c>
      <c r="D26" s="1">
        <v>819029</v>
      </c>
      <c r="E26" s="2">
        <f>(E28/D28)*D26</f>
        <v>1.3229845468115368E-2</v>
      </c>
      <c r="F26" s="10">
        <f t="shared" si="1"/>
        <v>809973</v>
      </c>
      <c r="G26" s="3" t="s">
        <v>17</v>
      </c>
      <c r="H26" s="4">
        <v>4915392</v>
      </c>
      <c r="I26" s="5">
        <f>H26*C28/B28</f>
        <v>7.3683304164167282E-2</v>
      </c>
      <c r="J26" s="4">
        <v>5069257</v>
      </c>
      <c r="K26" s="5">
        <f>(E28/D28)*J26</f>
        <v>8.1884141768071836E-2</v>
      </c>
      <c r="L26" s="10">
        <f t="shared" si="2"/>
        <v>-153865</v>
      </c>
    </row>
    <row r="27" spans="1:12" x14ac:dyDescent="0.25">
      <c r="A27" s="3" t="s">
        <v>31</v>
      </c>
      <c r="B27" s="4">
        <f>SUM(B23:B26)</f>
        <v>60478186</v>
      </c>
      <c r="C27" s="5">
        <f>B27*C28/B28</f>
        <v>0.90658742463166386</v>
      </c>
      <c r="D27" s="4">
        <f>SUM(D23:D26)</f>
        <v>52596397</v>
      </c>
      <c r="E27" s="5">
        <f>(E28/D28)*D27</f>
        <v>0.84959409799854058</v>
      </c>
      <c r="F27" s="10">
        <f t="shared" si="1"/>
        <v>7881789</v>
      </c>
      <c r="G27" s="3" t="s">
        <v>32</v>
      </c>
      <c r="H27" s="4">
        <f>SUM(H25:H26)</f>
        <v>33400312</v>
      </c>
      <c r="I27" s="5">
        <f>H27*C28/B28</f>
        <v>0.50068140003362627</v>
      </c>
      <c r="J27" s="4">
        <f>SUM(J25:J26)</f>
        <v>18761795</v>
      </c>
      <c r="K27" s="5">
        <f>(E28/D28)*J27</f>
        <v>0.30306087886321431</v>
      </c>
      <c r="L27" s="10">
        <f t="shared" si="2"/>
        <v>14638517</v>
      </c>
    </row>
    <row r="28" spans="1:12" x14ac:dyDescent="0.25">
      <c r="A28" s="6" t="s">
        <v>33</v>
      </c>
      <c r="B28" s="7">
        <f>B27+B21</f>
        <v>66709712</v>
      </c>
      <c r="C28" s="8">
        <v>1</v>
      </c>
      <c r="D28" s="7">
        <f>D27+D21</f>
        <v>61907677</v>
      </c>
      <c r="E28" s="8">
        <v>1</v>
      </c>
      <c r="F28" s="10">
        <f t="shared" si="1"/>
        <v>4802035</v>
      </c>
      <c r="G28" s="6" t="s">
        <v>34</v>
      </c>
      <c r="H28" s="7">
        <f>H27+H23</f>
        <v>66709712</v>
      </c>
      <c r="I28" s="6"/>
      <c r="J28" s="7">
        <f>J27+J23</f>
        <v>61907677</v>
      </c>
      <c r="K28" s="6"/>
      <c r="L28" s="10">
        <f t="shared" si="2"/>
        <v>4802035</v>
      </c>
    </row>
  </sheetData>
  <mergeCells count="4">
    <mergeCell ref="A1:E1"/>
    <mergeCell ref="A2:E2"/>
    <mergeCell ref="A12:K12"/>
    <mergeCell ref="A13:K1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Brayan Ramirez</dc:creator>
  <cp:lastModifiedBy>Brayan Ramirez</cp:lastModifiedBy>
  <dcterms:created xsi:type="dcterms:W3CDTF">2021-04-21T17:16:11Z</dcterms:created>
  <dcterms:modified xsi:type="dcterms:W3CDTF">2021-05-06T18:22:28Z</dcterms:modified>
</cp:coreProperties>
</file>