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Propietario\Downloads\Admin Finan\Parcial 2\ORGANIZACION SORIANA SAB DE CV\"/>
    </mc:Choice>
  </mc:AlternateContent>
  <xr:revisionPtr revIDLastSave="0" documentId="13_ncr:1_{FB8CD264-AA7F-4024-BBFE-46BA79B6BBE2}" xr6:coauthVersionLast="46" xr6:coauthVersionMax="46" xr10:uidLastSave="{00000000-0000-0000-0000-000000000000}"/>
  <bookViews>
    <workbookView xWindow="-120" yWindow="-120" windowWidth="25440" windowHeight="15390" xr2:uid="{6C0B3623-050B-4B3C-8D87-82E662A48229}"/>
  </bookViews>
  <sheets>
    <sheet name="Hoj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4" i="1" l="1"/>
  <c r="J34" i="1" s="1"/>
  <c r="C14" i="1"/>
  <c r="K32" i="1"/>
  <c r="K33" i="1"/>
  <c r="K29" i="1"/>
  <c r="K30" i="1"/>
  <c r="K21" i="1" l="1"/>
  <c r="I21" i="1"/>
  <c r="H20" i="1"/>
  <c r="I20" i="1" s="1"/>
  <c r="J20" i="1"/>
  <c r="K20" i="1" s="1"/>
  <c r="D18" i="1"/>
  <c r="E18" i="1" s="1"/>
  <c r="B18" i="1"/>
  <c r="C18" i="1" s="1"/>
  <c r="D14" i="1"/>
  <c r="E14" i="1" s="1"/>
  <c r="B14" i="1"/>
  <c r="E17" i="1"/>
  <c r="C17" i="1"/>
  <c r="E8" i="1"/>
  <c r="C8" i="1"/>
  <c r="E29" i="1"/>
  <c r="C29" i="1"/>
  <c r="C28" i="1"/>
  <c r="E28" i="1"/>
  <c r="I22" i="1"/>
  <c r="C36" i="1"/>
  <c r="O12" i="1" s="1"/>
  <c r="E36" i="1"/>
  <c r="E35" i="1"/>
  <c r="E34" i="1"/>
  <c r="E33" i="1"/>
  <c r="E32" i="1"/>
  <c r="E31" i="1"/>
  <c r="E30" i="1"/>
  <c r="E27" i="1"/>
  <c r="E26" i="1"/>
  <c r="E25" i="1"/>
  <c r="C35" i="1"/>
  <c r="C34" i="1"/>
  <c r="C33" i="1"/>
  <c r="C32" i="1"/>
  <c r="C31" i="1"/>
  <c r="C30" i="1"/>
  <c r="C27" i="1"/>
  <c r="C26" i="1"/>
  <c r="C25" i="1"/>
  <c r="K22" i="1"/>
  <c r="K18" i="1"/>
  <c r="K17" i="1"/>
  <c r="K16" i="1"/>
  <c r="K15" i="1"/>
  <c r="K13" i="1"/>
  <c r="K11" i="1"/>
  <c r="K12" i="1"/>
  <c r="K9" i="1"/>
  <c r="K7" i="1"/>
  <c r="K6" i="1"/>
  <c r="K5" i="1"/>
  <c r="K4" i="1"/>
  <c r="I18" i="1"/>
  <c r="I17" i="1"/>
  <c r="I16" i="1"/>
  <c r="I15" i="1"/>
  <c r="I13" i="1"/>
  <c r="I12" i="1"/>
  <c r="I11" i="1"/>
  <c r="I9" i="1"/>
  <c r="I7" i="1"/>
  <c r="I6" i="1"/>
  <c r="I5" i="1"/>
  <c r="I4" i="1"/>
  <c r="E19" i="1"/>
  <c r="E16" i="1"/>
  <c r="E15" i="1"/>
  <c r="E13" i="1"/>
  <c r="E12" i="1"/>
  <c r="E11" i="1"/>
  <c r="E9" i="1"/>
  <c r="E7" i="1"/>
  <c r="E6" i="1"/>
  <c r="E5" i="1"/>
  <c r="E4" i="1"/>
  <c r="C19" i="1"/>
  <c r="C16" i="1"/>
  <c r="C15" i="1"/>
  <c r="C13" i="1"/>
  <c r="C12" i="1"/>
  <c r="C11" i="1"/>
  <c r="C9" i="1"/>
  <c r="C7" i="1"/>
  <c r="C6" i="1"/>
  <c r="C5" i="1"/>
  <c r="C4" i="1"/>
  <c r="N12" i="1" l="1"/>
  <c r="N10" i="1"/>
  <c r="N13" i="1"/>
</calcChain>
</file>

<file path=xl/sharedStrings.xml><?xml version="1.0" encoding="utf-8"?>
<sst xmlns="http://schemas.openxmlformats.org/spreadsheetml/2006/main" count="72" uniqueCount="70">
  <si>
    <t>Circulantes</t>
  </si>
  <si>
    <t>Activos</t>
  </si>
  <si>
    <t>Clientes y otras cuentas por cobrar</t>
  </si>
  <si>
    <t>Impuestos por recuperar</t>
  </si>
  <si>
    <t>Total de activos circulantes</t>
  </si>
  <si>
    <t>Activos no circulantes</t>
  </si>
  <si>
    <t>Clientes y otras cuentas por cobrar no circulante</t>
  </si>
  <si>
    <t>Inversiones en subsidiarias, negocios conj</t>
  </si>
  <si>
    <t>Activos por derechos de uso</t>
  </si>
  <si>
    <t>Activos intangibles distintos al credito mercantil</t>
  </si>
  <si>
    <t>Total de activos no circulantes</t>
  </si>
  <si>
    <t>Total de activos</t>
  </si>
  <si>
    <t>Pasivos</t>
  </si>
  <si>
    <t>Circulante</t>
  </si>
  <si>
    <t>Proveedores y otras cuentas por pagar a corto plazo</t>
  </si>
  <si>
    <t>Impuestos por pagar a corto plazo</t>
  </si>
  <si>
    <t>Pasivos por arrendamientos a corto plazo</t>
  </si>
  <si>
    <t>Provisiones circulantes</t>
  </si>
  <si>
    <t>Total de pasivos circulantes</t>
  </si>
  <si>
    <t>Pasivos a largo plazo</t>
  </si>
  <si>
    <t>Proveedores y otras cuentas por pagar a largo plazo</t>
  </si>
  <si>
    <t>Otros pasivos financieros a largo plazo</t>
  </si>
  <si>
    <t>Pasivos por arrendamiento a largo plazo</t>
  </si>
  <si>
    <t>Provisiones a largo plazo</t>
  </si>
  <si>
    <t>Provisiones por beneficios a los empleados a LP</t>
  </si>
  <si>
    <t>Pasivo por impuestos diferidos</t>
  </si>
  <si>
    <t>Total pasivos a largo plazo</t>
  </si>
  <si>
    <t>Capital contable</t>
  </si>
  <si>
    <t>Total capital contable</t>
  </si>
  <si>
    <t>Total capital contable y pasivos</t>
  </si>
  <si>
    <t>Total pasivos</t>
  </si>
  <si>
    <t>Otros pasivos financieros a corto plazo</t>
  </si>
  <si>
    <t>Estado de resultados</t>
  </si>
  <si>
    <t>Costo de ventas</t>
  </si>
  <si>
    <t>Utilidad bruta</t>
  </si>
  <si>
    <t>Gastos de venta</t>
  </si>
  <si>
    <t>Utilidad de operación</t>
  </si>
  <si>
    <t>Ingresos financieros</t>
  </si>
  <si>
    <t>Gastos financieros</t>
  </si>
  <si>
    <t>Participacion en la utilidad de asociados y nego</t>
  </si>
  <si>
    <t>Utilidad antes de impuesto</t>
  </si>
  <si>
    <t>Impuestos a la utilidad</t>
  </si>
  <si>
    <t>Utilidad neta</t>
  </si>
  <si>
    <t>Utilidad emp</t>
  </si>
  <si>
    <t>Estado de situacion Financiera ORGANIZACION SORIANA, S.A.B. DE C.V.</t>
  </si>
  <si>
    <t>Otros ingresos</t>
  </si>
  <si>
    <t>Otros gastos</t>
  </si>
  <si>
    <t>Activos mantenidos para la venta</t>
  </si>
  <si>
    <t>Otros activos no financieros no circulantes</t>
  </si>
  <si>
    <t>Cetes a 28 dias</t>
  </si>
  <si>
    <t>Efectivo y Equivalentes (Caja y Bancos)</t>
  </si>
  <si>
    <t>Inventarios(Almacen)</t>
  </si>
  <si>
    <t>Activo fijo</t>
  </si>
  <si>
    <t>Activo diferido</t>
  </si>
  <si>
    <t xml:space="preserve">Propiedades, planta y equipo </t>
  </si>
  <si>
    <t>Capital social (Bueno)</t>
  </si>
  <si>
    <t>Ingresos (Ventas netas)</t>
  </si>
  <si>
    <t>Fenomenos economicos</t>
  </si>
  <si>
    <t xml:space="preserve">Razones </t>
  </si>
  <si>
    <t>Diferencias</t>
  </si>
  <si>
    <t>Financieras (RF)</t>
  </si>
  <si>
    <t>Estandar (RE)</t>
  </si>
  <si>
    <t>+</t>
  </si>
  <si>
    <t>-</t>
  </si>
  <si>
    <t>Liquidez</t>
  </si>
  <si>
    <t>Solvencia</t>
  </si>
  <si>
    <t>Estabilidad economica</t>
  </si>
  <si>
    <t>Inmovilizacion de capital</t>
  </si>
  <si>
    <t>Rentabilidad en ventas</t>
  </si>
  <si>
    <t>Rentabilidad en Inversion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</si>
</sst>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1"/>
      <color rgb="FF9C5700"/>
      <name val="Calibri"/>
      <family val="2"/>
      <scheme val="minor"/>
    </font>
    <font>
      <sz val="11"/>
      <color rgb="FF006100"/>
      <name val="Calibri"/>
      <family val="2"/>
      <scheme val="minor"/>
    </font>
    <font>
      <sz val="11"/>
      <color rgb="FF9C0006"/>
      <name val="Calibri"/>
      <family val="2"/>
      <scheme val="minor"/>
    </font>
  </fonts>
  <fills count="12">
    <fill>
      <patternFill patternType="none"/>
    </fill>
    <fill>
      <patternFill patternType="gray125"/>
    </fill>
    <fill>
      <patternFill patternType="solid">
        <fgColor rgb="FFFFEB9C"/>
      </patternFill>
    </fill>
    <fill>
      <patternFill patternType="solid">
        <fgColor rgb="FF00B0F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6"/>
        <bgColor indexed="64"/>
      </patternFill>
    </fill>
    <fill>
      <patternFill patternType="solid">
        <fgColor rgb="FFC6EFCE"/>
      </patternFill>
    </fill>
    <fill>
      <patternFill patternType="solid">
        <fgColor rgb="FFFFC7CE"/>
      </patternFill>
    </fill>
    <fill>
      <patternFill patternType="solid">
        <fgColor theme="9" tint="0.79998168889431442"/>
        <bgColor indexed="64"/>
      </patternFill>
    </fill>
    <fill>
      <patternFill patternType="solid">
        <fgColor theme="8" tint="0.59999389629810485"/>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cellStyleXfs>
  <cellXfs count="31">
    <xf numFmtId="0" fontId="0" fillId="0" borderId="0" xfId="0"/>
    <xf numFmtId="3" fontId="0" fillId="0" borderId="0" xfId="0" applyNumberFormat="1"/>
    <xf numFmtId="0" fontId="0" fillId="3" borderId="0" xfId="0" applyFill="1"/>
    <xf numFmtId="3" fontId="0" fillId="3" borderId="0" xfId="0" applyNumberFormat="1" applyFill="1"/>
    <xf numFmtId="9" fontId="0" fillId="3" borderId="0" xfId="1" applyFont="1" applyFill="1"/>
    <xf numFmtId="9" fontId="0" fillId="3" borderId="0" xfId="0" applyNumberFormat="1" applyFill="1"/>
    <xf numFmtId="10" fontId="0" fillId="0" borderId="0" xfId="0" applyNumberFormat="1"/>
    <xf numFmtId="10" fontId="0" fillId="0" borderId="0" xfId="1" applyNumberFormat="1" applyFont="1"/>
    <xf numFmtId="0" fontId="0" fillId="4" borderId="0" xfId="0" applyFill="1"/>
    <xf numFmtId="3" fontId="0" fillId="4" borderId="0" xfId="0" applyNumberFormat="1" applyFill="1"/>
    <xf numFmtId="10" fontId="0" fillId="4" borderId="0" xfId="0" applyNumberFormat="1" applyFill="1"/>
    <xf numFmtId="0" fontId="0" fillId="5" borderId="0" xfId="0" applyFill="1"/>
    <xf numFmtId="0" fontId="0" fillId="0" borderId="0" xfId="0" applyFill="1"/>
    <xf numFmtId="0" fontId="0" fillId="0" borderId="0" xfId="0" applyNumberFormat="1"/>
    <xf numFmtId="10" fontId="0" fillId="4" borderId="0" xfId="1" applyNumberFormat="1" applyFont="1" applyFill="1"/>
    <xf numFmtId="0" fontId="0" fillId="6" borderId="0" xfId="0" applyFill="1"/>
    <xf numFmtId="0" fontId="0" fillId="7" borderId="0" xfId="0" applyFill="1"/>
    <xf numFmtId="3" fontId="0" fillId="0" borderId="0" xfId="0" applyNumberFormat="1" applyFill="1"/>
    <xf numFmtId="10" fontId="0" fillId="0" borderId="0" xfId="0" applyNumberFormat="1" applyFill="1"/>
    <xf numFmtId="10" fontId="0" fillId="0" borderId="0" xfId="1" applyNumberFormat="1" applyFont="1" applyFill="1"/>
    <xf numFmtId="0" fontId="2" fillId="2" borderId="0" xfId="2" applyAlignment="1">
      <alignment horizontal="center"/>
    </xf>
    <xf numFmtId="0" fontId="0" fillId="10" borderId="0" xfId="0" applyFill="1"/>
    <xf numFmtId="0" fontId="0" fillId="10" borderId="0" xfId="0" applyFill="1" applyAlignment="1">
      <alignment horizontal="center"/>
    </xf>
    <xf numFmtId="0" fontId="0" fillId="10" borderId="0" xfId="0" applyFill="1" applyAlignment="1">
      <alignment horizontal="center"/>
    </xf>
    <xf numFmtId="0" fontId="0" fillId="11" borderId="0" xfId="0" applyFill="1"/>
    <xf numFmtId="2" fontId="0" fillId="0" borderId="0" xfId="0" applyNumberFormat="1"/>
    <xf numFmtId="2" fontId="0" fillId="0" borderId="0" xfId="0" applyNumberFormat="1" applyFill="1"/>
    <xf numFmtId="2" fontId="4" fillId="9" borderId="0" xfId="4" applyNumberFormat="1"/>
    <xf numFmtId="2" fontId="3" fillId="8" borderId="0" xfId="3" applyNumberFormat="1"/>
    <xf numFmtId="2" fontId="2" fillId="2" borderId="0" xfId="2" applyNumberFormat="1"/>
    <xf numFmtId="2" fontId="2" fillId="2" borderId="0" xfId="2" applyNumberFormat="1" applyAlignment="1">
      <alignment horizontal="center"/>
    </xf>
  </cellXfs>
  <cellStyles count="5">
    <cellStyle name="Bueno" xfId="3" builtinId="26"/>
    <cellStyle name="Incorrecto" xfId="4" builtinId="27"/>
    <cellStyle name="Neutral" xfId="2" builtinId="2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38099</xdr:colOff>
      <xdr:row>37</xdr:row>
      <xdr:rowOff>9525</xdr:rowOff>
    </xdr:from>
    <xdr:to>
      <xdr:col>6</xdr:col>
      <xdr:colOff>2628899</xdr:colOff>
      <xdr:row>72</xdr:row>
      <xdr:rowOff>133350</xdr:rowOff>
    </xdr:to>
    <xdr:sp macro="" textlink="">
      <xdr:nvSpPr>
        <xdr:cNvPr id="2" name="CuadroTexto 1">
          <a:extLst>
            <a:ext uri="{FF2B5EF4-FFF2-40B4-BE49-F238E27FC236}">
              <a16:creationId xmlns:a16="http://schemas.microsoft.com/office/drawing/2014/main" id="{CE7B9598-4C88-426F-AAA4-8C071B863CA0}"/>
            </a:ext>
          </a:extLst>
        </xdr:cNvPr>
        <xdr:cNvSpPr txBox="1"/>
      </xdr:nvSpPr>
      <xdr:spPr>
        <a:xfrm>
          <a:off x="38099" y="7058025"/>
          <a:ext cx="9210675" cy="6791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solidFill>
                <a:schemeClr val="dk1"/>
              </a:solidFill>
              <a:effectLst/>
              <a:latin typeface="+mn-lt"/>
              <a:ea typeface="+mn-ea"/>
              <a:cs typeface="+mn-cs"/>
            </a:rPr>
            <a:t>Puntos a tener</a:t>
          </a:r>
          <a:r>
            <a:rPr lang="es-MX" sz="1100" baseline="0">
              <a:solidFill>
                <a:schemeClr val="dk1"/>
              </a:solidFill>
              <a:effectLst/>
              <a:latin typeface="+mn-lt"/>
              <a:ea typeface="+mn-ea"/>
              <a:cs typeface="+mn-cs"/>
            </a:rPr>
            <a:t> en cuenta</a:t>
          </a:r>
          <a:r>
            <a:rPr lang="es-MX" sz="1100">
              <a:solidFill>
                <a:schemeClr val="dk1"/>
              </a:solidFill>
              <a:effectLst/>
              <a:latin typeface="+mn-lt"/>
              <a:ea typeface="+mn-ea"/>
              <a:cs typeface="+mn-cs"/>
            </a:rPr>
            <a:t>: </a:t>
          </a:r>
          <a:endParaRPr lang="es-MX">
            <a:effectLst/>
          </a:endParaRPr>
        </a:p>
        <a:p>
          <a:r>
            <a:rPr lang="es-MX" sz="1100">
              <a:solidFill>
                <a:schemeClr val="dk1"/>
              </a:solidFill>
              <a:effectLst/>
              <a:latin typeface="+mn-lt"/>
              <a:ea typeface="+mn-ea"/>
              <a:cs typeface="+mn-cs"/>
            </a:rPr>
            <a:t>El</a:t>
          </a:r>
          <a:r>
            <a:rPr lang="es-MX" sz="1100" baseline="0">
              <a:solidFill>
                <a:schemeClr val="dk1"/>
              </a:solidFill>
              <a:effectLst/>
              <a:latin typeface="+mn-lt"/>
              <a:ea typeface="+mn-ea"/>
              <a:cs typeface="+mn-cs"/>
            </a:rPr>
            <a:t> </a:t>
          </a:r>
          <a:r>
            <a:rPr lang="es-MX" sz="1100" baseline="0">
              <a:solidFill>
                <a:srgbClr val="FF0000"/>
              </a:solidFill>
              <a:effectLst/>
              <a:latin typeface="+mn-lt"/>
              <a:ea typeface="+mn-ea"/>
              <a:cs typeface="+mn-cs"/>
            </a:rPr>
            <a:t>19.54%</a:t>
          </a:r>
          <a:r>
            <a:rPr lang="es-MX" sz="1100" baseline="0">
              <a:solidFill>
                <a:schemeClr val="dk1"/>
              </a:solidFill>
              <a:effectLst/>
              <a:latin typeface="+mn-lt"/>
              <a:ea typeface="+mn-ea"/>
              <a:cs typeface="+mn-cs"/>
            </a:rPr>
            <a:t> es inventario, solo el </a:t>
          </a:r>
          <a:r>
            <a:rPr lang="es-MX" sz="1100" baseline="0">
              <a:solidFill>
                <a:srgbClr val="FF0000"/>
              </a:solidFill>
              <a:effectLst/>
              <a:latin typeface="+mn-lt"/>
              <a:ea typeface="+mn-ea"/>
              <a:cs typeface="+mn-cs"/>
            </a:rPr>
            <a:t>5.38% </a:t>
          </a:r>
          <a:r>
            <a:rPr lang="es-MX" sz="1100" baseline="0">
              <a:solidFill>
                <a:schemeClr val="dk1"/>
              </a:solidFill>
              <a:effectLst/>
              <a:latin typeface="+mn-lt"/>
              <a:ea typeface="+mn-ea"/>
              <a:cs typeface="+mn-cs"/>
            </a:rPr>
            <a:t>es efectivo y equivalentes donde el 30.84% es el total del activos circulantes</a:t>
          </a:r>
          <a:endParaRPr lang="es-MX">
            <a:effectLst/>
          </a:endParaRPr>
        </a:p>
        <a:p>
          <a:r>
            <a:rPr lang="es-MX" sz="1100" baseline="0">
              <a:solidFill>
                <a:schemeClr val="dk1"/>
              </a:solidFill>
              <a:effectLst/>
              <a:latin typeface="+mn-lt"/>
              <a:ea typeface="+mn-ea"/>
              <a:cs typeface="+mn-cs"/>
            </a:rPr>
            <a:t>El 48.39% es activo fijo, el 20.77% es activo diferido donde el 69.16% es el total de activos no circulantes</a:t>
          </a:r>
          <a:endParaRPr lang="es-MX">
            <a:effectLst/>
          </a:endParaRPr>
        </a:p>
        <a:p>
          <a:endParaRPr lang="es-MX" sz="1100">
            <a:solidFill>
              <a:schemeClr val="dk1"/>
            </a:solidFill>
            <a:effectLst/>
            <a:latin typeface="+mn-lt"/>
            <a:ea typeface="+mn-ea"/>
            <a:cs typeface="+mn-cs"/>
          </a:endParaRPr>
        </a:p>
        <a:p>
          <a:r>
            <a:rPr lang="es-MX" sz="1100">
              <a:solidFill>
                <a:schemeClr val="dk1"/>
              </a:solidFill>
              <a:effectLst/>
              <a:latin typeface="+mn-lt"/>
              <a:ea typeface="+mn-ea"/>
              <a:cs typeface="+mn-cs"/>
            </a:rPr>
            <a:t>El </a:t>
          </a:r>
          <a:r>
            <a:rPr lang="es-MX" sz="1100">
              <a:solidFill>
                <a:srgbClr val="FF0000"/>
              </a:solidFill>
              <a:effectLst/>
              <a:latin typeface="+mn-lt"/>
              <a:ea typeface="+mn-ea"/>
              <a:cs typeface="+mn-cs"/>
            </a:rPr>
            <a:t>20.08% </a:t>
          </a:r>
          <a:r>
            <a:rPr lang="es-MX" sz="1100">
              <a:solidFill>
                <a:schemeClr val="dk1"/>
              </a:solidFill>
              <a:effectLst/>
              <a:latin typeface="+mn-lt"/>
              <a:ea typeface="+mn-ea"/>
              <a:cs typeface="+mn-cs"/>
            </a:rPr>
            <a:t>es </a:t>
          </a:r>
          <a:r>
            <a:rPr lang="es-MX" sz="1100" baseline="0">
              <a:solidFill>
                <a:schemeClr val="dk1"/>
              </a:solidFill>
              <a:effectLst/>
              <a:latin typeface="+mn-lt"/>
              <a:ea typeface="+mn-ea"/>
              <a:cs typeface="+mn-cs"/>
            </a:rPr>
            <a:t>de proveedores donde el 26.35% es el total de pasivos circulantes</a:t>
          </a:r>
        </a:p>
        <a:p>
          <a:r>
            <a:rPr lang="es-MX" sz="1100">
              <a:solidFill>
                <a:schemeClr val="dk1"/>
              </a:solidFill>
              <a:effectLst/>
              <a:latin typeface="+mn-lt"/>
              <a:ea typeface="+mn-ea"/>
              <a:cs typeface="+mn-cs"/>
            </a:rPr>
            <a:t>El pasivo a largo plazo es el 26.03%</a:t>
          </a:r>
        </a:p>
        <a:p>
          <a:endParaRPr lang="es-MX" sz="1100">
            <a:solidFill>
              <a:schemeClr val="dk1"/>
            </a:solidFill>
            <a:effectLst/>
            <a:latin typeface="+mn-lt"/>
            <a:ea typeface="+mn-ea"/>
            <a:cs typeface="+mn-cs"/>
          </a:endParaRPr>
        </a:p>
        <a:p>
          <a:r>
            <a:rPr lang="es-MX" sz="1100">
              <a:solidFill>
                <a:schemeClr val="dk1"/>
              </a:solidFill>
              <a:effectLst/>
              <a:latin typeface="+mn-lt"/>
              <a:ea typeface="+mn-ea"/>
              <a:cs typeface="+mn-cs"/>
            </a:rPr>
            <a:t>El capital social</a:t>
          </a:r>
          <a:r>
            <a:rPr lang="es-MX" sz="1100" baseline="0">
              <a:solidFill>
                <a:schemeClr val="dk1"/>
              </a:solidFill>
              <a:effectLst/>
              <a:latin typeface="+mn-lt"/>
              <a:ea typeface="+mn-ea"/>
              <a:cs typeface="+mn-cs"/>
            </a:rPr>
            <a:t> es de 45.01%</a:t>
          </a:r>
          <a:endParaRPr lang="es-MX"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a:solidFill>
                <a:schemeClr val="dk1"/>
              </a:solidFill>
              <a:effectLst/>
              <a:latin typeface="+mn-lt"/>
              <a:ea typeface="+mn-ea"/>
              <a:cs typeface="+mn-cs"/>
            </a:rPr>
            <a:t>El total</a:t>
          </a:r>
          <a:r>
            <a:rPr lang="es-MX" sz="1100" baseline="0">
              <a:solidFill>
                <a:schemeClr val="dk1"/>
              </a:solidFill>
              <a:effectLst/>
              <a:latin typeface="+mn-lt"/>
              <a:ea typeface="+mn-ea"/>
              <a:cs typeface="+mn-cs"/>
            </a:rPr>
            <a:t> de pasivos es de 52.38% y el total de capital contable es de 47.62%</a:t>
          </a:r>
          <a:endParaRPr lang="es-MX">
            <a:effectLst/>
          </a:endParaRPr>
        </a:p>
        <a:p>
          <a:endParaRPr lang="es-MX" sz="1100">
            <a:solidFill>
              <a:schemeClr val="dk1"/>
            </a:solidFill>
            <a:effectLst/>
            <a:latin typeface="+mn-lt"/>
            <a:ea typeface="+mn-ea"/>
            <a:cs typeface="+mn-cs"/>
          </a:endParaRPr>
        </a:p>
        <a:p>
          <a:r>
            <a:rPr lang="es-MX" sz="1100">
              <a:solidFill>
                <a:schemeClr val="dk1"/>
              </a:solidFill>
              <a:effectLst/>
              <a:latin typeface="+mn-lt"/>
              <a:ea typeface="+mn-ea"/>
              <a:cs typeface="+mn-cs"/>
            </a:rPr>
            <a:t>El costo de ventas es de </a:t>
          </a:r>
          <a:r>
            <a:rPr lang="es-MX" sz="1100">
              <a:solidFill>
                <a:srgbClr val="FF0000"/>
              </a:solidFill>
              <a:effectLst/>
              <a:latin typeface="+mn-lt"/>
              <a:ea typeface="+mn-ea"/>
              <a:cs typeface="+mn-cs"/>
            </a:rPr>
            <a:t>78.29</a:t>
          </a:r>
          <a:r>
            <a:rPr lang="es-MX" sz="1100">
              <a:solidFill>
                <a:schemeClr val="dk1"/>
              </a:solidFill>
              <a:effectLst/>
              <a:latin typeface="+mn-lt"/>
              <a:ea typeface="+mn-ea"/>
              <a:cs typeface="+mn-cs"/>
            </a:rPr>
            <a:t>%!!!!!!!!!!!</a:t>
          </a:r>
        </a:p>
        <a:p>
          <a:r>
            <a:rPr lang="es-MX" sz="1100">
              <a:solidFill>
                <a:schemeClr val="dk1"/>
              </a:solidFill>
              <a:effectLst/>
              <a:latin typeface="+mn-lt"/>
              <a:ea typeface="+mn-ea"/>
              <a:cs typeface="+mn-cs"/>
            </a:rPr>
            <a:t>La</a:t>
          </a:r>
          <a:r>
            <a:rPr lang="es-MX" sz="1100" baseline="0">
              <a:solidFill>
                <a:schemeClr val="dk1"/>
              </a:solidFill>
              <a:effectLst/>
              <a:latin typeface="+mn-lt"/>
              <a:ea typeface="+mn-ea"/>
              <a:cs typeface="+mn-cs"/>
            </a:rPr>
            <a:t> utilidad neta es solo del </a:t>
          </a:r>
          <a:r>
            <a:rPr lang="es-MX" sz="1100" baseline="0">
              <a:solidFill>
                <a:srgbClr val="FF0000"/>
              </a:solidFill>
              <a:effectLst/>
              <a:latin typeface="+mn-lt"/>
              <a:ea typeface="+mn-ea"/>
              <a:cs typeface="+mn-cs"/>
            </a:rPr>
            <a:t>2.35%</a:t>
          </a:r>
          <a:endParaRPr lang="es-MX" sz="1100">
            <a:solidFill>
              <a:srgbClr val="FF0000"/>
            </a:solidFill>
            <a:effectLst/>
            <a:latin typeface="+mn-lt"/>
            <a:ea typeface="+mn-ea"/>
            <a:cs typeface="+mn-cs"/>
          </a:endParaRPr>
        </a:p>
        <a:p>
          <a:endParaRPr lang="es-MX" sz="1100">
            <a:solidFill>
              <a:schemeClr val="dk1"/>
            </a:solidFill>
            <a:effectLst/>
            <a:latin typeface="+mn-lt"/>
            <a:ea typeface="+mn-ea"/>
            <a:cs typeface="+mn-cs"/>
          </a:endParaRPr>
        </a:p>
        <a:p>
          <a:r>
            <a:rPr lang="es-MX" sz="1100">
              <a:solidFill>
                <a:schemeClr val="dk1"/>
              </a:solidFill>
              <a:effectLst/>
              <a:latin typeface="+mn-lt"/>
              <a:ea typeface="+mn-ea"/>
              <a:cs typeface="+mn-cs"/>
            </a:rPr>
            <a:t>En la liquidez: Por cada $1.00 que debe, cuenta con 20 centavos para pagar y la competencia tiene 36 centavos, es decir, tiene 16 centavos mas que la</a:t>
          </a:r>
          <a:r>
            <a:rPr lang="es-MX" sz="1100" baseline="0">
              <a:solidFill>
                <a:schemeClr val="dk1"/>
              </a:solidFill>
              <a:effectLst/>
              <a:latin typeface="+mn-lt"/>
              <a:ea typeface="+mn-ea"/>
              <a:cs typeface="+mn-cs"/>
            </a:rPr>
            <a:t> empresa</a:t>
          </a:r>
          <a:r>
            <a:rPr lang="es-MX" sz="1100">
              <a:solidFill>
                <a:schemeClr val="dk1"/>
              </a:solidFill>
              <a:effectLst/>
              <a:latin typeface="+mn-lt"/>
              <a:ea typeface="+mn-ea"/>
              <a:cs typeface="+mn-cs"/>
            </a:rPr>
            <a:t>, es por esto que la diferencia es negativa.</a:t>
          </a:r>
        </a:p>
        <a:p>
          <a:endParaRPr lang="es-MX">
            <a:effectLst/>
          </a:endParaRPr>
        </a:p>
        <a:p>
          <a:r>
            <a:rPr lang="es-MX" sz="1100">
              <a:solidFill>
                <a:schemeClr val="dk1"/>
              </a:solidFill>
              <a:effectLst/>
              <a:latin typeface="+mn-lt"/>
              <a:ea typeface="+mn-ea"/>
              <a:cs typeface="+mn-cs"/>
            </a:rPr>
            <a:t>En la solvencia: T</a:t>
          </a:r>
          <a:r>
            <a:rPr lang="es-MX" sz="1100" baseline="0">
              <a:solidFill>
                <a:schemeClr val="dk1"/>
              </a:solidFill>
              <a:effectLst/>
              <a:latin typeface="+mn-lt"/>
              <a:ea typeface="+mn-ea"/>
              <a:cs typeface="+mn-cs"/>
            </a:rPr>
            <a:t>iene la capacidad de contraer deuda sin embargo tiene $1.00 para pagar y 17 centavos para seguir trabajando</a:t>
          </a:r>
          <a:r>
            <a:rPr lang="es-MX" sz="1100">
              <a:solidFill>
                <a:schemeClr val="dk1"/>
              </a:solidFill>
              <a:effectLst/>
              <a:latin typeface="+mn-lt"/>
              <a:ea typeface="+mn-ea"/>
              <a:cs typeface="+mn-cs"/>
            </a:rPr>
            <a:t>. La competencia tiene $1.41, de los cuales, tiene $1.00 para pagar y 41 centavos para seguir trabajando. </a:t>
          </a:r>
          <a:endParaRPr lang="es-MX">
            <a:effectLst/>
          </a:endParaRPr>
        </a:p>
        <a:p>
          <a:endParaRPr lang="es-MX" sz="1100">
            <a:solidFill>
              <a:schemeClr val="dk1"/>
            </a:solidFill>
            <a:effectLst/>
            <a:latin typeface="+mn-lt"/>
            <a:ea typeface="+mn-ea"/>
            <a:cs typeface="+mn-cs"/>
          </a:endParaRPr>
        </a:p>
        <a:p>
          <a:r>
            <a:rPr lang="es-MX" sz="1100">
              <a:solidFill>
                <a:schemeClr val="dk1"/>
              </a:solidFill>
              <a:effectLst/>
              <a:latin typeface="+mn-lt"/>
              <a:ea typeface="+mn-ea"/>
              <a:cs typeface="+mn-cs"/>
            </a:rPr>
            <a:t>En la Estabilidad se puede observar que</a:t>
          </a:r>
          <a:r>
            <a:rPr lang="es-MX" sz="1100" baseline="0">
              <a:solidFill>
                <a:schemeClr val="dk1"/>
              </a:solidFill>
              <a:effectLst/>
              <a:latin typeface="+mn-lt"/>
              <a:ea typeface="+mn-ea"/>
              <a:cs typeface="+mn-cs"/>
            </a:rPr>
            <a:t> la empresa</a:t>
          </a:r>
          <a:r>
            <a:rPr lang="es-MX" sz="1100">
              <a:solidFill>
                <a:schemeClr val="dk1"/>
              </a:solidFill>
              <a:effectLst/>
              <a:latin typeface="+mn-lt"/>
              <a:ea typeface="+mn-ea"/>
              <a:cs typeface="+mn-cs"/>
            </a:rPr>
            <a:t> tiene Pasivos del 52%, mientras que la competencia tiene Pasivos por el 52%. </a:t>
          </a:r>
        </a:p>
        <a:p>
          <a:endParaRPr lang="es-MX">
            <a:effectLst/>
          </a:endParaRPr>
        </a:p>
        <a:p>
          <a:r>
            <a:rPr lang="es-MX" sz="1100">
              <a:solidFill>
                <a:schemeClr val="dk1"/>
              </a:solidFill>
              <a:effectLst/>
              <a:latin typeface="+mn-lt"/>
              <a:ea typeface="+mn-ea"/>
              <a:cs typeface="+mn-cs"/>
            </a:rPr>
            <a:t>En la Inmovilización de Capital: De cada peso aportado por los accionistas (capital social) en la empresa, se tiene una inversión en activo fijo por $1.02, es decir que el capital social es activo</a:t>
          </a:r>
          <a:r>
            <a:rPr lang="es-MX" sz="1100" baseline="0">
              <a:solidFill>
                <a:schemeClr val="dk1"/>
              </a:solidFill>
              <a:effectLst/>
              <a:latin typeface="+mn-lt"/>
              <a:ea typeface="+mn-ea"/>
              <a:cs typeface="+mn-cs"/>
            </a:rPr>
            <a:t> fijo</a:t>
          </a:r>
          <a:r>
            <a:rPr lang="es-MX" sz="1100">
              <a:solidFill>
                <a:schemeClr val="dk1"/>
              </a:solidFill>
              <a:effectLst/>
              <a:latin typeface="+mn-lt"/>
              <a:ea typeface="+mn-ea"/>
              <a:cs typeface="+mn-cs"/>
            </a:rPr>
            <a:t> y además se obtuvo financiamiento para comprar más activo fijo. </a:t>
          </a:r>
          <a:endParaRPr lang="es-MX">
            <a:effectLst/>
          </a:endParaRPr>
        </a:p>
        <a:p>
          <a:endParaRPr lang="es-MX" sz="1100">
            <a:solidFill>
              <a:schemeClr val="dk1"/>
            </a:solidFill>
            <a:effectLst/>
            <a:latin typeface="+mn-lt"/>
            <a:ea typeface="+mn-ea"/>
            <a:cs typeface="+mn-cs"/>
          </a:endParaRPr>
        </a:p>
        <a:p>
          <a:r>
            <a:rPr lang="es-MX" sz="1100">
              <a:solidFill>
                <a:schemeClr val="dk1"/>
              </a:solidFill>
              <a:effectLst/>
              <a:latin typeface="+mn-lt"/>
              <a:ea typeface="+mn-ea"/>
              <a:cs typeface="+mn-cs"/>
            </a:rPr>
            <a:t>La Rentabilidad en Ventas: “Por cada $1.00 que vende, gana 2 centavos; la competencia gana 3 centavos. La diferencia es negativa, ya que la empresa gana 1 centavo menos.</a:t>
          </a:r>
          <a:endParaRPr lang="es-MX">
            <a:effectLst/>
          </a:endParaRPr>
        </a:p>
        <a:p>
          <a:endParaRPr lang="es-MX" sz="1100">
            <a:solidFill>
              <a:schemeClr val="dk1"/>
            </a:solidFill>
            <a:effectLst/>
            <a:latin typeface="+mn-lt"/>
            <a:ea typeface="+mn-ea"/>
            <a:cs typeface="+mn-cs"/>
          </a:endParaRPr>
        </a:p>
        <a:p>
          <a:r>
            <a:rPr lang="es-MX" sz="1100">
              <a:solidFill>
                <a:schemeClr val="dk1"/>
              </a:solidFill>
              <a:effectLst/>
              <a:latin typeface="+mn-lt"/>
              <a:ea typeface="+mn-ea"/>
              <a:cs typeface="+mn-cs"/>
            </a:rPr>
            <a:t>Por último, la Rentabilidad en Inversión de 6 centavos por cada $1.00 que se invierte por parte de los socios, la competencia paga a sus socios 4 centavos por cada $1.00 que invierten. La diferencia es positiva por que produce mas ganancia que su competencia.</a:t>
          </a:r>
        </a:p>
        <a:p>
          <a:endParaRPr lang="es-MX" sz="1100">
            <a:solidFill>
              <a:schemeClr val="dk1"/>
            </a:solidFill>
            <a:effectLst/>
            <a:latin typeface="+mn-lt"/>
            <a:ea typeface="+mn-ea"/>
            <a:cs typeface="+mn-cs"/>
          </a:endParaRPr>
        </a:p>
        <a:p>
          <a:r>
            <a:rPr lang="es-MX" sz="1100">
              <a:solidFill>
                <a:srgbClr val="0070C0"/>
              </a:solidFill>
            </a:rPr>
            <a:t> </a:t>
          </a:r>
          <a:r>
            <a:rPr lang="es-MX" sz="1100">
              <a:solidFill>
                <a:srgbClr val="0070C0"/>
              </a:solidFill>
              <a:effectLst/>
              <a:latin typeface="+mn-lt"/>
              <a:ea typeface="+mn-ea"/>
              <a:cs typeface="+mn-cs"/>
            </a:rPr>
            <a:t>Opinion:</a:t>
          </a:r>
          <a:endParaRPr lang="es-MX">
            <a:solidFill>
              <a:srgbClr val="0070C0"/>
            </a:solidFill>
            <a:effectLst/>
          </a:endParaRPr>
        </a:p>
        <a:p>
          <a:r>
            <a:rPr lang="es-MX" sz="1100">
              <a:solidFill>
                <a:srgbClr val="0070C0"/>
              </a:solidFill>
              <a:effectLst/>
              <a:latin typeface="+mn-lt"/>
              <a:ea typeface="+mn-ea"/>
              <a:cs typeface="+mn-cs"/>
            </a:rPr>
            <a:t>Podemos observar que la empresa tiene bastante inventario mientras que el efectivo y equivalentes es</a:t>
          </a:r>
          <a:r>
            <a:rPr lang="es-MX" sz="1100" baseline="0">
              <a:solidFill>
                <a:srgbClr val="0070C0"/>
              </a:solidFill>
              <a:effectLst/>
              <a:latin typeface="+mn-lt"/>
              <a:ea typeface="+mn-ea"/>
              <a:cs typeface="+mn-cs"/>
            </a:rPr>
            <a:t> considerablemente bajo, podemos ver que la empresa esta inmovilizada ya que tiene invertido todo su capital y un poco de deuda en activo fijo, por otro lado observamos que la deuda con los proveedores es bastante considerable con respecto a los pasivos circulantes, podriamos interpretar que esta adquiriendo bastante mercancia ya que su activo fijo es grande, entonces la empresa esta adquiriendo deuda pricipalmente para su mercancia y un poco de deuda en sus activos fijos para poder tener esta mercancia, sin embargo su efectivo y equivalentes es bastante poco por lo que necesita incrementarlo para tener un mejor indicador de liquidez en consecuencia mejorar aun mas la solvencia, ademas necesita incrementar su utilidad neta para de esta manera tener una mejor rentabilidad en inversion.</a:t>
          </a:r>
          <a:endParaRPr lang="es-MX">
            <a:solidFill>
              <a:srgbClr val="0070C0"/>
            </a:solidFill>
            <a:effectLst/>
          </a:endParaRPr>
        </a:p>
        <a:p>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03CC9-5108-4138-BA6B-781B42F37401}">
  <dimension ref="A1:O36"/>
  <sheetViews>
    <sheetView tabSelected="1" topLeftCell="A37" workbookViewId="0">
      <selection activeCell="H35" sqref="H35"/>
    </sheetView>
  </sheetViews>
  <sheetFormatPr baseColWidth="10" defaultRowHeight="15" x14ac:dyDescent="0.25"/>
  <cols>
    <col min="1" max="1" width="43.28515625" customWidth="1"/>
    <col min="2" max="2" width="11.42578125" customWidth="1"/>
    <col min="6" max="6" width="10.28515625" customWidth="1"/>
    <col min="7" max="7" width="40.85546875" customWidth="1"/>
    <col min="11" max="12" width="12" bestFit="1" customWidth="1"/>
    <col min="13" max="13" width="14.7109375" customWidth="1"/>
  </cols>
  <sheetData>
    <row r="1" spans="1:15" x14ac:dyDescent="0.25">
      <c r="A1" s="20" t="s">
        <v>44</v>
      </c>
      <c r="B1" s="20"/>
      <c r="C1" s="20"/>
      <c r="D1" s="20"/>
      <c r="E1" s="20"/>
      <c r="F1" s="20"/>
      <c r="G1" s="20"/>
      <c r="H1" s="20"/>
      <c r="I1" s="20"/>
      <c r="J1" s="20"/>
    </row>
    <row r="2" spans="1:15" x14ac:dyDescent="0.25">
      <c r="A2" t="s">
        <v>1</v>
      </c>
      <c r="B2">
        <v>2020</v>
      </c>
      <c r="D2">
        <v>2019</v>
      </c>
      <c r="G2" t="s">
        <v>12</v>
      </c>
      <c r="H2">
        <v>2020</v>
      </c>
      <c r="J2">
        <v>2019</v>
      </c>
    </row>
    <row r="3" spans="1:15" x14ac:dyDescent="0.25">
      <c r="A3" t="s">
        <v>0</v>
      </c>
      <c r="G3" t="s">
        <v>13</v>
      </c>
    </row>
    <row r="4" spans="1:15" x14ac:dyDescent="0.25">
      <c r="A4" s="8" t="s">
        <v>50</v>
      </c>
      <c r="B4" s="9">
        <v>7627494</v>
      </c>
      <c r="C4" s="10">
        <f>B4*C20/B20</f>
        <v>5.3774732950870541E-2</v>
      </c>
      <c r="D4" s="9">
        <v>1920848</v>
      </c>
      <c r="E4" s="14">
        <f>D4*E20/D20</f>
        <v>1.3183565150228969E-2</v>
      </c>
      <c r="G4" t="s">
        <v>14</v>
      </c>
      <c r="H4" s="1">
        <v>28483721</v>
      </c>
      <c r="I4" s="6">
        <f>H4*I23/H23</f>
        <v>0.20081359490051426</v>
      </c>
      <c r="J4" s="1">
        <v>33149897</v>
      </c>
      <c r="K4" s="6">
        <f>(K23/J23)*J4</f>
        <v>0.22752129623108119</v>
      </c>
    </row>
    <row r="5" spans="1:15" x14ac:dyDescent="0.25">
      <c r="A5" t="s">
        <v>2</v>
      </c>
      <c r="B5" s="1">
        <v>6574931</v>
      </c>
      <c r="C5" s="6">
        <f>B5*C20/B20</f>
        <v>4.6354039569929548E-2</v>
      </c>
      <c r="D5" s="1">
        <v>6308765</v>
      </c>
      <c r="E5" s="7">
        <f>D5*E20/D20</f>
        <v>4.3299633492595073E-2</v>
      </c>
      <c r="G5" t="s">
        <v>15</v>
      </c>
      <c r="H5" s="1">
        <v>3743572</v>
      </c>
      <c r="I5" s="6">
        <f>H5*I23/H23</f>
        <v>2.6392624442884691E-2</v>
      </c>
      <c r="J5" s="1">
        <v>2616073</v>
      </c>
      <c r="K5" s="6">
        <f>(K23/J23)*J5</f>
        <v>1.7955178563454761E-2</v>
      </c>
    </row>
    <row r="6" spans="1:15" x14ac:dyDescent="0.25">
      <c r="A6" t="s">
        <v>3</v>
      </c>
      <c r="B6" s="1">
        <v>1054859</v>
      </c>
      <c r="C6" s="6">
        <f>B6*C20/B20</f>
        <v>7.4368804519311781E-3</v>
      </c>
      <c r="D6" s="1">
        <v>2728243</v>
      </c>
      <c r="E6" s="7">
        <f>D6*E20/D20</f>
        <v>1.8725047133430723E-2</v>
      </c>
      <c r="G6" t="s">
        <v>31</v>
      </c>
      <c r="H6" s="1">
        <v>4621000</v>
      </c>
      <c r="I6" s="6">
        <f>H6*I23/H23</f>
        <v>3.2578595403152437E-2</v>
      </c>
      <c r="J6" s="1">
        <v>6839693</v>
      </c>
      <c r="K6" s="6">
        <f>(K23/J23)*J6</f>
        <v>4.6943609423059522E-2</v>
      </c>
    </row>
    <row r="7" spans="1:15" x14ac:dyDescent="0.25">
      <c r="A7" s="8" t="s">
        <v>51</v>
      </c>
      <c r="B7" s="9">
        <v>27715055</v>
      </c>
      <c r="C7" s="10">
        <f>B7*C20/B20</f>
        <v>0.19539440887710818</v>
      </c>
      <c r="D7" s="9">
        <v>34006184</v>
      </c>
      <c r="E7" s="14">
        <f>D7*E20/D20</f>
        <v>0.23339834399945961</v>
      </c>
      <c r="G7" t="s">
        <v>16</v>
      </c>
      <c r="H7" s="1">
        <v>532257</v>
      </c>
      <c r="I7" s="6">
        <f>H7*I23/H23</f>
        <v>3.752474670741334E-3</v>
      </c>
      <c r="J7" s="1">
        <v>499579</v>
      </c>
      <c r="K7" s="6">
        <f>(K23/J23)*J7</f>
        <v>3.4288149266294044E-3</v>
      </c>
    </row>
    <row r="8" spans="1:15" x14ac:dyDescent="0.25">
      <c r="A8" t="s">
        <v>47</v>
      </c>
      <c r="B8" s="1">
        <v>772061</v>
      </c>
      <c r="C8" s="6">
        <f>B8*C20/B20</f>
        <v>5.4431211741080435E-3</v>
      </c>
      <c r="D8" s="1">
        <v>1530219</v>
      </c>
      <c r="E8" s="7">
        <f>D8*E20/D20</f>
        <v>1.050251861709944E-2</v>
      </c>
      <c r="G8" t="s">
        <v>17</v>
      </c>
      <c r="I8" s="6"/>
      <c r="K8" s="6"/>
    </row>
    <row r="9" spans="1:15" x14ac:dyDescent="0.25">
      <c r="A9" s="8" t="s">
        <v>4</v>
      </c>
      <c r="B9" s="9">
        <v>43744400</v>
      </c>
      <c r="C9" s="10">
        <f>B9*C20/B20</f>
        <v>0.30840318302394748</v>
      </c>
      <c r="D9" s="9">
        <v>46494259</v>
      </c>
      <c r="E9" s="14">
        <f>D9*E20/D20</f>
        <v>0.31910910839281381</v>
      </c>
      <c r="G9" s="8" t="s">
        <v>18</v>
      </c>
      <c r="H9" s="9">
        <v>37380550</v>
      </c>
      <c r="I9" s="10">
        <f>H9*I23/H23</f>
        <v>0.26353728941729271</v>
      </c>
      <c r="J9" s="9">
        <v>43105242</v>
      </c>
      <c r="K9" s="10">
        <f>(K23/J23)*J9</f>
        <v>0.29584889914422491</v>
      </c>
      <c r="M9" t="s">
        <v>49</v>
      </c>
      <c r="N9" s="13">
        <v>4.0599999999999997E-2</v>
      </c>
      <c r="O9" s="6">
        <v>4.07E-2</v>
      </c>
    </row>
    <row r="10" spans="1:15" x14ac:dyDescent="0.25">
      <c r="A10" t="s">
        <v>5</v>
      </c>
      <c r="C10" s="6"/>
      <c r="E10" s="7"/>
      <c r="G10" t="s">
        <v>19</v>
      </c>
      <c r="I10" s="6"/>
      <c r="K10" s="6"/>
      <c r="N10" s="11">
        <f>N9*H20</f>
        <v>2592260.6709999996</v>
      </c>
    </row>
    <row r="11" spans="1:15" x14ac:dyDescent="0.25">
      <c r="A11" s="15" t="s">
        <v>6</v>
      </c>
      <c r="B11" s="1">
        <v>197757</v>
      </c>
      <c r="C11" s="6">
        <f>B11*C20/B20</f>
        <v>1.3942101906819337E-3</v>
      </c>
      <c r="D11" s="1">
        <v>0</v>
      </c>
      <c r="E11" s="7">
        <f>D11*E20/D20</f>
        <v>0</v>
      </c>
      <c r="G11" t="s">
        <v>20</v>
      </c>
      <c r="H11" s="1">
        <v>485213</v>
      </c>
      <c r="I11" s="6">
        <f>H11*I23/H23</f>
        <v>3.4208089182752224E-3</v>
      </c>
      <c r="J11" s="1">
        <v>246401</v>
      </c>
      <c r="K11" s="6">
        <f>(K23/J23)*J11</f>
        <v>1.6911508024484855E-3</v>
      </c>
    </row>
    <row r="12" spans="1:15" x14ac:dyDescent="0.25">
      <c r="A12" s="15" t="s">
        <v>7</v>
      </c>
      <c r="B12" s="1">
        <v>2303926</v>
      </c>
      <c r="C12" s="6">
        <f>B12*C20/B20</f>
        <v>1.6242950225666169E-2</v>
      </c>
      <c r="D12" s="1">
        <v>1749032</v>
      </c>
      <c r="E12" s="7">
        <f>D12*E20/D20</f>
        <v>1.2004321696373308E-2</v>
      </c>
      <c r="G12" t="s">
        <v>21</v>
      </c>
      <c r="H12" s="1">
        <v>14765280</v>
      </c>
      <c r="I12" s="6">
        <f>H12*I23/H23</f>
        <v>0.10409696670293411</v>
      </c>
      <c r="J12" s="1">
        <v>16394184</v>
      </c>
      <c r="K12" s="6">
        <f>(K23/J23)*J12</f>
        <v>0.11251998744764884</v>
      </c>
      <c r="M12" t="s">
        <v>43</v>
      </c>
      <c r="N12" s="13">
        <f>B36/H20</f>
        <v>5.7901822250807124E-2</v>
      </c>
      <c r="O12" s="6">
        <f>C36/I20</f>
        <v>5.2293570642471858E-2</v>
      </c>
    </row>
    <row r="13" spans="1:15" x14ac:dyDescent="0.25">
      <c r="A13" s="15" t="s">
        <v>54</v>
      </c>
      <c r="B13" s="17">
        <v>66129603</v>
      </c>
      <c r="C13" s="18">
        <f>B13*C20/B20</f>
        <v>0.46622150623416908</v>
      </c>
      <c r="D13" s="17">
        <v>67640984</v>
      </c>
      <c r="E13" s="19">
        <f>D13*E20/D20</f>
        <v>0.46424772776898293</v>
      </c>
      <c r="G13" t="s">
        <v>22</v>
      </c>
      <c r="H13" s="1">
        <v>9495204</v>
      </c>
      <c r="I13" s="6">
        <f>H13*I23/H23</f>
        <v>6.6942308891234495E-2</v>
      </c>
      <c r="J13" s="1">
        <v>9613012</v>
      </c>
      <c r="K13" s="6">
        <f>(K23/J23)*J13</f>
        <v>6.5978031573520071E-2</v>
      </c>
      <c r="N13" s="11">
        <f>H20*N12</f>
        <v>3696961</v>
      </c>
    </row>
    <row r="14" spans="1:15" x14ac:dyDescent="0.25">
      <c r="A14" s="15" t="s">
        <v>52</v>
      </c>
      <c r="B14" s="9">
        <f>B11+B12+B13</f>
        <v>68631286</v>
      </c>
      <c r="C14" s="10">
        <f>B14*C20/B20</f>
        <v>0.48385866665051719</v>
      </c>
      <c r="D14" s="9">
        <f>D11+D12+D13</f>
        <v>69390016</v>
      </c>
      <c r="E14" s="10">
        <f>D14*E20/D20</f>
        <v>0.47625204946535626</v>
      </c>
      <c r="G14" t="s">
        <v>23</v>
      </c>
      <c r="I14" s="6"/>
      <c r="K14" s="6"/>
    </row>
    <row r="15" spans="1:15" x14ac:dyDescent="0.25">
      <c r="A15" s="16" t="s">
        <v>8</v>
      </c>
      <c r="B15" s="1">
        <v>9008470</v>
      </c>
      <c r="C15" s="6">
        <f>B15*C20/B20</f>
        <v>6.3510776743440078E-2</v>
      </c>
      <c r="D15" s="1">
        <v>9365698</v>
      </c>
      <c r="E15" s="7">
        <f>D15*E20/D20</f>
        <v>6.4280614478797474E-2</v>
      </c>
      <c r="G15" t="s">
        <v>24</v>
      </c>
      <c r="H15" s="1">
        <v>1492128</v>
      </c>
      <c r="I15" s="6">
        <f>H15*I23/H23</f>
        <v>1.0519678511515912E-2</v>
      </c>
      <c r="J15" s="1">
        <v>1301368</v>
      </c>
      <c r="K15" s="6">
        <f>(K23/J23)*J15</f>
        <v>8.9318206398544681E-3</v>
      </c>
    </row>
    <row r="16" spans="1:15" x14ac:dyDescent="0.25">
      <c r="A16" s="16" t="s">
        <v>9</v>
      </c>
      <c r="B16" s="1">
        <v>20378931</v>
      </c>
      <c r="C16" s="6">
        <f>B16*C20/B20</f>
        <v>0.14367386881578892</v>
      </c>
      <c r="D16" s="1">
        <v>20366698</v>
      </c>
      <c r="E16" s="7">
        <f>D16*E20/D20</f>
        <v>0.13978497516619642</v>
      </c>
      <c r="G16" t="s">
        <v>25</v>
      </c>
      <c r="H16" s="1">
        <v>10677476</v>
      </c>
      <c r="I16" s="6">
        <f>H16*I23/H23</f>
        <v>7.5277466031350451E-2</v>
      </c>
      <c r="J16" s="1">
        <v>11034321</v>
      </c>
      <c r="K16" s="6">
        <f>(K23/J23)*J16</f>
        <v>7.5733056333473381E-2</v>
      </c>
    </row>
    <row r="17" spans="1:12" x14ac:dyDescent="0.25">
      <c r="A17" s="16" t="s">
        <v>48</v>
      </c>
      <c r="B17" s="1">
        <v>79510</v>
      </c>
      <c r="C17" s="6">
        <f>B17*C20/B20</f>
        <v>5.6055488433340186E-4</v>
      </c>
      <c r="D17" s="1">
        <v>83523</v>
      </c>
      <c r="E17" s="7">
        <f>D17*E20/D20</f>
        <v>5.7325249683607142E-4</v>
      </c>
      <c r="G17" s="8" t="s">
        <v>26</v>
      </c>
      <c r="H17" s="9">
        <v>36915301</v>
      </c>
      <c r="I17" s="10">
        <f>H17*I23/H23</f>
        <v>0.26025722905531018</v>
      </c>
      <c r="J17" s="9">
        <v>38589286</v>
      </c>
      <c r="K17" s="10">
        <f>(K23/J23)*J17</f>
        <v>0.26485404679694524</v>
      </c>
    </row>
    <row r="18" spans="1:12" x14ac:dyDescent="0.25">
      <c r="A18" s="16" t="s">
        <v>53</v>
      </c>
      <c r="B18" s="9">
        <f>B15+B17+B16</f>
        <v>29466911</v>
      </c>
      <c r="C18" s="10">
        <f>B18*C20/B20</f>
        <v>0.2077452004435624</v>
      </c>
      <c r="D18" s="9">
        <f>D15+D16+D17</f>
        <v>29815919</v>
      </c>
      <c r="E18" s="10">
        <f>D18*E20/D20</f>
        <v>0.20463884214182995</v>
      </c>
      <c r="G18" s="8" t="s">
        <v>30</v>
      </c>
      <c r="H18" s="9">
        <v>74295851</v>
      </c>
      <c r="I18" s="10">
        <f>H18*I23/H23</f>
        <v>0.52379451847260294</v>
      </c>
      <c r="J18" s="9">
        <v>81694528</v>
      </c>
      <c r="K18" s="10">
        <f>(K23/J23)*J18</f>
        <v>0.56070294594117009</v>
      </c>
      <c r="L18" s="6"/>
    </row>
    <row r="19" spans="1:12" x14ac:dyDescent="0.25">
      <c r="A19" s="8" t="s">
        <v>10</v>
      </c>
      <c r="B19" s="9">
        <v>98097197</v>
      </c>
      <c r="C19" s="10">
        <f>B19*C20/B20</f>
        <v>0.69159681697605246</v>
      </c>
      <c r="D19" s="9">
        <v>99205935</v>
      </c>
      <c r="E19" s="14">
        <f>D19*E20/D20</f>
        <v>0.68089089160718619</v>
      </c>
      <c r="G19" t="s">
        <v>27</v>
      </c>
      <c r="I19" s="6"/>
      <c r="K19" s="6"/>
    </row>
    <row r="20" spans="1:12" x14ac:dyDescent="0.25">
      <c r="A20" s="2" t="s">
        <v>11</v>
      </c>
      <c r="B20" s="3">
        <v>141841597</v>
      </c>
      <c r="C20" s="4">
        <v>1</v>
      </c>
      <c r="D20" s="3">
        <v>145700194</v>
      </c>
      <c r="E20" s="5">
        <v>1</v>
      </c>
      <c r="G20" s="8" t="s">
        <v>55</v>
      </c>
      <c r="H20" s="9">
        <f>H22-B36</f>
        <v>63848785</v>
      </c>
      <c r="I20" s="10">
        <f>H20*I23/H23</f>
        <v>0.45014147013587275</v>
      </c>
      <c r="J20" s="9">
        <f>J22-D36</f>
        <v>60738729</v>
      </c>
      <c r="K20" s="10">
        <f>J20*K23/J23</f>
        <v>0.41687472976185602</v>
      </c>
    </row>
    <row r="21" spans="1:12" x14ac:dyDescent="0.25">
      <c r="G21" s="8" t="s">
        <v>42</v>
      </c>
      <c r="H21" s="9">
        <v>3696961</v>
      </c>
      <c r="I21" s="10">
        <f>H21*C24/B24</f>
        <v>2.3539504767656396E-2</v>
      </c>
      <c r="J21" s="9">
        <v>3266937</v>
      </c>
      <c r="K21" s="10">
        <f>J21*E24/D24</f>
        <v>2.0976300541747966E-2</v>
      </c>
    </row>
    <row r="22" spans="1:12" x14ac:dyDescent="0.25">
      <c r="A22" s="20" t="s">
        <v>32</v>
      </c>
      <c r="B22" s="20"/>
      <c r="C22" s="20"/>
      <c r="D22" s="20"/>
      <c r="E22" s="20"/>
      <c r="G22" s="8" t="s">
        <v>28</v>
      </c>
      <c r="H22" s="9">
        <v>67545746</v>
      </c>
      <c r="I22" s="10">
        <f>H22*I23/H23</f>
        <v>0.47620548152739706</v>
      </c>
      <c r="J22" s="9">
        <v>64005666</v>
      </c>
      <c r="K22" s="10">
        <f>(K23/J23)*J22</f>
        <v>0.43929705405882991</v>
      </c>
    </row>
    <row r="23" spans="1:12" x14ac:dyDescent="0.25">
      <c r="B23">
        <v>2020</v>
      </c>
      <c r="D23">
        <v>2019</v>
      </c>
      <c r="G23" s="2" t="s">
        <v>29</v>
      </c>
      <c r="H23" s="3">
        <v>141841597</v>
      </c>
      <c r="I23" s="5">
        <v>1</v>
      </c>
      <c r="J23" s="3">
        <v>145700194</v>
      </c>
      <c r="K23" s="5">
        <v>1</v>
      </c>
    </row>
    <row r="24" spans="1:12" x14ac:dyDescent="0.25">
      <c r="A24" s="2" t="s">
        <v>56</v>
      </c>
      <c r="B24" s="3">
        <v>157053474</v>
      </c>
      <c r="C24" s="5">
        <v>1</v>
      </c>
      <c r="D24" s="3">
        <v>155744193</v>
      </c>
      <c r="E24" s="5">
        <v>1</v>
      </c>
      <c r="H24" s="1"/>
      <c r="I24" s="6"/>
      <c r="J24" s="1"/>
      <c r="K24" s="6"/>
    </row>
    <row r="25" spans="1:12" x14ac:dyDescent="0.25">
      <c r="A25" s="12" t="s">
        <v>33</v>
      </c>
      <c r="B25" s="17">
        <v>122954082</v>
      </c>
      <c r="C25" s="18">
        <f>(C24/B24)*B25</f>
        <v>0.78288037105120012</v>
      </c>
      <c r="D25" s="17">
        <v>121053848</v>
      </c>
      <c r="E25" s="18">
        <f>(E24/D24)*D25</f>
        <v>0.77726074833493153</v>
      </c>
      <c r="H25" s="1"/>
      <c r="I25" s="6"/>
      <c r="J25" s="1"/>
      <c r="K25" s="6"/>
    </row>
    <row r="26" spans="1:12" x14ac:dyDescent="0.25">
      <c r="A26" s="8" t="s">
        <v>34</v>
      </c>
      <c r="B26" s="9">
        <v>34099392</v>
      </c>
      <c r="C26" s="10">
        <f>(C24/B24)*B26</f>
        <v>0.21711962894879996</v>
      </c>
      <c r="D26" s="9">
        <v>34690345</v>
      </c>
      <c r="E26" s="10">
        <f>(E24/D24)*D26</f>
        <v>0.2227392516650685</v>
      </c>
    </row>
    <row r="27" spans="1:12" x14ac:dyDescent="0.25">
      <c r="A27" t="s">
        <v>35</v>
      </c>
      <c r="B27" s="1">
        <v>25299438</v>
      </c>
      <c r="C27" s="6">
        <f>(C24/B24)*B27</f>
        <v>0.16108805081255317</v>
      </c>
      <c r="D27" s="1">
        <v>25707725</v>
      </c>
      <c r="E27" s="6">
        <f>(E24/D24)*D27</f>
        <v>0.16506377865401375</v>
      </c>
      <c r="G27" s="21" t="s">
        <v>57</v>
      </c>
      <c r="H27" s="21" t="s">
        <v>58</v>
      </c>
      <c r="I27" s="21" t="s">
        <v>58</v>
      </c>
      <c r="J27" s="22" t="s">
        <v>59</v>
      </c>
      <c r="K27" s="22"/>
    </row>
    <row r="28" spans="1:12" x14ac:dyDescent="0.25">
      <c r="A28" t="s">
        <v>45</v>
      </c>
      <c r="B28" s="1">
        <v>611237</v>
      </c>
      <c r="C28" s="6">
        <f>(C24/B24)*B28</f>
        <v>3.8919037219132127E-3</v>
      </c>
      <c r="D28" s="1">
        <v>447883</v>
      </c>
      <c r="E28" s="6">
        <f>(E24/D24)*D28</f>
        <v>2.8757605106984629E-3</v>
      </c>
      <c r="G28" s="21"/>
      <c r="H28" s="21" t="s">
        <v>60</v>
      </c>
      <c r="I28" s="21" t="s">
        <v>61</v>
      </c>
      <c r="J28" s="23" t="s">
        <v>62</v>
      </c>
      <c r="K28" s="23" t="s">
        <v>63</v>
      </c>
    </row>
    <row r="29" spans="1:12" x14ac:dyDescent="0.25">
      <c r="A29" t="s">
        <v>46</v>
      </c>
      <c r="B29" s="1">
        <v>319842</v>
      </c>
      <c r="C29" s="6">
        <f>B29*C24/B24</f>
        <v>2.0365165561380704E-3</v>
      </c>
      <c r="D29" s="1">
        <v>217731</v>
      </c>
      <c r="E29" s="6">
        <f>D29*E24/D24</f>
        <v>1.3980039692394824E-3</v>
      </c>
      <c r="G29" s="24" t="s">
        <v>64</v>
      </c>
      <c r="H29" s="25">
        <v>0.2</v>
      </c>
      <c r="I29" s="25">
        <v>0.36</v>
      </c>
      <c r="K29" s="27">
        <f>I29-H29</f>
        <v>0.15999999999999998</v>
      </c>
    </row>
    <row r="30" spans="1:12" x14ac:dyDescent="0.25">
      <c r="A30" s="8" t="s">
        <v>36</v>
      </c>
      <c r="B30" s="9">
        <v>9091349</v>
      </c>
      <c r="C30" s="10">
        <f>(C24/B24)*B30</f>
        <v>5.7886965302021913E-2</v>
      </c>
      <c r="D30" s="9">
        <v>9212772</v>
      </c>
      <c r="E30" s="10">
        <f>(E24/D24)*D30</f>
        <v>5.9153229552513717E-2</v>
      </c>
      <c r="G30" s="24" t="s">
        <v>65</v>
      </c>
      <c r="H30" s="25">
        <v>1.17</v>
      </c>
      <c r="I30" s="25">
        <v>1.41</v>
      </c>
      <c r="K30" s="29">
        <f>I30-H30</f>
        <v>0.24</v>
      </c>
    </row>
    <row r="31" spans="1:12" x14ac:dyDescent="0.25">
      <c r="A31" t="s">
        <v>37</v>
      </c>
      <c r="B31" s="1">
        <v>384936</v>
      </c>
      <c r="C31" s="6">
        <f>(C24/B24)*B31</f>
        <v>2.4509868530510825E-3</v>
      </c>
      <c r="D31" s="1">
        <v>272754</v>
      </c>
      <c r="E31" s="6">
        <f>(E24/D24)*D31</f>
        <v>1.7512948299780269E-3</v>
      </c>
      <c r="G31" s="24" t="s">
        <v>66</v>
      </c>
      <c r="H31" s="25">
        <v>0.52</v>
      </c>
      <c r="I31" s="25">
        <v>0.52</v>
      </c>
      <c r="J31" s="30">
        <v>0</v>
      </c>
      <c r="K31" s="30"/>
    </row>
    <row r="32" spans="1:12" x14ac:dyDescent="0.25">
      <c r="A32" t="s">
        <v>38</v>
      </c>
      <c r="B32" s="1">
        <v>3267922</v>
      </c>
      <c r="C32" s="6">
        <f>(C24/B24)*B32</f>
        <v>2.0807702731873351E-2</v>
      </c>
      <c r="D32" s="1">
        <v>3664479</v>
      </c>
      <c r="E32" s="6">
        <f>(E24/D24)*D32</f>
        <v>2.352883230773169E-2</v>
      </c>
      <c r="G32" s="24" t="s">
        <v>67</v>
      </c>
      <c r="H32" s="25">
        <v>1.02</v>
      </c>
      <c r="I32" s="25">
        <v>0.79</v>
      </c>
      <c r="K32" s="29">
        <f>H32-I32</f>
        <v>0.22999999999999998</v>
      </c>
    </row>
    <row r="33" spans="1:11" x14ac:dyDescent="0.25">
      <c r="A33" t="s">
        <v>39</v>
      </c>
      <c r="B33" s="1">
        <v>-395305</v>
      </c>
      <c r="C33" s="6">
        <f>(C24/B24)*B33</f>
        <v>-2.5170089519955478E-3</v>
      </c>
      <c r="D33" s="1">
        <v>-518586</v>
      </c>
      <c r="E33" s="6">
        <f>(E24/D24)*D33</f>
        <v>-3.3297292824266008E-3</v>
      </c>
      <c r="G33" s="24" t="s">
        <v>68</v>
      </c>
      <c r="H33" s="25">
        <v>0.02</v>
      </c>
      <c r="I33" s="25">
        <v>0.03</v>
      </c>
      <c r="J33" s="26"/>
      <c r="K33" s="29">
        <f>I33-H33</f>
        <v>9.9999999999999985E-3</v>
      </c>
    </row>
    <row r="34" spans="1:11" x14ac:dyDescent="0.25">
      <c r="A34" t="s">
        <v>40</v>
      </c>
      <c r="B34" s="1">
        <v>5813058</v>
      </c>
      <c r="C34" s="6">
        <f>(C24/B24)*B34</f>
        <v>3.7013240471204092E-2</v>
      </c>
      <c r="D34" s="1">
        <v>5302461</v>
      </c>
      <c r="E34" s="6">
        <f>(E24/D24)*D34</f>
        <v>3.4045962792333455E-2</v>
      </c>
      <c r="G34" s="24" t="s">
        <v>69</v>
      </c>
      <c r="H34" s="25">
        <f>H21/H20</f>
        <v>5.7901822250807124E-2</v>
      </c>
      <c r="I34" s="25">
        <v>0.04</v>
      </c>
      <c r="J34" s="28">
        <f>H34-I34</f>
        <v>1.7901822250807123E-2</v>
      </c>
    </row>
    <row r="35" spans="1:11" x14ac:dyDescent="0.25">
      <c r="A35" t="s">
        <v>41</v>
      </c>
      <c r="B35" s="1">
        <v>2116097</v>
      </c>
      <c r="C35" s="6">
        <f>(C24/B24)*B35</f>
        <v>1.3473735703547698E-2</v>
      </c>
      <c r="D35" s="1">
        <v>2035524</v>
      </c>
      <c r="E35" s="6">
        <f>(E24/D24)*D35</f>
        <v>1.3069662250585484E-2</v>
      </c>
    </row>
    <row r="36" spans="1:11" x14ac:dyDescent="0.25">
      <c r="A36" s="8" t="s">
        <v>42</v>
      </c>
      <c r="B36" s="9">
        <v>3696961</v>
      </c>
      <c r="C36" s="10">
        <f>(C24*B36/B24)</f>
        <v>2.3539504767656396E-2</v>
      </c>
      <c r="D36" s="9">
        <v>3266937</v>
      </c>
      <c r="E36" s="10">
        <f>(E24/D24)*D36</f>
        <v>2.0976300541747969E-2</v>
      </c>
    </row>
  </sheetData>
  <mergeCells count="4">
    <mergeCell ref="A1:J1"/>
    <mergeCell ref="A22:E22"/>
    <mergeCell ref="J27:K27"/>
    <mergeCell ref="J31:K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Brayan Ramirez</dc:creator>
  <cp:lastModifiedBy>Brayan Ramirez</cp:lastModifiedBy>
  <dcterms:created xsi:type="dcterms:W3CDTF">2021-04-19T23:44:59Z</dcterms:created>
  <dcterms:modified xsi:type="dcterms:W3CDTF">2021-04-27T01:05:20Z</dcterms:modified>
</cp:coreProperties>
</file>