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Propietario\Downloads\Admin Finan\Parcial 2\ORGANIZACION SORIANA SAB DE CV\"/>
    </mc:Choice>
  </mc:AlternateContent>
  <xr:revisionPtr revIDLastSave="0" documentId="13_ncr:1_{060E8EF2-F0A4-4285-8BBF-63D3192C85AC}" xr6:coauthVersionLast="46" xr6:coauthVersionMax="46" xr10:uidLastSave="{00000000-0000-0000-0000-000000000000}"/>
  <bookViews>
    <workbookView xWindow="14415" yWindow="3855" windowWidth="18900" windowHeight="11055" xr2:uid="{6C0B3623-050B-4B3C-8D87-82E662A48229}"/>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1" l="1"/>
  <c r="H26" i="1"/>
  <c r="H27" i="1"/>
  <c r="H28" i="1"/>
  <c r="H29" i="1"/>
  <c r="H31" i="1"/>
  <c r="K21" i="1"/>
  <c r="I21" i="1"/>
  <c r="H20" i="1"/>
  <c r="I20" i="1" s="1"/>
  <c r="J20" i="1"/>
  <c r="K20" i="1" s="1"/>
  <c r="D18" i="1"/>
  <c r="E18" i="1" s="1"/>
  <c r="B18" i="1"/>
  <c r="C18" i="1" s="1"/>
  <c r="D14" i="1"/>
  <c r="E14" i="1" s="1"/>
  <c r="B14" i="1"/>
  <c r="C14" i="1" s="1"/>
  <c r="E17" i="1"/>
  <c r="C17" i="1"/>
  <c r="E8" i="1"/>
  <c r="C8" i="1"/>
  <c r="E29" i="1"/>
  <c r="C29" i="1"/>
  <c r="C28" i="1"/>
  <c r="E28" i="1"/>
  <c r="I22" i="1"/>
  <c r="C36" i="1"/>
  <c r="O12" i="1" s="1"/>
  <c r="E36" i="1"/>
  <c r="E35" i="1"/>
  <c r="E34" i="1"/>
  <c r="E33" i="1"/>
  <c r="E32" i="1"/>
  <c r="E31" i="1"/>
  <c r="E30" i="1"/>
  <c r="E27" i="1"/>
  <c r="E26" i="1"/>
  <c r="E25" i="1"/>
  <c r="C35" i="1"/>
  <c r="C34" i="1"/>
  <c r="C33" i="1"/>
  <c r="C32" i="1"/>
  <c r="C31" i="1"/>
  <c r="C30" i="1"/>
  <c r="C27" i="1"/>
  <c r="C26" i="1"/>
  <c r="C25" i="1"/>
  <c r="K22" i="1"/>
  <c r="K18" i="1"/>
  <c r="K17" i="1"/>
  <c r="K16" i="1"/>
  <c r="K15" i="1"/>
  <c r="K13" i="1"/>
  <c r="K11" i="1"/>
  <c r="K12" i="1"/>
  <c r="K9" i="1"/>
  <c r="K7" i="1"/>
  <c r="K6" i="1"/>
  <c r="K5" i="1"/>
  <c r="K4" i="1"/>
  <c r="I18" i="1"/>
  <c r="I17" i="1"/>
  <c r="I16" i="1"/>
  <c r="I15" i="1"/>
  <c r="I13" i="1"/>
  <c r="I12" i="1"/>
  <c r="I11" i="1"/>
  <c r="I9" i="1"/>
  <c r="I7" i="1"/>
  <c r="I6" i="1"/>
  <c r="I5" i="1"/>
  <c r="I4" i="1"/>
  <c r="E19" i="1"/>
  <c r="E16" i="1"/>
  <c r="E15" i="1"/>
  <c r="E13" i="1"/>
  <c r="E12" i="1"/>
  <c r="E11" i="1"/>
  <c r="E9" i="1"/>
  <c r="E7" i="1"/>
  <c r="E6" i="1"/>
  <c r="E5" i="1"/>
  <c r="E4" i="1"/>
  <c r="C19" i="1"/>
  <c r="C16" i="1"/>
  <c r="C15" i="1"/>
  <c r="C13" i="1"/>
  <c r="C12" i="1"/>
  <c r="C11" i="1"/>
  <c r="C9" i="1"/>
  <c r="C7" i="1"/>
  <c r="C6" i="1"/>
  <c r="C5" i="1"/>
  <c r="C4" i="1"/>
  <c r="N12" i="1" l="1"/>
  <c r="N10" i="1"/>
  <c r="N13" i="1"/>
</calcChain>
</file>

<file path=xl/sharedStrings.xml><?xml version="1.0" encoding="utf-8"?>
<sst xmlns="http://schemas.openxmlformats.org/spreadsheetml/2006/main" count="64" uniqueCount="63">
  <si>
    <t>Circulantes</t>
  </si>
  <si>
    <t>Activos</t>
  </si>
  <si>
    <t>Clientes y otras cuentas por cobrar</t>
  </si>
  <si>
    <t>Impuestos por recuperar</t>
  </si>
  <si>
    <t>Total de activos circulantes</t>
  </si>
  <si>
    <t>Activos no circulantes</t>
  </si>
  <si>
    <t>Clientes y otras cuentas por cobrar no circulante</t>
  </si>
  <si>
    <t>Inversiones en subsidiarias, negocios conj</t>
  </si>
  <si>
    <t>Activos por derechos de uso</t>
  </si>
  <si>
    <t>Activos intangibles distintos al credito mercantil</t>
  </si>
  <si>
    <t>Total de activos no circulantes</t>
  </si>
  <si>
    <t>Total de activos</t>
  </si>
  <si>
    <t>Pasivos</t>
  </si>
  <si>
    <t>Circulante</t>
  </si>
  <si>
    <t>Proveedores y otras cuentas por pagar a corto plazo</t>
  </si>
  <si>
    <t>Impuestos por pagar a corto plazo</t>
  </si>
  <si>
    <t>Pasivos por arrendamientos a corto plazo</t>
  </si>
  <si>
    <t>Provisiones circulantes</t>
  </si>
  <si>
    <t>Total de pasivos circulantes</t>
  </si>
  <si>
    <t>Pasivos a largo plazo</t>
  </si>
  <si>
    <t>Proveedores y otras cuentas por pagar a largo plazo</t>
  </si>
  <si>
    <t>Otros pasivos financieros a largo plazo</t>
  </si>
  <si>
    <t>Pasivos por arrendamiento a largo plazo</t>
  </si>
  <si>
    <t>Provisiones a largo plazo</t>
  </si>
  <si>
    <t>Provisiones por beneficios a los empleados a LP</t>
  </si>
  <si>
    <t>Pasivo por impuestos diferidos</t>
  </si>
  <si>
    <t>Total pasivos a largo plazo</t>
  </si>
  <si>
    <t>Capital contable</t>
  </si>
  <si>
    <t>Total capital contable</t>
  </si>
  <si>
    <t>Total capital contable y pasivos</t>
  </si>
  <si>
    <t>Total pasivos</t>
  </si>
  <si>
    <t>Otros pasivos financieros a corto plazo</t>
  </si>
  <si>
    <t>Estado de resultados</t>
  </si>
  <si>
    <t>Costo de ventas</t>
  </si>
  <si>
    <t>Utilidad bruta</t>
  </si>
  <si>
    <t>Gastos de venta</t>
  </si>
  <si>
    <t>Utilidad de operación</t>
  </si>
  <si>
    <t>Ingresos financieros</t>
  </si>
  <si>
    <t>Gastos financieros</t>
  </si>
  <si>
    <t>Participacion en la utilidad de asociados y nego</t>
  </si>
  <si>
    <t>Utilidad antes de impuesto</t>
  </si>
  <si>
    <t>Impuestos a la utilidad</t>
  </si>
  <si>
    <t>Utilidad neta</t>
  </si>
  <si>
    <t>Utilidad emp</t>
  </si>
  <si>
    <t>Liquidez</t>
  </si>
  <si>
    <t>Solvencia</t>
  </si>
  <si>
    <t>Estabilidad</t>
  </si>
  <si>
    <t>Rentabilidad en inversion</t>
  </si>
  <si>
    <t>Estado de situacion Financiera ORGANIZACION SORIANA, S.A.B. DE C.V.</t>
  </si>
  <si>
    <t>Otros ingresos</t>
  </si>
  <si>
    <t>Otros gastos</t>
  </si>
  <si>
    <t>Activos mantenidos para la venta</t>
  </si>
  <si>
    <t>Otros activos no financieros no circulantes</t>
  </si>
  <si>
    <t>Cetes a 28 dias</t>
  </si>
  <si>
    <t>Efectivo y Equivalentes (Caja y Bancos)</t>
  </si>
  <si>
    <t>Inventarios(Almacen)</t>
  </si>
  <si>
    <t>Activo fijo</t>
  </si>
  <si>
    <t>Activo diferido</t>
  </si>
  <si>
    <t xml:space="preserve">Propiedades, planta y equipo </t>
  </si>
  <si>
    <t>Capital social (Bueno)</t>
  </si>
  <si>
    <t>Ingresos (Ventas netas)</t>
  </si>
  <si>
    <t>Inmovilizacion</t>
  </si>
  <si>
    <t>Rentabilidad en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</si>
</sst>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9C5700"/>
      <name val="Calibri"/>
      <family val="2"/>
      <scheme val="minor"/>
    </font>
  </fonts>
  <fills count="9">
    <fill>
      <patternFill patternType="none"/>
    </fill>
    <fill>
      <patternFill patternType="gray125"/>
    </fill>
    <fill>
      <patternFill patternType="solid">
        <fgColor rgb="FFFFEB9C"/>
      </patternFill>
    </fill>
    <fill>
      <patternFill patternType="solid">
        <fgColor rgb="FF00B0F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6"/>
        <bgColor indexed="64"/>
      </patternFill>
    </fill>
    <fill>
      <patternFill patternType="solid">
        <fgColor theme="4" tint="0.39997558519241921"/>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3">
    <xf numFmtId="0" fontId="0" fillId="0" borderId="0" xfId="0"/>
    <xf numFmtId="3" fontId="0" fillId="0" borderId="0" xfId="0" applyNumberFormat="1"/>
    <xf numFmtId="0" fontId="0" fillId="3" borderId="0" xfId="0" applyFill="1"/>
    <xf numFmtId="3" fontId="0" fillId="3" borderId="0" xfId="0" applyNumberFormat="1" applyFill="1"/>
    <xf numFmtId="9" fontId="0" fillId="3" borderId="0" xfId="1" applyFont="1" applyFill="1"/>
    <xf numFmtId="9" fontId="0" fillId="3" borderId="0" xfId="0" applyNumberFormat="1" applyFill="1"/>
    <xf numFmtId="10" fontId="0" fillId="0" borderId="0" xfId="0" applyNumberFormat="1"/>
    <xf numFmtId="10" fontId="0" fillId="0" borderId="0" xfId="1" applyNumberFormat="1" applyFont="1"/>
    <xf numFmtId="0" fontId="0" fillId="4" borderId="0" xfId="0" applyFill="1"/>
    <xf numFmtId="3" fontId="0" fillId="4" borderId="0" xfId="0" applyNumberFormat="1" applyFill="1"/>
    <xf numFmtId="10" fontId="0" fillId="4" borderId="0" xfId="0" applyNumberFormat="1" applyFill="1"/>
    <xf numFmtId="0" fontId="0" fillId="5" borderId="0" xfId="0" applyFill="1"/>
    <xf numFmtId="0" fontId="0" fillId="0" borderId="0" xfId="0" applyFill="1"/>
    <xf numFmtId="0" fontId="0" fillId="0" borderId="0" xfId="0" applyNumberFormat="1"/>
    <xf numFmtId="10" fontId="0" fillId="4" borderId="0" xfId="1" applyNumberFormat="1" applyFont="1" applyFill="1"/>
    <xf numFmtId="0" fontId="0" fillId="6" borderId="0" xfId="0" applyFill="1"/>
    <xf numFmtId="0" fontId="0" fillId="7" borderId="0" xfId="0" applyFill="1"/>
    <xf numFmtId="3" fontId="0" fillId="0" borderId="0" xfId="0" applyNumberFormat="1" applyFill="1"/>
    <xf numFmtId="10" fontId="0" fillId="0" borderId="0" xfId="0" applyNumberFormat="1" applyFill="1"/>
    <xf numFmtId="10" fontId="0" fillId="0" borderId="0" xfId="1" applyNumberFormat="1" applyFont="1" applyFill="1"/>
    <xf numFmtId="0" fontId="2" fillId="2" borderId="0" xfId="2" applyAlignment="1">
      <alignment horizontal="center"/>
    </xf>
    <xf numFmtId="2" fontId="0" fillId="0" borderId="0" xfId="0" applyNumberFormat="1"/>
    <xf numFmtId="0" fontId="0" fillId="8" borderId="0" xfId="0" applyFill="1"/>
  </cellXfs>
  <cellStyles count="3">
    <cellStyle name="Neutral" xfId="2" builtinId="2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57149</xdr:colOff>
      <xdr:row>25</xdr:row>
      <xdr:rowOff>0</xdr:rowOff>
    </xdr:from>
    <xdr:to>
      <xdr:col>14</xdr:col>
      <xdr:colOff>581025</xdr:colOff>
      <xdr:row>31</xdr:row>
      <xdr:rowOff>19050</xdr:rowOff>
    </xdr:to>
    <xdr:sp macro="" textlink="">
      <xdr:nvSpPr>
        <xdr:cNvPr id="3" name="CuadroTexto 2">
          <a:extLst>
            <a:ext uri="{FF2B5EF4-FFF2-40B4-BE49-F238E27FC236}">
              <a16:creationId xmlns:a16="http://schemas.microsoft.com/office/drawing/2014/main" id="{06CEF526-8045-44FE-B091-41492A27B589}"/>
            </a:ext>
          </a:extLst>
        </xdr:cNvPr>
        <xdr:cNvSpPr txBox="1"/>
      </xdr:nvSpPr>
      <xdr:spPr>
        <a:xfrm>
          <a:off x="10163174" y="4762500"/>
          <a:ext cx="5391151"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s-MX" sz="1100" i="1">
              <a:solidFill>
                <a:schemeClr val="dk1"/>
              </a:solidFill>
              <a:effectLst/>
              <a:latin typeface="+mn-lt"/>
              <a:ea typeface="+mn-ea"/>
              <a:cs typeface="+mn-cs"/>
            </a:rPr>
            <a:t>“Por cada $1.00 que debo, tengo 0.20 para pagar”  - No hay</a:t>
          </a:r>
          <a:r>
            <a:rPr lang="es-MX" sz="1100" i="1" baseline="0">
              <a:solidFill>
                <a:schemeClr val="dk1"/>
              </a:solidFill>
              <a:effectLst/>
              <a:latin typeface="+mn-lt"/>
              <a:ea typeface="+mn-ea"/>
              <a:cs typeface="+mn-cs"/>
            </a:rPr>
            <a:t> dinero para pagar</a:t>
          </a:r>
          <a:endParaRPr lang="es-MX">
            <a:effectLst/>
          </a:endParaRPr>
        </a:p>
        <a:p>
          <a:r>
            <a:rPr lang="es-MX" sz="1100" i="1">
              <a:solidFill>
                <a:schemeClr val="dk1"/>
              </a:solidFill>
              <a:effectLst/>
              <a:latin typeface="+mn-lt"/>
              <a:ea typeface="+mn-ea"/>
              <a:cs typeface="+mn-cs"/>
            </a:rPr>
            <a:t>“Por cada $1.00 que debo, tengo 1.17 para pagar”</a:t>
          </a:r>
          <a:endParaRPr lang="es-MX">
            <a:effectLst/>
          </a:endParaRPr>
        </a:p>
        <a:p>
          <a:r>
            <a:rPr lang="es-MX" sz="1100" i="1">
              <a:solidFill>
                <a:schemeClr val="dk1"/>
              </a:solidFill>
              <a:effectLst/>
              <a:latin typeface="+mn-lt"/>
              <a:ea typeface="+mn-ea"/>
              <a:cs typeface="+mn-cs"/>
            </a:rPr>
            <a:t>“Por cada $1.00 que tenemos en activo, debemos  0.52"</a:t>
          </a:r>
          <a:endParaRPr lang="es-MX">
            <a:effectLst/>
          </a:endParaRPr>
        </a:p>
        <a:p>
          <a:r>
            <a:rPr lang="es-MX" sz="1100" i="1">
              <a:solidFill>
                <a:schemeClr val="dk1"/>
              </a:solidFill>
              <a:effectLst/>
              <a:latin typeface="+mn-lt"/>
              <a:ea typeface="+mn-ea"/>
              <a:cs typeface="+mn-cs"/>
            </a:rPr>
            <a:t>“Por cada $1.00 aportado de capital social, tenemos invertido 1.02 en activo fijo”.</a:t>
          </a:r>
          <a:endParaRPr lang="es-MX">
            <a:effectLst/>
          </a:endParaRPr>
        </a:p>
        <a:p>
          <a:r>
            <a:rPr lang="es-MX" sz="1100" i="1">
              <a:solidFill>
                <a:schemeClr val="dk1"/>
              </a:solidFill>
              <a:effectLst/>
              <a:latin typeface="+mn-lt"/>
              <a:ea typeface="+mn-ea"/>
              <a:cs typeface="+mn-cs"/>
            </a:rPr>
            <a:t>“Por cada $1.00 de mercancía que vendemos, ganamos 0.02"</a:t>
          </a:r>
          <a:endParaRPr lang="es-MX">
            <a:effectLst/>
          </a:endParaRPr>
        </a:p>
        <a:p>
          <a:r>
            <a:rPr lang="es-MX" sz="1100">
              <a:solidFill>
                <a:schemeClr val="dk1"/>
              </a:solidFill>
              <a:effectLst/>
              <a:latin typeface="+mn-lt"/>
              <a:ea typeface="+mn-ea"/>
              <a:cs typeface="+mn-cs"/>
            </a:rPr>
            <a:t>“Por cada $1.00 invertido de capital social, generamos 0.06 de ganancia”</a:t>
          </a:r>
          <a:endParaRPr lang="es-MX" sz="1100"/>
        </a:p>
      </xdr:txBody>
    </xdr:sp>
    <xdr:clientData/>
  </xdr:twoCellAnchor>
  <xdr:twoCellAnchor>
    <xdr:from>
      <xdr:col>5</xdr:col>
      <xdr:colOff>676275</xdr:colOff>
      <xdr:row>31</xdr:row>
      <xdr:rowOff>180975</xdr:rowOff>
    </xdr:from>
    <xdr:to>
      <xdr:col>11</xdr:col>
      <xdr:colOff>9525</xdr:colOff>
      <xdr:row>40</xdr:row>
      <xdr:rowOff>180975</xdr:rowOff>
    </xdr:to>
    <xdr:sp macro="" textlink="">
      <xdr:nvSpPr>
        <xdr:cNvPr id="4" name="CuadroTexto 3">
          <a:extLst>
            <a:ext uri="{FF2B5EF4-FFF2-40B4-BE49-F238E27FC236}">
              <a16:creationId xmlns:a16="http://schemas.microsoft.com/office/drawing/2014/main" id="{E5830545-47A1-44D6-B3CD-2938C1CE24EE}"/>
            </a:ext>
          </a:extLst>
        </xdr:cNvPr>
        <xdr:cNvSpPr txBox="1"/>
      </xdr:nvSpPr>
      <xdr:spPr>
        <a:xfrm>
          <a:off x="6610350" y="6086475"/>
          <a:ext cx="58293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Es</a:t>
          </a:r>
          <a:r>
            <a:rPr lang="es-MX" sz="1100" baseline="0"/>
            <a:t> posible observar que la empresa no tiene la capacidad de liquidez, de la misma manera no tiene una suficiente capacidad de solvencia puesto que no alcanza el ideal, la empresa tiene una estabilidad economica ya que tiene un equilibrio entre los recursos aportados por los accionistas y los pasivos de terceros, tambien es posible observar que la empresa esta ampliamente inmovilizada ya que supera el ideal, es posible obervar que no tiene una buena rentabilidad en ventas ya que esta por debajo del ideal, por ultimo la empresa si tiene rentabilidad en inversion ya que supera a los instrumentos bancarios.</a:t>
          </a:r>
        </a:p>
        <a:p>
          <a:endParaRPr lang="es-MX" sz="1100" baseline="0"/>
        </a:p>
        <a:p>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03CC9-5108-4138-BA6B-781B42F37401}">
  <dimension ref="A1:O36"/>
  <sheetViews>
    <sheetView tabSelected="1" workbookViewId="0">
      <selection activeCell="H49" sqref="H49"/>
    </sheetView>
  </sheetViews>
  <sheetFormatPr baseColWidth="10" defaultRowHeight="15" x14ac:dyDescent="0.25"/>
  <cols>
    <col min="1" max="1" width="43.28515625" customWidth="1"/>
    <col min="2" max="2" width="11.42578125" customWidth="1"/>
    <col min="6" max="6" width="10.28515625" customWidth="1"/>
    <col min="7" max="7" width="40.85546875" customWidth="1"/>
    <col min="11" max="12" width="12" bestFit="1" customWidth="1"/>
    <col min="13" max="13" width="14.7109375" customWidth="1"/>
  </cols>
  <sheetData>
    <row r="1" spans="1:15" x14ac:dyDescent="0.25">
      <c r="A1" s="20" t="s">
        <v>48</v>
      </c>
      <c r="B1" s="20"/>
      <c r="C1" s="20"/>
      <c r="D1" s="20"/>
      <c r="E1" s="20"/>
      <c r="F1" s="20"/>
      <c r="G1" s="20"/>
      <c r="H1" s="20"/>
      <c r="I1" s="20"/>
      <c r="J1" s="20"/>
    </row>
    <row r="2" spans="1:15" x14ac:dyDescent="0.25">
      <c r="A2" t="s">
        <v>1</v>
      </c>
      <c r="B2">
        <v>2020</v>
      </c>
      <c r="D2">
        <v>2019</v>
      </c>
      <c r="G2" t="s">
        <v>12</v>
      </c>
      <c r="H2">
        <v>2020</v>
      </c>
      <c r="J2">
        <v>2019</v>
      </c>
    </row>
    <row r="3" spans="1:15" x14ac:dyDescent="0.25">
      <c r="A3" t="s">
        <v>0</v>
      </c>
      <c r="G3" t="s">
        <v>13</v>
      </c>
    </row>
    <row r="4" spans="1:15" x14ac:dyDescent="0.25">
      <c r="A4" s="8" t="s">
        <v>54</v>
      </c>
      <c r="B4" s="9">
        <v>7627494</v>
      </c>
      <c r="C4" s="10">
        <f>B4*C20/B20</f>
        <v>5.3774732950870541E-2</v>
      </c>
      <c r="D4" s="9">
        <v>1920848</v>
      </c>
      <c r="E4" s="14">
        <f>D4*E20/D20</f>
        <v>1.3183565150228969E-2</v>
      </c>
      <c r="G4" t="s">
        <v>14</v>
      </c>
      <c r="H4" s="1">
        <v>28483721</v>
      </c>
      <c r="I4" s="6">
        <f>H4*I23/H23</f>
        <v>0.20081359490051426</v>
      </c>
      <c r="J4" s="1">
        <v>33149897</v>
      </c>
      <c r="K4" s="6">
        <f>(K23/J23)*J4</f>
        <v>0.22752129623108119</v>
      </c>
    </row>
    <row r="5" spans="1:15" x14ac:dyDescent="0.25">
      <c r="A5" t="s">
        <v>2</v>
      </c>
      <c r="B5" s="1">
        <v>6574931</v>
      </c>
      <c r="C5" s="6">
        <f>B5*C20/B20</f>
        <v>4.6354039569929548E-2</v>
      </c>
      <c r="D5" s="1">
        <v>6308765</v>
      </c>
      <c r="E5" s="7">
        <f>D5*E20/D20</f>
        <v>4.3299633492595073E-2</v>
      </c>
      <c r="G5" t="s">
        <v>15</v>
      </c>
      <c r="H5" s="1">
        <v>3743572</v>
      </c>
      <c r="I5" s="6">
        <f>H5*I23/H23</f>
        <v>2.6392624442884691E-2</v>
      </c>
      <c r="J5" s="1">
        <v>2616073</v>
      </c>
      <c r="K5" s="6">
        <f>(K23/J23)*J5</f>
        <v>1.7955178563454761E-2</v>
      </c>
    </row>
    <row r="6" spans="1:15" x14ac:dyDescent="0.25">
      <c r="A6" t="s">
        <v>3</v>
      </c>
      <c r="B6" s="1">
        <v>1054859</v>
      </c>
      <c r="C6" s="6">
        <f>B6*C20/B20</f>
        <v>7.4368804519311781E-3</v>
      </c>
      <c r="D6" s="1">
        <v>2728243</v>
      </c>
      <c r="E6" s="7">
        <f>D6*E20/D20</f>
        <v>1.8725047133430723E-2</v>
      </c>
      <c r="G6" t="s">
        <v>31</v>
      </c>
      <c r="H6" s="1">
        <v>4621000</v>
      </c>
      <c r="I6" s="6">
        <f>H6*I23/H23</f>
        <v>3.2578595403152437E-2</v>
      </c>
      <c r="J6" s="1">
        <v>6839693</v>
      </c>
      <c r="K6" s="6">
        <f>(K23/J23)*J6</f>
        <v>4.6943609423059522E-2</v>
      </c>
    </row>
    <row r="7" spans="1:15" x14ac:dyDescent="0.25">
      <c r="A7" s="8" t="s">
        <v>55</v>
      </c>
      <c r="B7" s="9">
        <v>27715055</v>
      </c>
      <c r="C7" s="10">
        <f>B7*C20/B20</f>
        <v>0.19539440887710818</v>
      </c>
      <c r="D7" s="9">
        <v>34006184</v>
      </c>
      <c r="E7" s="14">
        <f>D7*E20/D20</f>
        <v>0.23339834399945961</v>
      </c>
      <c r="G7" t="s">
        <v>16</v>
      </c>
      <c r="H7" s="1">
        <v>532257</v>
      </c>
      <c r="I7" s="6">
        <f>H7*I23/H23</f>
        <v>3.752474670741334E-3</v>
      </c>
      <c r="J7" s="1">
        <v>499579</v>
      </c>
      <c r="K7" s="6">
        <f>(K23/J23)*J7</f>
        <v>3.4288149266294044E-3</v>
      </c>
    </row>
    <row r="8" spans="1:15" x14ac:dyDescent="0.25">
      <c r="A8" t="s">
        <v>51</v>
      </c>
      <c r="B8" s="1">
        <v>772061</v>
      </c>
      <c r="C8" s="6">
        <f>B8*C20/B20</f>
        <v>5.4431211741080435E-3</v>
      </c>
      <c r="D8" s="1">
        <v>1530219</v>
      </c>
      <c r="E8" s="7">
        <f>D8*E20/D20</f>
        <v>1.050251861709944E-2</v>
      </c>
      <c r="G8" t="s">
        <v>17</v>
      </c>
      <c r="I8" s="6"/>
      <c r="K8" s="6"/>
    </row>
    <row r="9" spans="1:15" x14ac:dyDescent="0.25">
      <c r="A9" s="8" t="s">
        <v>4</v>
      </c>
      <c r="B9" s="9">
        <v>43744400</v>
      </c>
      <c r="C9" s="10">
        <f>B9*C20/B20</f>
        <v>0.30840318302394748</v>
      </c>
      <c r="D9" s="9">
        <v>46494259</v>
      </c>
      <c r="E9" s="14">
        <f>D9*E20/D20</f>
        <v>0.31910910839281381</v>
      </c>
      <c r="G9" s="8" t="s">
        <v>18</v>
      </c>
      <c r="H9" s="9">
        <v>37380550</v>
      </c>
      <c r="I9" s="10">
        <f>H9*I23/H23</f>
        <v>0.26353728941729271</v>
      </c>
      <c r="J9" s="9">
        <v>43105242</v>
      </c>
      <c r="K9" s="10">
        <f>(K23/J23)*J9</f>
        <v>0.29584889914422491</v>
      </c>
      <c r="M9" t="s">
        <v>53</v>
      </c>
      <c r="N9" s="13">
        <v>4.0599999999999997E-2</v>
      </c>
      <c r="O9" s="6">
        <v>4.07E-2</v>
      </c>
    </row>
    <row r="10" spans="1:15" x14ac:dyDescent="0.25">
      <c r="A10" t="s">
        <v>5</v>
      </c>
      <c r="C10" s="6"/>
      <c r="E10" s="7"/>
      <c r="G10" t="s">
        <v>19</v>
      </c>
      <c r="I10" s="6"/>
      <c r="K10" s="6"/>
      <c r="N10" s="11">
        <f>N9*H20</f>
        <v>2592260.6709999996</v>
      </c>
    </row>
    <row r="11" spans="1:15" x14ac:dyDescent="0.25">
      <c r="A11" s="15" t="s">
        <v>6</v>
      </c>
      <c r="B11" s="1">
        <v>197757</v>
      </c>
      <c r="C11" s="6">
        <f>B11*C20/B20</f>
        <v>1.3942101906819337E-3</v>
      </c>
      <c r="D11" s="1">
        <v>0</v>
      </c>
      <c r="E11" s="7">
        <f>D11*E20/D20</f>
        <v>0</v>
      </c>
      <c r="G11" t="s">
        <v>20</v>
      </c>
      <c r="H11" s="1">
        <v>485213</v>
      </c>
      <c r="I11" s="6">
        <f>H11*I23/H23</f>
        <v>3.4208089182752224E-3</v>
      </c>
      <c r="J11" s="1">
        <v>246401</v>
      </c>
      <c r="K11" s="6">
        <f>(K23/J23)*J11</f>
        <v>1.6911508024484855E-3</v>
      </c>
    </row>
    <row r="12" spans="1:15" x14ac:dyDescent="0.25">
      <c r="A12" s="15" t="s">
        <v>7</v>
      </c>
      <c r="B12" s="1">
        <v>2303926</v>
      </c>
      <c r="C12" s="6">
        <f>B12*C20/B20</f>
        <v>1.6242950225666169E-2</v>
      </c>
      <c r="D12" s="1">
        <v>1749032</v>
      </c>
      <c r="E12" s="7">
        <f>D12*E20/D20</f>
        <v>1.2004321696373308E-2</v>
      </c>
      <c r="G12" t="s">
        <v>21</v>
      </c>
      <c r="H12" s="1">
        <v>14765280</v>
      </c>
      <c r="I12" s="6">
        <f>H12*I23/H23</f>
        <v>0.10409696670293411</v>
      </c>
      <c r="J12" s="1">
        <v>16394184</v>
      </c>
      <c r="K12" s="6">
        <f>(K23/J23)*J12</f>
        <v>0.11251998744764884</v>
      </c>
      <c r="M12" t="s">
        <v>43</v>
      </c>
      <c r="N12" s="13">
        <f>B36/H20</f>
        <v>5.7901822250807124E-2</v>
      </c>
      <c r="O12" s="6">
        <f>C36/I20</f>
        <v>5.2293570642471858E-2</v>
      </c>
    </row>
    <row r="13" spans="1:15" x14ac:dyDescent="0.25">
      <c r="A13" s="15" t="s">
        <v>58</v>
      </c>
      <c r="B13" s="17">
        <v>66129603</v>
      </c>
      <c r="C13" s="18">
        <f>B13*C20/B20</f>
        <v>0.46622150623416908</v>
      </c>
      <c r="D13" s="17">
        <v>67640984</v>
      </c>
      <c r="E13" s="19">
        <f>D13*E20/D20</f>
        <v>0.46424772776898293</v>
      </c>
      <c r="G13" t="s">
        <v>22</v>
      </c>
      <c r="H13" s="1">
        <v>9495204</v>
      </c>
      <c r="I13" s="6">
        <f>H13*I23/H23</f>
        <v>6.6942308891234495E-2</v>
      </c>
      <c r="J13" s="1">
        <v>9613012</v>
      </c>
      <c r="K13" s="6">
        <f>(K23/J23)*J13</f>
        <v>6.5978031573520071E-2</v>
      </c>
      <c r="N13" s="11">
        <f>H20*N12</f>
        <v>3696961</v>
      </c>
    </row>
    <row r="14" spans="1:15" x14ac:dyDescent="0.25">
      <c r="A14" s="15" t="s">
        <v>56</v>
      </c>
      <c r="B14" s="9">
        <f>B11+B12+B13</f>
        <v>68631286</v>
      </c>
      <c r="C14" s="10">
        <f>B14*C20/B20</f>
        <v>0.48385866665051719</v>
      </c>
      <c r="D14" s="9">
        <f>D11+D12+D13</f>
        <v>69390016</v>
      </c>
      <c r="E14" s="10">
        <f>D14*E20/D20</f>
        <v>0.47625204946535626</v>
      </c>
      <c r="G14" t="s">
        <v>23</v>
      </c>
      <c r="I14" s="6"/>
      <c r="K14" s="6"/>
    </row>
    <row r="15" spans="1:15" x14ac:dyDescent="0.25">
      <c r="A15" s="16" t="s">
        <v>8</v>
      </c>
      <c r="B15" s="1">
        <v>9008470</v>
      </c>
      <c r="C15" s="6">
        <f>B15*C20/B20</f>
        <v>6.3510776743440078E-2</v>
      </c>
      <c r="D15" s="1">
        <v>9365698</v>
      </c>
      <c r="E15" s="7">
        <f>D15*E20/D20</f>
        <v>6.4280614478797474E-2</v>
      </c>
      <c r="G15" t="s">
        <v>24</v>
      </c>
      <c r="H15" s="1">
        <v>1492128</v>
      </c>
      <c r="I15" s="6">
        <f>H15*I23/H23</f>
        <v>1.0519678511515912E-2</v>
      </c>
      <c r="J15" s="1">
        <v>1301368</v>
      </c>
      <c r="K15" s="6">
        <f>(K23/J23)*J15</f>
        <v>8.9318206398544681E-3</v>
      </c>
    </row>
    <row r="16" spans="1:15" x14ac:dyDescent="0.25">
      <c r="A16" s="16" t="s">
        <v>9</v>
      </c>
      <c r="B16" s="1">
        <v>20378931</v>
      </c>
      <c r="C16" s="6">
        <f>B16*C20/B20</f>
        <v>0.14367386881578892</v>
      </c>
      <c r="D16" s="1">
        <v>20366698</v>
      </c>
      <c r="E16" s="7">
        <f>D16*E20/D20</f>
        <v>0.13978497516619642</v>
      </c>
      <c r="G16" t="s">
        <v>25</v>
      </c>
      <c r="H16" s="1">
        <v>10677476</v>
      </c>
      <c r="I16" s="6">
        <f>H16*I23/H23</f>
        <v>7.5277466031350451E-2</v>
      </c>
      <c r="J16" s="1">
        <v>11034321</v>
      </c>
      <c r="K16" s="6">
        <f>(K23/J23)*J16</f>
        <v>7.5733056333473381E-2</v>
      </c>
    </row>
    <row r="17" spans="1:12" x14ac:dyDescent="0.25">
      <c r="A17" s="16" t="s">
        <v>52</v>
      </c>
      <c r="B17" s="1">
        <v>79510</v>
      </c>
      <c r="C17" s="6">
        <f>B17*C20/B20</f>
        <v>5.6055488433340186E-4</v>
      </c>
      <c r="D17" s="1">
        <v>83523</v>
      </c>
      <c r="E17" s="7">
        <f>D17*E20/D20</f>
        <v>5.7325249683607142E-4</v>
      </c>
      <c r="G17" s="8" t="s">
        <v>26</v>
      </c>
      <c r="H17" s="9">
        <v>36915301</v>
      </c>
      <c r="I17" s="10">
        <f>H17*I23/H23</f>
        <v>0.26025722905531018</v>
      </c>
      <c r="J17" s="9">
        <v>38589286</v>
      </c>
      <c r="K17" s="10">
        <f>(K23/J23)*J17</f>
        <v>0.26485404679694524</v>
      </c>
    </row>
    <row r="18" spans="1:12" x14ac:dyDescent="0.25">
      <c r="A18" s="16" t="s">
        <v>57</v>
      </c>
      <c r="B18" s="9">
        <f>B15+B17+B16</f>
        <v>29466911</v>
      </c>
      <c r="C18" s="10">
        <f>B18*C20/B20</f>
        <v>0.2077452004435624</v>
      </c>
      <c r="D18" s="9">
        <f>D15+D16+D17</f>
        <v>29815919</v>
      </c>
      <c r="E18" s="10">
        <f>D18*E20/D20</f>
        <v>0.20463884214182995</v>
      </c>
      <c r="G18" s="8" t="s">
        <v>30</v>
      </c>
      <c r="H18" s="9">
        <v>74295851</v>
      </c>
      <c r="I18" s="10">
        <f>H18*I23/H23</f>
        <v>0.52379451847260294</v>
      </c>
      <c r="J18" s="9">
        <v>81694528</v>
      </c>
      <c r="K18" s="10">
        <f>(K23/J23)*J18</f>
        <v>0.56070294594117009</v>
      </c>
      <c r="L18" s="6"/>
    </row>
    <row r="19" spans="1:12" x14ac:dyDescent="0.25">
      <c r="A19" s="8" t="s">
        <v>10</v>
      </c>
      <c r="B19" s="9">
        <v>98097197</v>
      </c>
      <c r="C19" s="10">
        <f>B19*C20/B20</f>
        <v>0.69159681697605246</v>
      </c>
      <c r="D19" s="9">
        <v>99205935</v>
      </c>
      <c r="E19" s="14">
        <f>D19*E20/D20</f>
        <v>0.68089089160718619</v>
      </c>
      <c r="G19" t="s">
        <v>27</v>
      </c>
      <c r="I19" s="6"/>
      <c r="K19" s="6"/>
    </row>
    <row r="20" spans="1:12" x14ac:dyDescent="0.25">
      <c r="A20" s="2" t="s">
        <v>11</v>
      </c>
      <c r="B20" s="3">
        <v>141841597</v>
      </c>
      <c r="C20" s="4">
        <v>1</v>
      </c>
      <c r="D20" s="3">
        <v>145700194</v>
      </c>
      <c r="E20" s="5">
        <v>1</v>
      </c>
      <c r="G20" s="8" t="s">
        <v>59</v>
      </c>
      <c r="H20" s="9">
        <f>H22-B36</f>
        <v>63848785</v>
      </c>
      <c r="I20" s="10">
        <f>H20*I23/H23</f>
        <v>0.45014147013587275</v>
      </c>
      <c r="J20" s="9">
        <f>J22-D36</f>
        <v>60738729</v>
      </c>
      <c r="K20" s="10">
        <f>J20*K23/J23</f>
        <v>0.41687472976185602</v>
      </c>
    </row>
    <row r="21" spans="1:12" x14ac:dyDescent="0.25">
      <c r="G21" s="8" t="s">
        <v>42</v>
      </c>
      <c r="H21" s="9">
        <v>3696961</v>
      </c>
      <c r="I21" s="10">
        <f>H21*C24/B24</f>
        <v>2.3539504767656396E-2</v>
      </c>
      <c r="J21" s="9">
        <v>3266937</v>
      </c>
      <c r="K21" s="10">
        <f>J21*E24/D24</f>
        <v>2.0976300541747966E-2</v>
      </c>
    </row>
    <row r="22" spans="1:12" x14ac:dyDescent="0.25">
      <c r="A22" s="20" t="s">
        <v>32</v>
      </c>
      <c r="B22" s="20"/>
      <c r="C22" s="20"/>
      <c r="D22" s="20"/>
      <c r="E22" s="20"/>
      <c r="G22" s="8" t="s">
        <v>28</v>
      </c>
      <c r="H22" s="9">
        <v>67545746</v>
      </c>
      <c r="I22" s="10">
        <f>H22*I23/H23</f>
        <v>0.47620548152739706</v>
      </c>
      <c r="J22" s="9">
        <v>64005666</v>
      </c>
      <c r="K22" s="10">
        <f>(K23/J23)*J22</f>
        <v>0.43929705405882991</v>
      </c>
    </row>
    <row r="23" spans="1:12" x14ac:dyDescent="0.25">
      <c r="B23">
        <v>2020</v>
      </c>
      <c r="D23">
        <v>2019</v>
      </c>
      <c r="G23" s="2" t="s">
        <v>29</v>
      </c>
      <c r="H23" s="3">
        <v>141841597</v>
      </c>
      <c r="I23" s="5">
        <v>1</v>
      </c>
      <c r="J23" s="3">
        <v>145700194</v>
      </c>
      <c r="K23" s="5">
        <v>1</v>
      </c>
    </row>
    <row r="24" spans="1:12" x14ac:dyDescent="0.25">
      <c r="A24" s="2" t="s">
        <v>60</v>
      </c>
      <c r="B24" s="3">
        <v>157053474</v>
      </c>
      <c r="C24" s="5">
        <v>1</v>
      </c>
      <c r="D24" s="3">
        <v>155744193</v>
      </c>
      <c r="E24" s="5">
        <v>1</v>
      </c>
      <c r="H24" s="1"/>
      <c r="I24" s="6"/>
      <c r="J24" s="1"/>
      <c r="K24" s="6"/>
    </row>
    <row r="25" spans="1:12" x14ac:dyDescent="0.25">
      <c r="A25" s="12" t="s">
        <v>33</v>
      </c>
      <c r="B25" s="17">
        <v>122954082</v>
      </c>
      <c r="C25" s="18">
        <f>(C24/B24)*B25</f>
        <v>0.78288037105120012</v>
      </c>
      <c r="D25" s="17">
        <v>121053848</v>
      </c>
      <c r="E25" s="18">
        <f>(E24/D24)*D25</f>
        <v>0.77726074833493153</v>
      </c>
      <c r="H25" s="1"/>
      <c r="I25" s="6"/>
      <c r="J25" s="1"/>
      <c r="K25" s="6"/>
    </row>
    <row r="26" spans="1:12" x14ac:dyDescent="0.25">
      <c r="A26" s="8" t="s">
        <v>34</v>
      </c>
      <c r="B26" s="9">
        <v>34099392</v>
      </c>
      <c r="C26" s="10">
        <f>(C24/B24)*B26</f>
        <v>0.21711962894879996</v>
      </c>
      <c r="D26" s="9">
        <v>34690345</v>
      </c>
      <c r="E26" s="10">
        <f>(E24/D24)*D26</f>
        <v>0.2227392516650685</v>
      </c>
      <c r="G26" s="22" t="s">
        <v>44</v>
      </c>
      <c r="H26" s="21">
        <f>B4/H9</f>
        <v>0.20404980665078495</v>
      </c>
      <c r="I26" s="6"/>
      <c r="J26" s="1"/>
      <c r="K26" s="6"/>
    </row>
    <row r="27" spans="1:12" x14ac:dyDescent="0.25">
      <c r="A27" t="s">
        <v>35</v>
      </c>
      <c r="B27" s="1">
        <v>25299438</v>
      </c>
      <c r="C27" s="6">
        <f>(C24/B24)*B27</f>
        <v>0.16108805081255317</v>
      </c>
      <c r="D27" s="1">
        <v>25707725</v>
      </c>
      <c r="E27" s="6">
        <f>(E24/D24)*D27</f>
        <v>0.16506377865401375</v>
      </c>
      <c r="G27" s="22" t="s">
        <v>45</v>
      </c>
      <c r="H27" s="21">
        <f>B9/H9</f>
        <v>1.1702449535921755</v>
      </c>
      <c r="L27" s="6"/>
    </row>
    <row r="28" spans="1:12" x14ac:dyDescent="0.25">
      <c r="A28" t="s">
        <v>49</v>
      </c>
      <c r="B28" s="1">
        <v>611237</v>
      </c>
      <c r="C28" s="6">
        <f>(C24/B24)*B28</f>
        <v>3.8919037219132127E-3</v>
      </c>
      <c r="D28" s="1">
        <v>447883</v>
      </c>
      <c r="E28" s="6">
        <f>(E24/D24)*D28</f>
        <v>2.8757605106984629E-3</v>
      </c>
      <c r="G28" s="22" t="s">
        <v>46</v>
      </c>
      <c r="H28" s="21">
        <f>H18/B20</f>
        <v>0.52379451847260294</v>
      </c>
    </row>
    <row r="29" spans="1:12" x14ac:dyDescent="0.25">
      <c r="A29" t="s">
        <v>50</v>
      </c>
      <c r="B29" s="1">
        <v>319842</v>
      </c>
      <c r="C29" s="6">
        <f>B29*C24/B24</f>
        <v>2.0365165561380704E-3</v>
      </c>
      <c r="D29" s="1">
        <v>217731</v>
      </c>
      <c r="E29" s="6">
        <f>D29*E24/D24</f>
        <v>1.3980039692394824E-3</v>
      </c>
      <c r="G29" s="22" t="s">
        <v>61</v>
      </c>
      <c r="H29" s="21">
        <f>B14/H22</f>
        <v>1.0160711823361903</v>
      </c>
    </row>
    <row r="30" spans="1:12" x14ac:dyDescent="0.25">
      <c r="A30" s="8" t="s">
        <v>36</v>
      </c>
      <c r="B30" s="9">
        <v>9091349</v>
      </c>
      <c r="C30" s="10">
        <f>(C24/B24)*B30</f>
        <v>5.7886965302021913E-2</v>
      </c>
      <c r="D30" s="9">
        <v>9212772</v>
      </c>
      <c r="E30" s="10">
        <f>(E24/D24)*D30</f>
        <v>5.9153229552513717E-2</v>
      </c>
      <c r="G30" s="22" t="s">
        <v>62</v>
      </c>
      <c r="H30" s="21">
        <f>H21/B24</f>
        <v>2.3539504767656396E-2</v>
      </c>
    </row>
    <row r="31" spans="1:12" x14ac:dyDescent="0.25">
      <c r="A31" t="s">
        <v>37</v>
      </c>
      <c r="B31" s="1">
        <v>384936</v>
      </c>
      <c r="C31" s="6">
        <f>(C24/B24)*B31</f>
        <v>2.4509868530510825E-3</v>
      </c>
      <c r="D31" s="1">
        <v>272754</v>
      </c>
      <c r="E31" s="6">
        <f>(E24/D24)*D31</f>
        <v>1.7512948299780269E-3</v>
      </c>
      <c r="G31" s="22" t="s">
        <v>47</v>
      </c>
      <c r="H31" s="21">
        <f>H21/H20</f>
        <v>5.7901822250807124E-2</v>
      </c>
    </row>
    <row r="32" spans="1:12" x14ac:dyDescent="0.25">
      <c r="A32" t="s">
        <v>38</v>
      </c>
      <c r="B32" s="1">
        <v>3267922</v>
      </c>
      <c r="C32" s="6">
        <f>(C24/B24)*B32</f>
        <v>2.0807702731873351E-2</v>
      </c>
      <c r="D32" s="1">
        <v>3664479</v>
      </c>
      <c r="E32" s="6">
        <f>(E24/D24)*D32</f>
        <v>2.352883230773169E-2</v>
      </c>
    </row>
    <row r="33" spans="1:5" x14ac:dyDescent="0.25">
      <c r="A33" t="s">
        <v>39</v>
      </c>
      <c r="B33" s="1">
        <v>-395305</v>
      </c>
      <c r="C33" s="6">
        <f>(C24/B24)*B33</f>
        <v>-2.5170089519955478E-3</v>
      </c>
      <c r="D33" s="1">
        <v>-518586</v>
      </c>
      <c r="E33" s="6">
        <f>(E24/D24)*D33</f>
        <v>-3.3297292824266008E-3</v>
      </c>
    </row>
    <row r="34" spans="1:5" x14ac:dyDescent="0.25">
      <c r="A34" t="s">
        <v>40</v>
      </c>
      <c r="B34" s="1">
        <v>5813058</v>
      </c>
      <c r="C34" s="6">
        <f>(C24/B24)*B34</f>
        <v>3.7013240471204092E-2</v>
      </c>
      <c r="D34" s="1">
        <v>5302461</v>
      </c>
      <c r="E34" s="6">
        <f>(E24/D24)*D34</f>
        <v>3.4045962792333455E-2</v>
      </c>
    </row>
    <row r="35" spans="1:5" x14ac:dyDescent="0.25">
      <c r="A35" t="s">
        <v>41</v>
      </c>
      <c r="B35" s="1">
        <v>2116097</v>
      </c>
      <c r="C35" s="6">
        <f>(C24/B24)*B35</f>
        <v>1.3473735703547698E-2</v>
      </c>
      <c r="D35" s="1">
        <v>2035524</v>
      </c>
      <c r="E35" s="6">
        <f>(E24/D24)*D35</f>
        <v>1.3069662250585484E-2</v>
      </c>
    </row>
    <row r="36" spans="1:5" x14ac:dyDescent="0.25">
      <c r="A36" s="8" t="s">
        <v>42</v>
      </c>
      <c r="B36" s="9">
        <v>3696961</v>
      </c>
      <c r="C36" s="10">
        <f>(C24*B36/B24)</f>
        <v>2.3539504767656396E-2</v>
      </c>
      <c r="D36" s="9">
        <v>3266937</v>
      </c>
      <c r="E36" s="10">
        <f>(E24/D24)*D36</f>
        <v>2.0976300541747969E-2</v>
      </c>
    </row>
  </sheetData>
  <mergeCells count="2">
    <mergeCell ref="A1:J1"/>
    <mergeCell ref="A22:E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Ramirez</dc:creator>
  <cp:lastModifiedBy>Brayan Ramirez</cp:lastModifiedBy>
  <dcterms:created xsi:type="dcterms:W3CDTF">2021-04-19T23:44:59Z</dcterms:created>
  <dcterms:modified xsi:type="dcterms:W3CDTF">2021-04-22T01:26:35Z</dcterms:modified>
</cp:coreProperties>
</file>