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uni_pracs\CP1402\assessment_01\"/>
    </mc:Choice>
  </mc:AlternateContent>
  <xr:revisionPtr revIDLastSave="0" documentId="13_ncr:1_{8608E6F1-04E0-43AB-9B47-C0D728903DA9}" xr6:coauthVersionLast="47" xr6:coauthVersionMax="47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Subnetting" sheetId="1" r:id="rId1"/>
    <sheet name="Sheet3" sheetId="4" r:id="rId2"/>
    <sheet name="Research" sheetId="5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5" l="1"/>
  <c r="N12" i="5"/>
  <c r="M14" i="5"/>
  <c r="N14" i="5"/>
  <c r="M15" i="5"/>
  <c r="N15" i="5"/>
  <c r="M16" i="5"/>
  <c r="N16" i="5"/>
  <c r="O25" i="5"/>
  <c r="O26" i="5" s="1"/>
  <c r="H23" i="4"/>
  <c r="H22" i="4"/>
  <c r="H21" i="4"/>
  <c r="H20" i="4"/>
  <c r="H15" i="4"/>
  <c r="H14" i="4"/>
  <c r="H13" i="4"/>
  <c r="H12" i="4"/>
  <c r="H4" i="4"/>
  <c r="H5" i="4"/>
  <c r="H6" i="4"/>
  <c r="H7" i="4"/>
</calcChain>
</file>

<file path=xl/sharedStrings.xml><?xml version="1.0" encoding="utf-8"?>
<sst xmlns="http://schemas.openxmlformats.org/spreadsheetml/2006/main" count="451" uniqueCount="208">
  <si>
    <t>Subnets</t>
  </si>
  <si>
    <t>Router Interface</t>
  </si>
  <si>
    <t>Servers</t>
  </si>
  <si>
    <t>Subnet Name</t>
  </si>
  <si>
    <t>Subnet Address</t>
  </si>
  <si>
    <t>Subnet Mask</t>
  </si>
  <si>
    <t>First Useable Address</t>
  </si>
  <si>
    <t>Last Useable Address</t>
  </si>
  <si>
    <t>Broadcast Address</t>
  </si>
  <si>
    <t>Static Address Range</t>
  </si>
  <si>
    <t>DHCP Address Range</t>
  </si>
  <si>
    <t>Location</t>
  </si>
  <si>
    <t>Interface</t>
  </si>
  <si>
    <t>IP Address</t>
  </si>
  <si>
    <t>Server Name</t>
  </si>
  <si>
    <t>Melbourne WLAN</t>
  </si>
  <si>
    <t>Melbourne LAN</t>
  </si>
  <si>
    <t>Melbourne Server LAN</t>
  </si>
  <si>
    <t>Ontario LAN</t>
  </si>
  <si>
    <t>Ontario WLAN</t>
  </si>
  <si>
    <t>Adelaide LAN</t>
  </si>
  <si>
    <t>Adelaide Server LAN</t>
  </si>
  <si>
    <t>Darwin LAN</t>
  </si>
  <si>
    <t>Vancouver LAN</t>
  </si>
  <si>
    <t>Vancouver WLAN</t>
  </si>
  <si>
    <t>Vancouver Server LAN</t>
  </si>
  <si>
    <t>Melbourne - Adelaide WAN</t>
  </si>
  <si>
    <t>Melbourne - Ontario WAN</t>
  </si>
  <si>
    <t>Ontario - Vancouver WAN</t>
  </si>
  <si>
    <t>Melbourne - Vancouver WAN</t>
  </si>
  <si>
    <t>Darwin - Melbourne WAN</t>
  </si>
  <si>
    <t>Adelaide - Darwin WAN</t>
  </si>
  <si>
    <t>172.16.0.1</t>
  </si>
  <si>
    <t>172.16.0.0/21</t>
  </si>
  <si>
    <t>172.16.7.255</t>
  </si>
  <si>
    <t>172.16.7.254</t>
  </si>
  <si>
    <t>172.16.8.0/22</t>
  </si>
  <si>
    <t>172.16.11.255</t>
  </si>
  <si>
    <t>172.16.8.1</t>
  </si>
  <si>
    <t xml:space="preserve"> 172.16.11.254</t>
  </si>
  <si>
    <t>172.16.12.0/24</t>
  </si>
  <si>
    <t>172.16.12.1</t>
  </si>
  <si>
    <t>172.16.12.255</t>
  </si>
  <si>
    <t>172.16.12.254</t>
  </si>
  <si>
    <t>172.16.13.0/24</t>
  </si>
  <si>
    <t>172.16.13.1</t>
  </si>
  <si>
    <t>172.16.13.254</t>
  </si>
  <si>
    <t>172.16.13.255</t>
  </si>
  <si>
    <t>172.16.14.0/24</t>
  </si>
  <si>
    <t>172.16.14.1</t>
  </si>
  <si>
    <t>172.16.14.254</t>
  </si>
  <si>
    <t>172.16.14.255</t>
  </si>
  <si>
    <t>172.16.15.0/25</t>
  </si>
  <si>
    <t>172.16.15.1</t>
  </si>
  <si>
    <t>172.16.15.127</t>
  </si>
  <si>
    <t>172.16.15.126</t>
  </si>
  <si>
    <t>172.16.15.128/26</t>
  </si>
  <si>
    <t>172.16.15.129</t>
  </si>
  <si>
    <t>172.16.15.191</t>
  </si>
  <si>
    <t>172.16.15.190</t>
  </si>
  <si>
    <t>172.16.15.192/28</t>
  </si>
  <si>
    <t>172.16.15.207</t>
  </si>
  <si>
    <t>172.16.15.193</t>
  </si>
  <si>
    <t>172.16.15.206</t>
  </si>
  <si>
    <t>172.16.15.208/29</t>
  </si>
  <si>
    <t>255.255.255.248</t>
  </si>
  <si>
    <t>172.16.15.209</t>
  </si>
  <si>
    <t>172.16.15.215</t>
  </si>
  <si>
    <t>172.16.15.214</t>
  </si>
  <si>
    <t>172.16.15.216/29</t>
  </si>
  <si>
    <t>172.16.15.217</t>
  </si>
  <si>
    <t>172.16.15.223</t>
  </si>
  <si>
    <t>172.16.15.222</t>
  </si>
  <si>
    <t>172.16.15.224/29</t>
  </si>
  <si>
    <t>172.16.15.225</t>
  </si>
  <si>
    <t>172.16.15.231</t>
  </si>
  <si>
    <t>172.16.15.232</t>
  </si>
  <si>
    <t>172.16.15.232/30</t>
  </si>
  <si>
    <t>172.16.15.235</t>
  </si>
  <si>
    <t>172.16.15.234</t>
  </si>
  <si>
    <t>172.16.15.233</t>
  </si>
  <si>
    <t>172.16.15.236/30</t>
  </si>
  <si>
    <t>172.16.15.237</t>
  </si>
  <si>
    <t>172.16.15.238</t>
  </si>
  <si>
    <t>172.16.15.239</t>
  </si>
  <si>
    <t>172.16.15.240/30</t>
  </si>
  <si>
    <t>172.16.15.241</t>
  </si>
  <si>
    <t>172.16.15.242</t>
  </si>
  <si>
    <t>172.16.15.243</t>
  </si>
  <si>
    <t>172.16.15.244/30</t>
  </si>
  <si>
    <t>172.16.15.245</t>
  </si>
  <si>
    <t>172.16.15.246</t>
  </si>
  <si>
    <t>172.16.15.247</t>
  </si>
  <si>
    <t>172.16.15.248/30</t>
  </si>
  <si>
    <t>172.16.15.249</t>
  </si>
  <si>
    <t>172.16.15.250</t>
  </si>
  <si>
    <t>172.16.15.251</t>
  </si>
  <si>
    <t>172.16.15.252/30</t>
  </si>
  <si>
    <t>172.16.15.253</t>
  </si>
  <si>
    <t>172.16.15.254</t>
  </si>
  <si>
    <t>172.16.15.255</t>
  </si>
  <si>
    <t>N/A</t>
  </si>
  <si>
    <t>172.16.15.233 - 172.16.15.234</t>
  </si>
  <si>
    <t>172.16.15.237 - 172.16.15.238</t>
  </si>
  <si>
    <t>172.16.15.241 - 172.16.15.242</t>
  </si>
  <si>
    <t>172.16.15.245 - 172.16.15.246</t>
  </si>
  <si>
    <t>172.16.15.249 - 172.16.15.250</t>
  </si>
  <si>
    <t>172.16.15.253 - 172.16.15.254</t>
  </si>
  <si>
    <t>172.16.15.194 - 172.16.15.206</t>
  </si>
  <si>
    <t>172.16.0.2 - 172.16.7.254</t>
  </si>
  <si>
    <t>172.16.8.2 -  172.16.11.254</t>
  </si>
  <si>
    <t>172.16.12.2 - 172.16.12.254</t>
  </si>
  <si>
    <t>172.16.13.2 - 172.16.13.254</t>
  </si>
  <si>
    <t>172.16.14.2 - 172.16.14.254</t>
  </si>
  <si>
    <t>172.16.15.2 - 172.16.15.126</t>
  </si>
  <si>
    <t>172.16.15.130 - 172.16.15.190</t>
  </si>
  <si>
    <t>Melbourne</t>
  </si>
  <si>
    <t>Vancouver</t>
  </si>
  <si>
    <t>Ontario</t>
  </si>
  <si>
    <t>Adelaide</t>
  </si>
  <si>
    <t>Darwin</t>
  </si>
  <si>
    <t>Database Server</t>
  </si>
  <si>
    <t>Web Server</t>
  </si>
  <si>
    <t>Mail Server</t>
  </si>
  <si>
    <t>Backup Server 1</t>
  </si>
  <si>
    <t>Backup Server 2</t>
  </si>
  <si>
    <t>Backup Server 3</t>
  </si>
  <si>
    <t>Backup Server 4</t>
  </si>
  <si>
    <t>172.16.15.218</t>
  </si>
  <si>
    <t>172.16.15.219</t>
  </si>
  <si>
    <t>172.16.15.220</t>
  </si>
  <si>
    <t>172.16.15.217 - 172.16.15.220</t>
  </si>
  <si>
    <t>172.16.15.209 - 172.16.15.213</t>
  </si>
  <si>
    <t>172.16.15.225 - 172.16.15.227</t>
  </si>
  <si>
    <t>172.16.15.210</t>
  </si>
  <si>
    <t>172.16.15.211</t>
  </si>
  <si>
    <t>172.16.15.212</t>
  </si>
  <si>
    <t>172.16.15.213</t>
  </si>
  <si>
    <t>172.16.15.226</t>
  </si>
  <si>
    <t>172.16.15.227</t>
  </si>
  <si>
    <t>172.16.15.221 - 172.16.15.222</t>
  </si>
  <si>
    <t>172.16.15.228 - 172.16.15.232</t>
  </si>
  <si>
    <t>255.255.248.0/21</t>
  </si>
  <si>
    <t>WAN</t>
  </si>
  <si>
    <t>WLAN</t>
  </si>
  <si>
    <t>LAN</t>
  </si>
  <si>
    <t>28.251.48.105/30</t>
  </si>
  <si>
    <t>255.255.252.0/22</t>
  </si>
  <si>
    <t>255.255.255.0/24</t>
  </si>
  <si>
    <t>255.255.255.128/25</t>
  </si>
  <si>
    <t>255.255.255.192/26</t>
  </si>
  <si>
    <t>255.255.255.240/28</t>
  </si>
  <si>
    <t>255.255.255.248/29</t>
  </si>
  <si>
    <t>255.255.255.252/30</t>
  </si>
  <si>
    <t xml:space="preserve"> 172.16.15.246</t>
  </si>
  <si>
    <t xml:space="preserve"> 172.16.15.234</t>
  </si>
  <si>
    <t>Description</t>
  </si>
  <si>
    <t>Cost</t>
  </si>
  <si>
    <t>Router</t>
  </si>
  <si>
    <t>Switch LAN</t>
  </si>
  <si>
    <t>Speed</t>
  </si>
  <si>
    <t>Expandability</t>
  </si>
  <si>
    <t>Size</t>
  </si>
  <si>
    <t>Ports</t>
  </si>
  <si>
    <t>Extra Features</t>
  </si>
  <si>
    <t>Wireless Access Point</t>
  </si>
  <si>
    <t>Requirements</t>
  </si>
  <si>
    <t xml:space="preserve">Has the requied number of ports </t>
  </si>
  <si>
    <t>Size of the unit (Smaller Better)</t>
  </si>
  <si>
    <t xml:space="preserve">Has the capability to handel the throughput </t>
  </si>
  <si>
    <t>Cisco RV340</t>
  </si>
  <si>
    <t>HPE FlexNetwork MSR1003 8 AC Router</t>
  </si>
  <si>
    <t>Juniper CTP150</t>
  </si>
  <si>
    <t>Cisco ISR4331/KD</t>
  </si>
  <si>
    <t>D-link 24-Port Gigabit Unmanaged Switch (Metal Housing)</t>
  </si>
  <si>
    <t>Cisco CBS110-24T</t>
  </si>
  <si>
    <t>D-Link Wireless AC1750 Wave 2 Concurrent Dual-Band PoE Access Point</t>
  </si>
  <si>
    <t>Cisco Aironet 1852</t>
  </si>
  <si>
    <t>NETGEAR Insight Managed WiFi 6 AX3600 Dual-Band Access Point (WAX620)</t>
  </si>
  <si>
    <t>NETGEAR WiFi 6 AX1800 Dual-Band PoE Wireless Access Point (WAX214)</t>
  </si>
  <si>
    <t>eg. Having a built in switch</t>
  </si>
  <si>
    <t>Having extra capability then what wee need it to do at this point in time</t>
  </si>
  <si>
    <t>Under 1000</t>
  </si>
  <si>
    <t>Under 2500</t>
  </si>
  <si>
    <t xml:space="preserve"> The  requirement  does not  apply  to this scenario</t>
  </si>
  <si>
    <t>The  requirement  is not  very important</t>
  </si>
  <si>
    <t>The  requirement  is critical</t>
  </si>
  <si>
    <t>eg. Having a POE</t>
  </si>
  <si>
    <t>Can Handel the number of users</t>
  </si>
  <si>
    <t>eg. Wifi 6</t>
  </si>
  <si>
    <t>The  requirement  should be met</t>
  </si>
  <si>
    <t>The Requirement is partialy met, but not completely</t>
  </si>
  <si>
    <t>The Requirement isnt met at all</t>
  </si>
  <si>
    <t>The Requirement has been met</t>
  </si>
  <si>
    <t>The item excceds the requirement</t>
  </si>
  <si>
    <t>Routers</t>
  </si>
  <si>
    <t>Requirement</t>
  </si>
  <si>
    <t>Total Weighted Score</t>
  </si>
  <si>
    <t>Weight</t>
  </si>
  <si>
    <t>NETGEAR SOHO Unmanaged Switch - 48-Port (GS348) + Netgear GS105 Prosafe 5-Port Gigabit Switch</t>
  </si>
  <si>
    <t>S2800S-48T4F, 48-Port Gigabit Ethernet L2+ Smart Managed Switch, 48 x Gigabit RJ45, with 4 x 1Gb SFP Uplinks + Netgear GS105 Prosafe 5-Port Gigabit Switch</t>
  </si>
  <si>
    <t>Under 500</t>
  </si>
  <si>
    <t>Netgear GS105 Prosafe 5-Port Gigabit Switch</t>
  </si>
  <si>
    <t>S2800S-48T4F, 48-Port Gigabit Ethernet L2+ Smart Managed Switch, 48 x Gigabit RJ45, with 4 x 1Gb SFP Uplinks</t>
  </si>
  <si>
    <t>NETGEAR SOHO Unmanaged Switch - 48-Port (GS348)</t>
  </si>
  <si>
    <t>Quantity</t>
  </si>
  <si>
    <t>ISP WAN</t>
  </si>
  <si>
    <t>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</si>
</sst>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Fill="1"/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1" xfId="0" applyFill="1" applyBorder="1" applyAlignment="1"/>
    <xf numFmtId="0" fontId="0" fillId="0" borderId="8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7" xfId="0" applyFill="1" applyBorder="1" applyAlignment="1"/>
    <xf numFmtId="0" fontId="0" fillId="0" borderId="15" xfId="0" applyFill="1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5" xfId="0" applyFill="1" applyBorder="1" applyAlignment="1"/>
    <xf numFmtId="0" fontId="0" fillId="0" borderId="23" xfId="0" applyFill="1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 applyAlignment="1">
      <alignment wrapText="1"/>
    </xf>
    <xf numFmtId="0" fontId="3" fillId="0" borderId="0" xfId="1"/>
    <xf numFmtId="0" fontId="3" fillId="0" borderId="0" xfId="1" applyAlignment="1">
      <alignment horizontal="center" vertical="center"/>
    </xf>
    <xf numFmtId="0" fontId="3" fillId="0" borderId="0" xfId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1" applyAlignment="1">
      <alignment horizontal="center" vertical="center"/>
    </xf>
    <xf numFmtId="0" fontId="0" fillId="0" borderId="26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2">
    <cellStyle name="Normal" xfId="0" builtinId="0"/>
    <cellStyle name="Normal 2" xfId="1" xr:uid="{FA98CC5F-961B-44A0-9A54-268DA2EA6B9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opLeftCell="C1" zoomScaleNormal="100" workbookViewId="0">
      <selection activeCell="O1" sqref="O1:R11"/>
    </sheetView>
  </sheetViews>
  <sheetFormatPr defaultColWidth="8.28515625" defaultRowHeight="15" x14ac:dyDescent="0.25"/>
  <cols>
    <col min="1" max="1" width="27.42578125" bestFit="1" customWidth="1"/>
    <col min="2" max="2" width="15.85546875" bestFit="1" customWidth="1"/>
    <col min="3" max="3" width="19.85546875" customWidth="1"/>
    <col min="4" max="4" width="20.28515625" customWidth="1"/>
    <col min="5" max="5" width="19.85546875" bestFit="1" customWidth="1"/>
    <col min="6" max="6" width="17.42578125" customWidth="1"/>
    <col min="7" max="8" width="27" bestFit="1" customWidth="1"/>
    <col min="9" max="9" width="9.140625" style="1" customWidth="1"/>
    <col min="10" max="10" width="10.85546875" bestFit="1" customWidth="1"/>
    <col min="11" max="11" width="9" customWidth="1"/>
    <col min="12" max="12" width="15.85546875" bestFit="1" customWidth="1"/>
    <col min="13" max="13" width="18" bestFit="1" customWidth="1"/>
    <col min="14" max="14" width="9.140625" style="1" customWidth="1"/>
    <col min="15" max="15" width="10.85546875" bestFit="1" customWidth="1"/>
    <col min="16" max="16" width="15.42578125" bestFit="1" customWidth="1"/>
    <col min="17" max="17" width="12.85546875" bestFit="1" customWidth="1"/>
    <col min="18" max="18" width="15.140625" bestFit="1" customWidth="1"/>
    <col min="19" max="20" width="16.28515625" customWidth="1"/>
    <col min="21" max="21" width="12.7109375" customWidth="1"/>
    <col min="23" max="23" width="15.85546875" customWidth="1"/>
  </cols>
  <sheetData>
    <row r="1" spans="1:18" s="3" customFormat="1" x14ac:dyDescent="0.25">
      <c r="A1" s="47" t="s">
        <v>0</v>
      </c>
      <c r="B1" s="48"/>
      <c r="C1" s="48"/>
      <c r="D1" s="48"/>
      <c r="E1" s="48"/>
      <c r="F1" s="48"/>
      <c r="G1" s="48"/>
      <c r="H1" s="49"/>
      <c r="I1" s="2"/>
      <c r="J1" s="47" t="s">
        <v>1</v>
      </c>
      <c r="K1" s="48"/>
      <c r="L1" s="48"/>
      <c r="M1" s="49"/>
      <c r="N1" s="2"/>
      <c r="O1" s="47" t="s">
        <v>2</v>
      </c>
      <c r="P1" s="48"/>
      <c r="Q1" s="48"/>
      <c r="R1" s="49"/>
    </row>
    <row r="2" spans="1:18" s="3" customFormat="1" ht="15.75" thickBot="1" x14ac:dyDescent="0.3">
      <c r="A2" s="57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3" t="s">
        <v>10</v>
      </c>
      <c r="I2" s="2"/>
      <c r="J2" s="57" t="s">
        <v>11</v>
      </c>
      <c r="K2" s="12" t="s">
        <v>12</v>
      </c>
      <c r="L2" s="12" t="s">
        <v>13</v>
      </c>
      <c r="M2" s="13" t="s">
        <v>5</v>
      </c>
      <c r="N2" s="2"/>
      <c r="O2" s="7" t="s">
        <v>11</v>
      </c>
      <c r="P2" s="8" t="s">
        <v>14</v>
      </c>
      <c r="Q2" s="8" t="s">
        <v>13</v>
      </c>
      <c r="R2" s="9" t="s">
        <v>5</v>
      </c>
    </row>
    <row r="3" spans="1:18" s="3" customFormat="1" x14ac:dyDescent="0.25">
      <c r="A3" s="54" t="s">
        <v>16</v>
      </c>
      <c r="B3" s="55" t="s">
        <v>33</v>
      </c>
      <c r="C3" s="55" t="s">
        <v>142</v>
      </c>
      <c r="D3" s="55" t="s">
        <v>32</v>
      </c>
      <c r="E3" s="55" t="s">
        <v>35</v>
      </c>
      <c r="F3" s="55" t="s">
        <v>34</v>
      </c>
      <c r="G3" s="55" t="s">
        <v>32</v>
      </c>
      <c r="H3" s="56" t="s">
        <v>109</v>
      </c>
      <c r="I3" s="2"/>
      <c r="J3" s="54" t="s">
        <v>116</v>
      </c>
      <c r="K3" s="55" t="s">
        <v>143</v>
      </c>
      <c r="L3" s="55" t="s">
        <v>80</v>
      </c>
      <c r="M3" s="56" t="s">
        <v>153</v>
      </c>
      <c r="N3" s="2"/>
      <c r="O3" s="10" t="s">
        <v>116</v>
      </c>
      <c r="P3" s="8" t="s">
        <v>121</v>
      </c>
      <c r="Q3" s="8" t="s">
        <v>128</v>
      </c>
      <c r="R3" s="9" t="s">
        <v>65</v>
      </c>
    </row>
    <row r="4" spans="1:18" s="3" customFormat="1" x14ac:dyDescent="0.25">
      <c r="A4" s="10" t="s">
        <v>23</v>
      </c>
      <c r="B4" s="8" t="s">
        <v>36</v>
      </c>
      <c r="C4" s="8" t="s">
        <v>147</v>
      </c>
      <c r="D4" s="8" t="s">
        <v>38</v>
      </c>
      <c r="E4" s="8" t="s">
        <v>39</v>
      </c>
      <c r="F4" s="8" t="s">
        <v>37</v>
      </c>
      <c r="G4" s="8" t="s">
        <v>38</v>
      </c>
      <c r="H4" s="9" t="s">
        <v>110</v>
      </c>
      <c r="I4" s="2"/>
      <c r="J4" s="10" t="s">
        <v>116</v>
      </c>
      <c r="K4" s="8" t="s">
        <v>143</v>
      </c>
      <c r="L4" s="8" t="s">
        <v>82</v>
      </c>
      <c r="M4" s="9" t="s">
        <v>153</v>
      </c>
      <c r="N4" s="2"/>
      <c r="O4" s="10" t="s">
        <v>116</v>
      </c>
      <c r="P4" s="8" t="s">
        <v>122</v>
      </c>
      <c r="Q4" s="8" t="s">
        <v>129</v>
      </c>
      <c r="R4" s="9" t="s">
        <v>65</v>
      </c>
    </row>
    <row r="5" spans="1:18" s="3" customFormat="1" x14ac:dyDescent="0.25">
      <c r="A5" s="10" t="s">
        <v>18</v>
      </c>
      <c r="B5" s="8" t="s">
        <v>40</v>
      </c>
      <c r="C5" s="8" t="s">
        <v>148</v>
      </c>
      <c r="D5" s="8" t="s">
        <v>41</v>
      </c>
      <c r="E5" s="8" t="s">
        <v>43</v>
      </c>
      <c r="F5" s="8" t="s">
        <v>42</v>
      </c>
      <c r="G5" s="8" t="s">
        <v>41</v>
      </c>
      <c r="H5" s="9" t="s">
        <v>111</v>
      </c>
      <c r="I5" s="2"/>
      <c r="J5" s="10" t="s">
        <v>116</v>
      </c>
      <c r="K5" s="8" t="s">
        <v>143</v>
      </c>
      <c r="L5" s="8" t="s">
        <v>90</v>
      </c>
      <c r="M5" s="9" t="s">
        <v>153</v>
      </c>
      <c r="N5" s="2"/>
      <c r="O5" s="10" t="s">
        <v>116</v>
      </c>
      <c r="P5" s="8" t="s">
        <v>123</v>
      </c>
      <c r="Q5" s="8" t="s">
        <v>130</v>
      </c>
      <c r="R5" s="9" t="s">
        <v>65</v>
      </c>
    </row>
    <row r="6" spans="1:18" s="3" customFormat="1" x14ac:dyDescent="0.25">
      <c r="A6" s="10" t="s">
        <v>20</v>
      </c>
      <c r="B6" s="8" t="s">
        <v>44</v>
      </c>
      <c r="C6" s="8" t="s">
        <v>148</v>
      </c>
      <c r="D6" s="8" t="s">
        <v>45</v>
      </c>
      <c r="E6" s="8" t="s">
        <v>46</v>
      </c>
      <c r="F6" s="8" t="s">
        <v>47</v>
      </c>
      <c r="G6" s="8" t="s">
        <v>45</v>
      </c>
      <c r="H6" s="9" t="s">
        <v>112</v>
      </c>
      <c r="I6" s="2"/>
      <c r="J6" s="10" t="s">
        <v>116</v>
      </c>
      <c r="K6" s="8" t="s">
        <v>143</v>
      </c>
      <c r="L6" s="8" t="s">
        <v>95</v>
      </c>
      <c r="M6" s="9" t="s">
        <v>153</v>
      </c>
      <c r="N6" s="2"/>
      <c r="O6" s="10" t="s">
        <v>117</v>
      </c>
      <c r="P6" s="8" t="s">
        <v>124</v>
      </c>
      <c r="Q6" s="8" t="s">
        <v>134</v>
      </c>
      <c r="R6" s="9" t="s">
        <v>65</v>
      </c>
    </row>
    <row r="7" spans="1:18" s="3" customFormat="1" x14ac:dyDescent="0.25">
      <c r="A7" s="10" t="s">
        <v>22</v>
      </c>
      <c r="B7" s="8" t="s">
        <v>48</v>
      </c>
      <c r="C7" s="8" t="s">
        <v>148</v>
      </c>
      <c r="D7" s="8" t="s">
        <v>49</v>
      </c>
      <c r="E7" s="8" t="s">
        <v>50</v>
      </c>
      <c r="F7" s="8" t="s">
        <v>51</v>
      </c>
      <c r="G7" s="8" t="s">
        <v>49</v>
      </c>
      <c r="H7" s="9" t="s">
        <v>113</v>
      </c>
      <c r="I7" s="2"/>
      <c r="J7" s="10" t="s">
        <v>116</v>
      </c>
      <c r="K7" s="8" t="s">
        <v>206</v>
      </c>
      <c r="L7" s="8" t="s">
        <v>146</v>
      </c>
      <c r="M7" s="9" t="s">
        <v>153</v>
      </c>
      <c r="N7" s="2"/>
      <c r="O7" s="10" t="s">
        <v>117</v>
      </c>
      <c r="P7" s="8" t="s">
        <v>125</v>
      </c>
      <c r="Q7" s="8" t="s">
        <v>135</v>
      </c>
      <c r="R7" s="9" t="s">
        <v>65</v>
      </c>
    </row>
    <row r="8" spans="1:18" s="3" customFormat="1" x14ac:dyDescent="0.25">
      <c r="A8" s="10" t="s">
        <v>24</v>
      </c>
      <c r="B8" s="8" t="s">
        <v>52</v>
      </c>
      <c r="C8" s="8" t="s">
        <v>149</v>
      </c>
      <c r="D8" s="8" t="s">
        <v>53</v>
      </c>
      <c r="E8" s="8" t="s">
        <v>55</v>
      </c>
      <c r="F8" s="8" t="s">
        <v>54</v>
      </c>
      <c r="G8" s="8" t="s">
        <v>53</v>
      </c>
      <c r="H8" s="9" t="s">
        <v>114</v>
      </c>
      <c r="I8" s="2"/>
      <c r="J8" s="10" t="s">
        <v>116</v>
      </c>
      <c r="K8" s="8" t="s">
        <v>144</v>
      </c>
      <c r="L8" s="8" t="s">
        <v>57</v>
      </c>
      <c r="M8" s="9" t="s">
        <v>150</v>
      </c>
      <c r="N8" s="2"/>
      <c r="O8" s="10" t="s">
        <v>117</v>
      </c>
      <c r="P8" s="8" t="s">
        <v>126</v>
      </c>
      <c r="Q8" s="8" t="s">
        <v>136</v>
      </c>
      <c r="R8" s="9" t="s">
        <v>65</v>
      </c>
    </row>
    <row r="9" spans="1:18" s="3" customFormat="1" x14ac:dyDescent="0.25">
      <c r="A9" s="10" t="s">
        <v>15</v>
      </c>
      <c r="B9" s="8" t="s">
        <v>56</v>
      </c>
      <c r="C9" s="8" t="s">
        <v>150</v>
      </c>
      <c r="D9" s="8" t="s">
        <v>57</v>
      </c>
      <c r="E9" s="8" t="s">
        <v>59</v>
      </c>
      <c r="F9" s="8" t="s">
        <v>58</v>
      </c>
      <c r="G9" s="8" t="s">
        <v>57</v>
      </c>
      <c r="H9" s="9" t="s">
        <v>115</v>
      </c>
      <c r="I9" s="2"/>
      <c r="J9" s="10" t="s">
        <v>116</v>
      </c>
      <c r="K9" s="8" t="s">
        <v>145</v>
      </c>
      <c r="L9" s="8" t="s">
        <v>32</v>
      </c>
      <c r="M9" s="9" t="s">
        <v>142</v>
      </c>
      <c r="N9" s="2"/>
      <c r="O9" s="10" t="s">
        <v>117</v>
      </c>
      <c r="P9" s="8" t="s">
        <v>127</v>
      </c>
      <c r="Q9" s="8" t="s">
        <v>137</v>
      </c>
      <c r="R9" s="9" t="s">
        <v>65</v>
      </c>
    </row>
    <row r="10" spans="1:18" s="3" customFormat="1" x14ac:dyDescent="0.25">
      <c r="A10" s="10" t="s">
        <v>19</v>
      </c>
      <c r="B10" s="8" t="s">
        <v>60</v>
      </c>
      <c r="C10" s="8" t="s">
        <v>151</v>
      </c>
      <c r="D10" s="8" t="s">
        <v>62</v>
      </c>
      <c r="E10" s="8" t="s">
        <v>63</v>
      </c>
      <c r="F10" s="8" t="s">
        <v>61</v>
      </c>
      <c r="G10" s="8" t="s">
        <v>62</v>
      </c>
      <c r="H10" s="9" t="s">
        <v>108</v>
      </c>
      <c r="I10" s="2"/>
      <c r="J10" s="10" t="s">
        <v>116</v>
      </c>
      <c r="K10" s="8" t="s">
        <v>145</v>
      </c>
      <c r="L10" s="8" t="s">
        <v>70</v>
      </c>
      <c r="M10" s="9" t="s">
        <v>152</v>
      </c>
      <c r="N10" s="2"/>
      <c r="O10" s="10" t="s">
        <v>119</v>
      </c>
      <c r="P10" s="8" t="s">
        <v>124</v>
      </c>
      <c r="Q10" s="8" t="s">
        <v>138</v>
      </c>
      <c r="R10" s="9" t="s">
        <v>65</v>
      </c>
    </row>
    <row r="11" spans="1:18" s="3" customFormat="1" ht="15.75" thickBot="1" x14ac:dyDescent="0.3">
      <c r="A11" s="10" t="s">
        <v>25</v>
      </c>
      <c r="B11" s="8" t="s">
        <v>64</v>
      </c>
      <c r="C11" s="8" t="s">
        <v>152</v>
      </c>
      <c r="D11" s="8" t="s">
        <v>66</v>
      </c>
      <c r="E11" s="8" t="s">
        <v>68</v>
      </c>
      <c r="F11" s="8" t="s">
        <v>67</v>
      </c>
      <c r="G11" s="8" t="s">
        <v>132</v>
      </c>
      <c r="H11" s="9" t="s">
        <v>68</v>
      </c>
      <c r="I11" s="2"/>
      <c r="J11" s="10" t="s">
        <v>117</v>
      </c>
      <c r="K11" s="8" t="s">
        <v>143</v>
      </c>
      <c r="L11" s="8" t="s">
        <v>87</v>
      </c>
      <c r="M11" s="9" t="s">
        <v>153</v>
      </c>
      <c r="N11" s="2"/>
      <c r="O11" s="14" t="s">
        <v>119</v>
      </c>
      <c r="P11" s="4" t="s">
        <v>125</v>
      </c>
      <c r="Q11" s="4" t="s">
        <v>139</v>
      </c>
      <c r="R11" s="5" t="s">
        <v>65</v>
      </c>
    </row>
    <row r="12" spans="1:18" s="3" customFormat="1" x14ac:dyDescent="0.25">
      <c r="A12" s="10" t="s">
        <v>17</v>
      </c>
      <c r="B12" s="8" t="s">
        <v>69</v>
      </c>
      <c r="C12" s="8" t="s">
        <v>152</v>
      </c>
      <c r="D12" s="8" t="s">
        <v>70</v>
      </c>
      <c r="E12" s="8" t="s">
        <v>72</v>
      </c>
      <c r="F12" s="8" t="s">
        <v>71</v>
      </c>
      <c r="G12" s="8" t="s">
        <v>131</v>
      </c>
      <c r="H12" s="9" t="s">
        <v>140</v>
      </c>
      <c r="I12" s="2"/>
      <c r="J12" s="10" t="s">
        <v>117</v>
      </c>
      <c r="K12" s="8" t="s">
        <v>143</v>
      </c>
      <c r="L12" s="8" t="s">
        <v>154</v>
      </c>
      <c r="M12" s="9" t="s">
        <v>153</v>
      </c>
      <c r="N12" s="2"/>
    </row>
    <row r="13" spans="1:18" s="3" customFormat="1" x14ac:dyDescent="0.25">
      <c r="A13" s="10" t="s">
        <v>21</v>
      </c>
      <c r="B13" s="8" t="s">
        <v>73</v>
      </c>
      <c r="C13" s="8" t="s">
        <v>152</v>
      </c>
      <c r="D13" s="8" t="s">
        <v>74</v>
      </c>
      <c r="E13" s="8" t="s">
        <v>76</v>
      </c>
      <c r="F13" s="8" t="s">
        <v>75</v>
      </c>
      <c r="G13" s="8" t="s">
        <v>133</v>
      </c>
      <c r="H13" s="9" t="s">
        <v>141</v>
      </c>
      <c r="I13" s="2"/>
      <c r="J13" s="10" t="s">
        <v>117</v>
      </c>
      <c r="K13" s="8" t="s">
        <v>144</v>
      </c>
      <c r="L13" s="8" t="s">
        <v>53</v>
      </c>
      <c r="M13" s="9" t="s">
        <v>149</v>
      </c>
      <c r="N13" s="2"/>
    </row>
    <row r="14" spans="1:18" s="3" customFormat="1" x14ac:dyDescent="0.25">
      <c r="A14" s="10" t="s">
        <v>26</v>
      </c>
      <c r="B14" s="8" t="s">
        <v>77</v>
      </c>
      <c r="C14" s="8" t="s">
        <v>153</v>
      </c>
      <c r="D14" s="8" t="s">
        <v>80</v>
      </c>
      <c r="E14" s="8" t="s">
        <v>79</v>
      </c>
      <c r="F14" s="8" t="s">
        <v>78</v>
      </c>
      <c r="G14" s="8" t="s">
        <v>102</v>
      </c>
      <c r="H14" s="9" t="s">
        <v>101</v>
      </c>
      <c r="I14" s="2"/>
      <c r="J14" s="10" t="s">
        <v>117</v>
      </c>
      <c r="K14" s="8" t="s">
        <v>145</v>
      </c>
      <c r="L14" s="8" t="s">
        <v>38</v>
      </c>
      <c r="M14" s="9" t="s">
        <v>147</v>
      </c>
      <c r="N14" s="2"/>
    </row>
    <row r="15" spans="1:18" s="3" customFormat="1" x14ac:dyDescent="0.25">
      <c r="A15" s="10" t="s">
        <v>27</v>
      </c>
      <c r="B15" s="8" t="s">
        <v>81</v>
      </c>
      <c r="C15" s="8" t="s">
        <v>153</v>
      </c>
      <c r="D15" s="8" t="s">
        <v>82</v>
      </c>
      <c r="E15" s="8" t="s">
        <v>83</v>
      </c>
      <c r="F15" s="8" t="s">
        <v>84</v>
      </c>
      <c r="G15" s="8" t="s">
        <v>103</v>
      </c>
      <c r="H15" s="9" t="s">
        <v>101</v>
      </c>
      <c r="I15" s="2"/>
      <c r="J15" s="10" t="s">
        <v>117</v>
      </c>
      <c r="K15" s="8" t="s">
        <v>145</v>
      </c>
      <c r="L15" s="8" t="s">
        <v>66</v>
      </c>
      <c r="M15" s="9" t="s">
        <v>152</v>
      </c>
      <c r="N15" s="2"/>
    </row>
    <row r="16" spans="1:18" s="3" customFormat="1" x14ac:dyDescent="0.25">
      <c r="A16" s="10" t="s">
        <v>28</v>
      </c>
      <c r="B16" s="8" t="s">
        <v>85</v>
      </c>
      <c r="C16" s="8" t="s">
        <v>153</v>
      </c>
      <c r="D16" s="8" t="s">
        <v>86</v>
      </c>
      <c r="E16" s="8" t="s">
        <v>87</v>
      </c>
      <c r="F16" s="8" t="s">
        <v>88</v>
      </c>
      <c r="G16" s="8" t="s">
        <v>104</v>
      </c>
      <c r="H16" s="9" t="s">
        <v>101</v>
      </c>
      <c r="I16" s="2"/>
      <c r="J16" s="10" t="s">
        <v>118</v>
      </c>
      <c r="K16" s="8" t="s">
        <v>143</v>
      </c>
      <c r="L16" s="8" t="s">
        <v>83</v>
      </c>
      <c r="M16" s="9" t="s">
        <v>153</v>
      </c>
      <c r="N16" s="2"/>
    </row>
    <row r="17" spans="1:14" s="3" customFormat="1" x14ac:dyDescent="0.25">
      <c r="A17" s="10" t="s">
        <v>29</v>
      </c>
      <c r="B17" s="8" t="s">
        <v>89</v>
      </c>
      <c r="C17" s="8" t="s">
        <v>153</v>
      </c>
      <c r="D17" s="8" t="s">
        <v>90</v>
      </c>
      <c r="E17" s="8" t="s">
        <v>91</v>
      </c>
      <c r="F17" s="8" t="s">
        <v>92</v>
      </c>
      <c r="G17" s="8" t="s">
        <v>105</v>
      </c>
      <c r="H17" s="9" t="s">
        <v>101</v>
      </c>
      <c r="I17" s="2"/>
      <c r="J17" s="10" t="s">
        <v>118</v>
      </c>
      <c r="K17" s="8" t="s">
        <v>143</v>
      </c>
      <c r="L17" s="8" t="s">
        <v>86</v>
      </c>
      <c r="M17" s="9" t="s">
        <v>153</v>
      </c>
      <c r="N17" s="2"/>
    </row>
    <row r="18" spans="1:14" s="3" customFormat="1" x14ac:dyDescent="0.25">
      <c r="A18" s="10" t="s">
        <v>30</v>
      </c>
      <c r="B18" s="8" t="s">
        <v>93</v>
      </c>
      <c r="C18" s="8" t="s">
        <v>153</v>
      </c>
      <c r="D18" s="8" t="s">
        <v>94</v>
      </c>
      <c r="E18" s="8" t="s">
        <v>95</v>
      </c>
      <c r="F18" s="8" t="s">
        <v>96</v>
      </c>
      <c r="G18" s="8" t="s">
        <v>106</v>
      </c>
      <c r="H18" s="9" t="s">
        <v>101</v>
      </c>
      <c r="I18" s="2"/>
      <c r="J18" s="10" t="s">
        <v>118</v>
      </c>
      <c r="K18" s="8" t="s">
        <v>144</v>
      </c>
      <c r="L18" s="8" t="s">
        <v>62</v>
      </c>
      <c r="M18" s="9" t="s">
        <v>151</v>
      </c>
      <c r="N18" s="2"/>
    </row>
    <row r="19" spans="1:14" s="3" customFormat="1" ht="15.75" thickBot="1" x14ac:dyDescent="0.3">
      <c r="A19" s="11" t="s">
        <v>31</v>
      </c>
      <c r="B19" s="12" t="s">
        <v>97</v>
      </c>
      <c r="C19" s="12" t="s">
        <v>153</v>
      </c>
      <c r="D19" s="12" t="s">
        <v>98</v>
      </c>
      <c r="E19" s="12" t="s">
        <v>99</v>
      </c>
      <c r="F19" s="12" t="s">
        <v>100</v>
      </c>
      <c r="G19" s="12" t="s">
        <v>107</v>
      </c>
      <c r="H19" s="13" t="s">
        <v>101</v>
      </c>
      <c r="I19" s="2"/>
      <c r="J19" s="10" t="s">
        <v>118</v>
      </c>
      <c r="K19" s="8" t="s">
        <v>145</v>
      </c>
      <c r="L19" s="8" t="s">
        <v>41</v>
      </c>
      <c r="M19" s="9" t="s">
        <v>148</v>
      </c>
      <c r="N19" s="2"/>
    </row>
    <row r="20" spans="1:14" s="3" customFormat="1" x14ac:dyDescent="0.25">
      <c r="I20" s="2"/>
      <c r="J20" s="10" t="s">
        <v>119</v>
      </c>
      <c r="K20" s="8" t="s">
        <v>143</v>
      </c>
      <c r="L20" s="8" t="s">
        <v>155</v>
      </c>
      <c r="M20" s="9" t="s">
        <v>153</v>
      </c>
      <c r="N20" s="2"/>
    </row>
    <row r="21" spans="1:14" s="3" customFormat="1" x14ac:dyDescent="0.25">
      <c r="A21"/>
      <c r="B21"/>
      <c r="C21"/>
      <c r="I21" s="2"/>
      <c r="J21" s="10" t="s">
        <v>119</v>
      </c>
      <c r="K21" s="8" t="s">
        <v>143</v>
      </c>
      <c r="L21" s="8" t="s">
        <v>98</v>
      </c>
      <c r="M21" s="9" t="s">
        <v>153</v>
      </c>
      <c r="N21" s="2"/>
    </row>
    <row r="22" spans="1:14" s="3" customFormat="1" x14ac:dyDescent="0.25">
      <c r="A22"/>
      <c r="B22"/>
      <c r="C22"/>
      <c r="I22" s="2"/>
      <c r="J22" s="10" t="s">
        <v>119</v>
      </c>
      <c r="K22" s="8" t="s">
        <v>145</v>
      </c>
      <c r="L22" s="8" t="s">
        <v>45</v>
      </c>
      <c r="M22" s="9" t="s">
        <v>148</v>
      </c>
      <c r="N22" s="2"/>
    </row>
    <row r="23" spans="1:14" s="3" customFormat="1" x14ac:dyDescent="0.25">
      <c r="A23"/>
      <c r="B23"/>
      <c r="C23"/>
      <c r="I23" s="2"/>
      <c r="J23" s="10" t="s">
        <v>119</v>
      </c>
      <c r="K23" s="8" t="s">
        <v>145</v>
      </c>
      <c r="L23" s="8" t="s">
        <v>74</v>
      </c>
      <c r="M23" s="9" t="s">
        <v>152</v>
      </c>
      <c r="N23" s="2"/>
    </row>
    <row r="24" spans="1:14" s="3" customFormat="1" x14ac:dyDescent="0.25">
      <c r="A24"/>
      <c r="B24"/>
      <c r="C24"/>
      <c r="I24" s="2"/>
      <c r="J24" s="10" t="s">
        <v>120</v>
      </c>
      <c r="K24" s="8" t="s">
        <v>143</v>
      </c>
      <c r="L24" s="8" t="s">
        <v>94</v>
      </c>
      <c r="M24" s="9" t="s">
        <v>153</v>
      </c>
      <c r="N24" s="2"/>
    </row>
    <row r="25" spans="1:14" s="3" customFormat="1" x14ac:dyDescent="0.25">
      <c r="A25"/>
      <c r="B25"/>
      <c r="C25"/>
      <c r="I25" s="2"/>
      <c r="J25" s="10" t="s">
        <v>120</v>
      </c>
      <c r="K25" s="8" t="s">
        <v>143</v>
      </c>
      <c r="L25" s="8" t="s">
        <v>99</v>
      </c>
      <c r="M25" s="9" t="s">
        <v>153</v>
      </c>
      <c r="N25" s="2"/>
    </row>
    <row r="26" spans="1:14" s="3" customFormat="1" ht="15.75" thickBot="1" x14ac:dyDescent="0.3">
      <c r="A26"/>
      <c r="B26"/>
      <c r="C26"/>
      <c r="I26" s="2"/>
      <c r="J26" s="11" t="s">
        <v>120</v>
      </c>
      <c r="K26" s="12" t="s">
        <v>145</v>
      </c>
      <c r="L26" s="12" t="s">
        <v>49</v>
      </c>
      <c r="M26" s="13" t="s">
        <v>148</v>
      </c>
      <c r="N26" s="2"/>
    </row>
    <row r="31" spans="1:14" x14ac:dyDescent="0.25">
      <c r="K31" s="6"/>
    </row>
  </sheetData>
  <mergeCells count="3">
    <mergeCell ref="A1:H1"/>
    <mergeCell ref="J1:M1"/>
    <mergeCell ref="O1:R1"/>
  </mergeCells>
  <phoneticPr fontId="2" type="noConversion"/>
  <pageMargins left="0.7" right="0.7" top="0.75" bottom="0.75" header="0.511811023622047" footer="0.511811023622047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835D-5AB5-42CB-A884-D01CF6CEE4CB}">
  <dimension ref="A1:L62"/>
  <sheetViews>
    <sheetView tabSelected="1" topLeftCell="A13" workbookViewId="0">
      <selection activeCell="A17" sqref="A17:H23"/>
    </sheetView>
  </sheetViews>
  <sheetFormatPr defaultRowHeight="15" x14ac:dyDescent="0.25"/>
  <cols>
    <col min="1" max="1" width="36.140625" style="15" bestFit="1" customWidth="1"/>
    <col min="2" max="2" width="4.85546875" style="15" bestFit="1" customWidth="1"/>
    <col min="3" max="3" width="6.5703125" style="15" bestFit="1" customWidth="1"/>
    <col min="4" max="4" width="13.140625" style="15" bestFit="1" customWidth="1"/>
    <col min="5" max="5" width="4.5703125" style="15" bestFit="1" customWidth="1"/>
    <col min="6" max="6" width="5.5703125" style="15" bestFit="1" customWidth="1"/>
    <col min="7" max="7" width="13.7109375" style="15" bestFit="1" customWidth="1"/>
    <col min="8" max="8" width="15.28515625" style="15" customWidth="1"/>
    <col min="9" max="10" width="20.42578125" style="15" bestFit="1" customWidth="1"/>
    <col min="11" max="11" width="13.7109375" style="15" bestFit="1" customWidth="1"/>
    <col min="12" max="12" width="66" style="15" bestFit="1" customWidth="1"/>
    <col min="13" max="16384" width="9.140625" style="15"/>
  </cols>
  <sheetData>
    <row r="1" spans="1:8" ht="15.75" thickBot="1" x14ac:dyDescent="0.3">
      <c r="A1" s="50" t="s">
        <v>195</v>
      </c>
      <c r="B1" s="51"/>
      <c r="C1" s="51"/>
      <c r="D1" s="51"/>
      <c r="E1" s="51"/>
      <c r="F1" s="51"/>
      <c r="G1" s="51"/>
      <c r="H1" s="52"/>
    </row>
    <row r="2" spans="1:8" x14ac:dyDescent="0.25">
      <c r="A2" s="28" t="s">
        <v>196</v>
      </c>
      <c r="B2" s="22" t="s">
        <v>157</v>
      </c>
      <c r="C2" s="17" t="s">
        <v>160</v>
      </c>
      <c r="D2" s="17" t="s">
        <v>161</v>
      </c>
      <c r="E2" s="17" t="s">
        <v>162</v>
      </c>
      <c r="F2" s="17" t="s">
        <v>163</v>
      </c>
      <c r="G2" s="33" t="s">
        <v>164</v>
      </c>
      <c r="H2" s="72" t="s">
        <v>197</v>
      </c>
    </row>
    <row r="3" spans="1:8" ht="15.75" thickBot="1" x14ac:dyDescent="0.3">
      <c r="A3" s="29" t="s">
        <v>198</v>
      </c>
      <c r="B3" s="23">
        <v>5</v>
      </c>
      <c r="C3" s="18">
        <v>5</v>
      </c>
      <c r="D3" s="18">
        <v>1</v>
      </c>
      <c r="E3" s="18">
        <v>1</v>
      </c>
      <c r="F3" s="18">
        <v>5</v>
      </c>
      <c r="G3" s="34">
        <v>3</v>
      </c>
      <c r="H3" s="73"/>
    </row>
    <row r="4" spans="1:8" x14ac:dyDescent="0.25">
      <c r="A4" s="30" t="s">
        <v>170</v>
      </c>
      <c r="B4" s="24">
        <v>6</v>
      </c>
      <c r="C4" s="21">
        <v>2</v>
      </c>
      <c r="D4" s="21">
        <v>0</v>
      </c>
      <c r="E4" s="21">
        <v>6</v>
      </c>
      <c r="F4" s="21">
        <v>4</v>
      </c>
      <c r="G4" s="35">
        <v>0</v>
      </c>
      <c r="H4" s="39">
        <f t="shared" ref="H4:H6" si="0" xml:space="preserve"> B$3*B4 + C$3*C4 + C$3*C4 + D$3*D4 + E$3*E4 + F$3*F4+ G$3*G4</f>
        <v>76</v>
      </c>
    </row>
    <row r="5" spans="1:8" x14ac:dyDescent="0.25">
      <c r="A5" s="31" t="s">
        <v>171</v>
      </c>
      <c r="B5" s="25">
        <v>2</v>
      </c>
      <c r="C5" s="16">
        <v>6</v>
      </c>
      <c r="D5" s="16">
        <v>6</v>
      </c>
      <c r="E5" s="16">
        <v>6</v>
      </c>
      <c r="F5" s="16">
        <v>6</v>
      </c>
      <c r="G5" s="36">
        <v>6</v>
      </c>
      <c r="H5" s="40">
        <f t="shared" si="0"/>
        <v>130</v>
      </c>
    </row>
    <row r="6" spans="1:8" x14ac:dyDescent="0.25">
      <c r="A6" s="31" t="s">
        <v>172</v>
      </c>
      <c r="B6" s="26">
        <v>0</v>
      </c>
      <c r="C6" s="19">
        <v>6</v>
      </c>
      <c r="D6" s="19">
        <v>6</v>
      </c>
      <c r="E6" s="19">
        <v>6</v>
      </c>
      <c r="F6" s="19">
        <v>6</v>
      </c>
      <c r="G6" s="37">
        <v>6</v>
      </c>
      <c r="H6" s="40">
        <f t="shared" si="0"/>
        <v>120</v>
      </c>
    </row>
    <row r="7" spans="1:8" ht="15.75" thickBot="1" x14ac:dyDescent="0.3">
      <c r="A7" s="32" t="s">
        <v>173</v>
      </c>
      <c r="B7" s="27">
        <v>0</v>
      </c>
      <c r="C7" s="20">
        <v>6</v>
      </c>
      <c r="D7" s="20">
        <v>6</v>
      </c>
      <c r="E7" s="20">
        <v>6</v>
      </c>
      <c r="F7" s="20">
        <v>6</v>
      </c>
      <c r="G7" s="38">
        <v>6</v>
      </c>
      <c r="H7" s="29">
        <f xml:space="preserve"> B$3*B7 + C$3*C7 + C$3*C7 + D$3*D7 + E$3*E7 + F$3*F7+ G$3*G7</f>
        <v>120</v>
      </c>
    </row>
    <row r="8" spans="1:8" ht="15.75" thickBot="1" x14ac:dyDescent="0.3"/>
    <row r="9" spans="1:8" ht="15.75" thickBot="1" x14ac:dyDescent="0.3">
      <c r="A9" s="50" t="s">
        <v>207</v>
      </c>
      <c r="B9" s="51"/>
      <c r="C9" s="51"/>
      <c r="D9" s="51"/>
      <c r="E9" s="51"/>
      <c r="F9" s="51"/>
      <c r="G9" s="51"/>
      <c r="H9" s="52"/>
    </row>
    <row r="10" spans="1:8" x14ac:dyDescent="0.25">
      <c r="A10" s="28" t="s">
        <v>196</v>
      </c>
      <c r="B10" s="22" t="s">
        <v>157</v>
      </c>
      <c r="C10" s="17" t="s">
        <v>160</v>
      </c>
      <c r="D10" s="17" t="s">
        <v>161</v>
      </c>
      <c r="E10" s="17" t="s">
        <v>162</v>
      </c>
      <c r="F10" s="17" t="s">
        <v>163</v>
      </c>
      <c r="G10" s="33" t="s">
        <v>164</v>
      </c>
      <c r="H10" s="72" t="s">
        <v>197</v>
      </c>
    </row>
    <row r="11" spans="1:8" ht="15.75" thickBot="1" x14ac:dyDescent="0.3">
      <c r="A11" s="29" t="s">
        <v>198</v>
      </c>
      <c r="B11" s="23">
        <v>5</v>
      </c>
      <c r="C11" s="18">
        <v>5</v>
      </c>
      <c r="D11" s="18">
        <v>3</v>
      </c>
      <c r="E11" s="18">
        <v>1</v>
      </c>
      <c r="F11" s="18">
        <v>5</v>
      </c>
      <c r="G11" s="34">
        <v>3</v>
      </c>
      <c r="H11" s="73"/>
    </row>
    <row r="12" spans="1:8" ht="45" x14ac:dyDescent="0.25">
      <c r="A12" s="41" t="s">
        <v>199</v>
      </c>
      <c r="B12" s="24">
        <v>2</v>
      </c>
      <c r="C12" s="21">
        <v>4</v>
      </c>
      <c r="D12" s="21">
        <v>4</v>
      </c>
      <c r="E12" s="21">
        <v>4</v>
      </c>
      <c r="F12" s="21">
        <v>4</v>
      </c>
      <c r="G12" s="35">
        <v>4</v>
      </c>
      <c r="H12" s="39">
        <f t="shared" ref="H12:H14" si="1" xml:space="preserve"> B$3*B12 + C$3*C12 + C$3*C12 + D$3*D12 + E$3*E12 + F$3*F12+ G$3*G12</f>
        <v>90</v>
      </c>
    </row>
    <row r="13" spans="1:8" ht="30" x14ac:dyDescent="0.25">
      <c r="A13" s="42" t="s">
        <v>174</v>
      </c>
      <c r="B13" s="25">
        <v>0</v>
      </c>
      <c r="C13" s="16">
        <v>6</v>
      </c>
      <c r="D13" s="16">
        <v>4</v>
      </c>
      <c r="E13" s="16">
        <v>2</v>
      </c>
      <c r="F13" s="16">
        <v>6</v>
      </c>
      <c r="G13" s="36">
        <v>2</v>
      </c>
      <c r="H13" s="40">
        <f t="shared" si="1"/>
        <v>102</v>
      </c>
    </row>
    <row r="14" spans="1:8" x14ac:dyDescent="0.25">
      <c r="A14" s="42" t="s">
        <v>175</v>
      </c>
      <c r="B14" s="26">
        <v>0</v>
      </c>
      <c r="C14" s="19">
        <v>6</v>
      </c>
      <c r="D14" s="19">
        <v>4</v>
      </c>
      <c r="E14" s="19">
        <v>2</v>
      </c>
      <c r="F14" s="19">
        <v>6</v>
      </c>
      <c r="G14" s="37">
        <v>2</v>
      </c>
      <c r="H14" s="40">
        <f t="shared" si="1"/>
        <v>102</v>
      </c>
    </row>
    <row r="15" spans="1:8" ht="75.75" thickBot="1" x14ac:dyDescent="0.3">
      <c r="A15" s="58" t="s">
        <v>200</v>
      </c>
      <c r="B15" s="27">
        <v>6</v>
      </c>
      <c r="C15" s="20">
        <v>4</v>
      </c>
      <c r="D15" s="20">
        <v>4</v>
      </c>
      <c r="E15" s="20">
        <v>4</v>
      </c>
      <c r="F15" s="20">
        <v>4</v>
      </c>
      <c r="G15" s="38">
        <v>4</v>
      </c>
      <c r="H15" s="29">
        <f xml:space="preserve"> B$3*B15 + C$3*C15 + C$3*C15 + D$3*D15 + E$3*E15 + F$3*F15+ G$3*G15</f>
        <v>110</v>
      </c>
    </row>
    <row r="16" spans="1:8" ht="15.75" thickBot="1" x14ac:dyDescent="0.3"/>
    <row r="17" spans="1:12" ht="15.75" thickBot="1" x14ac:dyDescent="0.3">
      <c r="A17" s="50" t="s">
        <v>165</v>
      </c>
      <c r="B17" s="51"/>
      <c r="C17" s="51"/>
      <c r="D17" s="51"/>
      <c r="E17" s="51"/>
      <c r="F17" s="51"/>
      <c r="G17" s="51"/>
      <c r="H17" s="52"/>
    </row>
    <row r="18" spans="1:12" x14ac:dyDescent="0.25">
      <c r="A18" s="28" t="s">
        <v>196</v>
      </c>
      <c r="B18" s="22" t="s">
        <v>157</v>
      </c>
      <c r="C18" s="17" t="s">
        <v>160</v>
      </c>
      <c r="D18" s="17" t="s">
        <v>161</v>
      </c>
      <c r="E18" s="17" t="s">
        <v>162</v>
      </c>
      <c r="F18" s="17" t="s">
        <v>163</v>
      </c>
      <c r="G18" s="33" t="s">
        <v>164</v>
      </c>
      <c r="H18" s="72" t="s">
        <v>197</v>
      </c>
    </row>
    <row r="19" spans="1:12" ht="15.75" thickBot="1" x14ac:dyDescent="0.3">
      <c r="A19" s="29" t="s">
        <v>198</v>
      </c>
      <c r="B19" s="23">
        <v>5</v>
      </c>
      <c r="C19" s="18">
        <v>5</v>
      </c>
      <c r="D19" s="18">
        <v>3</v>
      </c>
      <c r="E19" s="18">
        <v>1</v>
      </c>
      <c r="F19" s="18">
        <v>5</v>
      </c>
      <c r="G19" s="34">
        <v>1</v>
      </c>
      <c r="H19" s="73"/>
    </row>
    <row r="20" spans="1:12" ht="45" x14ac:dyDescent="0.25">
      <c r="A20" s="59" t="s">
        <v>176</v>
      </c>
      <c r="B20" s="24">
        <v>6</v>
      </c>
      <c r="C20" s="21">
        <v>4</v>
      </c>
      <c r="D20" s="21">
        <v>4</v>
      </c>
      <c r="E20" s="21">
        <v>6</v>
      </c>
      <c r="F20" s="21">
        <v>4</v>
      </c>
      <c r="G20" s="35">
        <v>4</v>
      </c>
      <c r="H20" s="39">
        <f t="shared" ref="H20:H22" si="2" xml:space="preserve"> B$3*B20 + C$3*C20 + C$3*C20 + D$3*D20 + E$3*E20 + F$3*F20+ G$3*G20</f>
        <v>112</v>
      </c>
    </row>
    <row r="21" spans="1:12" x14ac:dyDescent="0.25">
      <c r="A21" s="42" t="s">
        <v>177</v>
      </c>
      <c r="B21" s="25">
        <v>6</v>
      </c>
      <c r="C21" s="16">
        <v>6</v>
      </c>
      <c r="D21" s="16">
        <v>6</v>
      </c>
      <c r="E21" s="16">
        <v>6</v>
      </c>
      <c r="F21" s="16">
        <v>6</v>
      </c>
      <c r="G21" s="36">
        <v>6</v>
      </c>
      <c r="H21" s="40">
        <f t="shared" si="2"/>
        <v>150</v>
      </c>
    </row>
    <row r="22" spans="1:12" ht="45" x14ac:dyDescent="0.25">
      <c r="A22" s="42" t="s">
        <v>178</v>
      </c>
      <c r="B22" s="26">
        <v>6</v>
      </c>
      <c r="C22" s="19">
        <v>6</v>
      </c>
      <c r="D22" s="19">
        <v>6</v>
      </c>
      <c r="E22" s="19">
        <v>6</v>
      </c>
      <c r="F22" s="19">
        <v>4</v>
      </c>
      <c r="G22" s="37">
        <v>4</v>
      </c>
      <c r="H22" s="40">
        <f t="shared" si="2"/>
        <v>134</v>
      </c>
    </row>
    <row r="23" spans="1:12" ht="30.75" thickBot="1" x14ac:dyDescent="0.3">
      <c r="A23" s="43" t="s">
        <v>179</v>
      </c>
      <c r="B23" s="27">
        <v>6</v>
      </c>
      <c r="C23" s="20">
        <v>6</v>
      </c>
      <c r="D23" s="20">
        <v>2</v>
      </c>
      <c r="E23" s="20">
        <v>6</v>
      </c>
      <c r="F23" s="20">
        <v>4</v>
      </c>
      <c r="G23" s="38">
        <v>2</v>
      </c>
      <c r="H23" s="29">
        <f xml:space="preserve"> B$3*B23 + C$3*C23 + C$3*C23 + D$3*D23 + E$3*E23 + F$3*F23+ G$3*G23</f>
        <v>124</v>
      </c>
    </row>
    <row r="24" spans="1:12" x14ac:dyDescent="0.25">
      <c r="K24" s="66" t="s">
        <v>158</v>
      </c>
      <c r="L24" s="67"/>
    </row>
    <row r="25" spans="1:12" x14ac:dyDescent="0.25">
      <c r="K25" s="68" t="s">
        <v>166</v>
      </c>
      <c r="L25" s="69" t="s">
        <v>156</v>
      </c>
    </row>
    <row r="26" spans="1:12" x14ac:dyDescent="0.25">
      <c r="K26" s="68" t="s">
        <v>157</v>
      </c>
      <c r="L26" s="69" t="s">
        <v>182</v>
      </c>
    </row>
    <row r="27" spans="1:12" x14ac:dyDescent="0.25">
      <c r="K27" s="68" t="s">
        <v>160</v>
      </c>
      <c r="L27" s="69" t="s">
        <v>169</v>
      </c>
    </row>
    <row r="28" spans="1:12" x14ac:dyDescent="0.25">
      <c r="K28" s="68" t="s">
        <v>161</v>
      </c>
      <c r="L28" s="69" t="s">
        <v>181</v>
      </c>
    </row>
    <row r="29" spans="1:12" x14ac:dyDescent="0.25">
      <c r="K29" s="68" t="s">
        <v>162</v>
      </c>
      <c r="L29" s="69" t="s">
        <v>168</v>
      </c>
    </row>
    <row r="30" spans="1:12" x14ac:dyDescent="0.25">
      <c r="K30" s="68" t="s">
        <v>163</v>
      </c>
      <c r="L30" s="69" t="s">
        <v>167</v>
      </c>
    </row>
    <row r="31" spans="1:12" ht="15.75" thickBot="1" x14ac:dyDescent="0.3">
      <c r="K31" s="70" t="s">
        <v>164</v>
      </c>
      <c r="L31" s="71" t="s">
        <v>180</v>
      </c>
    </row>
    <row r="32" spans="1:12" ht="15.75" thickBot="1" x14ac:dyDescent="0.3"/>
    <row r="33" spans="11:12" x14ac:dyDescent="0.25">
      <c r="K33" s="66" t="s">
        <v>159</v>
      </c>
      <c r="L33" s="67"/>
    </row>
    <row r="34" spans="11:12" x14ac:dyDescent="0.25">
      <c r="K34" s="68" t="s">
        <v>166</v>
      </c>
      <c r="L34" s="69" t="s">
        <v>156</v>
      </c>
    </row>
    <row r="35" spans="11:12" x14ac:dyDescent="0.25">
      <c r="K35" s="68" t="s">
        <v>157</v>
      </c>
      <c r="L35" s="69" t="s">
        <v>183</v>
      </c>
    </row>
    <row r="36" spans="11:12" x14ac:dyDescent="0.25">
      <c r="K36" s="68" t="s">
        <v>160</v>
      </c>
      <c r="L36" s="69" t="s">
        <v>169</v>
      </c>
    </row>
    <row r="37" spans="11:12" x14ac:dyDescent="0.25">
      <c r="K37" s="68" t="s">
        <v>161</v>
      </c>
      <c r="L37" s="69" t="s">
        <v>181</v>
      </c>
    </row>
    <row r="38" spans="11:12" x14ac:dyDescent="0.25">
      <c r="K38" s="68" t="s">
        <v>162</v>
      </c>
      <c r="L38" s="69" t="s">
        <v>168</v>
      </c>
    </row>
    <row r="39" spans="11:12" x14ac:dyDescent="0.25">
      <c r="K39" s="68" t="s">
        <v>163</v>
      </c>
      <c r="L39" s="69" t="s">
        <v>167</v>
      </c>
    </row>
    <row r="40" spans="11:12" ht="15.75" thickBot="1" x14ac:dyDescent="0.3">
      <c r="K40" s="70" t="s">
        <v>164</v>
      </c>
      <c r="L40" s="71" t="s">
        <v>187</v>
      </c>
    </row>
    <row r="41" spans="11:12" ht="15.75" thickBot="1" x14ac:dyDescent="0.3"/>
    <row r="42" spans="11:12" x14ac:dyDescent="0.25">
      <c r="K42" s="66" t="s">
        <v>165</v>
      </c>
      <c r="L42" s="67"/>
    </row>
    <row r="43" spans="11:12" x14ac:dyDescent="0.25">
      <c r="K43" s="68" t="s">
        <v>166</v>
      </c>
      <c r="L43" s="69" t="s">
        <v>156</v>
      </c>
    </row>
    <row r="44" spans="11:12" x14ac:dyDescent="0.25">
      <c r="K44" s="68" t="s">
        <v>157</v>
      </c>
      <c r="L44" s="69" t="s">
        <v>182</v>
      </c>
    </row>
    <row r="45" spans="11:12" x14ac:dyDescent="0.25">
      <c r="K45" s="68" t="s">
        <v>160</v>
      </c>
      <c r="L45" s="69" t="s">
        <v>169</v>
      </c>
    </row>
    <row r="46" spans="11:12" x14ac:dyDescent="0.25">
      <c r="K46" s="68" t="s">
        <v>161</v>
      </c>
      <c r="L46" s="69" t="s">
        <v>181</v>
      </c>
    </row>
    <row r="47" spans="11:12" x14ac:dyDescent="0.25">
      <c r="K47" s="68" t="s">
        <v>162</v>
      </c>
      <c r="L47" s="69" t="s">
        <v>168</v>
      </c>
    </row>
    <row r="48" spans="11:12" x14ac:dyDescent="0.25">
      <c r="K48" s="68" t="s">
        <v>163</v>
      </c>
      <c r="L48" s="69" t="s">
        <v>188</v>
      </c>
    </row>
    <row r="49" spans="11:12" ht="15.75" thickBot="1" x14ac:dyDescent="0.3">
      <c r="K49" s="70" t="s">
        <v>164</v>
      </c>
      <c r="L49" s="71" t="s">
        <v>189</v>
      </c>
    </row>
    <row r="53" spans="11:12" ht="15.75" thickBot="1" x14ac:dyDescent="0.3"/>
    <row r="54" spans="11:12" x14ac:dyDescent="0.25">
      <c r="K54" s="60">
        <v>0</v>
      </c>
      <c r="L54" s="61" t="s">
        <v>184</v>
      </c>
    </row>
    <row r="55" spans="11:12" x14ac:dyDescent="0.25">
      <c r="K55" s="62">
        <v>1</v>
      </c>
      <c r="L55" s="63" t="s">
        <v>185</v>
      </c>
    </row>
    <row r="56" spans="11:12" x14ac:dyDescent="0.25">
      <c r="K56" s="62">
        <v>3</v>
      </c>
      <c r="L56" s="63" t="s">
        <v>190</v>
      </c>
    </row>
    <row r="57" spans="11:12" ht="15.75" thickBot="1" x14ac:dyDescent="0.3">
      <c r="K57" s="64">
        <v>5</v>
      </c>
      <c r="L57" s="65" t="s">
        <v>186</v>
      </c>
    </row>
    <row r="58" spans="11:12" ht="15.75" thickBot="1" x14ac:dyDescent="0.3">
      <c r="K58"/>
      <c r="L58"/>
    </row>
    <row r="59" spans="11:12" x14ac:dyDescent="0.25">
      <c r="K59" s="60">
        <v>0</v>
      </c>
      <c r="L59" s="61" t="s">
        <v>192</v>
      </c>
    </row>
    <row r="60" spans="11:12" x14ac:dyDescent="0.25">
      <c r="K60" s="62">
        <v>2</v>
      </c>
      <c r="L60" s="63" t="s">
        <v>191</v>
      </c>
    </row>
    <row r="61" spans="11:12" x14ac:dyDescent="0.25">
      <c r="K61" s="62">
        <v>4</v>
      </c>
      <c r="L61" s="63" t="s">
        <v>193</v>
      </c>
    </row>
    <row r="62" spans="11:12" ht="15.75" thickBot="1" x14ac:dyDescent="0.3">
      <c r="K62" s="64">
        <v>6</v>
      </c>
      <c r="L62" s="65" t="s">
        <v>194</v>
      </c>
    </row>
  </sheetData>
  <mergeCells count="9">
    <mergeCell ref="K42:L42"/>
    <mergeCell ref="H18:H19"/>
    <mergeCell ref="H10:H11"/>
    <mergeCell ref="H2:H3"/>
    <mergeCell ref="A1:H1"/>
    <mergeCell ref="A9:H9"/>
    <mergeCell ref="A17:H17"/>
    <mergeCell ref="K24:L24"/>
    <mergeCell ref="K33:L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887F-EB23-4A2E-AB25-8DE405795AC2}">
  <dimension ref="A1:P32"/>
  <sheetViews>
    <sheetView topLeftCell="E1" workbookViewId="0">
      <selection activeCell="J16" sqref="J16:J17"/>
    </sheetView>
  </sheetViews>
  <sheetFormatPr defaultRowHeight="15" x14ac:dyDescent="0.25"/>
  <cols>
    <col min="1" max="1" width="12.42578125" style="44" bestFit="1" customWidth="1"/>
    <col min="2" max="2" width="11.140625" style="44" bestFit="1" customWidth="1"/>
    <col min="3" max="3" width="46.7109375" style="44" bestFit="1" customWidth="1"/>
    <col min="4" max="4" width="20.42578125" style="44" bestFit="1" customWidth="1"/>
    <col min="5" max="5" width="13.7109375" style="44" bestFit="1" customWidth="1"/>
    <col min="6" max="6" width="46" style="44" customWidth="1"/>
    <col min="7" max="9" width="9.140625" style="44"/>
    <col min="10" max="10" width="53.140625" style="44" bestFit="1" customWidth="1"/>
    <col min="11" max="11" width="9.140625" style="44"/>
    <col min="12" max="12" width="12.5703125" style="44" bestFit="1" customWidth="1"/>
    <col min="13" max="14" width="9.140625" style="45"/>
    <col min="15" max="16384" width="9.140625" style="44"/>
  </cols>
  <sheetData>
    <row r="1" spans="1:16" x14ac:dyDescent="0.25">
      <c r="A1" s="44">
        <v>4000</v>
      </c>
    </row>
    <row r="3" spans="1:16" x14ac:dyDescent="0.25">
      <c r="D3" s="44" t="s">
        <v>158</v>
      </c>
      <c r="E3" s="44" t="s">
        <v>166</v>
      </c>
      <c r="F3" s="44" t="s">
        <v>156</v>
      </c>
      <c r="K3" s="44" t="s">
        <v>157</v>
      </c>
      <c r="L3" s="44" t="s">
        <v>205</v>
      </c>
    </row>
    <row r="4" spans="1:16" x14ac:dyDescent="0.25">
      <c r="E4" s="44" t="s">
        <v>157</v>
      </c>
      <c r="F4" s="44" t="s">
        <v>182</v>
      </c>
      <c r="G4" s="44">
        <v>5</v>
      </c>
      <c r="J4" s="44" t="s">
        <v>170</v>
      </c>
      <c r="K4" s="44">
        <v>300</v>
      </c>
      <c r="L4" s="44">
        <v>1</v>
      </c>
    </row>
    <row r="5" spans="1:16" x14ac:dyDescent="0.25">
      <c r="E5" s="44" t="s">
        <v>160</v>
      </c>
      <c r="F5" s="46" t="s">
        <v>169</v>
      </c>
      <c r="G5" s="44">
        <v>5</v>
      </c>
      <c r="J5" s="44" t="s">
        <v>171</v>
      </c>
      <c r="K5" s="44">
        <v>1200</v>
      </c>
      <c r="L5" s="44">
        <v>1</v>
      </c>
      <c r="P5" s="44">
        <v>1200</v>
      </c>
    </row>
    <row r="6" spans="1:16" ht="30" x14ac:dyDescent="0.25">
      <c r="E6" s="44" t="s">
        <v>161</v>
      </c>
      <c r="F6" s="46" t="s">
        <v>181</v>
      </c>
      <c r="G6" s="44">
        <v>1</v>
      </c>
      <c r="J6" s="44" t="s">
        <v>172</v>
      </c>
      <c r="K6" s="44">
        <v>3500</v>
      </c>
      <c r="L6" s="44">
        <v>1</v>
      </c>
    </row>
    <row r="7" spans="1:16" x14ac:dyDescent="0.25">
      <c r="E7" s="44" t="s">
        <v>162</v>
      </c>
      <c r="F7" s="46" t="s">
        <v>168</v>
      </c>
      <c r="G7" s="44">
        <v>1</v>
      </c>
      <c r="J7" s="44" t="s">
        <v>173</v>
      </c>
      <c r="K7" s="44">
        <v>2900</v>
      </c>
      <c r="L7" s="44">
        <v>1</v>
      </c>
    </row>
    <row r="8" spans="1:16" x14ac:dyDescent="0.25">
      <c r="E8" s="44" t="s">
        <v>163</v>
      </c>
      <c r="F8" s="46" t="s">
        <v>167</v>
      </c>
      <c r="G8" s="44">
        <v>5</v>
      </c>
    </row>
    <row r="9" spans="1:16" x14ac:dyDescent="0.25">
      <c r="E9" s="44" t="s">
        <v>164</v>
      </c>
      <c r="F9" s="46" t="s">
        <v>180</v>
      </c>
      <c r="G9" s="44">
        <v>3</v>
      </c>
    </row>
    <row r="11" spans="1:16" x14ac:dyDescent="0.25">
      <c r="D11" s="44" t="s">
        <v>159</v>
      </c>
      <c r="E11" s="44" t="s">
        <v>166</v>
      </c>
      <c r="F11" s="44" t="s">
        <v>156</v>
      </c>
    </row>
    <row r="12" spans="1:16" x14ac:dyDescent="0.25">
      <c r="E12" s="44" t="s">
        <v>157</v>
      </c>
      <c r="F12" s="44" t="s">
        <v>183</v>
      </c>
      <c r="G12" s="44">
        <v>5</v>
      </c>
      <c r="J12" s="44" t="s">
        <v>204</v>
      </c>
      <c r="K12" s="44">
        <v>500</v>
      </c>
      <c r="L12" s="44">
        <v>5</v>
      </c>
      <c r="M12" s="53">
        <f>K12*L12 + (K13* L13)</f>
        <v>2600</v>
      </c>
      <c r="N12" s="53">
        <f>48*5 + 10</f>
        <v>250</v>
      </c>
    </row>
    <row r="13" spans="1:16" x14ac:dyDescent="0.25">
      <c r="E13" s="44" t="s">
        <v>160</v>
      </c>
      <c r="F13" s="46" t="s">
        <v>169</v>
      </c>
      <c r="G13" s="44">
        <v>5</v>
      </c>
      <c r="J13" s="44" t="s">
        <v>202</v>
      </c>
      <c r="K13" s="44">
        <v>50</v>
      </c>
      <c r="L13" s="44">
        <v>2</v>
      </c>
      <c r="M13" s="53"/>
      <c r="N13" s="53"/>
    </row>
    <row r="14" spans="1:16" ht="30" x14ac:dyDescent="0.25">
      <c r="E14" s="44" t="s">
        <v>161</v>
      </c>
      <c r="F14" s="46" t="s">
        <v>181</v>
      </c>
      <c r="G14" s="44">
        <v>3</v>
      </c>
      <c r="J14" s="44" t="s">
        <v>174</v>
      </c>
      <c r="K14" s="44">
        <v>250</v>
      </c>
      <c r="L14" s="44">
        <v>11</v>
      </c>
      <c r="M14" s="45">
        <f>K14*L14</f>
        <v>2750</v>
      </c>
      <c r="N14" s="45">
        <f>24*11</f>
        <v>264</v>
      </c>
    </row>
    <row r="15" spans="1:16" x14ac:dyDescent="0.25">
      <c r="E15" s="44" t="s">
        <v>162</v>
      </c>
      <c r="F15" s="46" t="s">
        <v>168</v>
      </c>
      <c r="G15" s="44">
        <v>1</v>
      </c>
      <c r="J15" s="46" t="s">
        <v>175</v>
      </c>
      <c r="K15" s="44">
        <v>250</v>
      </c>
      <c r="L15" s="44">
        <v>11</v>
      </c>
      <c r="M15" s="45">
        <f>K15*L15</f>
        <v>2750</v>
      </c>
      <c r="N15" s="45">
        <f>24*11</f>
        <v>264</v>
      </c>
    </row>
    <row r="16" spans="1:16" ht="45" x14ac:dyDescent="0.25">
      <c r="E16" s="44" t="s">
        <v>163</v>
      </c>
      <c r="F16" s="46" t="s">
        <v>167</v>
      </c>
      <c r="G16" s="44">
        <v>5</v>
      </c>
      <c r="J16" s="46" t="s">
        <v>203</v>
      </c>
      <c r="K16" s="44">
        <v>400</v>
      </c>
      <c r="L16" s="44">
        <v>5</v>
      </c>
      <c r="M16" s="53">
        <f>(K16*4) + (K17*L17)</f>
        <v>1700</v>
      </c>
      <c r="N16" s="53">
        <f>48*5+10</f>
        <v>250</v>
      </c>
      <c r="P16" s="44">
        <v>1700</v>
      </c>
    </row>
    <row r="17" spans="2:16" x14ac:dyDescent="0.25">
      <c r="E17" s="44" t="s">
        <v>164</v>
      </c>
      <c r="F17" s="46" t="s">
        <v>187</v>
      </c>
      <c r="G17" s="44">
        <v>3</v>
      </c>
      <c r="J17" s="44" t="s">
        <v>202</v>
      </c>
      <c r="K17" s="44">
        <v>50</v>
      </c>
      <c r="L17" s="44">
        <v>2</v>
      </c>
      <c r="M17" s="53"/>
      <c r="N17" s="53"/>
    </row>
    <row r="18" spans="2:16" x14ac:dyDescent="0.25">
      <c r="J18" s="46"/>
    </row>
    <row r="19" spans="2:16" ht="30" x14ac:dyDescent="0.25">
      <c r="D19" s="44" t="s">
        <v>165</v>
      </c>
      <c r="E19" s="44" t="s">
        <v>166</v>
      </c>
      <c r="F19" s="44" t="s">
        <v>156</v>
      </c>
      <c r="J19" s="46" t="s">
        <v>176</v>
      </c>
      <c r="K19" s="44">
        <v>400</v>
      </c>
      <c r="L19" s="44">
        <v>1</v>
      </c>
      <c r="M19" s="45">
        <v>400</v>
      </c>
    </row>
    <row r="20" spans="2:16" x14ac:dyDescent="0.25">
      <c r="E20" s="44" t="s">
        <v>157</v>
      </c>
      <c r="F20" s="44" t="s">
        <v>201</v>
      </c>
      <c r="G20" s="44">
        <v>5</v>
      </c>
      <c r="J20" s="46" t="s">
        <v>177</v>
      </c>
      <c r="K20" s="44">
        <v>700</v>
      </c>
      <c r="L20" s="44">
        <v>1</v>
      </c>
      <c r="M20" s="45">
        <v>700</v>
      </c>
      <c r="P20" s="44">
        <v>700</v>
      </c>
    </row>
    <row r="21" spans="2:16" ht="30" x14ac:dyDescent="0.25">
      <c r="E21" s="44" t="s">
        <v>160</v>
      </c>
      <c r="F21" s="46" t="s">
        <v>169</v>
      </c>
      <c r="G21" s="44">
        <v>5</v>
      </c>
      <c r="J21" s="46" t="s">
        <v>178</v>
      </c>
      <c r="K21" s="44">
        <v>600</v>
      </c>
      <c r="L21" s="44">
        <v>1</v>
      </c>
      <c r="M21" s="45">
        <v>600</v>
      </c>
    </row>
    <row r="22" spans="2:16" ht="30" x14ac:dyDescent="0.25">
      <c r="E22" s="44" t="s">
        <v>161</v>
      </c>
      <c r="F22" s="46" t="s">
        <v>181</v>
      </c>
      <c r="G22" s="44">
        <v>3</v>
      </c>
      <c r="J22" s="46" t="s">
        <v>179</v>
      </c>
      <c r="K22" s="44">
        <v>200</v>
      </c>
      <c r="L22" s="44">
        <v>1</v>
      </c>
      <c r="M22" s="45">
        <v>200</v>
      </c>
    </row>
    <row r="23" spans="2:16" x14ac:dyDescent="0.25">
      <c r="E23" s="44" t="s">
        <v>162</v>
      </c>
      <c r="F23" s="46" t="s">
        <v>168</v>
      </c>
      <c r="G23" s="44">
        <v>1</v>
      </c>
    </row>
    <row r="24" spans="2:16" x14ac:dyDescent="0.25">
      <c r="B24" s="44">
        <v>0</v>
      </c>
      <c r="C24" s="44" t="s">
        <v>184</v>
      </c>
      <c r="E24" s="44" t="s">
        <v>163</v>
      </c>
      <c r="F24" s="46" t="s">
        <v>188</v>
      </c>
      <c r="G24" s="44">
        <v>5</v>
      </c>
    </row>
    <row r="25" spans="2:16" x14ac:dyDescent="0.25">
      <c r="B25" s="44">
        <v>1</v>
      </c>
      <c r="C25" s="44" t="s">
        <v>185</v>
      </c>
      <c r="E25" s="44" t="s">
        <v>164</v>
      </c>
      <c r="F25" s="46" t="s">
        <v>189</v>
      </c>
      <c r="G25" s="44">
        <v>1</v>
      </c>
      <c r="O25" s="44">
        <f>SUM(P:P)</f>
        <v>3600</v>
      </c>
    </row>
    <row r="26" spans="2:16" x14ac:dyDescent="0.25">
      <c r="B26" s="44">
        <v>3</v>
      </c>
      <c r="C26" s="44" t="s">
        <v>190</v>
      </c>
      <c r="O26" s="44">
        <f>4000-O25</f>
        <v>400</v>
      </c>
    </row>
    <row r="27" spans="2:16" x14ac:dyDescent="0.25">
      <c r="B27" s="44">
        <v>5</v>
      </c>
      <c r="C27" s="44" t="s">
        <v>186</v>
      </c>
    </row>
    <row r="29" spans="2:16" x14ac:dyDescent="0.25">
      <c r="B29" s="44">
        <v>0</v>
      </c>
      <c r="C29" s="44" t="s">
        <v>192</v>
      </c>
    </row>
    <row r="30" spans="2:16" x14ac:dyDescent="0.25">
      <c r="B30" s="44">
        <v>2</v>
      </c>
      <c r="C30" s="44" t="s">
        <v>191</v>
      </c>
    </row>
    <row r="31" spans="2:16" x14ac:dyDescent="0.25">
      <c r="B31" s="44">
        <v>4</v>
      </c>
      <c r="C31" s="44" t="s">
        <v>193</v>
      </c>
    </row>
    <row r="32" spans="2:16" x14ac:dyDescent="0.25">
      <c r="B32" s="44">
        <v>6</v>
      </c>
      <c r="C32" s="44" t="s">
        <v>194</v>
      </c>
    </row>
  </sheetData>
  <mergeCells count="4">
    <mergeCell ref="M12:M13"/>
    <mergeCell ref="N12:N13"/>
    <mergeCell ref="M16:M17"/>
    <mergeCell ref="N16:N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Subnetting</vt:lpstr>
      <vt:lpstr>Sheet3</vt:lpstr>
      <vt:lpstr>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Braydan Newman</dc:creator>
  <dc:description/>
  <cp:lastModifiedBy>Braydan Newman</cp:lastModifiedBy>
  <cp:revision>1</cp:revision>
  <cp:lastPrinted>2021-10-27T04:55:13Z</cp:lastPrinted>
  <dcterms:created xsi:type="dcterms:W3CDTF">2021-10-25T22:41:30Z</dcterms:created>
  <dcterms:modified xsi:type="dcterms:W3CDTF">2021-11-01T18:35:31Z</dcterms:modified>
  <dc:language>en-AU</dc:language>
</cp:coreProperties>
</file>