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430"/>
  <workbookPr showInkAnnotation="0" checkCompatibility="1" autoCompressPictures="0"/>
  <bookViews>
    <workbookView xWindow="0" yWindow="0" windowWidth="25600" windowHeight="16060" tabRatio="500" activeTab="1"/>
  </bookViews>
  <sheets>
    <sheet name="Sheet1" sheetId="1" r:id="rId1"/>
    <sheet name="for publication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6" i="1" l="1"/>
  <c r="K6" i="1"/>
  <c r="K13" i="1"/>
  <c r="K8" i="1"/>
  <c r="K11" i="1"/>
  <c r="K12" i="1"/>
  <c r="K5" i="1"/>
  <c r="K4" i="1"/>
  <c r="P4" i="1"/>
</calcChain>
</file>

<file path=xl/sharedStrings.xml><?xml version="1.0" encoding="utf-8"?>
<sst xmlns="http://schemas.openxmlformats.org/spreadsheetml/2006/main" count="237" uniqueCount="134">
  <si>
    <t>CH4</t>
  </si>
  <si>
    <t>H2</t>
  </si>
  <si>
    <t>pH</t>
  </si>
  <si>
    <t>sulfate</t>
  </si>
  <si>
    <t>sulfide umol/L</t>
  </si>
  <si>
    <t>DIC umol C/L</t>
  </si>
  <si>
    <t>12.49 ppm</t>
  </si>
  <si>
    <t>4.68 ppm</t>
  </si>
  <si>
    <t>bact 16S seqs</t>
  </si>
  <si>
    <t>arch 16S seqs</t>
  </si>
  <si>
    <t>BR2_back1_Jun12</t>
  </si>
  <si>
    <t>BR2_back2_Jun12</t>
  </si>
  <si>
    <t>Gor_upA_Jul12</t>
  </si>
  <si>
    <t>Gor_upB_Jul12</t>
  </si>
  <si>
    <t>GOR1_11_65_Oct11</t>
  </si>
  <si>
    <t>GOR1AB_2013</t>
  </si>
  <si>
    <t>GOR1CDEF_2013</t>
  </si>
  <si>
    <t>GORupA_2013</t>
  </si>
  <si>
    <t>GORupB_2013</t>
  </si>
  <si>
    <t>GOR3AB_2012</t>
  </si>
  <si>
    <t>trace</t>
  </si>
  <si>
    <t>BR2_2013</t>
  </si>
  <si>
    <t>BR2_upA1_2013</t>
  </si>
  <si>
    <t>BR2_2012</t>
  </si>
  <si>
    <t>0.62 ppm</t>
  </si>
  <si>
    <t>sample name</t>
  </si>
  <si>
    <t>bdl</t>
  </si>
  <si>
    <t>MG-RAST ID</t>
  </si>
  <si>
    <t>SRA Accession</t>
  </si>
  <si>
    <t>DCO_BRZ_LIG_BR2_2012</t>
  </si>
  <si>
    <t>LIG_BR2_2013</t>
  </si>
  <si>
    <t>DCO_BRZ_LIG_BR2_back_A1_2012</t>
  </si>
  <si>
    <t xml:space="preserve">LIG_BR2upA_2013 </t>
  </si>
  <si>
    <t>LIG_GOR1CDEF_2013</t>
  </si>
  <si>
    <t>DCO_BRZ_LIG_GOR3AB_2012</t>
  </si>
  <si>
    <t>DCO_BRZ_LIG_GOR_up_A1_2012</t>
  </si>
  <si>
    <t>LIG_GORupB_2013</t>
  </si>
  <si>
    <t>Serp_Lig_GOR1AB_2013</t>
  </si>
  <si>
    <t>Serp_Lig_GOR1CDEF_2013</t>
  </si>
  <si>
    <t>Serp_Lig_GORupA_2013</t>
  </si>
  <si>
    <t>Serp_Lig_GORupB_2013</t>
  </si>
  <si>
    <t>MG-RAST name</t>
  </si>
  <si>
    <t>Serp_LIG_BR2_back1_Jun12</t>
  </si>
  <si>
    <t>Serp_LIG_BR2_back2_Jun12</t>
  </si>
  <si>
    <t>Serp_LIG_GOR1_11_65_Oct11_A2</t>
  </si>
  <si>
    <t>Serp_LIG_Gor_upA_Jul12</t>
  </si>
  <si>
    <t>Serp_LIG_Gor_upB_Jul12</t>
  </si>
  <si>
    <t>VAMPS name (under project DCO_BRZ)</t>
  </si>
  <si>
    <t>location</t>
  </si>
  <si>
    <t>BR2 spring</t>
  </si>
  <si>
    <t>BR2 river</t>
  </si>
  <si>
    <t>GOR34-1 spring</t>
  </si>
  <si>
    <t>GOR34-3 spring</t>
  </si>
  <si>
    <t>GOR34 river</t>
  </si>
  <si>
    <t>sample date</t>
  </si>
  <si>
    <t>volume filtered (L)</t>
  </si>
  <si>
    <t>24</t>
  </si>
  <si>
    <t>2</t>
  </si>
  <si>
    <t>ng DNA per L of water</t>
  </si>
  <si>
    <t>136</t>
  </si>
  <si>
    <t>214</t>
  </si>
  <si>
    <t>274</t>
  </si>
  <si>
    <t>294</t>
  </si>
  <si>
    <t>5</t>
  </si>
  <si>
    <t>47</t>
  </si>
  <si>
    <t>527</t>
  </si>
  <si>
    <t>10</t>
  </si>
  <si>
    <t>69</t>
  </si>
  <si>
    <t>12</t>
  </si>
  <si>
    <t>35</t>
  </si>
  <si>
    <t>&lt; 1</t>
  </si>
  <si>
    <t>41</t>
  </si>
  <si>
    <t>4</t>
  </si>
  <si>
    <t>3.3</t>
  </si>
  <si>
    <t>9.2</t>
  </si>
  <si>
    <t>122</t>
  </si>
  <si>
    <t>56</t>
  </si>
  <si>
    <t>12.10</t>
  </si>
  <si>
    <t>8.00</t>
  </si>
  <si>
    <t>12.20</t>
  </si>
  <si>
    <t>9.50</t>
  </si>
  <si>
    <t>0.1</t>
  </si>
  <si>
    <t>82</t>
  </si>
  <si>
    <r>
      <rPr>
        <b/>
        <sz val="12"/>
        <color theme="1"/>
        <rFont val="Calibri"/>
        <family val="2"/>
        <scheme val="minor"/>
      </rPr>
      <t>Table 1.</t>
    </r>
    <r>
      <rPr>
        <sz val="12"/>
        <color theme="1"/>
        <rFont val="Calibri"/>
        <family val="2"/>
        <charset val="134"/>
        <scheme val="minor"/>
      </rPr>
      <t xml:space="preserve"> Summary of spring and river water samples</t>
    </r>
  </si>
  <si>
    <t>corrected +200 mV</t>
  </si>
  <si>
    <t>Eh (mV)</t>
  </si>
  <si>
    <t>-195</t>
  </si>
  <si>
    <t>-75</t>
  </si>
  <si>
    <t>450</t>
  </si>
  <si>
    <t>311</t>
  </si>
  <si>
    <t>-60</t>
  </si>
  <si>
    <t>-156</t>
  </si>
  <si>
    <t>-202</t>
  </si>
  <si>
    <t>360</t>
  </si>
  <si>
    <t>240</t>
  </si>
  <si>
    <t>name in the text</t>
  </si>
  <si>
    <t>BR2-spring-2012</t>
  </si>
  <si>
    <t>BR2-spring-2013</t>
  </si>
  <si>
    <t>BR2-river-2012a</t>
  </si>
  <si>
    <t>BR2-river-2012b</t>
  </si>
  <si>
    <t>BR2-river-2013</t>
  </si>
  <si>
    <t>GOR34-spring1-2011</t>
  </si>
  <si>
    <t>GOR34-spring1-2013a</t>
  </si>
  <si>
    <t>GOR34-spring1-2013b</t>
  </si>
  <si>
    <t>GOR34-spring3-2012</t>
  </si>
  <si>
    <t>GOR34-river-2012a</t>
  </si>
  <si>
    <t>GOR34-river-2012b</t>
  </si>
  <si>
    <t>GOR34-river-2013a</t>
  </si>
  <si>
    <t>GOR34-river-2013b</t>
  </si>
  <si>
    <t>724</t>
  </si>
  <si>
    <t>cells per mL*</t>
  </si>
  <si>
    <t>*mean of 3 field replicates</t>
  </si>
  <si>
    <t>Bact:Arch ratio from qPCR</t>
  </si>
  <si>
    <t>shotgun reads*</t>
  </si>
  <si>
    <t>*number of good read pairs after quality filtering</t>
  </si>
  <si>
    <t>1.6</t>
  </si>
  <si>
    <t>0.8</t>
  </si>
  <si>
    <t>270</t>
  </si>
  <si>
    <t>6800</t>
  </si>
  <si>
    <t>0.7</t>
  </si>
  <si>
    <t>16</t>
  </si>
  <si>
    <t>48</t>
  </si>
  <si>
    <t>Bact:Arch ratio</t>
  </si>
  <si>
    <t>Sample Name</t>
  </si>
  <si>
    <t>Sample Date</t>
  </si>
  <si>
    <t>Volume Filtered (L)</t>
  </si>
  <si>
    <t>nm</t>
  </si>
  <si>
    <t>Cells per mL(1)</t>
  </si>
  <si>
    <t>Metagenomic Sequences(2)</t>
  </si>
  <si>
    <t>(1)Cell concentrations are reported as the mean of three field replicates for each sample.</t>
  </si>
  <si>
    <t xml:space="preserve">(2)Metagenomic sequences are reported as the number of quality-filtered read pairs. </t>
  </si>
  <si>
    <r>
      <rPr>
        <b/>
        <sz val="12"/>
        <color theme="1"/>
        <rFont val="Calibri"/>
        <family val="2"/>
        <scheme val="minor"/>
      </rPr>
      <t>Table 1.</t>
    </r>
    <r>
      <rPr>
        <sz val="12"/>
        <color theme="1"/>
        <rFont val="Calibri"/>
        <family val="2"/>
        <charset val="134"/>
        <scheme val="minor"/>
      </rPr>
      <t xml:space="preserve"> Summary of water samples collected from springs and rivers of the Voltri Massif, Italy</t>
    </r>
  </si>
  <si>
    <t>Bacterial 16S rRNA Gene Amplicon Sequences</t>
  </si>
  <si>
    <t>Archaeal 16S rRNA Gene Amplicon Sequences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</si>
</sst>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yy;@"/>
    <numFmt numFmtId="165" formatCode="0.0E+00"/>
  </numFmts>
  <fonts count="11" x14ac:knownFonts="1">
    <font>
      <sz val="12"/>
      <color theme="1"/>
      <name val="Calibri"/>
      <family val="2"/>
      <charset val="134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scheme val="minor"/>
    </font>
    <font>
      <sz val="11"/>
      <color rgb="FF222222"/>
      <name val="Arial"/>
      <family val="2"/>
    </font>
    <font>
      <sz val="10"/>
      <color theme="1"/>
      <name val="Calibri"/>
      <scheme val="minor"/>
    </font>
    <font>
      <sz val="12"/>
      <color rgb="FF000000"/>
      <name val="Calibri"/>
      <scheme val="minor"/>
    </font>
    <font>
      <b/>
      <sz val="12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7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6">
    <xf numFmtId="0" fontId="0" fillId="0" borderId="0" xfId="0"/>
    <xf numFmtId="0" fontId="5" fillId="0" borderId="1" xfId="0" applyFont="1" applyBorder="1" applyAlignment="1">
      <alignment horizontal="center" wrapText="1"/>
    </xf>
    <xf numFmtId="0" fontId="6" fillId="0" borderId="1" xfId="0" applyFont="1" applyBorder="1" applyAlignment="1">
      <alignment horizontal="center" wrapText="1"/>
    </xf>
    <xf numFmtId="49" fontId="5" fillId="0" borderId="1" xfId="0" applyNumberFormat="1" applyFont="1" applyFill="1" applyBorder="1" applyAlignment="1">
      <alignment horizontal="center"/>
    </xf>
    <xf numFmtId="49" fontId="5" fillId="0" borderId="1" xfId="0" applyNumberFormat="1" applyFont="1" applyBorder="1" applyAlignment="1">
      <alignment horizontal="center"/>
    </xf>
    <xf numFmtId="49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49" fontId="6" fillId="0" borderId="1" xfId="0" applyNumberFormat="1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1" fillId="0" borderId="0" xfId="0" applyFont="1"/>
    <xf numFmtId="49" fontId="6" fillId="0" borderId="1" xfId="0" applyNumberFormat="1" applyFont="1" applyBorder="1" applyAlignment="1">
      <alignment horizontal="center"/>
    </xf>
    <xf numFmtId="0" fontId="5" fillId="0" borderId="0" xfId="0" applyFont="1"/>
    <xf numFmtId="0" fontId="5" fillId="0" borderId="2" xfId="0" applyFont="1" applyBorder="1" applyAlignment="1">
      <alignment horizontal="center" wrapText="1"/>
    </xf>
    <xf numFmtId="0" fontId="5" fillId="0" borderId="1" xfId="0" applyFont="1" applyBorder="1" applyAlignment="1">
      <alignment horizontal="center"/>
    </xf>
    <xf numFmtId="11" fontId="8" fillId="0" borderId="1" xfId="0" applyNumberFormat="1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3" fontId="5" fillId="0" borderId="2" xfId="0" applyNumberFormat="1" applyFont="1" applyBorder="1" applyAlignment="1">
      <alignment horizontal="center" vertical="center"/>
    </xf>
    <xf numFmtId="3" fontId="5" fillId="0" borderId="2" xfId="0" applyNumberFormat="1" applyFont="1" applyFill="1" applyBorder="1" applyAlignment="1">
      <alignment horizontal="center"/>
    </xf>
    <xf numFmtId="0" fontId="0" fillId="0" borderId="1" xfId="0" applyBorder="1"/>
    <xf numFmtId="3" fontId="0" fillId="0" borderId="1" xfId="0" applyNumberFormat="1" applyFont="1" applyBorder="1" applyAlignment="1">
      <alignment horizontal="center"/>
    </xf>
    <xf numFmtId="0" fontId="0" fillId="0" borderId="0" xfId="0" applyFont="1"/>
    <xf numFmtId="49" fontId="0" fillId="0" borderId="1" xfId="0" applyNumberFormat="1" applyFont="1" applyFill="1" applyBorder="1" applyAlignment="1">
      <alignment horizontal="center"/>
    </xf>
    <xf numFmtId="164" fontId="0" fillId="0" borderId="1" xfId="0" applyNumberFormat="1" applyFont="1" applyBorder="1" applyAlignment="1">
      <alignment horizontal="center"/>
    </xf>
    <xf numFmtId="49" fontId="0" fillId="0" borderId="1" xfId="0" applyNumberFormat="1" applyFont="1" applyBorder="1" applyAlignment="1">
      <alignment horizontal="center"/>
    </xf>
    <xf numFmtId="49" fontId="9" fillId="0" borderId="1" xfId="0" applyNumberFormat="1" applyFont="1" applyFill="1" applyBorder="1" applyAlignment="1">
      <alignment horizontal="center"/>
    </xf>
    <xf numFmtId="3" fontId="0" fillId="0" borderId="2" xfId="0" applyNumberFormat="1" applyFont="1" applyBorder="1" applyAlignment="1">
      <alignment horizontal="center" vertical="center"/>
    </xf>
    <xf numFmtId="3" fontId="0" fillId="0" borderId="1" xfId="0" applyNumberFormat="1" applyFont="1" applyFill="1" applyBorder="1" applyAlignment="1">
      <alignment horizontal="center"/>
    </xf>
    <xf numFmtId="49" fontId="9" fillId="0" borderId="1" xfId="0" applyNumberFormat="1" applyFont="1" applyBorder="1" applyAlignment="1">
      <alignment horizontal="center"/>
    </xf>
    <xf numFmtId="3" fontId="0" fillId="0" borderId="2" xfId="0" applyNumberFormat="1" applyFont="1" applyFill="1" applyBorder="1" applyAlignment="1">
      <alignment horizontal="center"/>
    </xf>
    <xf numFmtId="165" fontId="0" fillId="0" borderId="1" xfId="0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3" fontId="0" fillId="0" borderId="3" xfId="0" applyNumberFormat="1" applyFont="1" applyFill="1" applyBorder="1" applyAlignment="1">
      <alignment horizontal="center" vertical="center"/>
    </xf>
    <xf numFmtId="49" fontId="9" fillId="0" borderId="0" xfId="0" applyNumberFormat="1" applyFont="1" applyFill="1" applyBorder="1" applyAlignment="1">
      <alignment horizontal="left"/>
    </xf>
  </cellXfs>
  <cellStyles count="17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7"/>
  <sheetViews>
    <sheetView workbookViewId="0">
      <selection sqref="A1:XFD17"/>
    </sheetView>
  </sheetViews>
  <sheetFormatPr baseColWidth="10" defaultRowHeight="15" x14ac:dyDescent="0"/>
  <cols>
    <col min="1" max="1" width="16.5" bestFit="1" customWidth="1"/>
    <col min="2" max="2" width="16.5" customWidth="1"/>
    <col min="3" max="3" width="22" bestFit="1" customWidth="1"/>
    <col min="6" max="6" width="17.83203125" customWidth="1"/>
    <col min="7" max="7" width="31.6640625" customWidth="1"/>
    <col min="8" max="8" width="12.5" bestFit="1" customWidth="1"/>
    <col min="9" max="9" width="30.6640625" bestFit="1" customWidth="1"/>
    <col min="10" max="10" width="17.83203125" customWidth="1"/>
    <col min="11" max="11" width="11.1640625" customWidth="1"/>
    <col min="12" max="12" width="10.5" style="12" bestFit="1" customWidth="1"/>
    <col min="13" max="13" width="10.5" bestFit="1" customWidth="1"/>
    <col min="14" max="14" width="10.5" customWidth="1"/>
    <col min="15" max="15" width="8.5" customWidth="1"/>
    <col min="16" max="22" width="7.5" customWidth="1"/>
  </cols>
  <sheetData>
    <row r="1" spans="1:22">
      <c r="F1" t="s">
        <v>83</v>
      </c>
    </row>
    <row r="2" spans="1:22">
      <c r="Q2" s="10" t="s">
        <v>84</v>
      </c>
    </row>
    <row r="3" spans="1:22" ht="56">
      <c r="A3" s="1" t="s">
        <v>48</v>
      </c>
      <c r="B3" s="1" t="s">
        <v>95</v>
      </c>
      <c r="C3" s="1" t="s">
        <v>25</v>
      </c>
      <c r="D3" s="1" t="s">
        <v>54</v>
      </c>
      <c r="E3" s="1" t="s">
        <v>55</v>
      </c>
      <c r="F3" s="1" t="s">
        <v>58</v>
      </c>
      <c r="G3" s="1" t="s">
        <v>41</v>
      </c>
      <c r="H3" s="1" t="s">
        <v>27</v>
      </c>
      <c r="I3" s="1" t="s">
        <v>47</v>
      </c>
      <c r="J3" s="1" t="s">
        <v>28</v>
      </c>
      <c r="K3" s="1" t="s">
        <v>113</v>
      </c>
      <c r="L3" s="1" t="s">
        <v>8</v>
      </c>
      <c r="M3" s="13" t="s">
        <v>9</v>
      </c>
      <c r="N3" s="13" t="s">
        <v>110</v>
      </c>
      <c r="O3" s="1" t="s">
        <v>112</v>
      </c>
      <c r="P3" s="2" t="s">
        <v>0</v>
      </c>
      <c r="Q3" s="2" t="s">
        <v>85</v>
      </c>
      <c r="R3" s="2" t="s">
        <v>1</v>
      </c>
      <c r="S3" s="2" t="s">
        <v>2</v>
      </c>
      <c r="T3" s="2" t="s">
        <v>3</v>
      </c>
      <c r="U3" s="2" t="s">
        <v>4</v>
      </c>
      <c r="V3" s="2" t="s">
        <v>5</v>
      </c>
    </row>
    <row r="4" spans="1:22">
      <c r="A4" s="3" t="s">
        <v>49</v>
      </c>
      <c r="B4" s="3" t="s">
        <v>96</v>
      </c>
      <c r="C4" s="3" t="s">
        <v>23</v>
      </c>
      <c r="D4" s="9">
        <v>41090</v>
      </c>
      <c r="E4" s="4" t="s">
        <v>65</v>
      </c>
      <c r="F4" s="4" t="s">
        <v>70</v>
      </c>
      <c r="G4" s="5" t="s">
        <v>29</v>
      </c>
      <c r="H4" s="6">
        <v>4537863.3</v>
      </c>
      <c r="I4" s="3"/>
      <c r="J4" s="19"/>
      <c r="K4" s="17">
        <f>55097980/4</f>
        <v>13774495</v>
      </c>
      <c r="L4" s="3">
        <v>0</v>
      </c>
      <c r="M4" s="3">
        <v>0</v>
      </c>
      <c r="N4" s="15">
        <v>756</v>
      </c>
      <c r="O4" s="3">
        <v>1.6129032258064517</v>
      </c>
      <c r="P4" s="7">
        <f>AVERAGE(680,707,673,697)</f>
        <v>689.25</v>
      </c>
      <c r="Q4" s="7" t="s">
        <v>86</v>
      </c>
      <c r="R4" s="7">
        <v>0.5</v>
      </c>
      <c r="S4" s="7" t="s">
        <v>77</v>
      </c>
      <c r="T4" s="3" t="s">
        <v>24</v>
      </c>
      <c r="U4" s="3">
        <v>16.559999999999999</v>
      </c>
      <c r="V4" s="3">
        <v>29</v>
      </c>
    </row>
    <row r="5" spans="1:22">
      <c r="A5" s="3" t="s">
        <v>49</v>
      </c>
      <c r="B5" s="3" t="s">
        <v>97</v>
      </c>
      <c r="C5" s="3" t="s">
        <v>21</v>
      </c>
      <c r="D5" s="9">
        <v>41508</v>
      </c>
      <c r="E5" s="3" t="s">
        <v>82</v>
      </c>
      <c r="F5" s="3" t="s">
        <v>81</v>
      </c>
      <c r="G5" s="5" t="s">
        <v>30</v>
      </c>
      <c r="H5" s="5">
        <v>4545477.3</v>
      </c>
      <c r="I5" s="3"/>
      <c r="J5" s="19"/>
      <c r="K5" s="17">
        <f>32188608/4</f>
        <v>8047152</v>
      </c>
      <c r="L5" s="3">
        <v>0</v>
      </c>
      <c r="M5" s="3">
        <v>0</v>
      </c>
      <c r="N5" s="15">
        <v>6880</v>
      </c>
      <c r="O5" s="3"/>
      <c r="P5" s="3">
        <v>733.4</v>
      </c>
      <c r="Q5" s="7" t="s">
        <v>87</v>
      </c>
      <c r="R5" s="7">
        <v>1.8</v>
      </c>
      <c r="S5" s="7">
        <v>12.27</v>
      </c>
      <c r="T5" s="3"/>
      <c r="U5" s="3">
        <v>16.25</v>
      </c>
      <c r="V5" s="3">
        <v>7.8</v>
      </c>
    </row>
    <row r="6" spans="1:22">
      <c r="A6" s="3" t="s">
        <v>50</v>
      </c>
      <c r="B6" s="3" t="s">
        <v>98</v>
      </c>
      <c r="C6" s="3" t="s">
        <v>10</v>
      </c>
      <c r="D6" s="9">
        <v>41090</v>
      </c>
      <c r="E6" s="4">
        <v>1</v>
      </c>
      <c r="F6" s="4" t="s">
        <v>59</v>
      </c>
      <c r="G6" s="5" t="s">
        <v>31</v>
      </c>
      <c r="H6" s="5">
        <v>4537864.3</v>
      </c>
      <c r="I6" s="8" t="s">
        <v>42</v>
      </c>
      <c r="J6" s="19"/>
      <c r="K6" s="17">
        <f>71813008/4</f>
        <v>17953252</v>
      </c>
      <c r="L6" s="14">
        <v>52045</v>
      </c>
      <c r="M6" s="14">
        <v>36474</v>
      </c>
      <c r="N6" s="15">
        <v>24100</v>
      </c>
      <c r="O6" s="3"/>
      <c r="P6" s="7" t="s">
        <v>26</v>
      </c>
      <c r="Q6" s="7" t="s">
        <v>88</v>
      </c>
      <c r="R6" s="7">
        <v>0.2</v>
      </c>
      <c r="S6" s="7">
        <v>8.06</v>
      </c>
      <c r="T6" s="3" t="s">
        <v>6</v>
      </c>
      <c r="U6" s="3">
        <v>2.9</v>
      </c>
      <c r="V6" s="3">
        <v>3031</v>
      </c>
    </row>
    <row r="7" spans="1:22">
      <c r="A7" s="3" t="s">
        <v>50</v>
      </c>
      <c r="B7" s="3" t="s">
        <v>99</v>
      </c>
      <c r="C7" s="3" t="s">
        <v>11</v>
      </c>
      <c r="D7" s="9">
        <v>41090</v>
      </c>
      <c r="E7" s="4">
        <v>2.2000000000000002</v>
      </c>
      <c r="F7" s="4" t="s">
        <v>60</v>
      </c>
      <c r="G7" s="3"/>
      <c r="H7" s="5"/>
      <c r="I7" s="8" t="s">
        <v>43</v>
      </c>
      <c r="J7" s="19"/>
      <c r="K7" s="17"/>
      <c r="L7" s="14">
        <v>45787</v>
      </c>
      <c r="M7" s="14">
        <v>29855</v>
      </c>
      <c r="N7" s="15">
        <v>28000</v>
      </c>
      <c r="O7" s="3">
        <v>0.80124013528863114</v>
      </c>
      <c r="P7" s="7" t="s">
        <v>26</v>
      </c>
      <c r="Q7" s="7" t="s">
        <v>88</v>
      </c>
      <c r="R7" s="7">
        <v>0.2</v>
      </c>
      <c r="S7" s="7">
        <v>8.06</v>
      </c>
      <c r="T7" s="3" t="s">
        <v>6</v>
      </c>
      <c r="U7" s="3">
        <v>2.9</v>
      </c>
      <c r="V7" s="3">
        <v>3031</v>
      </c>
    </row>
    <row r="8" spans="1:22">
      <c r="A8" s="3" t="s">
        <v>50</v>
      </c>
      <c r="B8" s="3" t="s">
        <v>100</v>
      </c>
      <c r="C8" s="3" t="s">
        <v>22</v>
      </c>
      <c r="D8" s="9">
        <v>41508</v>
      </c>
      <c r="E8" s="3" t="s">
        <v>66</v>
      </c>
      <c r="F8" s="3" t="s">
        <v>67</v>
      </c>
      <c r="G8" s="5" t="s">
        <v>32</v>
      </c>
      <c r="H8" s="5">
        <v>4545478.3</v>
      </c>
      <c r="I8" s="3"/>
      <c r="J8" s="19"/>
      <c r="K8" s="17">
        <f>85235172/4</f>
        <v>21308793</v>
      </c>
      <c r="L8" s="3">
        <v>0</v>
      </c>
      <c r="M8" s="3">
        <v>0</v>
      </c>
      <c r="N8" s="15">
        <v>16900</v>
      </c>
      <c r="O8" s="3">
        <v>5</v>
      </c>
      <c r="P8" s="3" t="s">
        <v>26</v>
      </c>
      <c r="Q8" s="7" t="s">
        <v>89</v>
      </c>
      <c r="R8" s="7" t="s">
        <v>26</v>
      </c>
      <c r="S8" s="7" t="s">
        <v>78</v>
      </c>
      <c r="T8" s="3"/>
      <c r="U8" s="3">
        <v>2.9</v>
      </c>
      <c r="V8" s="3">
        <v>2678.4</v>
      </c>
    </row>
    <row r="9" spans="1:22">
      <c r="A9" s="3" t="s">
        <v>51</v>
      </c>
      <c r="B9" s="11" t="s">
        <v>101</v>
      </c>
      <c r="C9" s="3" t="s">
        <v>14</v>
      </c>
      <c r="D9" s="9">
        <v>40834</v>
      </c>
      <c r="E9" s="4" t="s">
        <v>63</v>
      </c>
      <c r="F9" s="4" t="s">
        <v>64</v>
      </c>
      <c r="G9" s="3"/>
      <c r="H9" s="5"/>
      <c r="I9" s="8" t="s">
        <v>44</v>
      </c>
      <c r="J9" s="19"/>
      <c r="K9" s="17"/>
      <c r="L9" s="14">
        <v>15056</v>
      </c>
      <c r="M9" s="3" t="s">
        <v>109</v>
      </c>
      <c r="N9" s="15">
        <v>22800</v>
      </c>
      <c r="O9" s="3"/>
      <c r="P9" s="7">
        <v>155</v>
      </c>
      <c r="Q9" s="7" t="s">
        <v>90</v>
      </c>
      <c r="R9" s="7">
        <v>3.9</v>
      </c>
      <c r="S9" s="7" t="s">
        <v>79</v>
      </c>
      <c r="T9" s="7">
        <v>0.28999999999999998</v>
      </c>
      <c r="U9" s="7">
        <v>2.9</v>
      </c>
      <c r="V9" s="7">
        <v>14</v>
      </c>
    </row>
    <row r="10" spans="1:22">
      <c r="A10" s="3" t="s">
        <v>51</v>
      </c>
      <c r="B10" s="11" t="s">
        <v>102</v>
      </c>
      <c r="C10" s="3" t="s">
        <v>15</v>
      </c>
      <c r="D10" s="9">
        <v>41510</v>
      </c>
      <c r="E10" s="3" t="s">
        <v>68</v>
      </c>
      <c r="F10" s="3" t="s">
        <v>71</v>
      </c>
      <c r="G10" s="3"/>
      <c r="H10" s="5"/>
      <c r="I10" s="8" t="s">
        <v>37</v>
      </c>
      <c r="J10" s="19"/>
      <c r="L10" s="14">
        <v>73829</v>
      </c>
      <c r="M10" s="16">
        <v>267</v>
      </c>
      <c r="N10" s="15">
        <v>21600</v>
      </c>
      <c r="O10" s="3">
        <v>267.18467354588643</v>
      </c>
      <c r="P10" s="3">
        <v>212.6</v>
      </c>
      <c r="Q10" s="7" t="s">
        <v>91</v>
      </c>
      <c r="R10" s="7">
        <v>9.1999999999999993</v>
      </c>
      <c r="S10" s="7">
        <v>12.25</v>
      </c>
      <c r="T10" s="3"/>
      <c r="U10" s="3">
        <v>18.7</v>
      </c>
      <c r="V10" s="3">
        <v>17.2</v>
      </c>
    </row>
    <row r="11" spans="1:22">
      <c r="A11" s="3" t="s">
        <v>51</v>
      </c>
      <c r="B11" s="11" t="s">
        <v>103</v>
      </c>
      <c r="C11" s="3" t="s">
        <v>16</v>
      </c>
      <c r="D11" s="9">
        <v>41510</v>
      </c>
      <c r="E11" s="3" t="s">
        <v>69</v>
      </c>
      <c r="F11" s="3" t="s">
        <v>72</v>
      </c>
      <c r="G11" s="5" t="s">
        <v>33</v>
      </c>
      <c r="H11" s="5">
        <v>4545480.3</v>
      </c>
      <c r="I11" s="8" t="s">
        <v>38</v>
      </c>
      <c r="J11" s="19"/>
      <c r="K11" s="18">
        <f>111528724/4</f>
        <v>27882181</v>
      </c>
      <c r="L11" s="14">
        <v>107493</v>
      </c>
      <c r="M11" s="16">
        <v>101232</v>
      </c>
      <c r="N11" s="15">
        <v>13700</v>
      </c>
      <c r="O11" s="3">
        <v>10.294672718076232</v>
      </c>
      <c r="P11" s="3">
        <v>212.6</v>
      </c>
      <c r="Q11" s="7" t="s">
        <v>91</v>
      </c>
      <c r="R11" s="7">
        <v>9.1999999999999993</v>
      </c>
      <c r="S11" s="7">
        <v>12.25</v>
      </c>
      <c r="T11" s="3"/>
      <c r="U11" s="3">
        <v>18.7</v>
      </c>
      <c r="V11" s="3">
        <v>17.2</v>
      </c>
    </row>
    <row r="12" spans="1:22">
      <c r="A12" s="3" t="s">
        <v>52</v>
      </c>
      <c r="B12" s="11" t="s">
        <v>104</v>
      </c>
      <c r="C12" s="3" t="s">
        <v>19</v>
      </c>
      <c r="D12" s="9">
        <v>41091</v>
      </c>
      <c r="E12" s="4" t="s">
        <v>56</v>
      </c>
      <c r="F12" s="4" t="s">
        <v>26</v>
      </c>
      <c r="G12" s="5" t="s">
        <v>34</v>
      </c>
      <c r="H12" s="3">
        <v>4537868.3</v>
      </c>
      <c r="I12" s="3"/>
      <c r="J12" s="19"/>
      <c r="K12" s="17">
        <f>59869796/4</f>
        <v>14967449</v>
      </c>
      <c r="L12" s="3">
        <v>0</v>
      </c>
      <c r="M12" s="3">
        <v>0</v>
      </c>
      <c r="N12" s="15">
        <v>3100</v>
      </c>
      <c r="O12" s="3"/>
      <c r="P12" s="7">
        <v>201</v>
      </c>
      <c r="Q12" s="7" t="s">
        <v>92</v>
      </c>
      <c r="R12" s="7">
        <v>26.8</v>
      </c>
      <c r="S12" s="7">
        <v>11.79</v>
      </c>
      <c r="T12" s="7" t="s">
        <v>20</v>
      </c>
      <c r="U12" s="7">
        <v>17.8</v>
      </c>
      <c r="V12" s="7">
        <v>29</v>
      </c>
    </row>
    <row r="13" spans="1:22">
      <c r="A13" s="3" t="s">
        <v>53</v>
      </c>
      <c r="B13" s="11" t="s">
        <v>105</v>
      </c>
      <c r="C13" s="3" t="s">
        <v>12</v>
      </c>
      <c r="D13" s="9">
        <v>41091</v>
      </c>
      <c r="E13" s="4" t="s">
        <v>57</v>
      </c>
      <c r="F13" s="4" t="s">
        <v>61</v>
      </c>
      <c r="G13" s="5" t="s">
        <v>35</v>
      </c>
      <c r="H13" s="3">
        <v>4537869.3</v>
      </c>
      <c r="I13" s="8" t="s">
        <v>45</v>
      </c>
      <c r="J13" s="19"/>
      <c r="K13" s="18">
        <f>88472348/4</f>
        <v>22118087</v>
      </c>
      <c r="L13" s="14">
        <v>71285</v>
      </c>
      <c r="M13" s="16">
        <v>33999</v>
      </c>
      <c r="N13" s="15">
        <v>24200</v>
      </c>
      <c r="O13" s="3">
        <v>6839.4310401879211</v>
      </c>
      <c r="P13" s="7">
        <v>0.1</v>
      </c>
      <c r="Q13" s="7" t="s">
        <v>93</v>
      </c>
      <c r="R13" s="7" t="s">
        <v>26</v>
      </c>
      <c r="S13" s="7">
        <v>9.34</v>
      </c>
      <c r="T13" s="3" t="s">
        <v>7</v>
      </c>
      <c r="U13" s="3">
        <v>6.3</v>
      </c>
      <c r="V13" s="3">
        <v>1752</v>
      </c>
    </row>
    <row r="14" spans="1:22">
      <c r="A14" s="3" t="s">
        <v>53</v>
      </c>
      <c r="B14" s="11" t="s">
        <v>106</v>
      </c>
      <c r="C14" s="3" t="s">
        <v>13</v>
      </c>
      <c r="D14" s="9">
        <v>41091</v>
      </c>
      <c r="E14" s="4" t="s">
        <v>57</v>
      </c>
      <c r="F14" s="4" t="s">
        <v>62</v>
      </c>
      <c r="G14" s="3"/>
      <c r="H14" s="3"/>
      <c r="I14" s="8" t="s">
        <v>46</v>
      </c>
      <c r="J14" s="19"/>
      <c r="K14" s="18"/>
      <c r="L14" s="14">
        <v>79012</v>
      </c>
      <c r="M14" s="3">
        <v>115</v>
      </c>
      <c r="N14" s="15">
        <v>71400</v>
      </c>
      <c r="O14" s="3">
        <v>0.68245644819750673</v>
      </c>
      <c r="P14" s="7">
        <v>0.1</v>
      </c>
      <c r="Q14" s="7" t="s">
        <v>93</v>
      </c>
      <c r="R14" s="7" t="s">
        <v>26</v>
      </c>
      <c r="S14" s="7">
        <v>9.34</v>
      </c>
      <c r="T14" s="3" t="s">
        <v>7</v>
      </c>
      <c r="U14" s="3">
        <v>6.3</v>
      </c>
      <c r="V14" s="3">
        <v>1752</v>
      </c>
    </row>
    <row r="15" spans="1:22">
      <c r="A15" s="3" t="s">
        <v>53</v>
      </c>
      <c r="B15" s="11" t="s">
        <v>107</v>
      </c>
      <c r="C15" s="3" t="s">
        <v>17</v>
      </c>
      <c r="D15" s="9">
        <v>41510</v>
      </c>
      <c r="E15" s="3" t="s">
        <v>73</v>
      </c>
      <c r="F15" s="3" t="s">
        <v>75</v>
      </c>
      <c r="G15" s="3"/>
      <c r="H15" s="3"/>
      <c r="I15" s="8" t="s">
        <v>39</v>
      </c>
      <c r="J15" s="19"/>
      <c r="K15" s="18"/>
      <c r="L15" s="14">
        <v>91952</v>
      </c>
      <c r="M15" s="16">
        <v>94369</v>
      </c>
      <c r="N15" s="15">
        <v>53200</v>
      </c>
      <c r="O15" s="3">
        <v>15.88512887882756</v>
      </c>
      <c r="P15" s="3" t="s">
        <v>26</v>
      </c>
      <c r="Q15" s="7" t="s">
        <v>94</v>
      </c>
      <c r="R15" s="7" t="s">
        <v>26</v>
      </c>
      <c r="S15" s="7" t="s">
        <v>80</v>
      </c>
      <c r="T15" s="3"/>
      <c r="U15" s="3">
        <v>2.9</v>
      </c>
      <c r="V15" s="3">
        <v>1670.2</v>
      </c>
    </row>
    <row r="16" spans="1:22">
      <c r="A16" s="3" t="s">
        <v>53</v>
      </c>
      <c r="B16" s="11" t="s">
        <v>108</v>
      </c>
      <c r="C16" s="3" t="s">
        <v>18</v>
      </c>
      <c r="D16" s="9">
        <v>41510</v>
      </c>
      <c r="E16" s="3" t="s">
        <v>74</v>
      </c>
      <c r="F16" s="3" t="s">
        <v>76</v>
      </c>
      <c r="G16" s="5" t="s">
        <v>36</v>
      </c>
      <c r="H16" s="3">
        <v>4545479.3</v>
      </c>
      <c r="I16" s="8" t="s">
        <v>40</v>
      </c>
      <c r="J16" s="19"/>
      <c r="K16" s="18">
        <f>145107556/4</f>
        <v>36276889</v>
      </c>
      <c r="L16" s="14">
        <v>80683</v>
      </c>
      <c r="M16" s="3">
        <v>851</v>
      </c>
      <c r="N16" s="15">
        <v>41600</v>
      </c>
      <c r="O16" s="3">
        <v>48.195475726198296</v>
      </c>
      <c r="P16" s="3" t="s">
        <v>26</v>
      </c>
      <c r="Q16" s="7" t="s">
        <v>94</v>
      </c>
      <c r="R16" s="7" t="s">
        <v>26</v>
      </c>
      <c r="S16" s="7" t="s">
        <v>80</v>
      </c>
      <c r="T16" s="3"/>
      <c r="U16" s="3">
        <v>2.9</v>
      </c>
      <c r="V16" s="3">
        <v>1670.2</v>
      </c>
    </row>
    <row r="17" spans="11:14">
      <c r="K17" t="s">
        <v>114</v>
      </c>
      <c r="M17" s="12"/>
      <c r="N17" s="12" t="s">
        <v>111</v>
      </c>
    </row>
  </sheetData>
  <phoneticPr fontId="2" type="noConversion"/>
  <pageMargins left="0.75" right="0.75" top="1" bottom="1" header="0.5" footer="0.5"/>
  <pageSetup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tabSelected="1" workbookViewId="0">
      <selection activeCell="K4" sqref="K4"/>
    </sheetView>
  </sheetViews>
  <sheetFormatPr baseColWidth="10" defaultRowHeight="15" x14ac:dyDescent="0"/>
  <cols>
    <col min="1" max="1" width="23.83203125" customWidth="1"/>
    <col min="2" max="2" width="17.1640625" customWidth="1"/>
    <col min="3" max="3" width="8.33203125" customWidth="1"/>
    <col min="4" max="4" width="9" customWidth="1"/>
    <col min="5" max="5" width="11" bestFit="1" customWidth="1"/>
    <col min="7" max="8" width="11" bestFit="1" customWidth="1"/>
    <col min="9" max="9" width="13.83203125" customWidth="1"/>
    <col min="10" max="11" width="11" bestFit="1" customWidth="1"/>
  </cols>
  <sheetData>
    <row r="1" spans="1:11">
      <c r="A1" s="21" t="s">
        <v>131</v>
      </c>
      <c r="B1" s="21"/>
      <c r="C1" s="21"/>
      <c r="D1" s="21"/>
      <c r="E1" s="21"/>
      <c r="F1" s="21"/>
      <c r="G1" s="21"/>
      <c r="H1" s="21"/>
      <c r="I1" s="21"/>
      <c r="J1" s="21"/>
      <c r="K1" s="21"/>
    </row>
    <row r="2" spans="1:11">
      <c r="A2" s="21"/>
      <c r="B2" s="21"/>
      <c r="C2" s="21"/>
      <c r="D2" s="10"/>
      <c r="E2" s="21"/>
      <c r="F2" s="21"/>
      <c r="G2" s="21"/>
      <c r="H2" s="21"/>
      <c r="I2" s="21"/>
      <c r="J2" s="21"/>
      <c r="K2" s="21"/>
    </row>
    <row r="3" spans="1:11" ht="75">
      <c r="A3" s="31" t="s">
        <v>123</v>
      </c>
      <c r="B3" s="31" t="s">
        <v>124</v>
      </c>
      <c r="C3" s="33" t="s">
        <v>2</v>
      </c>
      <c r="D3" s="33" t="s">
        <v>85</v>
      </c>
      <c r="E3" s="31" t="s">
        <v>125</v>
      </c>
      <c r="F3" s="31" t="s">
        <v>58</v>
      </c>
      <c r="G3" s="32" t="s">
        <v>127</v>
      </c>
      <c r="H3" s="31" t="s">
        <v>122</v>
      </c>
      <c r="I3" s="31" t="s">
        <v>128</v>
      </c>
      <c r="J3" s="31" t="s">
        <v>132</v>
      </c>
      <c r="K3" s="31" t="s">
        <v>133</v>
      </c>
    </row>
    <row r="4" spans="1:11">
      <c r="A4" s="22" t="s">
        <v>96</v>
      </c>
      <c r="B4" s="23">
        <v>41090</v>
      </c>
      <c r="C4" s="25" t="s">
        <v>77</v>
      </c>
      <c r="D4" s="25" t="s">
        <v>86</v>
      </c>
      <c r="E4" s="24" t="s">
        <v>65</v>
      </c>
      <c r="F4" s="24" t="s">
        <v>70</v>
      </c>
      <c r="G4" s="30">
        <v>756</v>
      </c>
      <c r="H4" s="22" t="s">
        <v>115</v>
      </c>
      <c r="I4" s="26">
        <v>13774495</v>
      </c>
      <c r="J4" s="29" t="s">
        <v>126</v>
      </c>
      <c r="K4" s="29" t="s">
        <v>126</v>
      </c>
    </row>
    <row r="5" spans="1:11">
      <c r="A5" s="22" t="s">
        <v>97</v>
      </c>
      <c r="B5" s="23">
        <v>41508</v>
      </c>
      <c r="C5" s="25">
        <v>12.27</v>
      </c>
      <c r="D5" s="25" t="s">
        <v>87</v>
      </c>
      <c r="E5" s="22" t="s">
        <v>82</v>
      </c>
      <c r="F5" s="22" t="s">
        <v>81</v>
      </c>
      <c r="G5" s="30">
        <v>6880</v>
      </c>
      <c r="H5" s="22" t="s">
        <v>126</v>
      </c>
      <c r="I5" s="26">
        <v>8047152</v>
      </c>
      <c r="J5" s="29" t="s">
        <v>126</v>
      </c>
      <c r="K5" s="29" t="s">
        <v>126</v>
      </c>
    </row>
    <row r="6" spans="1:11">
      <c r="A6" s="22" t="s">
        <v>98</v>
      </c>
      <c r="B6" s="23">
        <v>41090</v>
      </c>
      <c r="C6" s="25">
        <v>8.06</v>
      </c>
      <c r="D6" s="25" t="s">
        <v>88</v>
      </c>
      <c r="E6" s="24">
        <v>1</v>
      </c>
      <c r="F6" s="24" t="s">
        <v>59</v>
      </c>
      <c r="G6" s="30">
        <v>24100</v>
      </c>
      <c r="H6" s="22" t="s">
        <v>126</v>
      </c>
      <c r="I6" s="26">
        <v>17953252</v>
      </c>
      <c r="J6" s="20">
        <v>52045</v>
      </c>
      <c r="K6" s="20">
        <v>36474</v>
      </c>
    </row>
    <row r="7" spans="1:11">
      <c r="A7" s="22" t="s">
        <v>99</v>
      </c>
      <c r="B7" s="23">
        <v>41090</v>
      </c>
      <c r="C7" s="25">
        <v>8.06</v>
      </c>
      <c r="D7" s="25" t="s">
        <v>88</v>
      </c>
      <c r="E7" s="24">
        <v>2.2000000000000002</v>
      </c>
      <c r="F7" s="24" t="s">
        <v>60</v>
      </c>
      <c r="G7" s="30">
        <v>28000</v>
      </c>
      <c r="H7" s="22" t="s">
        <v>116</v>
      </c>
      <c r="I7" s="26" t="s">
        <v>126</v>
      </c>
      <c r="J7" s="20">
        <v>45787</v>
      </c>
      <c r="K7" s="20">
        <v>29855</v>
      </c>
    </row>
    <row r="8" spans="1:11">
      <c r="A8" s="22" t="s">
        <v>100</v>
      </c>
      <c r="B8" s="23">
        <v>41508</v>
      </c>
      <c r="C8" s="25" t="s">
        <v>78</v>
      </c>
      <c r="D8" s="25" t="s">
        <v>89</v>
      </c>
      <c r="E8" s="22" t="s">
        <v>66</v>
      </c>
      <c r="F8" s="22" t="s">
        <v>67</v>
      </c>
      <c r="G8" s="30">
        <v>16900</v>
      </c>
      <c r="H8" s="22" t="s">
        <v>63</v>
      </c>
      <c r="I8" s="26">
        <v>21308793</v>
      </c>
      <c r="J8" s="29" t="s">
        <v>126</v>
      </c>
      <c r="K8" s="29" t="s">
        <v>126</v>
      </c>
    </row>
    <row r="9" spans="1:11">
      <c r="A9" s="28" t="s">
        <v>101</v>
      </c>
      <c r="B9" s="23">
        <v>40834</v>
      </c>
      <c r="C9" s="25" t="s">
        <v>79</v>
      </c>
      <c r="D9" s="25" t="s">
        <v>90</v>
      </c>
      <c r="E9" s="24" t="s">
        <v>63</v>
      </c>
      <c r="F9" s="24" t="s">
        <v>64</v>
      </c>
      <c r="G9" s="30">
        <v>22800</v>
      </c>
      <c r="H9" s="22" t="s">
        <v>126</v>
      </c>
      <c r="I9" s="26" t="s">
        <v>126</v>
      </c>
      <c r="J9" s="20">
        <v>15056</v>
      </c>
      <c r="K9" s="27" t="s">
        <v>109</v>
      </c>
    </row>
    <row r="10" spans="1:11">
      <c r="A10" s="28" t="s">
        <v>102</v>
      </c>
      <c r="B10" s="23">
        <v>41510</v>
      </c>
      <c r="C10" s="25">
        <v>12.25</v>
      </c>
      <c r="D10" s="25" t="s">
        <v>91</v>
      </c>
      <c r="E10" s="22" t="s">
        <v>68</v>
      </c>
      <c r="F10" s="22" t="s">
        <v>71</v>
      </c>
      <c r="G10" s="30">
        <v>21600</v>
      </c>
      <c r="H10" s="22" t="s">
        <v>117</v>
      </c>
      <c r="I10" s="34" t="s">
        <v>126</v>
      </c>
      <c r="J10" s="20">
        <v>73829</v>
      </c>
      <c r="K10" s="20">
        <v>267</v>
      </c>
    </row>
    <row r="11" spans="1:11">
      <c r="A11" s="28" t="s">
        <v>103</v>
      </c>
      <c r="B11" s="23">
        <v>41510</v>
      </c>
      <c r="C11" s="25">
        <v>12.25</v>
      </c>
      <c r="D11" s="25" t="s">
        <v>91</v>
      </c>
      <c r="E11" s="22" t="s">
        <v>69</v>
      </c>
      <c r="F11" s="22" t="s">
        <v>72</v>
      </c>
      <c r="G11" s="30">
        <v>13700</v>
      </c>
      <c r="H11" s="22" t="s">
        <v>66</v>
      </c>
      <c r="I11" s="29">
        <v>27882181</v>
      </c>
      <c r="J11" s="20">
        <v>107493</v>
      </c>
      <c r="K11" s="20">
        <v>101232</v>
      </c>
    </row>
    <row r="12" spans="1:11">
      <c r="A12" s="28" t="s">
        <v>104</v>
      </c>
      <c r="B12" s="23">
        <v>41091</v>
      </c>
      <c r="C12" s="25">
        <v>11.79</v>
      </c>
      <c r="D12" s="25" t="s">
        <v>92</v>
      </c>
      <c r="E12" s="24" t="s">
        <v>56</v>
      </c>
      <c r="F12" s="24" t="s">
        <v>26</v>
      </c>
      <c r="G12" s="30">
        <v>3100</v>
      </c>
      <c r="H12" s="22" t="s">
        <v>126</v>
      </c>
      <c r="I12" s="26">
        <v>14967449</v>
      </c>
      <c r="J12" s="29" t="s">
        <v>126</v>
      </c>
      <c r="K12" s="29" t="s">
        <v>126</v>
      </c>
    </row>
    <row r="13" spans="1:11">
      <c r="A13" s="28" t="s">
        <v>105</v>
      </c>
      <c r="B13" s="23">
        <v>41091</v>
      </c>
      <c r="C13" s="25">
        <v>9.34</v>
      </c>
      <c r="D13" s="25" t="s">
        <v>93</v>
      </c>
      <c r="E13" s="24" t="s">
        <v>57</v>
      </c>
      <c r="F13" s="24" t="s">
        <v>61</v>
      </c>
      <c r="G13" s="30">
        <v>24200</v>
      </c>
      <c r="H13" s="22" t="s">
        <v>118</v>
      </c>
      <c r="I13" s="29">
        <v>22118087</v>
      </c>
      <c r="J13" s="20">
        <v>71285</v>
      </c>
      <c r="K13" s="20">
        <v>33999</v>
      </c>
    </row>
    <row r="14" spans="1:11">
      <c r="A14" s="28" t="s">
        <v>106</v>
      </c>
      <c r="B14" s="23">
        <v>41091</v>
      </c>
      <c r="C14" s="25">
        <v>9.34</v>
      </c>
      <c r="D14" s="25" t="s">
        <v>93</v>
      </c>
      <c r="E14" s="24" t="s">
        <v>57</v>
      </c>
      <c r="F14" s="24" t="s">
        <v>62</v>
      </c>
      <c r="G14" s="30">
        <v>71400</v>
      </c>
      <c r="H14" s="22" t="s">
        <v>119</v>
      </c>
      <c r="I14" s="29" t="s">
        <v>126</v>
      </c>
      <c r="J14" s="20">
        <v>79012</v>
      </c>
      <c r="K14" s="27">
        <v>115</v>
      </c>
    </row>
    <row r="15" spans="1:11">
      <c r="A15" s="28" t="s">
        <v>107</v>
      </c>
      <c r="B15" s="23">
        <v>41510</v>
      </c>
      <c r="C15" s="25" t="s">
        <v>80</v>
      </c>
      <c r="D15" s="25" t="s">
        <v>94</v>
      </c>
      <c r="E15" s="22" t="s">
        <v>73</v>
      </c>
      <c r="F15" s="22" t="s">
        <v>75</v>
      </c>
      <c r="G15" s="30">
        <v>53200</v>
      </c>
      <c r="H15" s="22" t="s">
        <v>120</v>
      </c>
      <c r="I15" s="29" t="s">
        <v>126</v>
      </c>
      <c r="J15" s="20">
        <v>91952</v>
      </c>
      <c r="K15" s="20">
        <v>94369</v>
      </c>
    </row>
    <row r="16" spans="1:11">
      <c r="A16" s="28" t="s">
        <v>108</v>
      </c>
      <c r="B16" s="23">
        <v>41510</v>
      </c>
      <c r="C16" s="25" t="s">
        <v>80</v>
      </c>
      <c r="D16" s="25" t="s">
        <v>94</v>
      </c>
      <c r="E16" s="22" t="s">
        <v>74</v>
      </c>
      <c r="F16" s="22" t="s">
        <v>76</v>
      </c>
      <c r="G16" s="30">
        <v>41600</v>
      </c>
      <c r="H16" s="22" t="s">
        <v>121</v>
      </c>
      <c r="I16" s="29">
        <v>36276889</v>
      </c>
      <c r="J16" s="20">
        <v>80683</v>
      </c>
      <c r="K16" s="27">
        <v>851</v>
      </c>
    </row>
    <row r="17" spans="1:11">
      <c r="G17" s="12"/>
      <c r="J17" s="12"/>
      <c r="K17" s="12"/>
    </row>
    <row r="18" spans="1:11">
      <c r="A18" s="35" t="s">
        <v>129</v>
      </c>
    </row>
    <row r="19" spans="1:11">
      <c r="A19" s="35" t="s">
        <v>130</v>
      </c>
    </row>
  </sheetData>
  <pageMargins left="0.75" right="0.75" top="1" bottom="1" header="0.5" footer="0.5"/>
  <pageSetup orientation="portrait" horizontalDpi="4294967292" verticalDpi="4294967292"/>
  <ignoredErrors>
    <ignoredError sqref="E4:E16 F5 F6:F16 H4 K9 H7:H8 H10:H11 H13:H16" numberStoredAsText="1"/>
  </ignoredError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for publication</vt:lpstr>
    </vt:vector>
  </TitlesOfParts>
  <Company>University of Utah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Brazelton</dc:creator>
  <cp:lastModifiedBy>William Brazelton</cp:lastModifiedBy>
  <cp:lastPrinted>2014-05-09T03:10:13Z</cp:lastPrinted>
  <dcterms:created xsi:type="dcterms:W3CDTF">2014-05-08T22:48:52Z</dcterms:created>
  <dcterms:modified xsi:type="dcterms:W3CDTF">2016-10-30T21:34:50Z</dcterms:modified>
</cp:coreProperties>
</file>