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InfoLaptop\Sheets\"/>
    </mc:Choice>
  </mc:AlternateContent>
  <bookViews>
    <workbookView xWindow="0" yWindow="0" windowWidth="28800" windowHeight="12435"/>
  </bookViews>
  <sheets>
    <sheet name="Opcodes" sheetId="5" r:id="rId1"/>
    <sheet name="ParamText" sheetId="12" r:id="rId2"/>
    <sheet name="z80Params" sheetId="15" r:id="rId3"/>
    <sheet name="OpcodeText" sheetId="13" r:id="rId4"/>
    <sheet name="z80Opcodes" sheetId="1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5" l="1"/>
  <c r="I34" i="5" s="1"/>
  <c r="H33" i="5"/>
  <c r="I33" i="5" s="1"/>
  <c r="K11" i="12"/>
  <c r="K10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2" i="15"/>
  <c r="A3" i="15"/>
  <c r="P117" i="5"/>
  <c r="O117" i="5"/>
  <c r="P116" i="5"/>
  <c r="O116" i="5"/>
  <c r="P115" i="5"/>
  <c r="O115" i="5"/>
  <c r="P114" i="5"/>
  <c r="O114" i="5"/>
  <c r="P111" i="5"/>
  <c r="O111" i="5"/>
  <c r="P110" i="5"/>
  <c r="O110" i="5"/>
  <c r="P109" i="5"/>
  <c r="O109" i="5"/>
  <c r="P108" i="5"/>
  <c r="O108" i="5"/>
  <c r="P107" i="5"/>
  <c r="O107" i="5"/>
  <c r="P106" i="5"/>
  <c r="O106" i="5"/>
  <c r="P105" i="5"/>
  <c r="O105" i="5"/>
  <c r="P104" i="5"/>
  <c r="O104" i="5"/>
  <c r="P103" i="5"/>
  <c r="O103" i="5"/>
  <c r="P102" i="5"/>
  <c r="O102" i="5"/>
  <c r="P100" i="5"/>
  <c r="O100" i="5"/>
  <c r="P89" i="5"/>
  <c r="O89" i="5"/>
  <c r="P88" i="5"/>
  <c r="O88" i="5"/>
  <c r="P87" i="5"/>
  <c r="O87" i="5"/>
  <c r="P86" i="5"/>
  <c r="O86" i="5"/>
  <c r="P85" i="5"/>
  <c r="O85" i="5"/>
  <c r="P84" i="5"/>
  <c r="O84" i="5"/>
  <c r="P83" i="5"/>
  <c r="O83" i="5"/>
  <c r="P82" i="5"/>
  <c r="O82" i="5"/>
  <c r="P81" i="5"/>
  <c r="O81" i="5"/>
  <c r="P80" i="5"/>
  <c r="O80" i="5"/>
  <c r="P76" i="5"/>
  <c r="O76" i="5"/>
  <c r="P74" i="5"/>
  <c r="O74" i="5"/>
  <c r="P73" i="5"/>
  <c r="O73" i="5"/>
  <c r="P68" i="5"/>
  <c r="O68" i="5"/>
  <c r="P65" i="5"/>
  <c r="O65" i="5"/>
  <c r="P61" i="5"/>
  <c r="P56" i="5"/>
  <c r="O56" i="5"/>
  <c r="P52" i="5"/>
  <c r="P51" i="5"/>
  <c r="O51" i="5"/>
  <c r="P50" i="5"/>
  <c r="P48" i="5"/>
  <c r="P46" i="5"/>
  <c r="P44" i="5"/>
  <c r="P43" i="5"/>
  <c r="P32" i="5"/>
  <c r="O32" i="5"/>
  <c r="P30" i="5"/>
  <c r="O30" i="5"/>
  <c r="P27" i="5"/>
  <c r="O27" i="5"/>
  <c r="P25" i="5"/>
  <c r="O25" i="5"/>
  <c r="P22" i="5"/>
  <c r="O22" i="5"/>
  <c r="P20" i="5"/>
  <c r="P19" i="5"/>
  <c r="O19" i="5"/>
  <c r="P17" i="5"/>
  <c r="P16" i="5"/>
  <c r="O16" i="5"/>
  <c r="P15" i="5"/>
  <c r="P11" i="5"/>
  <c r="O11" i="5"/>
  <c r="P9" i="5"/>
  <c r="P8" i="5"/>
  <c r="P7" i="5"/>
  <c r="P4" i="5"/>
  <c r="O4" i="5"/>
  <c r="P33" i="5"/>
  <c r="O33" i="5"/>
  <c r="E32" i="15" l="1"/>
  <c r="E23" i="15"/>
  <c r="E20" i="15"/>
  <c r="E19" i="15"/>
  <c r="E18" i="15"/>
  <c r="E17" i="15"/>
  <c r="E16" i="15"/>
  <c r="E15" i="15"/>
  <c r="E14" i="15"/>
  <c r="E13" i="15"/>
  <c r="E8" i="15"/>
  <c r="E7" i="15"/>
  <c r="E6" i="15"/>
  <c r="E5" i="15"/>
  <c r="C32" i="12"/>
  <c r="C23" i="12"/>
  <c r="C20" i="12"/>
  <c r="C19" i="12"/>
  <c r="C18" i="12"/>
  <c r="C17" i="12"/>
  <c r="C16" i="12"/>
  <c r="C15" i="12"/>
  <c r="C14" i="12"/>
  <c r="C13" i="12"/>
  <c r="C8" i="12"/>
  <c r="C7" i="12"/>
  <c r="C6" i="12"/>
  <c r="C5" i="12"/>
  <c r="O34" i="5"/>
  <c r="N83" i="5"/>
  <c r="N51" i="5"/>
  <c r="O28" i="5"/>
  <c r="N24" i="5"/>
  <c r="N105" i="5"/>
  <c r="P75" i="5"/>
  <c r="N53" i="5"/>
  <c r="N116" i="5"/>
  <c r="N80" i="5"/>
  <c r="P54" i="5"/>
  <c r="O95" i="5"/>
  <c r="O7" i="5"/>
  <c r="P36" i="5"/>
  <c r="P92" i="5"/>
  <c r="O39" i="5"/>
  <c r="N47" i="5"/>
  <c r="O98" i="5"/>
  <c r="N108" i="5"/>
  <c r="N62" i="5"/>
  <c r="O71" i="5"/>
  <c r="P97" i="5"/>
  <c r="N63" i="5"/>
  <c r="N39" i="5"/>
  <c r="O29" i="5"/>
  <c r="N117" i="5"/>
  <c r="P79" i="5"/>
  <c r="N57" i="5"/>
  <c r="P31" i="5"/>
  <c r="P90" i="5"/>
  <c r="P58" i="5"/>
  <c r="N90" i="5"/>
  <c r="N4" i="5"/>
  <c r="N34" i="5"/>
  <c r="N82" i="5"/>
  <c r="N26" i="5"/>
  <c r="O36" i="5"/>
  <c r="N85" i="5"/>
  <c r="O93" i="5"/>
  <c r="O79" i="5"/>
  <c r="P113" i="5"/>
  <c r="P77" i="5"/>
  <c r="O48" i="5"/>
  <c r="O24" i="5"/>
  <c r="N20" i="5"/>
  <c r="P99" i="5"/>
  <c r="P71" i="5"/>
  <c r="N49" i="5"/>
  <c r="N112" i="5"/>
  <c r="O77" i="5"/>
  <c r="N52" i="5"/>
  <c r="N78" i="5"/>
  <c r="P112" i="5"/>
  <c r="O23" i="5"/>
  <c r="N74" i="5"/>
  <c r="O10" i="5"/>
  <c r="P41" i="5"/>
  <c r="N93" i="5"/>
  <c r="P98" i="5"/>
  <c r="N110" i="5"/>
  <c r="N98" i="5"/>
  <c r="O40" i="5"/>
  <c r="N12" i="5"/>
  <c r="P91" i="5"/>
  <c r="O97" i="5"/>
  <c r="O41" i="5"/>
  <c r="O31" i="5"/>
  <c r="O75" i="5"/>
  <c r="N87" i="5"/>
  <c r="P59" i="5"/>
  <c r="N86" i="5"/>
  <c r="P72" i="5"/>
  <c r="O13" i="5"/>
  <c r="O37" i="5"/>
  <c r="N107" i="5"/>
  <c r="O44" i="5"/>
  <c r="N111" i="5"/>
  <c r="O72" i="5"/>
  <c r="P45" i="5"/>
  <c r="P21" i="5"/>
  <c r="O17" i="5"/>
  <c r="N97" i="5"/>
  <c r="N69" i="5"/>
  <c r="O46" i="5"/>
  <c r="N104" i="5"/>
  <c r="N72" i="5"/>
  <c r="N48" i="5"/>
  <c r="N58" i="5"/>
  <c r="N66" i="5"/>
  <c r="O18" i="5"/>
  <c r="O67" i="5"/>
  <c r="O112" i="5"/>
  <c r="P29" i="5"/>
  <c r="N77" i="5"/>
  <c r="N84" i="5"/>
  <c r="N10" i="5"/>
  <c r="O59" i="5"/>
  <c r="O92" i="5"/>
  <c r="N55" i="5"/>
  <c r="N27" i="5"/>
  <c r="O21" i="5"/>
  <c r="N101" i="5"/>
  <c r="N73" i="5"/>
  <c r="O50" i="5"/>
  <c r="O113" i="5"/>
  <c r="P78" i="5"/>
  <c r="O53" i="5"/>
  <c r="N54" i="5"/>
  <c r="O55" i="5"/>
  <c r="O14" i="5"/>
  <c r="P64" i="5"/>
  <c r="P34" i="5"/>
  <c r="N15" i="5"/>
  <c r="N65" i="5"/>
  <c r="N68" i="5"/>
  <c r="N42" i="5"/>
  <c r="N103" i="5"/>
  <c r="P69" i="5"/>
  <c r="N43" i="5"/>
  <c r="N19" i="5"/>
  <c r="P14" i="5"/>
  <c r="O94" i="5"/>
  <c r="O66" i="5"/>
  <c r="O42" i="5"/>
  <c r="N100" i="5"/>
  <c r="O69" i="5"/>
  <c r="N44" i="5"/>
  <c r="O43" i="5"/>
  <c r="O47" i="5"/>
  <c r="O6" i="5"/>
  <c r="P60" i="5"/>
  <c r="P101" i="5"/>
  <c r="N23" i="5"/>
  <c r="O70" i="5"/>
  <c r="N76" i="5"/>
  <c r="N22" i="5"/>
  <c r="N14" i="5"/>
  <c r="O64" i="5"/>
  <c r="P13" i="5"/>
  <c r="P63" i="5"/>
  <c r="P39" i="5"/>
  <c r="P66" i="5"/>
  <c r="N106" i="5"/>
  <c r="O35" i="5"/>
  <c r="O8" i="5"/>
  <c r="O61" i="5"/>
  <c r="N115" i="5"/>
  <c r="N79" i="5"/>
  <c r="P49" i="5"/>
  <c r="O20" i="5"/>
  <c r="N16" i="5"/>
  <c r="P95" i="5"/>
  <c r="P67" i="5"/>
  <c r="N45" i="5"/>
  <c r="O101" i="5"/>
  <c r="P70" i="5"/>
  <c r="O45" i="5"/>
  <c r="P28" i="5"/>
  <c r="O99" i="5"/>
  <c r="O63" i="5"/>
  <c r="N25" i="5"/>
  <c r="N95" i="5"/>
  <c r="P18" i="5"/>
  <c r="P47" i="5"/>
  <c r="P42" i="5"/>
  <c r="N13" i="5"/>
  <c r="O96" i="5"/>
  <c r="O60" i="5"/>
  <c r="P37" i="5"/>
  <c r="N11" i="5"/>
  <c r="O9" i="5"/>
  <c r="N89" i="5"/>
  <c r="N61" i="5"/>
  <c r="N37" i="5"/>
  <c r="P94" i="5"/>
  <c r="P62" i="5"/>
  <c r="P38" i="5"/>
  <c r="P23" i="5"/>
  <c r="N94" i="5"/>
  <c r="N30" i="5"/>
  <c r="N18" i="5"/>
  <c r="N75" i="5"/>
  <c r="P26" i="5"/>
  <c r="O54" i="5"/>
  <c r="N56" i="5"/>
  <c r="P24" i="5"/>
  <c r="P57" i="5"/>
  <c r="N35" i="5"/>
  <c r="N7" i="5"/>
  <c r="P6" i="5"/>
  <c r="N81" i="5"/>
  <c r="O58" i="5"/>
  <c r="N33" i="5"/>
  <c r="N92" i="5"/>
  <c r="N60" i="5"/>
  <c r="N36" i="5"/>
  <c r="N17" i="5"/>
  <c r="N6" i="5"/>
  <c r="N9" i="5"/>
  <c r="N67" i="5"/>
  <c r="N41" i="5"/>
  <c r="O91" i="5"/>
  <c r="N71" i="5"/>
  <c r="N99" i="5"/>
  <c r="P93" i="5"/>
  <c r="O12" i="5"/>
  <c r="O38" i="5"/>
  <c r="O15" i="5"/>
  <c r="O52" i="5"/>
  <c r="P40" i="5"/>
  <c r="N28" i="5"/>
  <c r="N29" i="5"/>
  <c r="P12" i="5"/>
  <c r="N59" i="5"/>
  <c r="N21" i="5"/>
  <c r="N88" i="5"/>
  <c r="N8" i="5"/>
  <c r="N31" i="5"/>
  <c r="N70" i="5"/>
  <c r="P10" i="5"/>
  <c r="N96" i="5"/>
  <c r="N50" i="5"/>
  <c r="N109" i="5"/>
  <c r="N91" i="5"/>
  <c r="N113" i="5"/>
  <c r="N46" i="5"/>
  <c r="N38" i="5"/>
  <c r="N32" i="5"/>
  <c r="O90" i="5"/>
  <c r="N64" i="5"/>
  <c r="N114" i="5"/>
  <c r="O26" i="5"/>
  <c r="P53" i="5"/>
  <c r="O78" i="5"/>
  <c r="O57" i="5"/>
  <c r="N102" i="5"/>
  <c r="P35" i="5"/>
  <c r="O62" i="5"/>
  <c r="N40" i="5"/>
  <c r="P96" i="5"/>
  <c r="P55" i="5"/>
  <c r="O49" i="5"/>
  <c r="P5" i="5"/>
  <c r="N5" i="5"/>
  <c r="O5" i="5"/>
  <c r="H115" i="14" l="1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  <c r="AC103" i="5"/>
  <c r="AC102" i="5"/>
  <c r="AB103" i="5"/>
  <c r="AB102" i="5"/>
  <c r="AA105" i="5"/>
  <c r="AA104" i="5"/>
  <c r="AA103" i="5"/>
  <c r="AA102" i="5"/>
  <c r="H102" i="5"/>
  <c r="H101" i="5"/>
  <c r="I101" i="5" s="1"/>
  <c r="H100" i="5"/>
  <c r="H99" i="5"/>
  <c r="A115" i="14" l="1"/>
  <c r="A114" i="14"/>
  <c r="A113" i="14"/>
  <c r="A112" i="14"/>
  <c r="A111" i="14"/>
  <c r="A110" i="14"/>
  <c r="A109" i="14"/>
  <c r="A108" i="14"/>
  <c r="A107" i="14"/>
  <c r="A106" i="14"/>
  <c r="A105" i="14"/>
  <c r="A104" i="14"/>
  <c r="A103" i="14"/>
  <c r="A102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A74" i="13" l="1"/>
  <c r="A73" i="13"/>
  <c r="A72" i="13"/>
  <c r="A71" i="13"/>
  <c r="A70" i="13"/>
  <c r="A69" i="13"/>
  <c r="A68" i="13"/>
  <c r="A67" i="13"/>
  <c r="A66" i="13"/>
  <c r="A65" i="13"/>
  <c r="A64" i="13"/>
  <c r="A63" i="13"/>
  <c r="A62" i="13"/>
  <c r="A61" i="13"/>
  <c r="A60" i="13"/>
  <c r="A59" i="13"/>
  <c r="A58" i="13"/>
  <c r="A57" i="13"/>
  <c r="A56" i="13"/>
  <c r="A55" i="13"/>
  <c r="A54" i="13"/>
  <c r="A53" i="13"/>
  <c r="A52" i="13"/>
  <c r="A51" i="13"/>
  <c r="A50" i="13"/>
  <c r="A49" i="13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1" i="13"/>
  <c r="B115" i="14" l="1"/>
  <c r="B114" i="14"/>
  <c r="B113" i="14"/>
  <c r="B112" i="14"/>
  <c r="B111" i="14"/>
  <c r="B110" i="14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F115" i="14"/>
  <c r="E115" i="14"/>
  <c r="D115" i="14"/>
  <c r="F114" i="14"/>
  <c r="E114" i="14"/>
  <c r="D114" i="14"/>
  <c r="F113" i="14"/>
  <c r="E113" i="14"/>
  <c r="D113" i="14"/>
  <c r="F112" i="14"/>
  <c r="E112" i="14"/>
  <c r="D112" i="14"/>
  <c r="F111" i="14"/>
  <c r="E111" i="14"/>
  <c r="D111" i="14"/>
  <c r="F110" i="14"/>
  <c r="E110" i="14"/>
  <c r="D110" i="14"/>
  <c r="F109" i="14"/>
  <c r="E109" i="14"/>
  <c r="D109" i="14"/>
  <c r="F108" i="14"/>
  <c r="E108" i="14"/>
  <c r="D108" i="14"/>
  <c r="F107" i="14"/>
  <c r="E107" i="14"/>
  <c r="D107" i="14"/>
  <c r="F106" i="14"/>
  <c r="E106" i="14"/>
  <c r="D106" i="14"/>
  <c r="F105" i="14"/>
  <c r="E105" i="14"/>
  <c r="D105" i="14"/>
  <c r="F104" i="14"/>
  <c r="E104" i="14"/>
  <c r="D104" i="14"/>
  <c r="F103" i="14"/>
  <c r="E103" i="14"/>
  <c r="D103" i="14"/>
  <c r="F102" i="14"/>
  <c r="E102" i="14"/>
  <c r="D102" i="14"/>
  <c r="F101" i="14"/>
  <c r="E101" i="14"/>
  <c r="D101" i="14"/>
  <c r="F100" i="14"/>
  <c r="E100" i="14"/>
  <c r="D100" i="14"/>
  <c r="F99" i="14"/>
  <c r="E99" i="14"/>
  <c r="D99" i="14"/>
  <c r="F98" i="14"/>
  <c r="E98" i="14"/>
  <c r="D98" i="14"/>
  <c r="F97" i="14"/>
  <c r="E97" i="14"/>
  <c r="D97" i="14"/>
  <c r="F96" i="14"/>
  <c r="E96" i="14"/>
  <c r="D96" i="14"/>
  <c r="F95" i="14"/>
  <c r="E95" i="14"/>
  <c r="D95" i="14"/>
  <c r="F94" i="14"/>
  <c r="E94" i="14"/>
  <c r="D94" i="14"/>
  <c r="F93" i="14"/>
  <c r="E93" i="14"/>
  <c r="D93" i="14"/>
  <c r="F92" i="14"/>
  <c r="E92" i="14"/>
  <c r="D92" i="14"/>
  <c r="F91" i="14"/>
  <c r="E91" i="14"/>
  <c r="D91" i="14"/>
  <c r="F90" i="14"/>
  <c r="E90" i="14"/>
  <c r="D90" i="14"/>
  <c r="F89" i="14"/>
  <c r="E89" i="14"/>
  <c r="D89" i="14"/>
  <c r="F88" i="14"/>
  <c r="E88" i="14"/>
  <c r="D88" i="14"/>
  <c r="F87" i="14"/>
  <c r="E87" i="14"/>
  <c r="D87" i="14"/>
  <c r="F86" i="14"/>
  <c r="E86" i="14"/>
  <c r="D86" i="14"/>
  <c r="F85" i="14"/>
  <c r="E85" i="14"/>
  <c r="D85" i="14"/>
  <c r="F84" i="14"/>
  <c r="E84" i="14"/>
  <c r="D84" i="14"/>
  <c r="F83" i="14"/>
  <c r="E83" i="14"/>
  <c r="D83" i="14"/>
  <c r="F82" i="14"/>
  <c r="E82" i="14"/>
  <c r="D82" i="14"/>
  <c r="F81" i="14"/>
  <c r="E81" i="14"/>
  <c r="D81" i="14"/>
  <c r="F80" i="14"/>
  <c r="E80" i="14"/>
  <c r="D80" i="14"/>
  <c r="F79" i="14"/>
  <c r="E79" i="14"/>
  <c r="D79" i="14"/>
  <c r="F78" i="14"/>
  <c r="E78" i="14"/>
  <c r="D78" i="14"/>
  <c r="F77" i="14"/>
  <c r="E77" i="14"/>
  <c r="D77" i="14"/>
  <c r="F76" i="14"/>
  <c r="E76" i="14"/>
  <c r="D76" i="14"/>
  <c r="F75" i="14"/>
  <c r="E75" i="14"/>
  <c r="D75" i="14"/>
  <c r="F74" i="14"/>
  <c r="E74" i="14"/>
  <c r="D74" i="14"/>
  <c r="F73" i="14"/>
  <c r="E73" i="14"/>
  <c r="D73" i="14"/>
  <c r="F72" i="14"/>
  <c r="E72" i="14"/>
  <c r="D72" i="14"/>
  <c r="F71" i="14"/>
  <c r="E71" i="14"/>
  <c r="D71" i="14"/>
  <c r="F70" i="14"/>
  <c r="E70" i="14"/>
  <c r="D70" i="14"/>
  <c r="F69" i="14"/>
  <c r="E69" i="14"/>
  <c r="D69" i="14"/>
  <c r="F68" i="14"/>
  <c r="E68" i="14"/>
  <c r="D68" i="14"/>
  <c r="F67" i="14"/>
  <c r="E67" i="14"/>
  <c r="D67" i="14"/>
  <c r="F66" i="14"/>
  <c r="E66" i="14"/>
  <c r="D66" i="14"/>
  <c r="F65" i="14"/>
  <c r="E65" i="14"/>
  <c r="D65" i="14"/>
  <c r="F64" i="14"/>
  <c r="E64" i="14"/>
  <c r="D64" i="14"/>
  <c r="F63" i="14"/>
  <c r="E63" i="14"/>
  <c r="D63" i="14"/>
  <c r="F62" i="14"/>
  <c r="E62" i="14"/>
  <c r="D62" i="14"/>
  <c r="F61" i="14"/>
  <c r="E61" i="14"/>
  <c r="D61" i="14"/>
  <c r="F60" i="14"/>
  <c r="E60" i="14"/>
  <c r="D60" i="14"/>
  <c r="F59" i="14"/>
  <c r="E59" i="14"/>
  <c r="D59" i="14"/>
  <c r="F58" i="14"/>
  <c r="E58" i="14"/>
  <c r="D58" i="14"/>
  <c r="F57" i="14"/>
  <c r="E57" i="14"/>
  <c r="D57" i="14"/>
  <c r="F56" i="14"/>
  <c r="E56" i="14"/>
  <c r="D56" i="14"/>
  <c r="F55" i="14"/>
  <c r="E55" i="14"/>
  <c r="D55" i="14"/>
  <c r="F54" i="14"/>
  <c r="E54" i="14"/>
  <c r="D54" i="14"/>
  <c r="F53" i="14"/>
  <c r="E53" i="14"/>
  <c r="D53" i="14"/>
  <c r="F52" i="14"/>
  <c r="E52" i="14"/>
  <c r="D52" i="14"/>
  <c r="F51" i="14"/>
  <c r="E51" i="14"/>
  <c r="D51" i="14"/>
  <c r="F50" i="14"/>
  <c r="E50" i="14"/>
  <c r="D50" i="14"/>
  <c r="F49" i="14"/>
  <c r="E49" i="14"/>
  <c r="D49" i="14"/>
  <c r="F48" i="14"/>
  <c r="E48" i="14"/>
  <c r="D48" i="14"/>
  <c r="F47" i="14"/>
  <c r="E47" i="14"/>
  <c r="D47" i="14"/>
  <c r="F46" i="14"/>
  <c r="E46" i="14"/>
  <c r="D46" i="14"/>
  <c r="F45" i="14"/>
  <c r="E45" i="14"/>
  <c r="D45" i="14"/>
  <c r="F44" i="14"/>
  <c r="E44" i="14"/>
  <c r="D44" i="14"/>
  <c r="F43" i="14"/>
  <c r="E43" i="14"/>
  <c r="D43" i="14"/>
  <c r="F42" i="14"/>
  <c r="E42" i="14"/>
  <c r="D42" i="14"/>
  <c r="F41" i="14"/>
  <c r="E41" i="14"/>
  <c r="D41" i="14"/>
  <c r="F40" i="14"/>
  <c r="E40" i="14"/>
  <c r="D40" i="14"/>
  <c r="F39" i="14"/>
  <c r="E39" i="14"/>
  <c r="D39" i="14"/>
  <c r="F38" i="14"/>
  <c r="E38" i="14"/>
  <c r="D38" i="14"/>
  <c r="F37" i="14"/>
  <c r="E37" i="14"/>
  <c r="D37" i="14"/>
  <c r="F36" i="14"/>
  <c r="E36" i="14"/>
  <c r="D36" i="14"/>
  <c r="F35" i="14"/>
  <c r="E35" i="14"/>
  <c r="D35" i="14"/>
  <c r="F34" i="14"/>
  <c r="E34" i="14"/>
  <c r="D34" i="14"/>
  <c r="F33" i="14"/>
  <c r="E33" i="14"/>
  <c r="D33" i="14"/>
  <c r="F32" i="14"/>
  <c r="E32" i="14"/>
  <c r="D32" i="14"/>
  <c r="F31" i="14"/>
  <c r="E31" i="14"/>
  <c r="D31" i="14"/>
  <c r="F30" i="14"/>
  <c r="E30" i="14"/>
  <c r="D30" i="14"/>
  <c r="F29" i="14"/>
  <c r="E29" i="14"/>
  <c r="D29" i="14"/>
  <c r="F28" i="14"/>
  <c r="E28" i="14"/>
  <c r="D28" i="14"/>
  <c r="F27" i="14"/>
  <c r="E27" i="14"/>
  <c r="D27" i="14"/>
  <c r="F26" i="14"/>
  <c r="E26" i="14"/>
  <c r="D26" i="14"/>
  <c r="F25" i="14"/>
  <c r="E25" i="14"/>
  <c r="D25" i="14"/>
  <c r="F24" i="14"/>
  <c r="E24" i="14"/>
  <c r="D24" i="14"/>
  <c r="F23" i="14"/>
  <c r="E23" i="14"/>
  <c r="D23" i="14"/>
  <c r="F22" i="14"/>
  <c r="E22" i="14"/>
  <c r="D22" i="14"/>
  <c r="F21" i="14"/>
  <c r="E21" i="14"/>
  <c r="D21" i="14"/>
  <c r="F20" i="14"/>
  <c r="E20" i="14"/>
  <c r="D20" i="14"/>
  <c r="F19" i="14"/>
  <c r="E19" i="14"/>
  <c r="D19" i="14"/>
  <c r="F18" i="14"/>
  <c r="E18" i="14"/>
  <c r="D18" i="14"/>
  <c r="F17" i="14"/>
  <c r="E17" i="14"/>
  <c r="D17" i="14"/>
  <c r="F16" i="14"/>
  <c r="E16" i="14"/>
  <c r="D16" i="14"/>
  <c r="F15" i="14"/>
  <c r="E15" i="14"/>
  <c r="D15" i="14"/>
  <c r="F14" i="14"/>
  <c r="E14" i="14"/>
  <c r="D14" i="14"/>
  <c r="F13" i="14"/>
  <c r="E13" i="14"/>
  <c r="D13" i="14"/>
  <c r="F12" i="14"/>
  <c r="E12" i="14"/>
  <c r="D12" i="14"/>
  <c r="F11" i="14"/>
  <c r="E11" i="14"/>
  <c r="D11" i="14"/>
  <c r="F10" i="14"/>
  <c r="E10" i="14"/>
  <c r="D10" i="14"/>
  <c r="F9" i="14"/>
  <c r="E9" i="14"/>
  <c r="D9" i="14"/>
  <c r="F8" i="14"/>
  <c r="E8" i="14"/>
  <c r="D8" i="14"/>
  <c r="F7" i="14"/>
  <c r="E7" i="14"/>
  <c r="D7" i="14"/>
  <c r="F6" i="14"/>
  <c r="E6" i="14"/>
  <c r="D6" i="14"/>
  <c r="F5" i="14"/>
  <c r="E5" i="14"/>
  <c r="D5" i="14"/>
  <c r="F4" i="14"/>
  <c r="E4" i="14"/>
  <c r="D4" i="14"/>
  <c r="F3" i="14"/>
  <c r="E3" i="14"/>
  <c r="D3" i="14"/>
  <c r="F2" i="14"/>
  <c r="E2" i="14"/>
  <c r="D2" i="14"/>
  <c r="H117" i="5"/>
  <c r="H116" i="5"/>
  <c r="I116" i="5" s="1"/>
  <c r="C114" i="14" s="1"/>
  <c r="H115" i="5"/>
  <c r="I115" i="5" s="1"/>
  <c r="C113" i="14" s="1"/>
  <c r="H114" i="5"/>
  <c r="I114" i="5" s="1"/>
  <c r="C112" i="14" s="1"/>
  <c r="I117" i="5"/>
  <c r="C115" i="14" s="1"/>
  <c r="H113" i="5"/>
  <c r="I113" i="5" s="1"/>
  <c r="C111" i="14" s="1"/>
  <c r="H112" i="5"/>
  <c r="I112" i="5" s="1"/>
  <c r="C110" i="14" s="1"/>
  <c r="H111" i="5"/>
  <c r="I111" i="5" s="1"/>
  <c r="C109" i="14" s="1"/>
  <c r="H110" i="5"/>
  <c r="I110" i="5" s="1"/>
  <c r="C108" i="14" s="1"/>
  <c r="H109" i="5"/>
  <c r="I109" i="5" s="1"/>
  <c r="C107" i="14" s="1"/>
  <c r="H108" i="5"/>
  <c r="I108" i="5" s="1"/>
  <c r="C106" i="14" s="1"/>
  <c r="H107" i="5"/>
  <c r="I107" i="5" s="1"/>
  <c r="C105" i="14" s="1"/>
  <c r="H106" i="5"/>
  <c r="I106" i="5" s="1"/>
  <c r="C104" i="14" s="1"/>
  <c r="H105" i="5"/>
  <c r="I105" i="5" s="1"/>
  <c r="C103" i="14" s="1"/>
  <c r="H104" i="5"/>
  <c r="I104" i="5" s="1"/>
  <c r="C102" i="14" s="1"/>
  <c r="H103" i="5"/>
  <c r="I103" i="5" s="1"/>
  <c r="C101" i="14" s="1"/>
  <c r="I102" i="5"/>
  <c r="C100" i="14" s="1"/>
  <c r="C99" i="14"/>
  <c r="I100" i="5"/>
  <c r="C98" i="14" s="1"/>
  <c r="I99" i="5"/>
  <c r="C97" i="14" s="1"/>
  <c r="H98" i="5"/>
  <c r="I98" i="5" s="1"/>
  <c r="C96" i="14" s="1"/>
  <c r="H97" i="5"/>
  <c r="I97" i="5" s="1"/>
  <c r="C95" i="14" s="1"/>
  <c r="H96" i="5"/>
  <c r="I96" i="5" s="1"/>
  <c r="C94" i="14" s="1"/>
  <c r="H95" i="5"/>
  <c r="I95" i="5" s="1"/>
  <c r="C93" i="14" s="1"/>
  <c r="H94" i="5"/>
  <c r="I94" i="5" s="1"/>
  <c r="C92" i="14" s="1"/>
  <c r="H93" i="5"/>
  <c r="I93" i="5" s="1"/>
  <c r="C91" i="14" s="1"/>
  <c r="H92" i="5"/>
  <c r="I92" i="5" s="1"/>
  <c r="C90" i="14" s="1"/>
  <c r="H91" i="5"/>
  <c r="I91" i="5" s="1"/>
  <c r="C89" i="14" s="1"/>
  <c r="H90" i="5"/>
  <c r="I90" i="5" s="1"/>
  <c r="C88" i="14" s="1"/>
  <c r="H89" i="5"/>
  <c r="I89" i="5" s="1"/>
  <c r="C87" i="14" s="1"/>
  <c r="H88" i="5"/>
  <c r="I88" i="5" s="1"/>
  <c r="C86" i="14" s="1"/>
  <c r="H87" i="5"/>
  <c r="I87" i="5" s="1"/>
  <c r="C85" i="14" s="1"/>
  <c r="H86" i="5"/>
  <c r="I86" i="5" s="1"/>
  <c r="C84" i="14" s="1"/>
  <c r="H85" i="5"/>
  <c r="I85" i="5" s="1"/>
  <c r="C83" i="14" s="1"/>
  <c r="H84" i="5"/>
  <c r="I84" i="5" s="1"/>
  <c r="C82" i="14" s="1"/>
  <c r="H83" i="5"/>
  <c r="I83" i="5" s="1"/>
  <c r="C81" i="14" s="1"/>
  <c r="H82" i="5"/>
  <c r="I82" i="5" s="1"/>
  <c r="C80" i="14" s="1"/>
  <c r="H81" i="5"/>
  <c r="I81" i="5" s="1"/>
  <c r="C79" i="14" s="1"/>
  <c r="H80" i="5"/>
  <c r="I80" i="5" s="1"/>
  <c r="C78" i="14" s="1"/>
  <c r="H79" i="5"/>
  <c r="I79" i="5" s="1"/>
  <c r="C77" i="14" s="1"/>
  <c r="H78" i="5"/>
  <c r="I78" i="5" s="1"/>
  <c r="C76" i="14" s="1"/>
  <c r="H77" i="5"/>
  <c r="I77" i="5" s="1"/>
  <c r="C75" i="14" s="1"/>
  <c r="H76" i="5"/>
  <c r="I76" i="5" s="1"/>
  <c r="C74" i="14" s="1"/>
  <c r="H75" i="5"/>
  <c r="I75" i="5" s="1"/>
  <c r="C73" i="14" s="1"/>
  <c r="H74" i="5"/>
  <c r="I74" i="5" s="1"/>
  <c r="C72" i="14" s="1"/>
  <c r="H73" i="5"/>
  <c r="I73" i="5" s="1"/>
  <c r="C71" i="14" s="1"/>
  <c r="H72" i="5"/>
  <c r="I72" i="5" s="1"/>
  <c r="C70" i="14" s="1"/>
  <c r="H71" i="5"/>
  <c r="I71" i="5" s="1"/>
  <c r="C69" i="14" s="1"/>
  <c r="H70" i="5"/>
  <c r="I70" i="5" s="1"/>
  <c r="C68" i="14" s="1"/>
  <c r="H69" i="5"/>
  <c r="I69" i="5" s="1"/>
  <c r="C67" i="14" s="1"/>
  <c r="H68" i="5"/>
  <c r="I68" i="5" s="1"/>
  <c r="C66" i="14" s="1"/>
  <c r="H67" i="5"/>
  <c r="I67" i="5" s="1"/>
  <c r="C65" i="14" s="1"/>
  <c r="H66" i="5"/>
  <c r="I66" i="5" s="1"/>
  <c r="C64" i="14" s="1"/>
  <c r="H65" i="5"/>
  <c r="I65" i="5" s="1"/>
  <c r="C63" i="14" s="1"/>
  <c r="H64" i="5"/>
  <c r="I64" i="5" s="1"/>
  <c r="C62" i="14" s="1"/>
  <c r="H63" i="5"/>
  <c r="I63" i="5" s="1"/>
  <c r="C61" i="14" s="1"/>
  <c r="H62" i="5"/>
  <c r="I62" i="5" s="1"/>
  <c r="C60" i="14" s="1"/>
  <c r="H61" i="5"/>
  <c r="I61" i="5" s="1"/>
  <c r="C59" i="14" s="1"/>
  <c r="H60" i="5"/>
  <c r="I60" i="5" s="1"/>
  <c r="C58" i="14" s="1"/>
  <c r="H59" i="5"/>
  <c r="I59" i="5" s="1"/>
  <c r="C57" i="14" s="1"/>
  <c r="H58" i="5"/>
  <c r="I58" i="5" s="1"/>
  <c r="C56" i="14" s="1"/>
  <c r="H57" i="5"/>
  <c r="I57" i="5" s="1"/>
  <c r="C55" i="14" s="1"/>
  <c r="H56" i="5"/>
  <c r="I56" i="5" s="1"/>
  <c r="C54" i="14" s="1"/>
  <c r="H55" i="5"/>
  <c r="I55" i="5" s="1"/>
  <c r="C53" i="14" s="1"/>
  <c r="H54" i="5"/>
  <c r="I54" i="5" s="1"/>
  <c r="C52" i="14" s="1"/>
  <c r="H53" i="5"/>
  <c r="I53" i="5" s="1"/>
  <c r="C51" i="14" s="1"/>
  <c r="H52" i="5"/>
  <c r="I52" i="5" s="1"/>
  <c r="C50" i="14" s="1"/>
  <c r="H51" i="5"/>
  <c r="I51" i="5" s="1"/>
  <c r="C49" i="14" s="1"/>
  <c r="H50" i="5"/>
  <c r="I50" i="5" s="1"/>
  <c r="C48" i="14" s="1"/>
  <c r="H49" i="5"/>
  <c r="I49" i="5" s="1"/>
  <c r="C47" i="14" s="1"/>
  <c r="H48" i="5"/>
  <c r="I48" i="5" s="1"/>
  <c r="C46" i="14" s="1"/>
  <c r="H47" i="5"/>
  <c r="I47" i="5" s="1"/>
  <c r="C45" i="14" s="1"/>
  <c r="H46" i="5"/>
  <c r="I46" i="5" s="1"/>
  <c r="C44" i="14" s="1"/>
  <c r="H45" i="5"/>
  <c r="I45" i="5" s="1"/>
  <c r="C43" i="14" s="1"/>
  <c r="H44" i="5"/>
  <c r="I44" i="5" s="1"/>
  <c r="C42" i="14" s="1"/>
  <c r="H43" i="5"/>
  <c r="I43" i="5" s="1"/>
  <c r="C41" i="14" s="1"/>
  <c r="H42" i="5"/>
  <c r="I42" i="5" s="1"/>
  <c r="C40" i="14" s="1"/>
  <c r="H41" i="5"/>
  <c r="I41" i="5" s="1"/>
  <c r="C39" i="14" s="1"/>
  <c r="H40" i="5"/>
  <c r="I40" i="5" s="1"/>
  <c r="C38" i="14" s="1"/>
  <c r="H39" i="5"/>
  <c r="I39" i="5" s="1"/>
  <c r="C37" i="14" s="1"/>
  <c r="H38" i="5"/>
  <c r="I38" i="5" s="1"/>
  <c r="C36" i="14" s="1"/>
  <c r="H37" i="5"/>
  <c r="I37" i="5" s="1"/>
  <c r="C35" i="14" s="1"/>
  <c r="H36" i="5"/>
  <c r="I36" i="5" s="1"/>
  <c r="C34" i="14" s="1"/>
  <c r="H35" i="5"/>
  <c r="I35" i="5" s="1"/>
  <c r="C33" i="14" s="1"/>
  <c r="C32" i="14"/>
  <c r="C31" i="14"/>
  <c r="H32" i="5"/>
  <c r="I32" i="5" s="1"/>
  <c r="C30" i="14" s="1"/>
  <c r="H31" i="5"/>
  <c r="I31" i="5" s="1"/>
  <c r="C29" i="14" s="1"/>
  <c r="H30" i="5"/>
  <c r="I30" i="5" s="1"/>
  <c r="C28" i="14" s="1"/>
  <c r="H29" i="5"/>
  <c r="I29" i="5" s="1"/>
  <c r="C27" i="14" s="1"/>
  <c r="H28" i="5"/>
  <c r="I28" i="5" s="1"/>
  <c r="C26" i="14" s="1"/>
  <c r="H27" i="5"/>
  <c r="I27" i="5" s="1"/>
  <c r="C25" i="14" s="1"/>
  <c r="H26" i="5"/>
  <c r="I26" i="5" s="1"/>
  <c r="C24" i="14" s="1"/>
  <c r="H25" i="5"/>
  <c r="I25" i="5" s="1"/>
  <c r="C23" i="14" s="1"/>
  <c r="H24" i="5"/>
  <c r="I24" i="5" s="1"/>
  <c r="C22" i="14" s="1"/>
  <c r="H23" i="5"/>
  <c r="I23" i="5" s="1"/>
  <c r="C21" i="14" s="1"/>
  <c r="H22" i="5"/>
  <c r="I22" i="5" s="1"/>
  <c r="C20" i="14" s="1"/>
  <c r="H21" i="5"/>
  <c r="I21" i="5" s="1"/>
  <c r="C19" i="14" s="1"/>
  <c r="H20" i="5"/>
  <c r="I20" i="5" s="1"/>
  <c r="C18" i="14" s="1"/>
  <c r="H19" i="5"/>
  <c r="I19" i="5" s="1"/>
  <c r="C17" i="14" s="1"/>
  <c r="H18" i="5"/>
  <c r="I18" i="5" s="1"/>
  <c r="C16" i="14" s="1"/>
  <c r="H17" i="5"/>
  <c r="I17" i="5" s="1"/>
  <c r="C15" i="14" s="1"/>
  <c r="H16" i="5"/>
  <c r="I16" i="5" s="1"/>
  <c r="C14" i="14" s="1"/>
  <c r="H15" i="5"/>
  <c r="I15" i="5" s="1"/>
  <c r="C13" i="14" s="1"/>
  <c r="H14" i="5"/>
  <c r="I14" i="5" s="1"/>
  <c r="C12" i="14" s="1"/>
  <c r="H13" i="5"/>
  <c r="I13" i="5" s="1"/>
  <c r="C11" i="14" s="1"/>
  <c r="H12" i="5"/>
  <c r="I12" i="5" s="1"/>
  <c r="C10" i="14" s="1"/>
  <c r="H11" i="5"/>
  <c r="I11" i="5" s="1"/>
  <c r="C9" i="14" s="1"/>
  <c r="H10" i="5"/>
  <c r="I10" i="5" s="1"/>
  <c r="C8" i="14" s="1"/>
  <c r="H9" i="5"/>
  <c r="I9" i="5" s="1"/>
  <c r="C7" i="14" s="1"/>
  <c r="H8" i="5"/>
  <c r="I8" i="5" s="1"/>
  <c r="C6" i="14" s="1"/>
  <c r="H7" i="5"/>
  <c r="I7" i="5" s="1"/>
  <c r="C5" i="14" s="1"/>
  <c r="H6" i="5"/>
  <c r="I6" i="5" s="1"/>
  <c r="C4" i="14" s="1"/>
  <c r="H5" i="5"/>
  <c r="I5" i="5" s="1"/>
  <c r="C3" i="14" s="1"/>
  <c r="H4" i="5"/>
  <c r="I4" i="5" s="1"/>
  <c r="C2" i="14" s="1"/>
</calcChain>
</file>

<file path=xl/sharedStrings.xml><?xml version="1.0" encoding="utf-8"?>
<sst xmlns="http://schemas.openxmlformats.org/spreadsheetml/2006/main" count="1387" uniqueCount="223">
  <si>
    <t>Z80A opcodes</t>
  </si>
  <si>
    <t>Opcode</t>
  </si>
  <si>
    <t>A</t>
  </si>
  <si>
    <t>(HL)</t>
  </si>
  <si>
    <t>(IX+d)</t>
  </si>
  <si>
    <t>(IY+d)</t>
  </si>
  <si>
    <t>ADC A,n</t>
  </si>
  <si>
    <t>Bytecode</t>
  </si>
  <si>
    <t>Source mask</t>
  </si>
  <si>
    <t>ADC HL,ss</t>
  </si>
  <si>
    <t>DE</t>
  </si>
  <si>
    <t>HL</t>
  </si>
  <si>
    <t>SP</t>
  </si>
  <si>
    <t>n</t>
  </si>
  <si>
    <t>ADD A,n</t>
  </si>
  <si>
    <t>ADD A,r</t>
  </si>
  <si>
    <t>ADD HL,ss</t>
  </si>
  <si>
    <t>AND n</t>
  </si>
  <si>
    <t>Prefix</t>
  </si>
  <si>
    <t>Other mask</t>
  </si>
  <si>
    <t>CALL cc,pq</t>
  </si>
  <si>
    <t>CALL pq</t>
  </si>
  <si>
    <t>CCF</t>
  </si>
  <si>
    <t>CP n</t>
  </si>
  <si>
    <t>CPD</t>
  </si>
  <si>
    <t>CPDR</t>
  </si>
  <si>
    <t>CPI</t>
  </si>
  <si>
    <t>CPIR</t>
  </si>
  <si>
    <t>CPL</t>
  </si>
  <si>
    <t>DAA</t>
  </si>
  <si>
    <t>DEC m</t>
  </si>
  <si>
    <t>DEC rr</t>
  </si>
  <si>
    <t>DI</t>
  </si>
  <si>
    <t>DJNZ e</t>
  </si>
  <si>
    <t>pq</t>
  </si>
  <si>
    <t>e</t>
  </si>
  <si>
    <t>EI</t>
  </si>
  <si>
    <t>EX AF,AF'</t>
  </si>
  <si>
    <t>EX DE,HL</t>
  </si>
  <si>
    <t>EX (SP),HL</t>
  </si>
  <si>
    <t>EXX</t>
  </si>
  <si>
    <t>HALT</t>
  </si>
  <si>
    <t>IM 0</t>
  </si>
  <si>
    <t>IM 1</t>
  </si>
  <si>
    <t>IM 2</t>
  </si>
  <si>
    <t>IN r,(C )</t>
  </si>
  <si>
    <t>INC r</t>
  </si>
  <si>
    <t>INC rr</t>
  </si>
  <si>
    <t>IND</t>
  </si>
  <si>
    <t>INDR</t>
  </si>
  <si>
    <t>INI</t>
  </si>
  <si>
    <t>INIR</t>
  </si>
  <si>
    <t>JP cc,pq</t>
  </si>
  <si>
    <t>JP pq</t>
  </si>
  <si>
    <t>JP (HL)</t>
  </si>
  <si>
    <t>JR cc,e</t>
  </si>
  <si>
    <t>JR e</t>
  </si>
  <si>
    <t>LD dd,(nn)</t>
  </si>
  <si>
    <t>LD dd,nn</t>
  </si>
  <si>
    <t>LD r,n</t>
  </si>
  <si>
    <t>LD r,r'</t>
  </si>
  <si>
    <t>LD (BC),A</t>
  </si>
  <si>
    <t>LD (DE),A</t>
  </si>
  <si>
    <t>LD A,(nn)</t>
  </si>
  <si>
    <t>LD (nn),A</t>
  </si>
  <si>
    <t>LD (nn),dd</t>
  </si>
  <si>
    <t>LD (nn),HL</t>
  </si>
  <si>
    <t>LD A,(BC)</t>
  </si>
  <si>
    <t>LD A,(DE)</t>
  </si>
  <si>
    <t>LD A,I</t>
  </si>
  <si>
    <t>LD I,A</t>
  </si>
  <si>
    <t>LD A,R</t>
  </si>
  <si>
    <t>LD HL,(nn)</t>
  </si>
  <si>
    <t>LD R,A</t>
  </si>
  <si>
    <t>LD SP,HL</t>
  </si>
  <si>
    <t>LDD</t>
  </si>
  <si>
    <t>LDDR</t>
  </si>
  <si>
    <t>LDI</t>
  </si>
  <si>
    <t>LDIR</t>
  </si>
  <si>
    <t>NEG</t>
  </si>
  <si>
    <t>NOP</t>
  </si>
  <si>
    <t>OTDR</t>
  </si>
  <si>
    <t>OTIR</t>
  </si>
  <si>
    <t>OUT (C ),r</t>
  </si>
  <si>
    <t>OUT(N),A</t>
  </si>
  <si>
    <t>IN A,N</t>
  </si>
  <si>
    <t>OUTD</t>
  </si>
  <si>
    <t>OUTI</t>
  </si>
  <si>
    <t>RET</t>
  </si>
  <si>
    <t>RET cc</t>
  </si>
  <si>
    <t>RETI</t>
  </si>
  <si>
    <t>RETN</t>
  </si>
  <si>
    <t>RLA</t>
  </si>
  <si>
    <t>RLCA</t>
  </si>
  <si>
    <t>RLD</t>
  </si>
  <si>
    <t>RRA</t>
  </si>
  <si>
    <t>RRCA</t>
  </si>
  <si>
    <t>RRD</t>
  </si>
  <si>
    <t>RST p</t>
  </si>
  <si>
    <t>SBC A,n</t>
  </si>
  <si>
    <t>SBC HL,ss</t>
  </si>
  <si>
    <t>SCF</t>
  </si>
  <si>
    <t>LD (HL),n</t>
  </si>
  <si>
    <t>ED</t>
  </si>
  <si>
    <t>OR n</t>
  </si>
  <si>
    <t>CB</t>
  </si>
  <si>
    <t>SET b,m</t>
  </si>
  <si>
    <t>SLA m</t>
  </si>
  <si>
    <t>SRA m</t>
  </si>
  <si>
    <t>SRL m</t>
  </si>
  <si>
    <t>SUB m</t>
  </si>
  <si>
    <t>SUB n</t>
  </si>
  <si>
    <t>XOR m</t>
  </si>
  <si>
    <t>XOR n</t>
  </si>
  <si>
    <t>SBC A,m</t>
  </si>
  <si>
    <t>RRC m</t>
  </si>
  <si>
    <t>RR m</t>
  </si>
  <si>
    <t>RLC m</t>
  </si>
  <si>
    <t>RL m</t>
  </si>
  <si>
    <t>RES b,m</t>
  </si>
  <si>
    <t>POP rr</t>
  </si>
  <si>
    <t>PUSH rr</t>
  </si>
  <si>
    <t>OR m</t>
  </si>
  <si>
    <t>CP m</t>
  </si>
  <si>
    <t>AND m</t>
  </si>
  <si>
    <t>BIT b,m</t>
  </si>
  <si>
    <t>ADC A,m</t>
  </si>
  <si>
    <t>AF</t>
  </si>
  <si>
    <t>ADD</t>
  </si>
  <si>
    <t>IX Prefix</t>
  </si>
  <si>
    <t>IY Prefix</t>
  </si>
  <si>
    <t>Param1</t>
  </si>
  <si>
    <t>Param2</t>
  </si>
  <si>
    <t>nn</t>
  </si>
  <si>
    <t>(BC)</t>
  </si>
  <si>
    <t>rp</t>
  </si>
  <si>
    <t>r543</t>
  </si>
  <si>
    <t>(DE)</t>
  </si>
  <si>
    <t>cc2</t>
  </si>
  <si>
    <t>(nn)</t>
  </si>
  <si>
    <t>r210</t>
  </si>
  <si>
    <t>cc3</t>
  </si>
  <si>
    <t>ra</t>
  </si>
  <si>
    <t>p</t>
  </si>
  <si>
    <t>(n)</t>
  </si>
  <si>
    <t>(SP)</t>
  </si>
  <si>
    <t>(C )</t>
  </si>
  <si>
    <t>I</t>
  </si>
  <si>
    <t>R</t>
  </si>
  <si>
    <t>SL1 m</t>
  </si>
  <si>
    <t>b</t>
  </si>
  <si>
    <t>xycb</t>
  </si>
  <si>
    <t>CB Prefix</t>
  </si>
  <si>
    <t>ExtD</t>
  </si>
  <si>
    <t>LD</t>
  </si>
  <si>
    <t>INC</t>
  </si>
  <si>
    <t>DEC</t>
  </si>
  <si>
    <t>Value</t>
  </si>
  <si>
    <t>Mask</t>
  </si>
  <si>
    <t>Test</t>
  </si>
  <si>
    <t>ParamMask</t>
  </si>
  <si>
    <t>OpCodeMask</t>
  </si>
  <si>
    <t>AF'</t>
  </si>
  <si>
    <t>EX</t>
  </si>
  <si>
    <t>DJNZ</t>
  </si>
  <si>
    <t>JR</t>
  </si>
  <si>
    <t>ADC</t>
  </si>
  <si>
    <t>SUB</t>
  </si>
  <si>
    <t>SBC</t>
  </si>
  <si>
    <t>AND</t>
  </si>
  <si>
    <t>XOR</t>
  </si>
  <si>
    <t>OR</t>
  </si>
  <si>
    <t>CP</t>
  </si>
  <si>
    <t>POP</t>
  </si>
  <si>
    <t>JP</t>
  </si>
  <si>
    <t>CALL</t>
  </si>
  <si>
    <t>PUSH</t>
  </si>
  <si>
    <t>RST</t>
  </si>
  <si>
    <t>OUT</t>
  </si>
  <si>
    <t>IN</t>
  </si>
  <si>
    <t>RLC</t>
  </si>
  <si>
    <t>RRC</t>
  </si>
  <si>
    <t>RL</t>
  </si>
  <si>
    <t>RR</t>
  </si>
  <si>
    <t>SLA</t>
  </si>
  <si>
    <t>SRA</t>
  </si>
  <si>
    <t>SL1</t>
  </si>
  <si>
    <t>SRL</t>
  </si>
  <si>
    <t>RES</t>
  </si>
  <si>
    <t>BIT</t>
  </si>
  <si>
    <t>SET</t>
  </si>
  <si>
    <t>OpBase</t>
  </si>
  <si>
    <t>//</t>
  </si>
  <si>
    <t>IY..</t>
  </si>
  <si>
    <t>IX..</t>
  </si>
  <si>
    <t>ED..</t>
  </si>
  <si>
    <t>CB..</t>
  </si>
  <si>
    <t>Name</t>
  </si>
  <si>
    <t>(C)</t>
  </si>
  <si>
    <t>Format</t>
  </si>
  <si>
    <t>%s</t>
  </si>
  <si>
    <t>(%s)</t>
  </si>
  <si>
    <t>(IX+%s)</t>
  </si>
  <si>
    <t>(IY+%s)</t>
  </si>
  <si>
    <t>%s%s</t>
  </si>
  <si>
    <t>(%s%s)</t>
  </si>
  <si>
    <t>ParamCount</t>
  </si>
  <si>
    <t>Index</t>
  </si>
  <si>
    <t>//Mask</t>
  </si>
  <si>
    <t>MaskBinary</t>
  </si>
  <si>
    <t>.</t>
  </si>
  <si>
    <t>Flags</t>
  </si>
  <si>
    <t>S</t>
  </si>
  <si>
    <t>Z</t>
  </si>
  <si>
    <t>?</t>
  </si>
  <si>
    <t>H</t>
  </si>
  <si>
    <t>P/V</t>
  </si>
  <si>
    <t>N</t>
  </si>
  <si>
    <t>C</t>
  </si>
  <si>
    <t>V</t>
  </si>
  <si>
    <t>P</t>
  </si>
  <si>
    <t>x</t>
  </si>
  <si>
    <t>x=Value is dependant on the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</si>
</sst>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3"/>
  <sheetViews>
    <sheetView tabSelected="1" workbookViewId="0">
      <pane xSplit="1" ySplit="3" topLeftCell="B76" activePane="bottomRight" state="frozen"/>
      <selection pane="topRight" activeCell="B1" sqref="B1"/>
      <selection pane="bottomLeft" activeCell="A4" sqref="A4"/>
      <selection pane="bottomRight" activeCell="AA88" sqref="AA88"/>
    </sheetView>
  </sheetViews>
  <sheetFormatPr defaultRowHeight="15" x14ac:dyDescent="0.25"/>
  <cols>
    <col min="1" max="1" width="11.42578125" customWidth="1"/>
    <col min="4" max="4" width="12.42578125" customWidth="1"/>
    <col min="9" max="10" width="12.42578125" customWidth="1"/>
    <col min="18" max="18" width="2.42578125" customWidth="1"/>
    <col min="19" max="19" width="2.5703125" customWidth="1"/>
    <col min="20" max="20" width="2.140625" customWidth="1"/>
    <col min="21" max="21" width="2.42578125" customWidth="1"/>
    <col min="22" max="22" width="2.5703125" customWidth="1"/>
    <col min="23" max="23" width="3.7109375" customWidth="1"/>
    <col min="24" max="24" width="2.85546875" customWidth="1"/>
    <col min="25" max="25" width="2.42578125" customWidth="1"/>
  </cols>
  <sheetData>
    <row r="1" spans="1:25" x14ac:dyDescent="0.25">
      <c r="A1" s="1" t="s">
        <v>0</v>
      </c>
      <c r="R1" t="s">
        <v>222</v>
      </c>
    </row>
    <row r="2" spans="1:25" x14ac:dyDescent="0.25">
      <c r="N2" t="s">
        <v>159</v>
      </c>
      <c r="R2" t="s">
        <v>211</v>
      </c>
    </row>
    <row r="3" spans="1:25" x14ac:dyDescent="0.25">
      <c r="A3" t="s">
        <v>1</v>
      </c>
      <c r="B3" t="s">
        <v>18</v>
      </c>
      <c r="C3" t="s">
        <v>7</v>
      </c>
      <c r="D3" t="s">
        <v>8</v>
      </c>
      <c r="E3" t="s">
        <v>19</v>
      </c>
      <c r="F3" t="s">
        <v>131</v>
      </c>
      <c r="G3" t="s">
        <v>132</v>
      </c>
      <c r="H3" t="s">
        <v>160</v>
      </c>
      <c r="I3" t="s">
        <v>161</v>
      </c>
      <c r="J3" t="s">
        <v>191</v>
      </c>
      <c r="K3" t="s">
        <v>131</v>
      </c>
      <c r="L3" t="s">
        <v>132</v>
      </c>
      <c r="N3" t="s">
        <v>191</v>
      </c>
      <c r="O3" t="s">
        <v>131</v>
      </c>
      <c r="P3" t="s">
        <v>132</v>
      </c>
      <c r="R3" t="s">
        <v>212</v>
      </c>
      <c r="S3" t="s">
        <v>213</v>
      </c>
      <c r="T3" t="s">
        <v>214</v>
      </c>
      <c r="U3" t="s">
        <v>215</v>
      </c>
      <c r="V3" t="s">
        <v>214</v>
      </c>
      <c r="W3" t="s">
        <v>216</v>
      </c>
      <c r="X3" t="s">
        <v>217</v>
      </c>
      <c r="Y3" t="s">
        <v>218</v>
      </c>
    </row>
    <row r="4" spans="1:25" x14ac:dyDescent="0.25">
      <c r="A4" t="s">
        <v>80</v>
      </c>
      <c r="C4" s="4">
        <v>0</v>
      </c>
      <c r="D4" s="4"/>
      <c r="E4" s="4"/>
      <c r="H4" s="3">
        <f>+D4 + E4</f>
        <v>0</v>
      </c>
      <c r="I4" s="7" t="str">
        <f>+DEC2BIN(256 - BIN2DEC(H4) - 1, 8)</f>
        <v>11111111</v>
      </c>
      <c r="J4" s="7">
        <v>41</v>
      </c>
      <c r="N4" t="str">
        <f t="shared" ref="N4" ca="1" si="0">IF(J4&lt;&gt;"",INDIRECT(CONCATENATE("'OpcodeText'!b",J4+1)),"")</f>
        <v>NOP</v>
      </c>
      <c r="O4" t="str">
        <f t="shared" ref="O4" ca="1" si="1">IF(K4&lt;&gt;"",INDIRECT(CONCATENATE("'ParamText'!A",K4+2)),"")</f>
        <v/>
      </c>
      <c r="P4" t="str">
        <f t="shared" ref="P4" ca="1" si="2">IF(L4&lt;&gt;"",INDIRECT(CONCATENATE("'ParamText'!A",L4+2)),"")</f>
        <v/>
      </c>
      <c r="R4" t="s">
        <v>210</v>
      </c>
      <c r="S4" t="s">
        <v>210</v>
      </c>
      <c r="T4" t="s">
        <v>210</v>
      </c>
      <c r="U4" t="s">
        <v>210</v>
      </c>
      <c r="V4" t="s">
        <v>210</v>
      </c>
      <c r="W4" t="s">
        <v>210</v>
      </c>
      <c r="X4" t="s">
        <v>210</v>
      </c>
      <c r="Y4" t="s">
        <v>210</v>
      </c>
    </row>
    <row r="5" spans="1:25" x14ac:dyDescent="0.25">
      <c r="A5" t="s">
        <v>58</v>
      </c>
      <c r="C5" s="4">
        <v>1</v>
      </c>
      <c r="D5" s="4">
        <v>110000</v>
      </c>
      <c r="E5" s="4"/>
      <c r="F5" t="s">
        <v>135</v>
      </c>
      <c r="G5" t="s">
        <v>133</v>
      </c>
      <c r="H5" s="3">
        <f t="shared" ref="H5:H62" si="3">+D5 + E5</f>
        <v>110000</v>
      </c>
      <c r="I5" s="7" t="str">
        <f t="shared" ref="I5:I62" si="4">+DEC2BIN(256 - BIN2DEC(H5) - 1, 8)</f>
        <v>11001111</v>
      </c>
      <c r="J5" s="7">
        <v>35</v>
      </c>
      <c r="K5">
        <v>9</v>
      </c>
      <c r="L5">
        <v>22</v>
      </c>
      <c r="N5" t="str">
        <f ca="1">IF(J5&lt;&gt;"",INDIRECT(CONCATENATE("'OpcodeText'!b",J5+1)),"")</f>
        <v>LD</v>
      </c>
      <c r="O5" t="str">
        <f ca="1">IF(K5&lt;&gt;"",INDIRECT(CONCATENATE("'ParamText'!A",K5+2)),"")</f>
        <v>rp</v>
      </c>
      <c r="P5" t="str">
        <f ca="1">IF(L5&lt;&gt;"",INDIRECT(CONCATENATE("'ParamText'!A",L5+2)),"")</f>
        <v>nn</v>
      </c>
      <c r="R5" t="s">
        <v>210</v>
      </c>
      <c r="S5" t="s">
        <v>210</v>
      </c>
      <c r="T5" t="s">
        <v>210</v>
      </c>
      <c r="U5" t="s">
        <v>210</v>
      </c>
      <c r="V5" t="s">
        <v>210</v>
      </c>
      <c r="W5" t="s">
        <v>210</v>
      </c>
      <c r="X5" t="s">
        <v>210</v>
      </c>
      <c r="Y5" t="s">
        <v>210</v>
      </c>
    </row>
    <row r="6" spans="1:25" x14ac:dyDescent="0.25">
      <c r="A6" t="s">
        <v>61</v>
      </c>
      <c r="C6" s="4">
        <v>10</v>
      </c>
      <c r="D6" s="4"/>
      <c r="E6" s="4"/>
      <c r="F6" t="s">
        <v>134</v>
      </c>
      <c r="G6" t="s">
        <v>2</v>
      </c>
      <c r="H6" s="3">
        <f t="shared" si="3"/>
        <v>0</v>
      </c>
      <c r="I6" s="7" t="str">
        <f t="shared" si="4"/>
        <v>11111111</v>
      </c>
      <c r="J6" s="7">
        <v>35</v>
      </c>
      <c r="K6">
        <v>16</v>
      </c>
      <c r="L6">
        <v>3</v>
      </c>
      <c r="N6" t="str">
        <f t="shared" ref="N6:N69" ca="1" si="5">IF(J6&lt;&gt;"",INDIRECT(CONCATENATE("'OpcodeText'!b",J6+1)),"")</f>
        <v>LD</v>
      </c>
      <c r="O6" t="str">
        <f t="shared" ref="O6:O69" ca="1" si="6">IF(K6&lt;&gt;"",INDIRECT(CONCATENATE("'ParamText'!A",K6+2)),"")</f>
        <v>(BC)</v>
      </c>
      <c r="P6" t="str">
        <f t="shared" ref="P6:P69" ca="1" si="7">IF(L6&lt;&gt;"",INDIRECT(CONCATENATE("'ParamText'!A",L6+2)),"")</f>
        <v>A</v>
      </c>
      <c r="R6" t="s">
        <v>210</v>
      </c>
      <c r="S6" t="s">
        <v>210</v>
      </c>
      <c r="T6" t="s">
        <v>210</v>
      </c>
      <c r="U6" t="s">
        <v>210</v>
      </c>
      <c r="V6" t="s">
        <v>210</v>
      </c>
      <c r="W6" t="s">
        <v>210</v>
      </c>
      <c r="X6" t="s">
        <v>210</v>
      </c>
      <c r="Y6" t="s">
        <v>210</v>
      </c>
    </row>
    <row r="7" spans="1:25" x14ac:dyDescent="0.25">
      <c r="A7" t="s">
        <v>47</v>
      </c>
      <c r="C7" s="4">
        <v>11</v>
      </c>
      <c r="D7" s="4">
        <v>110000</v>
      </c>
      <c r="E7" s="4"/>
      <c r="F7" t="s">
        <v>135</v>
      </c>
      <c r="H7" s="3">
        <f t="shared" si="3"/>
        <v>110000</v>
      </c>
      <c r="I7" s="7" t="str">
        <f t="shared" si="4"/>
        <v>11001111</v>
      </c>
      <c r="J7" s="7">
        <v>26</v>
      </c>
      <c r="K7">
        <v>9</v>
      </c>
      <c r="N7" t="str">
        <f t="shared" ca="1" si="5"/>
        <v>INC</v>
      </c>
      <c r="O7" t="str">
        <f t="shared" ca="1" si="6"/>
        <v>rp</v>
      </c>
      <c r="P7" t="str">
        <f t="shared" ca="1" si="7"/>
        <v/>
      </c>
      <c r="R7" t="s">
        <v>210</v>
      </c>
      <c r="S7" t="s">
        <v>210</v>
      </c>
      <c r="T7" t="s">
        <v>210</v>
      </c>
      <c r="U7" t="s">
        <v>210</v>
      </c>
      <c r="V7" t="s">
        <v>210</v>
      </c>
      <c r="W7" t="s">
        <v>210</v>
      </c>
      <c r="X7" t="s">
        <v>210</v>
      </c>
      <c r="Y7" t="s">
        <v>210</v>
      </c>
    </row>
    <row r="8" spans="1:25" x14ac:dyDescent="0.25">
      <c r="A8" t="s">
        <v>46</v>
      </c>
      <c r="C8" s="4">
        <v>100</v>
      </c>
      <c r="D8" s="4">
        <v>111000</v>
      </c>
      <c r="E8" s="4"/>
      <c r="F8" t="s">
        <v>136</v>
      </c>
      <c r="H8" s="3">
        <f t="shared" si="3"/>
        <v>111000</v>
      </c>
      <c r="I8" s="7" t="str">
        <f t="shared" si="4"/>
        <v>11000111</v>
      </c>
      <c r="J8" s="7">
        <v>26</v>
      </c>
      <c r="K8">
        <v>2</v>
      </c>
      <c r="N8" t="str">
        <f t="shared" ca="1" si="5"/>
        <v>INC</v>
      </c>
      <c r="O8" t="str">
        <f t="shared" ca="1" si="6"/>
        <v>r543</v>
      </c>
      <c r="P8" t="str">
        <f t="shared" ca="1" si="7"/>
        <v/>
      </c>
      <c r="R8" t="s">
        <v>212</v>
      </c>
      <c r="S8" t="s">
        <v>213</v>
      </c>
      <c r="T8" t="s">
        <v>214</v>
      </c>
      <c r="U8" t="s">
        <v>215</v>
      </c>
      <c r="V8" t="s">
        <v>214</v>
      </c>
      <c r="W8" t="s">
        <v>219</v>
      </c>
      <c r="X8">
        <v>0</v>
      </c>
      <c r="Y8" t="s">
        <v>210</v>
      </c>
    </row>
    <row r="9" spans="1:25" x14ac:dyDescent="0.25">
      <c r="A9" t="s">
        <v>30</v>
      </c>
      <c r="C9" s="4">
        <v>101</v>
      </c>
      <c r="D9" s="4">
        <v>111000</v>
      </c>
      <c r="E9" s="4"/>
      <c r="F9" t="s">
        <v>136</v>
      </c>
      <c r="H9" s="3">
        <f t="shared" si="3"/>
        <v>111000</v>
      </c>
      <c r="I9" s="7" t="str">
        <f t="shared" si="4"/>
        <v>11000111</v>
      </c>
      <c r="J9" s="7">
        <v>14</v>
      </c>
      <c r="K9">
        <v>2</v>
      </c>
      <c r="N9" t="str">
        <f t="shared" ca="1" si="5"/>
        <v>DEC</v>
      </c>
      <c r="O9" t="str">
        <f t="shared" ca="1" si="6"/>
        <v>r543</v>
      </c>
      <c r="P9" t="str">
        <f t="shared" ca="1" si="7"/>
        <v/>
      </c>
      <c r="R9" t="s">
        <v>212</v>
      </c>
      <c r="S9" t="s">
        <v>213</v>
      </c>
      <c r="T9" t="s">
        <v>214</v>
      </c>
      <c r="U9" t="s">
        <v>215</v>
      </c>
      <c r="V9" t="s">
        <v>214</v>
      </c>
      <c r="W9" t="s">
        <v>219</v>
      </c>
      <c r="X9">
        <v>1</v>
      </c>
      <c r="Y9" t="s">
        <v>210</v>
      </c>
    </row>
    <row r="10" spans="1:25" x14ac:dyDescent="0.25">
      <c r="A10" t="s">
        <v>59</v>
      </c>
      <c r="C10" s="4">
        <v>110</v>
      </c>
      <c r="D10" s="4"/>
      <c r="E10" s="4">
        <v>111000</v>
      </c>
      <c r="F10" t="s">
        <v>136</v>
      </c>
      <c r="G10" t="s">
        <v>13</v>
      </c>
      <c r="H10" s="3">
        <f t="shared" si="3"/>
        <v>111000</v>
      </c>
      <c r="I10" s="7" t="str">
        <f t="shared" si="4"/>
        <v>11000111</v>
      </c>
      <c r="J10" s="7">
        <v>35</v>
      </c>
      <c r="K10">
        <v>2</v>
      </c>
      <c r="L10">
        <v>7</v>
      </c>
      <c r="N10" t="str">
        <f t="shared" ca="1" si="5"/>
        <v>LD</v>
      </c>
      <c r="O10" t="str">
        <f t="shared" ca="1" si="6"/>
        <v>r543</v>
      </c>
      <c r="P10" t="str">
        <f t="shared" ca="1" si="7"/>
        <v>n</v>
      </c>
      <c r="R10" t="s">
        <v>210</v>
      </c>
      <c r="S10" t="s">
        <v>210</v>
      </c>
      <c r="T10" t="s">
        <v>210</v>
      </c>
      <c r="U10" t="s">
        <v>210</v>
      </c>
      <c r="V10" t="s">
        <v>210</v>
      </c>
      <c r="W10" t="s">
        <v>210</v>
      </c>
      <c r="X10" t="s">
        <v>210</v>
      </c>
      <c r="Y10" t="s">
        <v>210</v>
      </c>
    </row>
    <row r="11" spans="1:25" x14ac:dyDescent="0.25">
      <c r="A11" t="s">
        <v>93</v>
      </c>
      <c r="C11" s="4">
        <v>111</v>
      </c>
      <c r="D11" s="4"/>
      <c r="E11" s="4"/>
      <c r="H11" s="3">
        <f t="shared" si="3"/>
        <v>0</v>
      </c>
      <c r="I11" s="7" t="str">
        <f t="shared" si="4"/>
        <v>11111111</v>
      </c>
      <c r="J11" s="7">
        <v>57</v>
      </c>
      <c r="N11" t="str">
        <f t="shared" ca="1" si="5"/>
        <v>RLCA</v>
      </c>
      <c r="O11" t="str">
        <f t="shared" ca="1" si="6"/>
        <v/>
      </c>
      <c r="P11" t="str">
        <f t="shared" ca="1" si="7"/>
        <v/>
      </c>
      <c r="R11" t="s">
        <v>210</v>
      </c>
      <c r="S11" t="s">
        <v>210</v>
      </c>
      <c r="T11" t="s">
        <v>214</v>
      </c>
      <c r="U11">
        <v>0</v>
      </c>
      <c r="V11" t="s">
        <v>214</v>
      </c>
      <c r="W11" t="s">
        <v>210</v>
      </c>
      <c r="X11">
        <v>0</v>
      </c>
      <c r="Y11" t="s">
        <v>218</v>
      </c>
    </row>
    <row r="12" spans="1:25" x14ac:dyDescent="0.25">
      <c r="A12" t="s">
        <v>37</v>
      </c>
      <c r="C12" s="4">
        <v>1000</v>
      </c>
      <c r="D12" s="4"/>
      <c r="E12" s="4"/>
      <c r="F12" t="s">
        <v>127</v>
      </c>
      <c r="G12" t="s">
        <v>162</v>
      </c>
      <c r="H12" s="3">
        <f t="shared" si="3"/>
        <v>0</v>
      </c>
      <c r="I12" s="7" t="str">
        <f t="shared" si="4"/>
        <v>11111111</v>
      </c>
      <c r="J12" s="7">
        <v>19</v>
      </c>
      <c r="K12">
        <v>11</v>
      </c>
      <c r="L12">
        <v>12</v>
      </c>
      <c r="N12" t="str">
        <f t="shared" ca="1" si="5"/>
        <v>EX</v>
      </c>
      <c r="O12" t="str">
        <f t="shared" ca="1" si="6"/>
        <v>AF</v>
      </c>
      <c r="P12" t="str">
        <f t="shared" ca="1" si="7"/>
        <v>AF'</v>
      </c>
      <c r="R12" t="s">
        <v>221</v>
      </c>
      <c r="S12" t="s">
        <v>221</v>
      </c>
      <c r="T12" t="s">
        <v>221</v>
      </c>
      <c r="U12" t="s">
        <v>221</v>
      </c>
      <c r="V12" t="s">
        <v>221</v>
      </c>
      <c r="W12" t="s">
        <v>221</v>
      </c>
      <c r="X12" t="s">
        <v>221</v>
      </c>
      <c r="Y12" t="s">
        <v>221</v>
      </c>
    </row>
    <row r="13" spans="1:25" x14ac:dyDescent="0.25">
      <c r="A13" t="s">
        <v>16</v>
      </c>
      <c r="C13" s="4">
        <v>1001</v>
      </c>
      <c r="D13" s="4">
        <v>110000</v>
      </c>
      <c r="E13" s="4"/>
      <c r="F13" t="s">
        <v>11</v>
      </c>
      <c r="G13" t="s">
        <v>135</v>
      </c>
      <c r="H13" s="3">
        <f t="shared" si="3"/>
        <v>110000</v>
      </c>
      <c r="I13" s="7" t="str">
        <f t="shared" si="4"/>
        <v>11001111</v>
      </c>
      <c r="J13" s="7">
        <v>1</v>
      </c>
      <c r="K13">
        <v>14</v>
      </c>
      <c r="L13">
        <v>9</v>
      </c>
      <c r="N13" t="str">
        <f t="shared" ca="1" si="5"/>
        <v>ADD</v>
      </c>
      <c r="O13" t="str">
        <f t="shared" ca="1" si="6"/>
        <v>HL</v>
      </c>
      <c r="P13" t="str">
        <f t="shared" ca="1" si="7"/>
        <v>rp</v>
      </c>
      <c r="R13" t="s">
        <v>210</v>
      </c>
      <c r="S13" t="s">
        <v>210</v>
      </c>
      <c r="T13" t="s">
        <v>214</v>
      </c>
      <c r="U13" t="s">
        <v>214</v>
      </c>
      <c r="V13" t="s">
        <v>214</v>
      </c>
      <c r="W13" t="s">
        <v>210</v>
      </c>
      <c r="X13">
        <v>0</v>
      </c>
      <c r="Y13" t="s">
        <v>218</v>
      </c>
    </row>
    <row r="14" spans="1:25" x14ac:dyDescent="0.25">
      <c r="A14" t="s">
        <v>67</v>
      </c>
      <c r="C14" s="4">
        <v>1010</v>
      </c>
      <c r="D14" s="4"/>
      <c r="E14" s="4"/>
      <c r="F14" t="s">
        <v>2</v>
      </c>
      <c r="G14" t="s">
        <v>134</v>
      </c>
      <c r="H14" s="3">
        <f t="shared" si="3"/>
        <v>0</v>
      </c>
      <c r="I14" s="7" t="str">
        <f t="shared" si="4"/>
        <v>11111111</v>
      </c>
      <c r="J14" s="7">
        <v>35</v>
      </c>
      <c r="K14">
        <v>3</v>
      </c>
      <c r="L14">
        <v>16</v>
      </c>
      <c r="N14" t="str">
        <f t="shared" ca="1" si="5"/>
        <v>LD</v>
      </c>
      <c r="O14" t="str">
        <f t="shared" ca="1" si="6"/>
        <v>A</v>
      </c>
      <c r="P14" t="str">
        <f t="shared" ca="1" si="7"/>
        <v>(BC)</v>
      </c>
      <c r="R14" t="s">
        <v>210</v>
      </c>
      <c r="S14" t="s">
        <v>210</v>
      </c>
      <c r="T14" t="s">
        <v>210</v>
      </c>
      <c r="U14" t="s">
        <v>210</v>
      </c>
      <c r="V14" t="s">
        <v>210</v>
      </c>
      <c r="W14" t="s">
        <v>210</v>
      </c>
      <c r="X14" t="s">
        <v>210</v>
      </c>
      <c r="Y14" t="s">
        <v>210</v>
      </c>
    </row>
    <row r="15" spans="1:25" x14ac:dyDescent="0.25">
      <c r="A15" t="s">
        <v>31</v>
      </c>
      <c r="C15" s="4">
        <v>1011</v>
      </c>
      <c r="D15" s="4">
        <v>110000</v>
      </c>
      <c r="E15" s="4"/>
      <c r="F15" t="s">
        <v>135</v>
      </c>
      <c r="H15" s="3">
        <f t="shared" si="3"/>
        <v>110000</v>
      </c>
      <c r="I15" s="7" t="str">
        <f t="shared" si="4"/>
        <v>11001111</v>
      </c>
      <c r="J15" s="7">
        <v>14</v>
      </c>
      <c r="K15">
        <v>9</v>
      </c>
      <c r="N15" t="str">
        <f t="shared" ca="1" si="5"/>
        <v>DEC</v>
      </c>
      <c r="O15" t="str">
        <f t="shared" ca="1" si="6"/>
        <v>rp</v>
      </c>
      <c r="P15" t="str">
        <f t="shared" ca="1" si="7"/>
        <v/>
      </c>
      <c r="R15" t="s">
        <v>210</v>
      </c>
      <c r="S15" t="s">
        <v>210</v>
      </c>
      <c r="T15" t="s">
        <v>210</v>
      </c>
      <c r="U15" t="s">
        <v>210</v>
      </c>
      <c r="V15" t="s">
        <v>210</v>
      </c>
      <c r="W15" t="s">
        <v>210</v>
      </c>
      <c r="X15" t="s">
        <v>210</v>
      </c>
      <c r="Y15" t="s">
        <v>210</v>
      </c>
    </row>
    <row r="16" spans="1:25" x14ac:dyDescent="0.25">
      <c r="A16" t="s">
        <v>96</v>
      </c>
      <c r="C16" s="4">
        <v>1111</v>
      </c>
      <c r="D16" s="4"/>
      <c r="E16" s="4"/>
      <c r="H16" s="3">
        <f t="shared" si="3"/>
        <v>0</v>
      </c>
      <c r="I16" s="7" t="str">
        <f t="shared" si="4"/>
        <v>11111111</v>
      </c>
      <c r="J16" s="7">
        <v>62</v>
      </c>
      <c r="N16" t="str">
        <f t="shared" ca="1" si="5"/>
        <v>RRCA</v>
      </c>
      <c r="O16" t="str">
        <f t="shared" ca="1" si="6"/>
        <v/>
      </c>
      <c r="P16" t="str">
        <f t="shared" ca="1" si="7"/>
        <v/>
      </c>
      <c r="R16" t="s">
        <v>210</v>
      </c>
      <c r="S16" t="s">
        <v>210</v>
      </c>
      <c r="T16" t="s">
        <v>214</v>
      </c>
      <c r="U16">
        <v>0</v>
      </c>
      <c r="V16" t="s">
        <v>214</v>
      </c>
      <c r="W16" t="s">
        <v>210</v>
      </c>
      <c r="X16">
        <v>0</v>
      </c>
      <c r="Y16" t="s">
        <v>218</v>
      </c>
    </row>
    <row r="17" spans="1:25" x14ac:dyDescent="0.25">
      <c r="A17" t="s">
        <v>33</v>
      </c>
      <c r="C17" s="4">
        <v>10000</v>
      </c>
      <c r="D17" s="4"/>
      <c r="E17" s="4"/>
      <c r="F17" t="s">
        <v>35</v>
      </c>
      <c r="H17" s="3">
        <f t="shared" si="3"/>
        <v>0</v>
      </c>
      <c r="I17" s="7" t="str">
        <f t="shared" si="4"/>
        <v>11111111</v>
      </c>
      <c r="J17" s="7">
        <v>16</v>
      </c>
      <c r="K17">
        <v>24</v>
      </c>
      <c r="N17" t="str">
        <f t="shared" ca="1" si="5"/>
        <v>DJNZ</v>
      </c>
      <c r="O17" t="str">
        <f t="shared" ca="1" si="6"/>
        <v>e</v>
      </c>
      <c r="P17" t="str">
        <f t="shared" ca="1" si="7"/>
        <v/>
      </c>
      <c r="R17" t="s">
        <v>210</v>
      </c>
      <c r="S17" t="s">
        <v>210</v>
      </c>
      <c r="T17" t="s">
        <v>210</v>
      </c>
      <c r="U17" t="s">
        <v>210</v>
      </c>
      <c r="V17" t="s">
        <v>210</v>
      </c>
      <c r="W17" t="s">
        <v>210</v>
      </c>
      <c r="X17" t="s">
        <v>210</v>
      </c>
      <c r="Y17" t="s">
        <v>210</v>
      </c>
    </row>
    <row r="18" spans="1:25" x14ac:dyDescent="0.25">
      <c r="A18" t="s">
        <v>62</v>
      </c>
      <c r="C18" s="4">
        <v>10010</v>
      </c>
      <c r="D18" s="4"/>
      <c r="E18" s="4"/>
      <c r="F18" t="s">
        <v>137</v>
      </c>
      <c r="G18" t="s">
        <v>2</v>
      </c>
      <c r="H18" s="3">
        <f t="shared" si="3"/>
        <v>0</v>
      </c>
      <c r="I18" s="7" t="str">
        <f t="shared" si="4"/>
        <v>11111111</v>
      </c>
      <c r="J18" s="7">
        <v>35</v>
      </c>
      <c r="K18">
        <v>17</v>
      </c>
      <c r="L18">
        <v>3</v>
      </c>
      <c r="N18" t="str">
        <f t="shared" ca="1" si="5"/>
        <v>LD</v>
      </c>
      <c r="O18" t="str">
        <f t="shared" ca="1" si="6"/>
        <v>(DE)</v>
      </c>
      <c r="P18" t="str">
        <f t="shared" ca="1" si="7"/>
        <v>A</v>
      </c>
      <c r="R18" t="s">
        <v>210</v>
      </c>
      <c r="S18" t="s">
        <v>210</v>
      </c>
      <c r="T18" t="s">
        <v>210</v>
      </c>
      <c r="U18" t="s">
        <v>210</v>
      </c>
      <c r="V18" t="s">
        <v>210</v>
      </c>
      <c r="W18" t="s">
        <v>210</v>
      </c>
      <c r="X18" t="s">
        <v>210</v>
      </c>
      <c r="Y18" t="s">
        <v>210</v>
      </c>
    </row>
    <row r="19" spans="1:25" x14ac:dyDescent="0.25">
      <c r="A19" t="s">
        <v>92</v>
      </c>
      <c r="C19" s="4">
        <v>10111</v>
      </c>
      <c r="D19" s="4"/>
      <c r="E19" s="4"/>
      <c r="H19" s="3">
        <f t="shared" si="3"/>
        <v>0</v>
      </c>
      <c r="I19" s="7" t="str">
        <f t="shared" si="4"/>
        <v>11111111</v>
      </c>
      <c r="J19" s="7">
        <v>55</v>
      </c>
      <c r="N19" t="str">
        <f t="shared" ca="1" si="5"/>
        <v>RLA</v>
      </c>
      <c r="O19" t="str">
        <f t="shared" ca="1" si="6"/>
        <v/>
      </c>
      <c r="P19" t="str">
        <f t="shared" ca="1" si="7"/>
        <v/>
      </c>
      <c r="R19" t="s">
        <v>210</v>
      </c>
      <c r="S19" t="s">
        <v>210</v>
      </c>
      <c r="T19" t="s">
        <v>214</v>
      </c>
      <c r="U19">
        <v>0</v>
      </c>
      <c r="V19" t="s">
        <v>214</v>
      </c>
      <c r="W19" t="s">
        <v>210</v>
      </c>
      <c r="X19">
        <v>0</v>
      </c>
      <c r="Y19" t="s">
        <v>218</v>
      </c>
    </row>
    <row r="20" spans="1:25" x14ac:dyDescent="0.25">
      <c r="A20" t="s">
        <v>56</v>
      </c>
      <c r="B20" s="4"/>
      <c r="C20" s="4">
        <v>11000</v>
      </c>
      <c r="D20" s="4"/>
      <c r="E20" s="4"/>
      <c r="F20" t="s">
        <v>35</v>
      </c>
      <c r="H20" s="3">
        <f t="shared" si="3"/>
        <v>0</v>
      </c>
      <c r="I20" s="7" t="str">
        <f t="shared" si="4"/>
        <v>11111111</v>
      </c>
      <c r="J20" s="7">
        <v>34</v>
      </c>
      <c r="K20">
        <v>24</v>
      </c>
      <c r="N20" t="str">
        <f t="shared" ca="1" si="5"/>
        <v>JR</v>
      </c>
      <c r="O20" t="str">
        <f t="shared" ca="1" si="6"/>
        <v>e</v>
      </c>
      <c r="P20" t="str">
        <f t="shared" ca="1" si="7"/>
        <v/>
      </c>
      <c r="R20" t="s">
        <v>210</v>
      </c>
      <c r="S20" t="s">
        <v>210</v>
      </c>
      <c r="T20" t="s">
        <v>210</v>
      </c>
      <c r="U20" t="s">
        <v>210</v>
      </c>
      <c r="V20" t="s">
        <v>210</v>
      </c>
      <c r="W20" t="s">
        <v>210</v>
      </c>
      <c r="X20" t="s">
        <v>210</v>
      </c>
      <c r="Y20" t="s">
        <v>210</v>
      </c>
    </row>
    <row r="21" spans="1:25" x14ac:dyDescent="0.25">
      <c r="A21" t="s">
        <v>68</v>
      </c>
      <c r="C21" s="4">
        <v>11010</v>
      </c>
      <c r="D21" s="4"/>
      <c r="E21" s="4"/>
      <c r="F21" t="s">
        <v>2</v>
      </c>
      <c r="G21" t="s">
        <v>137</v>
      </c>
      <c r="H21" s="3">
        <f t="shared" si="3"/>
        <v>0</v>
      </c>
      <c r="I21" s="7" t="str">
        <f t="shared" si="4"/>
        <v>11111111</v>
      </c>
      <c r="J21" s="7">
        <v>35</v>
      </c>
      <c r="K21">
        <v>3</v>
      </c>
      <c r="L21">
        <v>17</v>
      </c>
      <c r="N21" t="str">
        <f t="shared" ca="1" si="5"/>
        <v>LD</v>
      </c>
      <c r="O21" t="str">
        <f t="shared" ca="1" si="6"/>
        <v>A</v>
      </c>
      <c r="P21" t="str">
        <f t="shared" ca="1" si="7"/>
        <v>(DE)</v>
      </c>
      <c r="R21" t="s">
        <v>210</v>
      </c>
      <c r="S21" t="s">
        <v>210</v>
      </c>
      <c r="T21" t="s">
        <v>210</v>
      </c>
      <c r="U21" t="s">
        <v>210</v>
      </c>
      <c r="V21" t="s">
        <v>210</v>
      </c>
      <c r="W21" t="s">
        <v>210</v>
      </c>
      <c r="X21" t="s">
        <v>210</v>
      </c>
      <c r="Y21" t="s">
        <v>210</v>
      </c>
    </row>
    <row r="22" spans="1:25" x14ac:dyDescent="0.25">
      <c r="A22" t="s">
        <v>95</v>
      </c>
      <c r="C22" s="4">
        <v>11111</v>
      </c>
      <c r="D22" s="4"/>
      <c r="E22" s="4"/>
      <c r="H22" s="3">
        <f t="shared" si="3"/>
        <v>0</v>
      </c>
      <c r="I22" s="7" t="str">
        <f t="shared" si="4"/>
        <v>11111111</v>
      </c>
      <c r="J22" s="7">
        <v>60</v>
      </c>
      <c r="N22" t="str">
        <f t="shared" ca="1" si="5"/>
        <v>RRA</v>
      </c>
      <c r="O22" t="str">
        <f t="shared" ca="1" si="6"/>
        <v/>
      </c>
      <c r="P22" t="str">
        <f t="shared" ca="1" si="7"/>
        <v/>
      </c>
      <c r="R22" t="s">
        <v>210</v>
      </c>
      <c r="S22" t="s">
        <v>210</v>
      </c>
      <c r="T22" t="s">
        <v>214</v>
      </c>
      <c r="U22">
        <v>0</v>
      </c>
      <c r="V22" t="s">
        <v>214</v>
      </c>
      <c r="W22" t="s">
        <v>210</v>
      </c>
      <c r="X22">
        <v>0</v>
      </c>
      <c r="Y22" t="s">
        <v>218</v>
      </c>
    </row>
    <row r="23" spans="1:25" x14ac:dyDescent="0.25">
      <c r="A23" t="s">
        <v>55</v>
      </c>
      <c r="C23" s="4">
        <v>100000</v>
      </c>
      <c r="D23" s="4">
        <v>11000</v>
      </c>
      <c r="E23" s="4"/>
      <c r="F23" t="s">
        <v>138</v>
      </c>
      <c r="G23" t="s">
        <v>35</v>
      </c>
      <c r="H23" s="3">
        <f t="shared" si="3"/>
        <v>11000</v>
      </c>
      <c r="I23" s="7" t="str">
        <f t="shared" si="4"/>
        <v>11100111</v>
      </c>
      <c r="J23" s="7">
        <v>34</v>
      </c>
      <c r="K23">
        <v>26</v>
      </c>
      <c r="L23">
        <v>24</v>
      </c>
      <c r="N23" t="str">
        <f t="shared" ca="1" si="5"/>
        <v>JR</v>
      </c>
      <c r="O23" t="str">
        <f t="shared" ca="1" si="6"/>
        <v>cc2</v>
      </c>
      <c r="P23" t="str">
        <f t="shared" ca="1" si="7"/>
        <v>e</v>
      </c>
      <c r="R23" t="s">
        <v>210</v>
      </c>
      <c r="S23" t="s">
        <v>210</v>
      </c>
      <c r="T23" t="s">
        <v>210</v>
      </c>
      <c r="U23" t="s">
        <v>210</v>
      </c>
      <c r="V23" t="s">
        <v>210</v>
      </c>
      <c r="W23" t="s">
        <v>210</v>
      </c>
      <c r="X23" t="s">
        <v>210</v>
      </c>
      <c r="Y23" t="s">
        <v>210</v>
      </c>
    </row>
    <row r="24" spans="1:25" x14ac:dyDescent="0.25">
      <c r="A24" t="s">
        <v>66</v>
      </c>
      <c r="C24" s="4">
        <v>100010</v>
      </c>
      <c r="D24" s="4"/>
      <c r="E24" s="4"/>
      <c r="F24" t="s">
        <v>139</v>
      </c>
      <c r="G24" t="s">
        <v>11</v>
      </c>
      <c r="H24" s="3">
        <f t="shared" si="3"/>
        <v>0</v>
      </c>
      <c r="I24" s="7" t="str">
        <f t="shared" si="4"/>
        <v>11111111</v>
      </c>
      <c r="J24" s="7">
        <v>35</v>
      </c>
      <c r="K24">
        <v>23</v>
      </c>
      <c r="L24">
        <v>14</v>
      </c>
      <c r="N24" t="str">
        <f t="shared" ca="1" si="5"/>
        <v>LD</v>
      </c>
      <c r="O24" t="str">
        <f t="shared" ca="1" si="6"/>
        <v>(nn)</v>
      </c>
      <c r="P24" t="str">
        <f t="shared" ca="1" si="7"/>
        <v>HL</v>
      </c>
      <c r="R24" t="s">
        <v>210</v>
      </c>
      <c r="S24" t="s">
        <v>210</v>
      </c>
      <c r="T24" t="s">
        <v>210</v>
      </c>
      <c r="U24" t="s">
        <v>210</v>
      </c>
      <c r="V24" t="s">
        <v>210</v>
      </c>
      <c r="W24" t="s">
        <v>210</v>
      </c>
      <c r="X24" t="s">
        <v>210</v>
      </c>
      <c r="Y24" t="s">
        <v>210</v>
      </c>
    </row>
    <row r="25" spans="1:25" x14ac:dyDescent="0.25">
      <c r="A25" t="s">
        <v>29</v>
      </c>
      <c r="C25" s="4">
        <v>100111</v>
      </c>
      <c r="D25" s="4"/>
      <c r="E25" s="4"/>
      <c r="H25" s="3">
        <f t="shared" si="3"/>
        <v>0</v>
      </c>
      <c r="I25" s="7" t="str">
        <f t="shared" si="4"/>
        <v>11111111</v>
      </c>
      <c r="J25" s="7">
        <v>13</v>
      </c>
      <c r="N25" t="str">
        <f t="shared" ca="1" si="5"/>
        <v>DAA</v>
      </c>
      <c r="O25" t="str">
        <f t="shared" ca="1" si="6"/>
        <v/>
      </c>
      <c r="P25" t="str">
        <f t="shared" ca="1" si="7"/>
        <v/>
      </c>
      <c r="R25" t="s">
        <v>212</v>
      </c>
      <c r="S25" t="s">
        <v>213</v>
      </c>
      <c r="T25" t="s">
        <v>214</v>
      </c>
      <c r="U25" t="s">
        <v>215</v>
      </c>
      <c r="V25" t="s">
        <v>214</v>
      </c>
      <c r="W25" t="s">
        <v>220</v>
      </c>
      <c r="X25" t="s">
        <v>210</v>
      </c>
      <c r="Y25" t="s">
        <v>218</v>
      </c>
    </row>
    <row r="26" spans="1:25" x14ac:dyDescent="0.25">
      <c r="A26" t="s">
        <v>72</v>
      </c>
      <c r="C26" s="4">
        <v>101010</v>
      </c>
      <c r="D26" s="4"/>
      <c r="E26" s="4"/>
      <c r="F26" t="s">
        <v>11</v>
      </c>
      <c r="G26" t="s">
        <v>139</v>
      </c>
      <c r="H26" s="3">
        <f t="shared" si="3"/>
        <v>0</v>
      </c>
      <c r="I26" s="7" t="str">
        <f t="shared" si="4"/>
        <v>11111111</v>
      </c>
      <c r="J26" s="7">
        <v>35</v>
      </c>
      <c r="K26">
        <v>14</v>
      </c>
      <c r="L26">
        <v>23</v>
      </c>
      <c r="N26" t="str">
        <f t="shared" ca="1" si="5"/>
        <v>LD</v>
      </c>
      <c r="O26" t="str">
        <f t="shared" ca="1" si="6"/>
        <v>HL</v>
      </c>
      <c r="P26" t="str">
        <f t="shared" ca="1" si="7"/>
        <v>(nn)</v>
      </c>
      <c r="R26" t="s">
        <v>210</v>
      </c>
      <c r="S26" t="s">
        <v>210</v>
      </c>
      <c r="T26" t="s">
        <v>210</v>
      </c>
      <c r="U26" t="s">
        <v>210</v>
      </c>
      <c r="V26" t="s">
        <v>210</v>
      </c>
      <c r="W26" t="s">
        <v>210</v>
      </c>
      <c r="X26" t="s">
        <v>210</v>
      </c>
      <c r="Y26" t="s">
        <v>210</v>
      </c>
    </row>
    <row r="27" spans="1:25" x14ac:dyDescent="0.25">
      <c r="A27" t="s">
        <v>28</v>
      </c>
      <c r="C27" s="4">
        <v>101111</v>
      </c>
      <c r="D27" s="4"/>
      <c r="E27" s="4"/>
      <c r="H27" s="3">
        <f t="shared" si="3"/>
        <v>0</v>
      </c>
      <c r="I27" s="7" t="str">
        <f t="shared" si="4"/>
        <v>11111111</v>
      </c>
      <c r="J27" s="7">
        <v>12</v>
      </c>
      <c r="N27" t="str">
        <f t="shared" ca="1" si="5"/>
        <v>CPL</v>
      </c>
      <c r="O27" t="str">
        <f t="shared" ca="1" si="6"/>
        <v/>
      </c>
      <c r="P27" t="str">
        <f t="shared" ca="1" si="7"/>
        <v/>
      </c>
      <c r="R27" t="s">
        <v>210</v>
      </c>
      <c r="S27" t="s">
        <v>210</v>
      </c>
      <c r="T27" t="s">
        <v>214</v>
      </c>
      <c r="U27">
        <v>1</v>
      </c>
      <c r="V27" t="s">
        <v>214</v>
      </c>
      <c r="W27" t="s">
        <v>210</v>
      </c>
      <c r="X27">
        <v>1</v>
      </c>
      <c r="Y27" t="s">
        <v>210</v>
      </c>
    </row>
    <row r="28" spans="1:25" x14ac:dyDescent="0.25">
      <c r="A28" t="s">
        <v>64</v>
      </c>
      <c r="C28" s="4">
        <v>110010</v>
      </c>
      <c r="D28" s="4"/>
      <c r="E28" s="4"/>
      <c r="F28" t="s">
        <v>139</v>
      </c>
      <c r="G28" t="s">
        <v>2</v>
      </c>
      <c r="H28" s="3">
        <f t="shared" si="3"/>
        <v>0</v>
      </c>
      <c r="I28" s="7" t="str">
        <f t="shared" si="4"/>
        <v>11111111</v>
      </c>
      <c r="J28" s="7">
        <v>35</v>
      </c>
      <c r="K28">
        <v>23</v>
      </c>
      <c r="L28">
        <v>3</v>
      </c>
      <c r="N28" t="str">
        <f t="shared" ca="1" si="5"/>
        <v>LD</v>
      </c>
      <c r="O28" t="str">
        <f t="shared" ca="1" si="6"/>
        <v>(nn)</v>
      </c>
      <c r="P28" t="str">
        <f t="shared" ca="1" si="7"/>
        <v>A</v>
      </c>
      <c r="R28" t="s">
        <v>210</v>
      </c>
      <c r="S28" t="s">
        <v>210</v>
      </c>
      <c r="T28" t="s">
        <v>210</v>
      </c>
      <c r="U28" t="s">
        <v>210</v>
      </c>
      <c r="V28" t="s">
        <v>210</v>
      </c>
      <c r="W28" t="s">
        <v>210</v>
      </c>
      <c r="X28" t="s">
        <v>210</v>
      </c>
      <c r="Y28" t="s">
        <v>210</v>
      </c>
    </row>
    <row r="29" spans="1:25" x14ac:dyDescent="0.25">
      <c r="A29" t="s">
        <v>102</v>
      </c>
      <c r="C29" s="4">
        <v>110110</v>
      </c>
      <c r="D29" s="4"/>
      <c r="E29" s="4"/>
      <c r="F29" t="s">
        <v>3</v>
      </c>
      <c r="G29" t="s">
        <v>13</v>
      </c>
      <c r="H29" s="3">
        <f t="shared" si="3"/>
        <v>0</v>
      </c>
      <c r="I29" s="7" t="str">
        <f t="shared" si="4"/>
        <v>11111111</v>
      </c>
      <c r="J29" s="7">
        <v>35</v>
      </c>
      <c r="K29">
        <v>18</v>
      </c>
      <c r="L29">
        <v>7</v>
      </c>
      <c r="N29" t="str">
        <f t="shared" ca="1" si="5"/>
        <v>LD</v>
      </c>
      <c r="O29" t="str">
        <f t="shared" ca="1" si="6"/>
        <v>(HL)</v>
      </c>
      <c r="P29" t="str">
        <f t="shared" ca="1" si="7"/>
        <v>n</v>
      </c>
      <c r="R29" t="s">
        <v>210</v>
      </c>
      <c r="S29" t="s">
        <v>210</v>
      </c>
      <c r="T29" t="s">
        <v>210</v>
      </c>
      <c r="U29" t="s">
        <v>210</v>
      </c>
      <c r="V29" t="s">
        <v>210</v>
      </c>
      <c r="W29" t="s">
        <v>210</v>
      </c>
      <c r="X29" t="s">
        <v>210</v>
      </c>
      <c r="Y29" t="s">
        <v>210</v>
      </c>
    </row>
    <row r="30" spans="1:25" x14ac:dyDescent="0.25">
      <c r="A30" t="s">
        <v>101</v>
      </c>
      <c r="C30" s="4">
        <v>110111</v>
      </c>
      <c r="D30" s="4"/>
      <c r="E30" s="4"/>
      <c r="H30" s="3">
        <f t="shared" si="3"/>
        <v>0</v>
      </c>
      <c r="I30" s="7" t="str">
        <f t="shared" si="4"/>
        <v>11111111</v>
      </c>
      <c r="J30" s="7">
        <v>66</v>
      </c>
      <c r="N30" t="str">
        <f t="shared" ca="1" si="5"/>
        <v>SCF</v>
      </c>
      <c r="O30" t="str">
        <f t="shared" ca="1" si="6"/>
        <v/>
      </c>
      <c r="P30" t="str">
        <f t="shared" ca="1" si="7"/>
        <v/>
      </c>
      <c r="R30" t="s">
        <v>210</v>
      </c>
      <c r="S30" t="s">
        <v>210</v>
      </c>
      <c r="T30" t="s">
        <v>214</v>
      </c>
      <c r="U30">
        <v>0</v>
      </c>
      <c r="V30" t="s">
        <v>214</v>
      </c>
      <c r="W30" t="s">
        <v>210</v>
      </c>
      <c r="X30">
        <v>0</v>
      </c>
      <c r="Y30">
        <v>1</v>
      </c>
    </row>
    <row r="31" spans="1:25" x14ac:dyDescent="0.25">
      <c r="A31" t="s">
        <v>63</v>
      </c>
      <c r="C31" s="4">
        <v>111010</v>
      </c>
      <c r="D31" s="4"/>
      <c r="E31" s="4"/>
      <c r="F31" t="s">
        <v>2</v>
      </c>
      <c r="G31" t="s">
        <v>139</v>
      </c>
      <c r="H31" s="3">
        <f t="shared" si="3"/>
        <v>0</v>
      </c>
      <c r="I31" s="7" t="str">
        <f t="shared" si="4"/>
        <v>11111111</v>
      </c>
      <c r="J31" s="7">
        <v>35</v>
      </c>
      <c r="K31">
        <v>3</v>
      </c>
      <c r="L31">
        <v>23</v>
      </c>
      <c r="N31" t="str">
        <f t="shared" ca="1" si="5"/>
        <v>LD</v>
      </c>
      <c r="O31" t="str">
        <f t="shared" ca="1" si="6"/>
        <v>A</v>
      </c>
      <c r="P31" t="str">
        <f t="shared" ca="1" si="7"/>
        <v>(nn)</v>
      </c>
      <c r="R31" t="s">
        <v>210</v>
      </c>
      <c r="S31" t="s">
        <v>210</v>
      </c>
      <c r="T31" t="s">
        <v>210</v>
      </c>
      <c r="U31" t="s">
        <v>210</v>
      </c>
      <c r="V31" t="s">
        <v>210</v>
      </c>
      <c r="W31" t="s">
        <v>210</v>
      </c>
      <c r="X31" t="s">
        <v>210</v>
      </c>
      <c r="Y31" t="s">
        <v>210</v>
      </c>
    </row>
    <row r="32" spans="1:25" x14ac:dyDescent="0.25">
      <c r="A32" t="s">
        <v>22</v>
      </c>
      <c r="C32" s="4">
        <v>111111</v>
      </c>
      <c r="D32" s="4"/>
      <c r="E32" s="4"/>
      <c r="H32" s="3">
        <f t="shared" si="3"/>
        <v>0</v>
      </c>
      <c r="I32" s="7" t="str">
        <f t="shared" si="4"/>
        <v>11111111</v>
      </c>
      <c r="J32" s="7">
        <v>6</v>
      </c>
      <c r="N32" t="str">
        <f t="shared" ca="1" si="5"/>
        <v>CCF</v>
      </c>
      <c r="O32" t="str">
        <f t="shared" ca="1" si="6"/>
        <v/>
      </c>
      <c r="P32" t="str">
        <f t="shared" ca="1" si="7"/>
        <v/>
      </c>
      <c r="R32" t="s">
        <v>210</v>
      </c>
      <c r="S32" t="s">
        <v>210</v>
      </c>
      <c r="T32" t="s">
        <v>214</v>
      </c>
      <c r="U32" t="s">
        <v>214</v>
      </c>
      <c r="V32" t="s">
        <v>214</v>
      </c>
      <c r="W32" t="s">
        <v>210</v>
      </c>
      <c r="X32">
        <v>0</v>
      </c>
      <c r="Y32" t="s">
        <v>218</v>
      </c>
    </row>
    <row r="33" spans="1:25" x14ac:dyDescent="0.25">
      <c r="A33" t="s">
        <v>41</v>
      </c>
      <c r="C33" s="4">
        <v>1110110</v>
      </c>
      <c r="H33" s="3">
        <f t="shared" si="3"/>
        <v>0</v>
      </c>
      <c r="I33" s="7" t="str">
        <f t="shared" si="4"/>
        <v>11111111</v>
      </c>
      <c r="J33" s="7">
        <v>21</v>
      </c>
      <c r="N33" t="str">
        <f t="shared" ca="1" si="5"/>
        <v>HALT</v>
      </c>
      <c r="O33" t="str">
        <f t="shared" ca="1" si="6"/>
        <v/>
      </c>
      <c r="P33" t="str">
        <f t="shared" ca="1" si="7"/>
        <v/>
      </c>
      <c r="R33" t="s">
        <v>210</v>
      </c>
      <c r="S33" t="s">
        <v>210</v>
      </c>
      <c r="T33" t="s">
        <v>210</v>
      </c>
      <c r="U33" t="s">
        <v>210</v>
      </c>
      <c r="V33" t="s">
        <v>210</v>
      </c>
      <c r="W33" t="s">
        <v>210</v>
      </c>
      <c r="X33" t="s">
        <v>210</v>
      </c>
      <c r="Y33" t="s">
        <v>210</v>
      </c>
    </row>
    <row r="34" spans="1:25" x14ac:dyDescent="0.25">
      <c r="A34" t="s">
        <v>60</v>
      </c>
      <c r="C34" s="4">
        <v>1000000</v>
      </c>
      <c r="D34" s="4">
        <v>111000</v>
      </c>
      <c r="E34" s="4">
        <v>111</v>
      </c>
      <c r="F34" t="s">
        <v>140</v>
      </c>
      <c r="G34" t="s">
        <v>136</v>
      </c>
      <c r="H34" s="3">
        <f t="shared" si="3"/>
        <v>111111</v>
      </c>
      <c r="I34" s="7" t="str">
        <f t="shared" si="4"/>
        <v>11000000</v>
      </c>
      <c r="J34" s="7">
        <v>35</v>
      </c>
      <c r="K34">
        <v>2</v>
      </c>
      <c r="L34">
        <v>1</v>
      </c>
      <c r="N34" t="str">
        <f t="shared" ca="1" si="5"/>
        <v>LD</v>
      </c>
      <c r="O34" t="str">
        <f t="shared" ca="1" si="6"/>
        <v>r543</v>
      </c>
      <c r="P34" t="str">
        <f t="shared" ca="1" si="7"/>
        <v>r210</v>
      </c>
      <c r="R34" t="s">
        <v>210</v>
      </c>
      <c r="S34" t="s">
        <v>210</v>
      </c>
      <c r="T34" t="s">
        <v>210</v>
      </c>
      <c r="U34" t="s">
        <v>210</v>
      </c>
      <c r="V34" t="s">
        <v>210</v>
      </c>
      <c r="W34" t="s">
        <v>210</v>
      </c>
      <c r="X34" t="s">
        <v>210</v>
      </c>
      <c r="Y34" t="s">
        <v>210</v>
      </c>
    </row>
    <row r="35" spans="1:25" x14ac:dyDescent="0.25">
      <c r="A35" t="s">
        <v>15</v>
      </c>
      <c r="C35" s="4">
        <v>10000000</v>
      </c>
      <c r="D35" s="4">
        <v>111</v>
      </c>
      <c r="E35" s="4"/>
      <c r="F35" t="s">
        <v>2</v>
      </c>
      <c r="G35" t="s">
        <v>140</v>
      </c>
      <c r="H35" s="3">
        <f t="shared" si="3"/>
        <v>111</v>
      </c>
      <c r="I35" s="7" t="str">
        <f t="shared" si="4"/>
        <v>11111000</v>
      </c>
      <c r="J35" s="7">
        <v>1</v>
      </c>
      <c r="K35">
        <v>3</v>
      </c>
      <c r="L35">
        <v>1</v>
      </c>
      <c r="N35" t="str">
        <f t="shared" ca="1" si="5"/>
        <v>ADD</v>
      </c>
      <c r="O35" t="str">
        <f t="shared" ca="1" si="6"/>
        <v>A</v>
      </c>
      <c r="P35" t="str">
        <f t="shared" ca="1" si="7"/>
        <v>r210</v>
      </c>
      <c r="R35" t="s">
        <v>212</v>
      </c>
      <c r="S35" t="s">
        <v>213</v>
      </c>
      <c r="T35" t="s">
        <v>214</v>
      </c>
      <c r="U35" t="s">
        <v>215</v>
      </c>
      <c r="V35" t="s">
        <v>214</v>
      </c>
      <c r="W35" t="s">
        <v>219</v>
      </c>
      <c r="X35">
        <v>0</v>
      </c>
      <c r="Y35" t="s">
        <v>218</v>
      </c>
    </row>
    <row r="36" spans="1:25" x14ac:dyDescent="0.25">
      <c r="A36" t="s">
        <v>126</v>
      </c>
      <c r="C36" s="4">
        <v>10001000</v>
      </c>
      <c r="D36" s="4">
        <v>111</v>
      </c>
      <c r="E36" s="4"/>
      <c r="F36" t="s">
        <v>2</v>
      </c>
      <c r="G36" t="s">
        <v>140</v>
      </c>
      <c r="H36" s="3">
        <f t="shared" si="3"/>
        <v>111</v>
      </c>
      <c r="I36" s="7" t="str">
        <f t="shared" si="4"/>
        <v>11111000</v>
      </c>
      <c r="J36" s="7">
        <v>0</v>
      </c>
      <c r="K36">
        <v>3</v>
      </c>
      <c r="L36">
        <v>1</v>
      </c>
      <c r="N36" t="str">
        <f t="shared" ca="1" si="5"/>
        <v>ADC</v>
      </c>
      <c r="O36" t="str">
        <f t="shared" ca="1" si="6"/>
        <v>A</v>
      </c>
      <c r="P36" t="str">
        <f t="shared" ca="1" si="7"/>
        <v>r210</v>
      </c>
      <c r="R36" t="s">
        <v>212</v>
      </c>
      <c r="S36" t="s">
        <v>213</v>
      </c>
      <c r="T36" t="s">
        <v>214</v>
      </c>
      <c r="U36" t="s">
        <v>215</v>
      </c>
      <c r="V36" t="s">
        <v>214</v>
      </c>
      <c r="W36" t="s">
        <v>219</v>
      </c>
      <c r="X36">
        <v>0</v>
      </c>
      <c r="Y36" t="s">
        <v>218</v>
      </c>
    </row>
    <row r="37" spans="1:25" x14ac:dyDescent="0.25">
      <c r="A37" t="s">
        <v>110</v>
      </c>
      <c r="C37" s="4">
        <v>10010000</v>
      </c>
      <c r="D37" s="4">
        <v>111</v>
      </c>
      <c r="E37" s="4"/>
      <c r="F37" t="s">
        <v>2</v>
      </c>
      <c r="G37" t="s">
        <v>140</v>
      </c>
      <c r="H37" s="3">
        <f t="shared" si="3"/>
        <v>111</v>
      </c>
      <c r="I37" s="7" t="str">
        <f t="shared" si="4"/>
        <v>11111000</v>
      </c>
      <c r="J37" s="7">
        <v>72</v>
      </c>
      <c r="K37">
        <v>3</v>
      </c>
      <c r="L37">
        <v>1</v>
      </c>
      <c r="N37" t="str">
        <f t="shared" ca="1" si="5"/>
        <v>SUB</v>
      </c>
      <c r="O37" t="str">
        <f t="shared" ca="1" si="6"/>
        <v>A</v>
      </c>
      <c r="P37" t="str">
        <f t="shared" ca="1" si="7"/>
        <v>r210</v>
      </c>
      <c r="R37" t="s">
        <v>212</v>
      </c>
      <c r="S37" t="s">
        <v>213</v>
      </c>
      <c r="T37" t="s">
        <v>214</v>
      </c>
      <c r="U37" t="s">
        <v>215</v>
      </c>
      <c r="V37" t="s">
        <v>214</v>
      </c>
      <c r="W37" t="s">
        <v>219</v>
      </c>
      <c r="X37">
        <v>1</v>
      </c>
      <c r="Y37" t="s">
        <v>218</v>
      </c>
    </row>
    <row r="38" spans="1:25" x14ac:dyDescent="0.25">
      <c r="A38" t="s">
        <v>114</v>
      </c>
      <c r="C38" s="4">
        <v>10011000</v>
      </c>
      <c r="D38" s="4">
        <v>111</v>
      </c>
      <c r="E38" s="4"/>
      <c r="F38" t="s">
        <v>2</v>
      </c>
      <c r="G38" t="s">
        <v>140</v>
      </c>
      <c r="H38" s="3">
        <f t="shared" si="3"/>
        <v>111</v>
      </c>
      <c r="I38" s="7" t="str">
        <f t="shared" si="4"/>
        <v>11111000</v>
      </c>
      <c r="J38" s="7">
        <v>65</v>
      </c>
      <c r="K38">
        <v>3</v>
      </c>
      <c r="L38">
        <v>1</v>
      </c>
      <c r="N38" t="str">
        <f t="shared" ca="1" si="5"/>
        <v>SBC</v>
      </c>
      <c r="O38" t="str">
        <f t="shared" ca="1" si="6"/>
        <v>A</v>
      </c>
      <c r="P38" t="str">
        <f t="shared" ca="1" si="7"/>
        <v>r210</v>
      </c>
      <c r="R38" t="s">
        <v>212</v>
      </c>
      <c r="S38" t="s">
        <v>213</v>
      </c>
      <c r="T38" t="s">
        <v>214</v>
      </c>
      <c r="U38" t="s">
        <v>215</v>
      </c>
      <c r="V38" t="s">
        <v>214</v>
      </c>
      <c r="W38" t="s">
        <v>219</v>
      </c>
      <c r="X38">
        <v>1</v>
      </c>
      <c r="Y38" t="s">
        <v>218</v>
      </c>
    </row>
    <row r="39" spans="1:25" x14ac:dyDescent="0.25">
      <c r="A39" t="s">
        <v>124</v>
      </c>
      <c r="C39" s="4">
        <v>10100000</v>
      </c>
      <c r="D39" s="4">
        <v>111</v>
      </c>
      <c r="E39" s="4"/>
      <c r="F39" t="s">
        <v>2</v>
      </c>
      <c r="G39" t="s">
        <v>140</v>
      </c>
      <c r="H39" s="3">
        <f t="shared" si="3"/>
        <v>111</v>
      </c>
      <c r="I39" s="7" t="str">
        <f t="shared" si="4"/>
        <v>11111000</v>
      </c>
      <c r="J39" s="7">
        <v>2</v>
      </c>
      <c r="K39">
        <v>3</v>
      </c>
      <c r="L39">
        <v>1</v>
      </c>
      <c r="N39" t="str">
        <f t="shared" ca="1" si="5"/>
        <v>AND</v>
      </c>
      <c r="O39" t="str">
        <f t="shared" ca="1" si="6"/>
        <v>A</v>
      </c>
      <c r="P39" t="str">
        <f t="shared" ca="1" si="7"/>
        <v>r210</v>
      </c>
      <c r="R39" t="s">
        <v>212</v>
      </c>
      <c r="S39" t="s">
        <v>213</v>
      </c>
      <c r="T39" t="s">
        <v>214</v>
      </c>
      <c r="U39">
        <v>1</v>
      </c>
      <c r="V39" t="s">
        <v>214</v>
      </c>
      <c r="W39" t="s">
        <v>220</v>
      </c>
      <c r="X39">
        <v>0</v>
      </c>
      <c r="Y39">
        <v>0</v>
      </c>
    </row>
    <row r="40" spans="1:25" x14ac:dyDescent="0.25">
      <c r="A40" t="s">
        <v>112</v>
      </c>
      <c r="C40" s="4">
        <v>10101000</v>
      </c>
      <c r="D40" s="4">
        <v>111</v>
      </c>
      <c r="E40" s="4"/>
      <c r="F40" t="s">
        <v>2</v>
      </c>
      <c r="G40" t="s">
        <v>140</v>
      </c>
      <c r="H40" s="3">
        <f t="shared" si="3"/>
        <v>111</v>
      </c>
      <c r="I40" s="7" t="str">
        <f t="shared" si="4"/>
        <v>11111000</v>
      </c>
      <c r="J40" s="7">
        <v>73</v>
      </c>
      <c r="K40">
        <v>3</v>
      </c>
      <c r="L40">
        <v>1</v>
      </c>
      <c r="N40" t="str">
        <f t="shared" ca="1" si="5"/>
        <v>XOR</v>
      </c>
      <c r="O40" t="str">
        <f t="shared" ca="1" si="6"/>
        <v>A</v>
      </c>
      <c r="P40" t="str">
        <f t="shared" ca="1" si="7"/>
        <v>r210</v>
      </c>
      <c r="R40" t="s">
        <v>212</v>
      </c>
      <c r="S40" t="s">
        <v>213</v>
      </c>
      <c r="T40" t="s">
        <v>214</v>
      </c>
      <c r="U40">
        <v>0</v>
      </c>
      <c r="V40" t="s">
        <v>214</v>
      </c>
      <c r="W40" t="s">
        <v>220</v>
      </c>
      <c r="X40">
        <v>0</v>
      </c>
      <c r="Y40">
        <v>0</v>
      </c>
    </row>
    <row r="41" spans="1:25" x14ac:dyDescent="0.25">
      <c r="A41" t="s">
        <v>122</v>
      </c>
      <c r="C41" s="4">
        <v>10110000</v>
      </c>
      <c r="D41" s="4">
        <v>111</v>
      </c>
      <c r="E41" s="4"/>
      <c r="F41" t="s">
        <v>2</v>
      </c>
      <c r="G41" t="s">
        <v>140</v>
      </c>
      <c r="H41" s="3">
        <f t="shared" si="3"/>
        <v>111</v>
      </c>
      <c r="I41" s="7" t="str">
        <f t="shared" si="4"/>
        <v>11111000</v>
      </c>
      <c r="J41" s="7">
        <v>42</v>
      </c>
      <c r="K41">
        <v>3</v>
      </c>
      <c r="L41">
        <v>1</v>
      </c>
      <c r="N41" t="str">
        <f t="shared" ca="1" si="5"/>
        <v>OR</v>
      </c>
      <c r="O41" t="str">
        <f t="shared" ca="1" si="6"/>
        <v>A</v>
      </c>
      <c r="P41" t="str">
        <f t="shared" ca="1" si="7"/>
        <v>r210</v>
      </c>
      <c r="R41" t="s">
        <v>212</v>
      </c>
      <c r="S41" t="s">
        <v>213</v>
      </c>
      <c r="T41" t="s">
        <v>214</v>
      </c>
      <c r="U41">
        <v>0</v>
      </c>
      <c r="V41" t="s">
        <v>214</v>
      </c>
      <c r="W41" t="s">
        <v>220</v>
      </c>
      <c r="X41">
        <v>0</v>
      </c>
      <c r="Y41">
        <v>0</v>
      </c>
    </row>
    <row r="42" spans="1:25" x14ac:dyDescent="0.25">
      <c r="A42" t="s">
        <v>123</v>
      </c>
      <c r="C42" s="4">
        <v>10111000</v>
      </c>
      <c r="D42" s="4">
        <v>111</v>
      </c>
      <c r="E42" s="4"/>
      <c r="F42" t="s">
        <v>2</v>
      </c>
      <c r="G42" t="s">
        <v>140</v>
      </c>
      <c r="H42" s="3">
        <f t="shared" si="3"/>
        <v>111</v>
      </c>
      <c r="I42" s="7" t="str">
        <f t="shared" si="4"/>
        <v>11111000</v>
      </c>
      <c r="J42" s="7">
        <v>7</v>
      </c>
      <c r="K42">
        <v>3</v>
      </c>
      <c r="L42">
        <v>1</v>
      </c>
      <c r="N42" t="str">
        <f t="shared" ca="1" si="5"/>
        <v>CP</v>
      </c>
      <c r="O42" t="str">
        <f t="shared" ca="1" si="6"/>
        <v>A</v>
      </c>
      <c r="P42" t="str">
        <f t="shared" ca="1" si="7"/>
        <v>r210</v>
      </c>
      <c r="R42" t="s">
        <v>212</v>
      </c>
      <c r="S42" t="s">
        <v>213</v>
      </c>
      <c r="T42" t="s">
        <v>214</v>
      </c>
      <c r="U42" t="s">
        <v>215</v>
      </c>
      <c r="V42" t="s">
        <v>214</v>
      </c>
      <c r="W42" t="s">
        <v>219</v>
      </c>
      <c r="X42">
        <v>1</v>
      </c>
      <c r="Y42" t="s">
        <v>218</v>
      </c>
    </row>
    <row r="43" spans="1:25" x14ac:dyDescent="0.25">
      <c r="A43" t="s">
        <v>89</v>
      </c>
      <c r="C43" s="4">
        <v>11000000</v>
      </c>
      <c r="D43" s="4"/>
      <c r="E43" s="4">
        <v>111000</v>
      </c>
      <c r="F43" t="s">
        <v>141</v>
      </c>
      <c r="H43" s="3">
        <f t="shared" si="3"/>
        <v>111000</v>
      </c>
      <c r="I43" s="7" t="str">
        <f t="shared" si="4"/>
        <v>11000111</v>
      </c>
      <c r="J43" s="7">
        <v>51</v>
      </c>
      <c r="K43">
        <v>27</v>
      </c>
      <c r="N43" t="str">
        <f t="shared" ca="1" si="5"/>
        <v>RET</v>
      </c>
      <c r="O43" t="str">
        <f t="shared" ca="1" si="6"/>
        <v>cc3</v>
      </c>
      <c r="P43" t="str">
        <f t="shared" ca="1" si="7"/>
        <v/>
      </c>
      <c r="R43" t="s">
        <v>210</v>
      </c>
      <c r="S43" t="s">
        <v>210</v>
      </c>
      <c r="T43" t="s">
        <v>210</v>
      </c>
      <c r="U43" t="s">
        <v>210</v>
      </c>
      <c r="V43" t="s">
        <v>210</v>
      </c>
      <c r="W43" t="s">
        <v>210</v>
      </c>
      <c r="X43" t="s">
        <v>210</v>
      </c>
      <c r="Y43" t="s">
        <v>210</v>
      </c>
    </row>
    <row r="44" spans="1:25" x14ac:dyDescent="0.25">
      <c r="A44" t="s">
        <v>120</v>
      </c>
      <c r="C44" s="4">
        <v>11000001</v>
      </c>
      <c r="D44" s="4">
        <v>110000</v>
      </c>
      <c r="E44" s="4"/>
      <c r="F44" t="s">
        <v>142</v>
      </c>
      <c r="H44" s="3">
        <f t="shared" si="3"/>
        <v>110000</v>
      </c>
      <c r="I44" s="7" t="str">
        <f t="shared" si="4"/>
        <v>11001111</v>
      </c>
      <c r="J44" s="7">
        <v>48</v>
      </c>
      <c r="K44">
        <v>10</v>
      </c>
      <c r="N44" t="str">
        <f t="shared" ca="1" si="5"/>
        <v>POP</v>
      </c>
      <c r="O44" t="str">
        <f t="shared" ca="1" si="6"/>
        <v>ra</v>
      </c>
      <c r="P44" t="str">
        <f t="shared" ca="1" si="7"/>
        <v/>
      </c>
      <c r="R44" t="s">
        <v>210</v>
      </c>
      <c r="S44" t="s">
        <v>210</v>
      </c>
      <c r="T44" t="s">
        <v>210</v>
      </c>
      <c r="U44" t="s">
        <v>210</v>
      </c>
      <c r="V44" t="s">
        <v>210</v>
      </c>
      <c r="W44" t="s">
        <v>210</v>
      </c>
      <c r="X44" t="s">
        <v>210</v>
      </c>
      <c r="Y44" t="s">
        <v>210</v>
      </c>
    </row>
    <row r="45" spans="1:25" x14ac:dyDescent="0.25">
      <c r="A45" t="s">
        <v>52</v>
      </c>
      <c r="C45" s="4">
        <v>11000010</v>
      </c>
      <c r="D45" s="4"/>
      <c r="E45" s="4">
        <v>111000</v>
      </c>
      <c r="F45" t="s">
        <v>141</v>
      </c>
      <c r="G45" t="s">
        <v>34</v>
      </c>
      <c r="H45" s="3">
        <f t="shared" si="3"/>
        <v>111000</v>
      </c>
      <c r="I45" s="7" t="str">
        <f t="shared" si="4"/>
        <v>11000111</v>
      </c>
      <c r="J45" s="7">
        <v>33</v>
      </c>
      <c r="K45">
        <v>27</v>
      </c>
      <c r="L45">
        <v>25</v>
      </c>
      <c r="N45" t="str">
        <f t="shared" ca="1" si="5"/>
        <v>JP</v>
      </c>
      <c r="O45" t="str">
        <f t="shared" ca="1" si="6"/>
        <v>cc3</v>
      </c>
      <c r="P45" t="str">
        <f t="shared" ca="1" si="7"/>
        <v>pq</v>
      </c>
      <c r="R45" t="s">
        <v>210</v>
      </c>
      <c r="S45" t="s">
        <v>210</v>
      </c>
      <c r="T45" t="s">
        <v>210</v>
      </c>
      <c r="U45" t="s">
        <v>210</v>
      </c>
      <c r="V45" t="s">
        <v>210</v>
      </c>
      <c r="W45" t="s">
        <v>210</v>
      </c>
      <c r="X45" t="s">
        <v>210</v>
      </c>
      <c r="Y45" t="s">
        <v>210</v>
      </c>
    </row>
    <row r="46" spans="1:25" x14ac:dyDescent="0.25">
      <c r="A46" t="s">
        <v>53</v>
      </c>
      <c r="C46" s="4">
        <v>11000011</v>
      </c>
      <c r="D46" s="4"/>
      <c r="E46" s="4"/>
      <c r="F46" t="s">
        <v>34</v>
      </c>
      <c r="H46" s="3">
        <f t="shared" si="3"/>
        <v>0</v>
      </c>
      <c r="I46" s="7" t="str">
        <f t="shared" si="4"/>
        <v>11111111</v>
      </c>
      <c r="J46" s="7">
        <v>33</v>
      </c>
      <c r="K46">
        <v>25</v>
      </c>
      <c r="N46" t="str">
        <f t="shared" ca="1" si="5"/>
        <v>JP</v>
      </c>
      <c r="O46" t="str">
        <f t="shared" ca="1" si="6"/>
        <v>pq</v>
      </c>
      <c r="P46" t="str">
        <f t="shared" ca="1" si="7"/>
        <v/>
      </c>
      <c r="R46" t="s">
        <v>210</v>
      </c>
      <c r="S46" t="s">
        <v>210</v>
      </c>
      <c r="T46" t="s">
        <v>210</v>
      </c>
      <c r="U46" t="s">
        <v>210</v>
      </c>
      <c r="V46" t="s">
        <v>210</v>
      </c>
      <c r="W46" t="s">
        <v>210</v>
      </c>
      <c r="X46" t="s">
        <v>210</v>
      </c>
      <c r="Y46" t="s">
        <v>210</v>
      </c>
    </row>
    <row r="47" spans="1:25" x14ac:dyDescent="0.25">
      <c r="A47" t="s">
        <v>20</v>
      </c>
      <c r="C47" s="4">
        <v>11000100</v>
      </c>
      <c r="D47" s="4"/>
      <c r="E47" s="4">
        <v>111000</v>
      </c>
      <c r="F47" t="s">
        <v>141</v>
      </c>
      <c r="G47" t="s">
        <v>34</v>
      </c>
      <c r="H47" s="3">
        <f t="shared" si="3"/>
        <v>111000</v>
      </c>
      <c r="I47" s="7" t="str">
        <f t="shared" si="4"/>
        <v>11000111</v>
      </c>
      <c r="J47" s="7">
        <v>4</v>
      </c>
      <c r="K47">
        <v>27</v>
      </c>
      <c r="L47">
        <v>25</v>
      </c>
      <c r="N47" t="str">
        <f t="shared" ca="1" si="5"/>
        <v>CALL</v>
      </c>
      <c r="O47" t="str">
        <f t="shared" ca="1" si="6"/>
        <v>cc3</v>
      </c>
      <c r="P47" t="str">
        <f t="shared" ca="1" si="7"/>
        <v>pq</v>
      </c>
      <c r="R47" t="s">
        <v>210</v>
      </c>
      <c r="S47" t="s">
        <v>210</v>
      </c>
      <c r="T47" t="s">
        <v>210</v>
      </c>
      <c r="U47" t="s">
        <v>210</v>
      </c>
      <c r="V47" t="s">
        <v>210</v>
      </c>
      <c r="W47" t="s">
        <v>210</v>
      </c>
      <c r="X47" t="s">
        <v>210</v>
      </c>
      <c r="Y47" t="s">
        <v>210</v>
      </c>
    </row>
    <row r="48" spans="1:25" x14ac:dyDescent="0.25">
      <c r="A48" t="s">
        <v>121</v>
      </c>
      <c r="C48" s="4">
        <v>11000101</v>
      </c>
      <c r="D48" s="4">
        <v>110000</v>
      </c>
      <c r="E48" s="4"/>
      <c r="F48" t="s">
        <v>142</v>
      </c>
      <c r="H48" s="3">
        <f t="shared" si="3"/>
        <v>110000</v>
      </c>
      <c r="I48" s="7" t="str">
        <f t="shared" si="4"/>
        <v>11001111</v>
      </c>
      <c r="J48" s="7">
        <v>49</v>
      </c>
      <c r="K48">
        <v>10</v>
      </c>
      <c r="N48" t="str">
        <f t="shared" ca="1" si="5"/>
        <v>PUSH</v>
      </c>
      <c r="O48" t="str">
        <f t="shared" ca="1" si="6"/>
        <v>ra</v>
      </c>
      <c r="P48" t="str">
        <f t="shared" ca="1" si="7"/>
        <v/>
      </c>
      <c r="R48" t="s">
        <v>210</v>
      </c>
      <c r="S48" t="s">
        <v>210</v>
      </c>
      <c r="T48" t="s">
        <v>210</v>
      </c>
      <c r="U48" t="s">
        <v>210</v>
      </c>
      <c r="V48" t="s">
        <v>210</v>
      </c>
      <c r="W48" t="s">
        <v>210</v>
      </c>
      <c r="X48" t="s">
        <v>210</v>
      </c>
      <c r="Y48" t="s">
        <v>210</v>
      </c>
    </row>
    <row r="49" spans="1:25" x14ac:dyDescent="0.25">
      <c r="A49" t="s">
        <v>14</v>
      </c>
      <c r="C49" s="4">
        <v>11000110</v>
      </c>
      <c r="D49" s="4"/>
      <c r="E49" s="4"/>
      <c r="F49" t="s">
        <v>2</v>
      </c>
      <c r="G49" t="s">
        <v>13</v>
      </c>
      <c r="H49" s="3">
        <f t="shared" si="3"/>
        <v>0</v>
      </c>
      <c r="I49" s="7" t="str">
        <f t="shared" si="4"/>
        <v>11111111</v>
      </c>
      <c r="J49" s="7">
        <v>1</v>
      </c>
      <c r="K49">
        <v>3</v>
      </c>
      <c r="L49">
        <v>7</v>
      </c>
      <c r="N49" t="str">
        <f t="shared" ca="1" si="5"/>
        <v>ADD</v>
      </c>
      <c r="O49" t="str">
        <f t="shared" ca="1" si="6"/>
        <v>A</v>
      </c>
      <c r="P49" t="str">
        <f t="shared" ca="1" si="7"/>
        <v>n</v>
      </c>
      <c r="R49" t="s">
        <v>212</v>
      </c>
      <c r="S49" t="s">
        <v>213</v>
      </c>
      <c r="T49" t="s">
        <v>214</v>
      </c>
      <c r="U49" t="s">
        <v>215</v>
      </c>
      <c r="V49" t="s">
        <v>214</v>
      </c>
      <c r="W49" t="s">
        <v>219</v>
      </c>
      <c r="X49">
        <v>0</v>
      </c>
      <c r="Y49" t="s">
        <v>218</v>
      </c>
    </row>
    <row r="50" spans="1:25" x14ac:dyDescent="0.25">
      <c r="A50" t="s">
        <v>98</v>
      </c>
      <c r="C50" s="4">
        <v>11000111</v>
      </c>
      <c r="D50" s="4"/>
      <c r="E50" s="4">
        <v>111000</v>
      </c>
      <c r="F50" t="s">
        <v>143</v>
      </c>
      <c r="H50" s="3">
        <f t="shared" si="3"/>
        <v>111000</v>
      </c>
      <c r="I50" s="7" t="str">
        <f t="shared" si="4"/>
        <v>11000111</v>
      </c>
      <c r="J50" s="7">
        <v>64</v>
      </c>
      <c r="K50">
        <v>28</v>
      </c>
      <c r="N50" t="str">
        <f t="shared" ca="1" si="5"/>
        <v>RST</v>
      </c>
      <c r="O50" t="str">
        <f t="shared" ca="1" si="6"/>
        <v>p</v>
      </c>
      <c r="P50" t="str">
        <f t="shared" ca="1" si="7"/>
        <v/>
      </c>
      <c r="R50" t="s">
        <v>210</v>
      </c>
      <c r="S50" t="s">
        <v>210</v>
      </c>
      <c r="T50" t="s">
        <v>210</v>
      </c>
      <c r="U50" t="s">
        <v>210</v>
      </c>
      <c r="V50" t="s">
        <v>210</v>
      </c>
      <c r="W50" t="s">
        <v>210</v>
      </c>
      <c r="X50" t="s">
        <v>210</v>
      </c>
      <c r="Y50" t="s">
        <v>210</v>
      </c>
    </row>
    <row r="51" spans="1:25" x14ac:dyDescent="0.25">
      <c r="A51" t="s">
        <v>88</v>
      </c>
      <c r="C51" s="4">
        <v>11001001</v>
      </c>
      <c r="D51" s="4"/>
      <c r="E51" s="4"/>
      <c r="H51" s="3">
        <f t="shared" si="3"/>
        <v>0</v>
      </c>
      <c r="I51" s="7" t="str">
        <f t="shared" si="4"/>
        <v>11111111</v>
      </c>
      <c r="J51" s="7">
        <v>51</v>
      </c>
      <c r="N51" t="str">
        <f t="shared" ca="1" si="5"/>
        <v>RET</v>
      </c>
      <c r="O51" t="str">
        <f t="shared" ca="1" si="6"/>
        <v/>
      </c>
      <c r="P51" t="str">
        <f t="shared" ca="1" si="7"/>
        <v/>
      </c>
      <c r="R51" t="s">
        <v>210</v>
      </c>
      <c r="S51" t="s">
        <v>210</v>
      </c>
      <c r="T51" t="s">
        <v>210</v>
      </c>
      <c r="U51" t="s">
        <v>210</v>
      </c>
      <c r="V51" t="s">
        <v>210</v>
      </c>
      <c r="W51" t="s">
        <v>210</v>
      </c>
      <c r="X51" t="s">
        <v>210</v>
      </c>
      <c r="Y51" t="s">
        <v>210</v>
      </c>
    </row>
    <row r="52" spans="1:25" x14ac:dyDescent="0.25">
      <c r="A52" t="s">
        <v>21</v>
      </c>
      <c r="C52" s="4">
        <v>11001101</v>
      </c>
      <c r="D52" s="4"/>
      <c r="E52" s="4"/>
      <c r="F52" t="s">
        <v>34</v>
      </c>
      <c r="H52" s="3">
        <f t="shared" si="3"/>
        <v>0</v>
      </c>
      <c r="I52" s="7" t="str">
        <f t="shared" si="4"/>
        <v>11111111</v>
      </c>
      <c r="J52" s="7">
        <v>4</v>
      </c>
      <c r="K52">
        <v>25</v>
      </c>
      <c r="N52" t="str">
        <f t="shared" ca="1" si="5"/>
        <v>CALL</v>
      </c>
      <c r="O52" t="str">
        <f t="shared" ca="1" si="6"/>
        <v>pq</v>
      </c>
      <c r="P52" t="str">
        <f t="shared" ca="1" si="7"/>
        <v/>
      </c>
      <c r="R52" t="s">
        <v>210</v>
      </c>
      <c r="S52" t="s">
        <v>210</v>
      </c>
      <c r="T52" t="s">
        <v>210</v>
      </c>
      <c r="U52" t="s">
        <v>210</v>
      </c>
      <c r="V52" t="s">
        <v>210</v>
      </c>
      <c r="W52" t="s">
        <v>210</v>
      </c>
      <c r="X52" t="s">
        <v>210</v>
      </c>
      <c r="Y52" t="s">
        <v>210</v>
      </c>
    </row>
    <row r="53" spans="1:25" x14ac:dyDescent="0.25">
      <c r="A53" t="s">
        <v>6</v>
      </c>
      <c r="C53" s="4">
        <v>11001110</v>
      </c>
      <c r="D53" s="4"/>
      <c r="E53" s="4"/>
      <c r="F53" t="s">
        <v>2</v>
      </c>
      <c r="G53" t="s">
        <v>13</v>
      </c>
      <c r="H53" s="3">
        <f t="shared" si="3"/>
        <v>0</v>
      </c>
      <c r="I53" s="7" t="str">
        <f t="shared" si="4"/>
        <v>11111111</v>
      </c>
      <c r="J53" s="7">
        <v>0</v>
      </c>
      <c r="K53">
        <v>3</v>
      </c>
      <c r="L53">
        <v>7</v>
      </c>
      <c r="N53" t="str">
        <f t="shared" ca="1" si="5"/>
        <v>ADC</v>
      </c>
      <c r="O53" t="str">
        <f t="shared" ca="1" si="6"/>
        <v>A</v>
      </c>
      <c r="P53" t="str">
        <f t="shared" ca="1" si="7"/>
        <v>n</v>
      </c>
      <c r="R53" t="s">
        <v>212</v>
      </c>
      <c r="S53" t="s">
        <v>213</v>
      </c>
      <c r="T53" t="s">
        <v>214</v>
      </c>
      <c r="U53" t="s">
        <v>215</v>
      </c>
      <c r="V53" t="s">
        <v>214</v>
      </c>
      <c r="W53" t="s">
        <v>219</v>
      </c>
      <c r="X53">
        <v>0</v>
      </c>
      <c r="Y53" t="s">
        <v>218</v>
      </c>
    </row>
    <row r="54" spans="1:25" x14ac:dyDescent="0.25">
      <c r="A54" t="s">
        <v>84</v>
      </c>
      <c r="C54" s="4">
        <v>11010011</v>
      </c>
      <c r="D54" s="4"/>
      <c r="E54" s="4"/>
      <c r="F54" t="s">
        <v>144</v>
      </c>
      <c r="G54" t="s">
        <v>2</v>
      </c>
      <c r="H54" s="3">
        <f t="shared" si="3"/>
        <v>0</v>
      </c>
      <c r="I54" s="7" t="str">
        <f t="shared" si="4"/>
        <v>11111111</v>
      </c>
      <c r="J54" s="7">
        <v>45</v>
      </c>
      <c r="K54">
        <v>8</v>
      </c>
      <c r="L54">
        <v>3</v>
      </c>
      <c r="N54" t="str">
        <f t="shared" ca="1" si="5"/>
        <v>OUT</v>
      </c>
      <c r="O54" t="str">
        <f t="shared" ca="1" si="6"/>
        <v>(n)</v>
      </c>
      <c r="P54" t="str">
        <f t="shared" ca="1" si="7"/>
        <v>A</v>
      </c>
      <c r="R54" t="s">
        <v>210</v>
      </c>
      <c r="S54" t="s">
        <v>210</v>
      </c>
      <c r="T54" t="s">
        <v>210</v>
      </c>
      <c r="U54" t="s">
        <v>210</v>
      </c>
      <c r="V54" t="s">
        <v>210</v>
      </c>
      <c r="W54" t="s">
        <v>210</v>
      </c>
      <c r="X54" t="s">
        <v>210</v>
      </c>
      <c r="Y54" t="s">
        <v>210</v>
      </c>
    </row>
    <row r="55" spans="1:25" x14ac:dyDescent="0.25">
      <c r="A55" t="s">
        <v>111</v>
      </c>
      <c r="C55" s="4">
        <v>11010110</v>
      </c>
      <c r="D55" s="4"/>
      <c r="E55" s="4"/>
      <c r="F55" t="s">
        <v>2</v>
      </c>
      <c r="G55" t="s">
        <v>13</v>
      </c>
      <c r="H55" s="3">
        <f t="shared" si="3"/>
        <v>0</v>
      </c>
      <c r="I55" s="7" t="str">
        <f t="shared" si="4"/>
        <v>11111111</v>
      </c>
      <c r="J55" s="7">
        <v>72</v>
      </c>
      <c r="K55">
        <v>3</v>
      </c>
      <c r="L55">
        <v>7</v>
      </c>
      <c r="N55" t="str">
        <f t="shared" ca="1" si="5"/>
        <v>SUB</v>
      </c>
      <c r="O55" t="str">
        <f t="shared" ca="1" si="6"/>
        <v>A</v>
      </c>
      <c r="P55" t="str">
        <f t="shared" ca="1" si="7"/>
        <v>n</v>
      </c>
      <c r="R55" t="s">
        <v>212</v>
      </c>
      <c r="S55" t="s">
        <v>213</v>
      </c>
      <c r="T55" t="s">
        <v>214</v>
      </c>
      <c r="U55" t="s">
        <v>215</v>
      </c>
      <c r="V55" t="s">
        <v>214</v>
      </c>
      <c r="W55" t="s">
        <v>219</v>
      </c>
      <c r="X55">
        <v>1</v>
      </c>
      <c r="Y55" t="s">
        <v>218</v>
      </c>
    </row>
    <row r="56" spans="1:25" x14ac:dyDescent="0.25">
      <c r="A56" t="s">
        <v>40</v>
      </c>
      <c r="C56" s="4">
        <v>11011001</v>
      </c>
      <c r="D56" s="4"/>
      <c r="E56" s="4"/>
      <c r="H56" s="3">
        <f t="shared" si="3"/>
        <v>0</v>
      </c>
      <c r="I56" s="7" t="str">
        <f t="shared" si="4"/>
        <v>11111111</v>
      </c>
      <c r="J56" s="7">
        <v>20</v>
      </c>
      <c r="N56" t="str">
        <f t="shared" ca="1" si="5"/>
        <v>EXX</v>
      </c>
      <c r="O56" t="str">
        <f t="shared" ca="1" si="6"/>
        <v/>
      </c>
      <c r="P56" t="str">
        <f t="shared" ca="1" si="7"/>
        <v/>
      </c>
      <c r="R56" t="s">
        <v>210</v>
      </c>
      <c r="S56" t="s">
        <v>210</v>
      </c>
      <c r="T56" t="s">
        <v>210</v>
      </c>
      <c r="U56" t="s">
        <v>210</v>
      </c>
      <c r="V56" t="s">
        <v>210</v>
      </c>
      <c r="W56" t="s">
        <v>210</v>
      </c>
      <c r="X56" t="s">
        <v>210</v>
      </c>
      <c r="Y56" t="s">
        <v>210</v>
      </c>
    </row>
    <row r="57" spans="1:25" x14ac:dyDescent="0.25">
      <c r="A57" t="s">
        <v>85</v>
      </c>
      <c r="C57" s="4">
        <v>11011011</v>
      </c>
      <c r="D57" s="4"/>
      <c r="E57" s="4"/>
      <c r="F57" t="s">
        <v>2</v>
      </c>
      <c r="G57" t="s">
        <v>144</v>
      </c>
      <c r="H57" s="3">
        <f t="shared" si="3"/>
        <v>0</v>
      </c>
      <c r="I57" s="7" t="str">
        <f t="shared" si="4"/>
        <v>11111111</v>
      </c>
      <c r="J57" s="7">
        <v>25</v>
      </c>
      <c r="K57">
        <v>3</v>
      </c>
      <c r="L57">
        <v>8</v>
      </c>
      <c r="N57" t="str">
        <f t="shared" ca="1" si="5"/>
        <v>IN</v>
      </c>
      <c r="O57" t="str">
        <f t="shared" ca="1" si="6"/>
        <v>A</v>
      </c>
      <c r="P57" t="str">
        <f t="shared" ca="1" si="7"/>
        <v>(n)</v>
      </c>
      <c r="R57" t="s">
        <v>210</v>
      </c>
      <c r="S57" t="s">
        <v>210</v>
      </c>
      <c r="T57" t="s">
        <v>210</v>
      </c>
      <c r="U57" t="s">
        <v>210</v>
      </c>
      <c r="V57" t="s">
        <v>210</v>
      </c>
      <c r="W57" t="s">
        <v>210</v>
      </c>
      <c r="X57" t="s">
        <v>210</v>
      </c>
      <c r="Y57" t="s">
        <v>210</v>
      </c>
    </row>
    <row r="58" spans="1:25" x14ac:dyDescent="0.25">
      <c r="A58" t="s">
        <v>99</v>
      </c>
      <c r="C58" s="4">
        <v>11011110</v>
      </c>
      <c r="D58" s="4"/>
      <c r="E58" s="4"/>
      <c r="F58" t="s">
        <v>2</v>
      </c>
      <c r="G58" t="s">
        <v>13</v>
      </c>
      <c r="H58" s="3">
        <f t="shared" si="3"/>
        <v>0</v>
      </c>
      <c r="I58" s="7" t="str">
        <f t="shared" si="4"/>
        <v>11111111</v>
      </c>
      <c r="J58" s="7">
        <v>65</v>
      </c>
      <c r="K58">
        <v>3</v>
      </c>
      <c r="L58">
        <v>7</v>
      </c>
      <c r="N58" t="str">
        <f t="shared" ca="1" si="5"/>
        <v>SBC</v>
      </c>
      <c r="O58" t="str">
        <f t="shared" ca="1" si="6"/>
        <v>A</v>
      </c>
      <c r="P58" t="str">
        <f t="shared" ca="1" si="7"/>
        <v>n</v>
      </c>
    </row>
    <row r="59" spans="1:25" x14ac:dyDescent="0.25">
      <c r="A59" t="s">
        <v>39</v>
      </c>
      <c r="C59" s="4">
        <v>11100011</v>
      </c>
      <c r="D59" s="4"/>
      <c r="E59" s="4"/>
      <c r="F59" t="s">
        <v>145</v>
      </c>
      <c r="G59" t="s">
        <v>11</v>
      </c>
      <c r="H59" s="3">
        <f t="shared" si="3"/>
        <v>0</v>
      </c>
      <c r="I59" s="7" t="str">
        <f t="shared" si="4"/>
        <v>11111111</v>
      </c>
      <c r="J59" s="7">
        <v>19</v>
      </c>
      <c r="K59">
        <v>21</v>
      </c>
      <c r="L59">
        <v>14</v>
      </c>
      <c r="N59" t="str">
        <f t="shared" ca="1" si="5"/>
        <v>EX</v>
      </c>
      <c r="O59" t="str">
        <f t="shared" ca="1" si="6"/>
        <v>(SP)</v>
      </c>
      <c r="P59" t="str">
        <f t="shared" ca="1" si="7"/>
        <v>HL</v>
      </c>
      <c r="R59" t="s">
        <v>210</v>
      </c>
      <c r="S59" t="s">
        <v>210</v>
      </c>
      <c r="T59" t="s">
        <v>210</v>
      </c>
      <c r="U59" t="s">
        <v>210</v>
      </c>
      <c r="V59" t="s">
        <v>210</v>
      </c>
      <c r="W59" t="s">
        <v>210</v>
      </c>
      <c r="X59" t="s">
        <v>210</v>
      </c>
      <c r="Y59" t="s">
        <v>210</v>
      </c>
    </row>
    <row r="60" spans="1:25" x14ac:dyDescent="0.25">
      <c r="A60" t="s">
        <v>17</v>
      </c>
      <c r="C60" s="4">
        <v>11100110</v>
      </c>
      <c r="D60" s="4"/>
      <c r="E60" s="4"/>
      <c r="F60" t="s">
        <v>2</v>
      </c>
      <c r="G60" t="s">
        <v>13</v>
      </c>
      <c r="H60" s="3">
        <f t="shared" si="3"/>
        <v>0</v>
      </c>
      <c r="I60" s="7" t="str">
        <f t="shared" si="4"/>
        <v>11111111</v>
      </c>
      <c r="J60" s="7">
        <v>2</v>
      </c>
      <c r="K60">
        <v>3</v>
      </c>
      <c r="L60">
        <v>7</v>
      </c>
      <c r="N60" t="str">
        <f t="shared" ca="1" si="5"/>
        <v>AND</v>
      </c>
      <c r="O60" t="str">
        <f t="shared" ca="1" si="6"/>
        <v>A</v>
      </c>
      <c r="P60" t="str">
        <f t="shared" ca="1" si="7"/>
        <v>n</v>
      </c>
    </row>
    <row r="61" spans="1:25" x14ac:dyDescent="0.25">
      <c r="A61" t="s">
        <v>54</v>
      </c>
      <c r="C61" s="4">
        <v>11101001</v>
      </c>
      <c r="D61" s="4"/>
      <c r="E61" s="4"/>
      <c r="F61" t="s">
        <v>3</v>
      </c>
      <c r="H61" s="3">
        <f t="shared" si="3"/>
        <v>0</v>
      </c>
      <c r="I61" s="7" t="str">
        <f t="shared" si="4"/>
        <v>11111111</v>
      </c>
      <c r="J61" s="7">
        <v>33</v>
      </c>
      <c r="K61">
        <v>18</v>
      </c>
      <c r="N61" t="str">
        <f t="shared" ca="1" si="5"/>
        <v>JP</v>
      </c>
      <c r="O61" t="str">
        <f t="shared" ca="1" si="6"/>
        <v>(HL)</v>
      </c>
      <c r="P61" t="str">
        <f t="shared" ca="1" si="7"/>
        <v/>
      </c>
      <c r="R61" t="s">
        <v>210</v>
      </c>
      <c r="S61" t="s">
        <v>210</v>
      </c>
      <c r="T61" t="s">
        <v>210</v>
      </c>
      <c r="U61" t="s">
        <v>210</v>
      </c>
      <c r="V61" t="s">
        <v>210</v>
      </c>
      <c r="W61" t="s">
        <v>210</v>
      </c>
      <c r="X61" t="s">
        <v>210</v>
      </c>
      <c r="Y61" t="s">
        <v>210</v>
      </c>
    </row>
    <row r="62" spans="1:25" x14ac:dyDescent="0.25">
      <c r="A62" t="s">
        <v>38</v>
      </c>
      <c r="C62" s="4">
        <v>11101011</v>
      </c>
      <c r="D62" s="4"/>
      <c r="E62" s="4"/>
      <c r="F62" t="s">
        <v>10</v>
      </c>
      <c r="G62" t="s">
        <v>11</v>
      </c>
      <c r="H62" s="3">
        <f t="shared" si="3"/>
        <v>0</v>
      </c>
      <c r="I62" s="7" t="str">
        <f t="shared" si="4"/>
        <v>11111111</v>
      </c>
      <c r="J62" s="7">
        <v>19</v>
      </c>
      <c r="K62">
        <v>13</v>
      </c>
      <c r="L62">
        <v>14</v>
      </c>
      <c r="N62" t="str">
        <f t="shared" ca="1" si="5"/>
        <v>EX</v>
      </c>
      <c r="O62" t="str">
        <f t="shared" ca="1" si="6"/>
        <v>DE</v>
      </c>
      <c r="P62" t="str">
        <f t="shared" ca="1" si="7"/>
        <v>HL</v>
      </c>
      <c r="R62" t="s">
        <v>210</v>
      </c>
      <c r="S62" t="s">
        <v>210</v>
      </c>
      <c r="T62" t="s">
        <v>210</v>
      </c>
      <c r="U62" t="s">
        <v>210</v>
      </c>
      <c r="V62" t="s">
        <v>210</v>
      </c>
      <c r="W62" t="s">
        <v>210</v>
      </c>
      <c r="X62" t="s">
        <v>210</v>
      </c>
      <c r="Y62" t="s">
        <v>210</v>
      </c>
    </row>
    <row r="63" spans="1:25" x14ac:dyDescent="0.25">
      <c r="A63" t="s">
        <v>9</v>
      </c>
      <c r="B63" t="s">
        <v>103</v>
      </c>
      <c r="C63" s="4">
        <v>1001010</v>
      </c>
      <c r="D63" s="4">
        <v>110000</v>
      </c>
      <c r="E63" s="4"/>
      <c r="F63" t="s">
        <v>11</v>
      </c>
      <c r="G63" t="s">
        <v>135</v>
      </c>
      <c r="H63" s="3">
        <f t="shared" ref="H63:H117" si="8">+D63 + E63</f>
        <v>110000</v>
      </c>
      <c r="I63" s="7" t="str">
        <f t="shared" ref="I63:I117" si="9">+DEC2BIN(256 - BIN2DEC(H63) - 1, 8)</f>
        <v>11001111</v>
      </c>
      <c r="J63" s="7">
        <v>0</v>
      </c>
      <c r="K63">
        <v>14</v>
      </c>
      <c r="L63">
        <v>9</v>
      </c>
      <c r="N63" t="str">
        <f t="shared" ca="1" si="5"/>
        <v>ADC</v>
      </c>
      <c r="O63" t="str">
        <f t="shared" ca="1" si="6"/>
        <v>HL</v>
      </c>
      <c r="P63" t="str">
        <f t="shared" ca="1" si="7"/>
        <v>rp</v>
      </c>
      <c r="R63" t="s">
        <v>212</v>
      </c>
      <c r="S63" t="s">
        <v>213</v>
      </c>
      <c r="T63" t="s">
        <v>214</v>
      </c>
      <c r="U63" t="s">
        <v>214</v>
      </c>
      <c r="V63" t="s">
        <v>214</v>
      </c>
      <c r="W63" t="s">
        <v>219</v>
      </c>
      <c r="X63">
        <v>0</v>
      </c>
      <c r="Y63" t="s">
        <v>218</v>
      </c>
    </row>
    <row r="64" spans="1:25" x14ac:dyDescent="0.25">
      <c r="A64" t="s">
        <v>113</v>
      </c>
      <c r="C64" s="4">
        <v>11101110</v>
      </c>
      <c r="D64" s="4"/>
      <c r="E64" s="4"/>
      <c r="F64" t="s">
        <v>2</v>
      </c>
      <c r="G64" t="s">
        <v>13</v>
      </c>
      <c r="H64" s="3">
        <f t="shared" si="8"/>
        <v>0</v>
      </c>
      <c r="I64" s="7" t="str">
        <f t="shared" si="9"/>
        <v>11111111</v>
      </c>
      <c r="J64" s="7">
        <v>73</v>
      </c>
      <c r="K64">
        <v>3</v>
      </c>
      <c r="L64">
        <v>7</v>
      </c>
      <c r="N64" t="str">
        <f t="shared" ca="1" si="5"/>
        <v>XOR</v>
      </c>
      <c r="O64" t="str">
        <f t="shared" ca="1" si="6"/>
        <v>A</v>
      </c>
      <c r="P64" t="str">
        <f t="shared" ca="1" si="7"/>
        <v>n</v>
      </c>
    </row>
    <row r="65" spans="1:25" x14ac:dyDescent="0.25">
      <c r="A65" t="s">
        <v>32</v>
      </c>
      <c r="C65" s="4">
        <v>11110011</v>
      </c>
      <c r="D65" s="4"/>
      <c r="E65" s="4"/>
      <c r="H65" s="3">
        <f t="shared" si="8"/>
        <v>0</v>
      </c>
      <c r="I65" s="7" t="str">
        <f t="shared" si="9"/>
        <v>11111111</v>
      </c>
      <c r="J65" s="7">
        <v>15</v>
      </c>
      <c r="N65" t="str">
        <f t="shared" ca="1" si="5"/>
        <v>DI</v>
      </c>
      <c r="O65" t="str">
        <f t="shared" ca="1" si="6"/>
        <v/>
      </c>
      <c r="P65" t="str">
        <f t="shared" ca="1" si="7"/>
        <v/>
      </c>
      <c r="R65" t="s">
        <v>210</v>
      </c>
      <c r="S65" t="s">
        <v>210</v>
      </c>
      <c r="T65" t="s">
        <v>210</v>
      </c>
      <c r="U65" t="s">
        <v>210</v>
      </c>
      <c r="V65" t="s">
        <v>210</v>
      </c>
      <c r="W65" t="s">
        <v>210</v>
      </c>
      <c r="X65" t="s">
        <v>210</v>
      </c>
      <c r="Y65" t="s">
        <v>210</v>
      </c>
    </row>
    <row r="66" spans="1:25" x14ac:dyDescent="0.25">
      <c r="A66" t="s">
        <v>104</v>
      </c>
      <c r="C66" s="4">
        <v>11110110</v>
      </c>
      <c r="D66" s="4"/>
      <c r="E66" s="4"/>
      <c r="F66" t="s">
        <v>2</v>
      </c>
      <c r="G66" t="s">
        <v>13</v>
      </c>
      <c r="H66" s="3">
        <f t="shared" si="8"/>
        <v>0</v>
      </c>
      <c r="I66" s="7" t="str">
        <f t="shared" si="9"/>
        <v>11111111</v>
      </c>
      <c r="J66" s="7">
        <v>42</v>
      </c>
      <c r="K66">
        <v>3</v>
      </c>
      <c r="L66">
        <v>7</v>
      </c>
      <c r="N66" t="str">
        <f t="shared" ca="1" si="5"/>
        <v>OR</v>
      </c>
      <c r="O66" t="str">
        <f t="shared" ca="1" si="6"/>
        <v>A</v>
      </c>
      <c r="P66" t="str">
        <f t="shared" ca="1" si="7"/>
        <v>n</v>
      </c>
    </row>
    <row r="67" spans="1:25" x14ac:dyDescent="0.25">
      <c r="A67" t="s">
        <v>74</v>
      </c>
      <c r="C67" s="4">
        <v>11111001</v>
      </c>
      <c r="D67" s="4"/>
      <c r="E67" s="4"/>
      <c r="F67" t="s">
        <v>12</v>
      </c>
      <c r="G67" t="s">
        <v>11</v>
      </c>
      <c r="H67" s="3">
        <f t="shared" si="8"/>
        <v>0</v>
      </c>
      <c r="I67" s="7" t="str">
        <f t="shared" si="9"/>
        <v>11111111</v>
      </c>
      <c r="J67" s="7">
        <v>35</v>
      </c>
      <c r="K67">
        <v>15</v>
      </c>
      <c r="L67">
        <v>14</v>
      </c>
      <c r="N67" t="str">
        <f t="shared" ca="1" si="5"/>
        <v>LD</v>
      </c>
      <c r="O67" t="str">
        <f t="shared" ca="1" si="6"/>
        <v>SP</v>
      </c>
      <c r="P67" t="str">
        <f t="shared" ca="1" si="7"/>
        <v>HL</v>
      </c>
      <c r="R67" t="s">
        <v>210</v>
      </c>
      <c r="S67" t="s">
        <v>210</v>
      </c>
      <c r="T67" t="s">
        <v>210</v>
      </c>
      <c r="U67" t="s">
        <v>210</v>
      </c>
      <c r="V67" t="s">
        <v>210</v>
      </c>
      <c r="W67" t="s">
        <v>210</v>
      </c>
      <c r="X67" t="s">
        <v>210</v>
      </c>
      <c r="Y67" t="s">
        <v>210</v>
      </c>
    </row>
    <row r="68" spans="1:25" x14ac:dyDescent="0.25">
      <c r="A68" t="s">
        <v>36</v>
      </c>
      <c r="C68" s="4">
        <v>11111011</v>
      </c>
      <c r="D68" s="4"/>
      <c r="E68" s="4"/>
      <c r="H68" s="3">
        <f t="shared" si="8"/>
        <v>0</v>
      </c>
      <c r="I68" s="7" t="str">
        <f t="shared" si="9"/>
        <v>11111111</v>
      </c>
      <c r="J68" s="7">
        <v>18</v>
      </c>
      <c r="N68" t="str">
        <f t="shared" ca="1" si="5"/>
        <v>EI</v>
      </c>
      <c r="O68" t="str">
        <f t="shared" ca="1" si="6"/>
        <v/>
      </c>
      <c r="P68" t="str">
        <f t="shared" ca="1" si="7"/>
        <v/>
      </c>
      <c r="R68" t="s">
        <v>210</v>
      </c>
      <c r="S68" t="s">
        <v>210</v>
      </c>
      <c r="T68" t="s">
        <v>210</v>
      </c>
      <c r="U68" t="s">
        <v>210</v>
      </c>
      <c r="V68" t="s">
        <v>210</v>
      </c>
      <c r="W68" t="s">
        <v>210</v>
      </c>
      <c r="X68" t="s">
        <v>210</v>
      </c>
      <c r="Y68" t="s">
        <v>210</v>
      </c>
    </row>
    <row r="69" spans="1:25" x14ac:dyDescent="0.25">
      <c r="A69" t="s">
        <v>23</v>
      </c>
      <c r="C69" s="4">
        <v>11111110</v>
      </c>
      <c r="D69" s="4"/>
      <c r="E69" s="4"/>
      <c r="F69" t="s">
        <v>2</v>
      </c>
      <c r="G69" t="s">
        <v>13</v>
      </c>
      <c r="H69" s="3">
        <f t="shared" si="8"/>
        <v>0</v>
      </c>
      <c r="I69" s="7" t="str">
        <f t="shared" si="9"/>
        <v>11111111</v>
      </c>
      <c r="J69" s="7">
        <v>7</v>
      </c>
      <c r="K69">
        <v>3</v>
      </c>
      <c r="L69">
        <v>7</v>
      </c>
      <c r="N69" t="str">
        <f t="shared" ca="1" si="5"/>
        <v>CP</v>
      </c>
      <c r="O69" t="str">
        <f t="shared" ca="1" si="6"/>
        <v>A</v>
      </c>
      <c r="P69" t="str">
        <f t="shared" ca="1" si="7"/>
        <v>n</v>
      </c>
    </row>
    <row r="70" spans="1:25" x14ac:dyDescent="0.25">
      <c r="A70" t="s">
        <v>83</v>
      </c>
      <c r="B70" t="s">
        <v>103</v>
      </c>
      <c r="C70" s="4">
        <v>1000001</v>
      </c>
      <c r="D70" s="4">
        <v>111000</v>
      </c>
      <c r="E70" s="4"/>
      <c r="F70" s="2" t="s">
        <v>146</v>
      </c>
      <c r="G70" t="s">
        <v>136</v>
      </c>
      <c r="H70" s="3">
        <f t="shared" si="8"/>
        <v>111000</v>
      </c>
      <c r="I70" s="7" t="str">
        <f t="shared" si="9"/>
        <v>11000111</v>
      </c>
      <c r="J70" s="7">
        <v>45</v>
      </c>
      <c r="K70">
        <v>4</v>
      </c>
      <c r="L70">
        <v>2</v>
      </c>
      <c r="N70" t="str">
        <f t="shared" ref="N70:N117" ca="1" si="10">IF(J70&lt;&gt;"",INDIRECT(CONCATENATE("'OpcodeText'!b",J70+1)),"")</f>
        <v>OUT</v>
      </c>
      <c r="O70" t="str">
        <f t="shared" ref="O70:O117" ca="1" si="11">IF(K70&lt;&gt;"",INDIRECT(CONCATENATE("'ParamText'!A",K70+2)),"")</f>
        <v>(C)</v>
      </c>
      <c r="P70" t="str">
        <f t="shared" ref="P70:P117" ca="1" si="12">IF(L70&lt;&gt;"",INDIRECT(CONCATENATE("'ParamText'!A",L70+2)),"")</f>
        <v>r543</v>
      </c>
      <c r="R70" t="s">
        <v>210</v>
      </c>
      <c r="S70" t="s">
        <v>210</v>
      </c>
      <c r="T70" t="s">
        <v>210</v>
      </c>
      <c r="U70" t="s">
        <v>210</v>
      </c>
      <c r="V70" t="s">
        <v>210</v>
      </c>
      <c r="W70" t="s">
        <v>210</v>
      </c>
      <c r="X70" t="s">
        <v>210</v>
      </c>
      <c r="Y70" t="s">
        <v>210</v>
      </c>
    </row>
    <row r="71" spans="1:25" x14ac:dyDescent="0.25">
      <c r="A71" t="s">
        <v>100</v>
      </c>
      <c r="B71" t="s">
        <v>103</v>
      </c>
      <c r="C71" s="4">
        <v>1000010</v>
      </c>
      <c r="D71" s="4">
        <v>110000</v>
      </c>
      <c r="E71" s="4"/>
      <c r="F71" t="s">
        <v>11</v>
      </c>
      <c r="G71" t="s">
        <v>135</v>
      </c>
      <c r="H71" s="3">
        <f t="shared" si="8"/>
        <v>110000</v>
      </c>
      <c r="I71" s="7" t="str">
        <f t="shared" si="9"/>
        <v>11001111</v>
      </c>
      <c r="J71" s="7">
        <v>65</v>
      </c>
      <c r="K71">
        <v>14</v>
      </c>
      <c r="L71">
        <v>9</v>
      </c>
      <c r="N71" t="str">
        <f t="shared" ca="1" si="10"/>
        <v>SBC</v>
      </c>
      <c r="O71" t="str">
        <f t="shared" ca="1" si="11"/>
        <v>HL</v>
      </c>
      <c r="P71" t="str">
        <f t="shared" ca="1" si="12"/>
        <v>rp</v>
      </c>
      <c r="R71" t="s">
        <v>212</v>
      </c>
      <c r="S71" t="s">
        <v>213</v>
      </c>
      <c r="T71" t="s">
        <v>214</v>
      </c>
      <c r="U71" t="s">
        <v>214</v>
      </c>
      <c r="V71" t="s">
        <v>214</v>
      </c>
      <c r="W71" t="s">
        <v>219</v>
      </c>
      <c r="X71">
        <v>1</v>
      </c>
      <c r="Y71" t="s">
        <v>218</v>
      </c>
    </row>
    <row r="72" spans="1:25" x14ac:dyDescent="0.25">
      <c r="A72" t="s">
        <v>65</v>
      </c>
      <c r="B72" t="s">
        <v>103</v>
      </c>
      <c r="C72" s="4">
        <v>1000011</v>
      </c>
      <c r="D72" s="4">
        <v>110000</v>
      </c>
      <c r="E72" s="4"/>
      <c r="F72" t="s">
        <v>139</v>
      </c>
      <c r="G72" t="s">
        <v>135</v>
      </c>
      <c r="H72" s="3">
        <f t="shared" si="8"/>
        <v>110000</v>
      </c>
      <c r="I72" s="7" t="str">
        <f t="shared" si="9"/>
        <v>11001111</v>
      </c>
      <c r="J72" s="7">
        <v>35</v>
      </c>
      <c r="K72">
        <v>23</v>
      </c>
      <c r="L72">
        <v>9</v>
      </c>
      <c r="N72" t="str">
        <f t="shared" ca="1" si="10"/>
        <v>LD</v>
      </c>
      <c r="O72" t="str">
        <f t="shared" ca="1" si="11"/>
        <v>(nn)</v>
      </c>
      <c r="P72" t="str">
        <f t="shared" ca="1" si="12"/>
        <v>rp</v>
      </c>
      <c r="R72" t="s">
        <v>210</v>
      </c>
      <c r="S72" t="s">
        <v>210</v>
      </c>
      <c r="T72" t="s">
        <v>210</v>
      </c>
      <c r="U72" t="s">
        <v>210</v>
      </c>
      <c r="V72" t="s">
        <v>210</v>
      </c>
      <c r="W72" t="s">
        <v>210</v>
      </c>
      <c r="X72" t="s">
        <v>210</v>
      </c>
      <c r="Y72" t="s">
        <v>210</v>
      </c>
    </row>
    <row r="73" spans="1:25" x14ac:dyDescent="0.25">
      <c r="A73" t="s">
        <v>79</v>
      </c>
      <c r="B73" t="s">
        <v>103</v>
      </c>
      <c r="C73" s="4">
        <v>1000100</v>
      </c>
      <c r="D73" s="4"/>
      <c r="E73" s="4">
        <v>111000</v>
      </c>
      <c r="H73" s="3">
        <f t="shared" si="8"/>
        <v>111000</v>
      </c>
      <c r="I73" s="7" t="str">
        <f t="shared" si="9"/>
        <v>11000111</v>
      </c>
      <c r="J73" s="7">
        <v>40</v>
      </c>
      <c r="N73" t="str">
        <f t="shared" ca="1" si="10"/>
        <v>NEG</v>
      </c>
      <c r="O73" t="str">
        <f t="shared" ca="1" si="11"/>
        <v/>
      </c>
      <c r="P73" t="str">
        <f t="shared" ca="1" si="12"/>
        <v/>
      </c>
      <c r="R73" t="s">
        <v>212</v>
      </c>
      <c r="S73" t="s">
        <v>213</v>
      </c>
      <c r="T73" t="s">
        <v>214</v>
      </c>
      <c r="U73" t="s">
        <v>215</v>
      </c>
      <c r="V73" t="s">
        <v>214</v>
      </c>
      <c r="W73" t="s">
        <v>220</v>
      </c>
      <c r="X73">
        <v>1</v>
      </c>
      <c r="Y73" t="s">
        <v>218</v>
      </c>
    </row>
    <row r="74" spans="1:25" x14ac:dyDescent="0.25">
      <c r="A74" t="s">
        <v>90</v>
      </c>
      <c r="B74" t="s">
        <v>103</v>
      </c>
      <c r="C74" s="4">
        <v>1001101</v>
      </c>
      <c r="D74" s="4"/>
      <c r="E74" s="4"/>
      <c r="H74" s="3">
        <f t="shared" si="8"/>
        <v>0</v>
      </c>
      <c r="I74" s="7" t="str">
        <f t="shared" si="9"/>
        <v>11111111</v>
      </c>
      <c r="J74" s="7">
        <v>52</v>
      </c>
      <c r="N74" t="str">
        <f t="shared" ca="1" si="10"/>
        <v>RETI</v>
      </c>
      <c r="O74" t="str">
        <f t="shared" ca="1" si="11"/>
        <v/>
      </c>
      <c r="P74" t="str">
        <f t="shared" ca="1" si="12"/>
        <v/>
      </c>
      <c r="R74" t="s">
        <v>210</v>
      </c>
      <c r="S74" t="s">
        <v>210</v>
      </c>
      <c r="T74" t="s">
        <v>210</v>
      </c>
      <c r="U74" t="s">
        <v>210</v>
      </c>
      <c r="V74" t="s">
        <v>210</v>
      </c>
      <c r="W74" t="s">
        <v>210</v>
      </c>
      <c r="X74" t="s">
        <v>210</v>
      </c>
      <c r="Y74" t="s">
        <v>210</v>
      </c>
    </row>
    <row r="75" spans="1:25" x14ac:dyDescent="0.25">
      <c r="A75" t="s">
        <v>70</v>
      </c>
      <c r="B75" t="s">
        <v>103</v>
      </c>
      <c r="C75" s="4">
        <v>1000111</v>
      </c>
      <c r="D75" s="4"/>
      <c r="E75" s="4"/>
      <c r="F75" t="s">
        <v>147</v>
      </c>
      <c r="G75" t="s">
        <v>2</v>
      </c>
      <c r="H75" s="3">
        <f t="shared" si="8"/>
        <v>0</v>
      </c>
      <c r="I75" s="7" t="str">
        <f t="shared" si="9"/>
        <v>11111111</v>
      </c>
      <c r="J75" s="7">
        <v>35</v>
      </c>
      <c r="K75">
        <v>5</v>
      </c>
      <c r="L75">
        <v>3</v>
      </c>
      <c r="N75" t="str">
        <f t="shared" ca="1" si="10"/>
        <v>LD</v>
      </c>
      <c r="O75" t="str">
        <f t="shared" ca="1" si="11"/>
        <v>I</v>
      </c>
      <c r="P75" t="str">
        <f t="shared" ca="1" si="12"/>
        <v>A</v>
      </c>
      <c r="R75" t="s">
        <v>210</v>
      </c>
      <c r="S75" t="s">
        <v>210</v>
      </c>
      <c r="T75" t="s">
        <v>210</v>
      </c>
      <c r="U75" t="s">
        <v>210</v>
      </c>
      <c r="V75" t="s">
        <v>210</v>
      </c>
      <c r="W75" t="s">
        <v>210</v>
      </c>
      <c r="X75" t="s">
        <v>210</v>
      </c>
      <c r="Y75" t="s">
        <v>210</v>
      </c>
    </row>
    <row r="76" spans="1:25" x14ac:dyDescent="0.25">
      <c r="A76" t="s">
        <v>91</v>
      </c>
      <c r="B76" t="s">
        <v>103</v>
      </c>
      <c r="C76" s="4">
        <v>1000101</v>
      </c>
      <c r="D76" s="4"/>
      <c r="E76" s="4">
        <v>111000</v>
      </c>
      <c r="H76" s="3">
        <f t="shared" si="8"/>
        <v>111000</v>
      </c>
      <c r="I76" s="7" t="str">
        <f t="shared" si="9"/>
        <v>11000111</v>
      </c>
      <c r="J76" s="7">
        <v>53</v>
      </c>
      <c r="N76" t="str">
        <f t="shared" ca="1" si="10"/>
        <v>RETN</v>
      </c>
      <c r="O76" t="str">
        <f t="shared" ca="1" si="11"/>
        <v/>
      </c>
      <c r="P76" t="str">
        <f t="shared" ca="1" si="12"/>
        <v/>
      </c>
      <c r="R76" t="s">
        <v>210</v>
      </c>
      <c r="S76" t="s">
        <v>210</v>
      </c>
      <c r="T76" t="s">
        <v>210</v>
      </c>
      <c r="U76" t="s">
        <v>210</v>
      </c>
      <c r="V76" t="s">
        <v>210</v>
      </c>
      <c r="W76" t="s">
        <v>210</v>
      </c>
      <c r="X76" t="s">
        <v>210</v>
      </c>
      <c r="Y76" t="s">
        <v>210</v>
      </c>
    </row>
    <row r="77" spans="1:25" x14ac:dyDescent="0.25">
      <c r="A77" t="s">
        <v>73</v>
      </c>
      <c r="B77" t="s">
        <v>103</v>
      </c>
      <c r="C77" s="4">
        <v>1001111</v>
      </c>
      <c r="D77" s="4"/>
      <c r="E77" s="4"/>
      <c r="F77" t="s">
        <v>148</v>
      </c>
      <c r="G77" t="s">
        <v>2</v>
      </c>
      <c r="H77" s="3">
        <f t="shared" si="8"/>
        <v>0</v>
      </c>
      <c r="I77" s="7" t="str">
        <f t="shared" si="9"/>
        <v>11111111</v>
      </c>
      <c r="J77" s="7">
        <v>35</v>
      </c>
      <c r="K77">
        <v>6</v>
      </c>
      <c r="L77">
        <v>3</v>
      </c>
      <c r="N77" t="str">
        <f t="shared" ca="1" si="10"/>
        <v>LD</v>
      </c>
      <c r="O77" t="str">
        <f t="shared" ca="1" si="11"/>
        <v>R</v>
      </c>
      <c r="P77" t="str">
        <f t="shared" ca="1" si="12"/>
        <v>A</v>
      </c>
      <c r="R77" t="s">
        <v>210</v>
      </c>
      <c r="S77" t="s">
        <v>210</v>
      </c>
      <c r="T77" t="s">
        <v>210</v>
      </c>
      <c r="U77" t="s">
        <v>210</v>
      </c>
      <c r="V77" t="s">
        <v>210</v>
      </c>
      <c r="W77" t="s">
        <v>210</v>
      </c>
      <c r="X77" t="s">
        <v>210</v>
      </c>
      <c r="Y77" t="s">
        <v>210</v>
      </c>
    </row>
    <row r="78" spans="1:25" x14ac:dyDescent="0.25">
      <c r="A78" t="s">
        <v>69</v>
      </c>
      <c r="B78" t="s">
        <v>103</v>
      </c>
      <c r="C78" s="4">
        <v>1010111</v>
      </c>
      <c r="D78" s="4"/>
      <c r="E78" s="4"/>
      <c r="F78" t="s">
        <v>2</v>
      </c>
      <c r="G78" t="s">
        <v>147</v>
      </c>
      <c r="H78" s="3">
        <f t="shared" si="8"/>
        <v>0</v>
      </c>
      <c r="I78" s="7" t="str">
        <f t="shared" si="9"/>
        <v>11111111</v>
      </c>
      <c r="J78" s="7">
        <v>35</v>
      </c>
      <c r="K78">
        <v>3</v>
      </c>
      <c r="L78">
        <v>5</v>
      </c>
      <c r="N78" t="str">
        <f t="shared" ca="1" si="10"/>
        <v>LD</v>
      </c>
      <c r="O78" t="str">
        <f t="shared" ca="1" si="11"/>
        <v>A</v>
      </c>
      <c r="P78" t="str">
        <f t="shared" ca="1" si="12"/>
        <v>I</v>
      </c>
      <c r="R78" t="s">
        <v>212</v>
      </c>
      <c r="S78" t="s">
        <v>213</v>
      </c>
      <c r="T78" t="s">
        <v>214</v>
      </c>
      <c r="U78">
        <v>0</v>
      </c>
      <c r="V78" t="s">
        <v>214</v>
      </c>
      <c r="W78" t="s">
        <v>221</v>
      </c>
      <c r="X78">
        <v>0</v>
      </c>
      <c r="Y78" t="s">
        <v>210</v>
      </c>
    </row>
    <row r="79" spans="1:25" x14ac:dyDescent="0.25">
      <c r="A79" t="s">
        <v>71</v>
      </c>
      <c r="B79" t="s">
        <v>103</v>
      </c>
      <c r="C79" s="4">
        <v>1011111</v>
      </c>
      <c r="D79" s="4"/>
      <c r="E79" s="4"/>
      <c r="F79" t="s">
        <v>2</v>
      </c>
      <c r="G79" t="s">
        <v>148</v>
      </c>
      <c r="H79" s="3">
        <f t="shared" si="8"/>
        <v>0</v>
      </c>
      <c r="I79" s="7" t="str">
        <f t="shared" si="9"/>
        <v>11111111</v>
      </c>
      <c r="J79" s="7">
        <v>35</v>
      </c>
      <c r="K79">
        <v>3</v>
      </c>
      <c r="L79">
        <v>6</v>
      </c>
      <c r="N79" t="str">
        <f t="shared" ca="1" si="10"/>
        <v>LD</v>
      </c>
      <c r="O79" t="str">
        <f t="shared" ca="1" si="11"/>
        <v>A</v>
      </c>
      <c r="P79" t="str">
        <f t="shared" ca="1" si="12"/>
        <v>R</v>
      </c>
      <c r="R79" t="s">
        <v>212</v>
      </c>
      <c r="S79" t="s">
        <v>213</v>
      </c>
      <c r="T79" t="s">
        <v>214</v>
      </c>
      <c r="U79">
        <v>0</v>
      </c>
      <c r="V79" t="s">
        <v>214</v>
      </c>
      <c r="W79" t="s">
        <v>221</v>
      </c>
      <c r="X79">
        <v>0</v>
      </c>
      <c r="Y79" t="s">
        <v>210</v>
      </c>
    </row>
    <row r="80" spans="1:25" x14ac:dyDescent="0.25">
      <c r="A80" t="s">
        <v>97</v>
      </c>
      <c r="B80" t="s">
        <v>103</v>
      </c>
      <c r="C80" s="4">
        <v>1100111</v>
      </c>
      <c r="D80" s="4"/>
      <c r="E80" s="4"/>
      <c r="H80" s="3">
        <f t="shared" si="8"/>
        <v>0</v>
      </c>
      <c r="I80" s="7" t="str">
        <f t="shared" si="9"/>
        <v>11111111</v>
      </c>
      <c r="J80" s="7">
        <v>63</v>
      </c>
      <c r="N80" t="str">
        <f t="shared" ca="1" si="10"/>
        <v>RRD</v>
      </c>
      <c r="O80" t="str">
        <f t="shared" ca="1" si="11"/>
        <v/>
      </c>
      <c r="P80" t="str">
        <f t="shared" ca="1" si="12"/>
        <v/>
      </c>
      <c r="R80" t="s">
        <v>212</v>
      </c>
      <c r="S80" t="s">
        <v>213</v>
      </c>
      <c r="T80" t="s">
        <v>214</v>
      </c>
      <c r="U80">
        <v>0</v>
      </c>
      <c r="V80" t="s">
        <v>214</v>
      </c>
      <c r="W80" t="s">
        <v>220</v>
      </c>
      <c r="X80">
        <v>0</v>
      </c>
      <c r="Y80" t="s">
        <v>210</v>
      </c>
    </row>
    <row r="81" spans="1:25" x14ac:dyDescent="0.25">
      <c r="A81" t="s">
        <v>94</v>
      </c>
      <c r="B81" t="s">
        <v>103</v>
      </c>
      <c r="C81" s="4">
        <v>1101111</v>
      </c>
      <c r="D81" s="4"/>
      <c r="E81" s="4"/>
      <c r="H81" s="3">
        <f t="shared" si="8"/>
        <v>0</v>
      </c>
      <c r="I81" s="7" t="str">
        <f t="shared" si="9"/>
        <v>11111111</v>
      </c>
      <c r="J81" s="7">
        <v>58</v>
      </c>
      <c r="N81" t="str">
        <f t="shared" ca="1" si="10"/>
        <v>RLD</v>
      </c>
      <c r="O81" t="str">
        <f t="shared" ca="1" si="11"/>
        <v/>
      </c>
      <c r="P81" t="str">
        <f t="shared" ca="1" si="12"/>
        <v/>
      </c>
      <c r="R81" t="s">
        <v>212</v>
      </c>
      <c r="S81" t="s">
        <v>213</v>
      </c>
      <c r="T81" t="s">
        <v>214</v>
      </c>
      <c r="U81">
        <v>0</v>
      </c>
      <c r="V81" t="s">
        <v>214</v>
      </c>
      <c r="W81" t="s">
        <v>220</v>
      </c>
      <c r="X81">
        <v>0</v>
      </c>
      <c r="Y81" t="s">
        <v>210</v>
      </c>
    </row>
    <row r="82" spans="1:25" x14ac:dyDescent="0.25">
      <c r="A82" t="s">
        <v>77</v>
      </c>
      <c r="B82" t="s">
        <v>103</v>
      </c>
      <c r="C82" s="4">
        <v>10100000</v>
      </c>
      <c r="D82" s="4"/>
      <c r="E82" s="4"/>
      <c r="H82" s="3">
        <f t="shared" si="8"/>
        <v>0</v>
      </c>
      <c r="I82" s="7" t="str">
        <f t="shared" si="9"/>
        <v>11111111</v>
      </c>
      <c r="J82" s="7">
        <v>38</v>
      </c>
      <c r="N82" t="str">
        <f t="shared" ca="1" si="10"/>
        <v>LDI</v>
      </c>
      <c r="O82" t="str">
        <f t="shared" ca="1" si="11"/>
        <v/>
      </c>
      <c r="P82" t="str">
        <f t="shared" ca="1" si="12"/>
        <v/>
      </c>
      <c r="R82" t="s">
        <v>210</v>
      </c>
      <c r="S82" t="s">
        <v>210</v>
      </c>
      <c r="T82" t="s">
        <v>214</v>
      </c>
      <c r="U82">
        <v>0</v>
      </c>
      <c r="V82" t="s">
        <v>214</v>
      </c>
      <c r="W82" t="s">
        <v>221</v>
      </c>
      <c r="X82">
        <v>0</v>
      </c>
      <c r="Y82" t="s">
        <v>210</v>
      </c>
    </row>
    <row r="83" spans="1:25" x14ac:dyDescent="0.25">
      <c r="A83" t="s">
        <v>87</v>
      </c>
      <c r="B83" t="s">
        <v>103</v>
      </c>
      <c r="C83" s="4">
        <v>10100011</v>
      </c>
      <c r="D83" s="4"/>
      <c r="E83" s="4"/>
      <c r="H83" s="3">
        <f t="shared" si="8"/>
        <v>0</v>
      </c>
      <c r="I83" s="7" t="str">
        <f t="shared" si="9"/>
        <v>11111111</v>
      </c>
      <c r="J83" s="7">
        <v>47</v>
      </c>
      <c r="N83" t="str">
        <f t="shared" ca="1" si="10"/>
        <v>OUTI</v>
      </c>
      <c r="O83" t="str">
        <f t="shared" ca="1" si="11"/>
        <v/>
      </c>
      <c r="P83" t="str">
        <f t="shared" ca="1" si="12"/>
        <v/>
      </c>
      <c r="R83" t="s">
        <v>214</v>
      </c>
      <c r="S83" t="s">
        <v>221</v>
      </c>
      <c r="T83" t="s">
        <v>214</v>
      </c>
      <c r="U83" t="s">
        <v>214</v>
      </c>
      <c r="V83" t="s">
        <v>214</v>
      </c>
      <c r="W83" t="s">
        <v>214</v>
      </c>
      <c r="X83">
        <v>1</v>
      </c>
      <c r="Y83" t="s">
        <v>210</v>
      </c>
    </row>
    <row r="84" spans="1:25" x14ac:dyDescent="0.25">
      <c r="A84" t="s">
        <v>75</v>
      </c>
      <c r="B84" t="s">
        <v>103</v>
      </c>
      <c r="C84" s="4">
        <v>10101000</v>
      </c>
      <c r="D84" s="4"/>
      <c r="E84" s="4"/>
      <c r="H84" s="3">
        <f t="shared" si="8"/>
        <v>0</v>
      </c>
      <c r="I84" s="7" t="str">
        <f t="shared" si="9"/>
        <v>11111111</v>
      </c>
      <c r="J84" s="7">
        <v>36</v>
      </c>
      <c r="N84" t="str">
        <f t="shared" ca="1" si="10"/>
        <v>LDD</v>
      </c>
      <c r="O84" t="str">
        <f t="shared" ca="1" si="11"/>
        <v/>
      </c>
      <c r="P84" t="str">
        <f t="shared" ca="1" si="12"/>
        <v/>
      </c>
      <c r="R84" t="s">
        <v>210</v>
      </c>
      <c r="S84" t="s">
        <v>210</v>
      </c>
      <c r="T84" t="s">
        <v>214</v>
      </c>
      <c r="U84">
        <v>0</v>
      </c>
      <c r="V84" t="s">
        <v>214</v>
      </c>
      <c r="W84" t="s">
        <v>221</v>
      </c>
      <c r="X84">
        <v>0</v>
      </c>
      <c r="Y84" t="s">
        <v>210</v>
      </c>
    </row>
    <row r="85" spans="1:25" x14ac:dyDescent="0.25">
      <c r="A85" t="s">
        <v>86</v>
      </c>
      <c r="B85" t="s">
        <v>103</v>
      </c>
      <c r="C85" s="4">
        <v>10101011</v>
      </c>
      <c r="D85" s="4"/>
      <c r="E85" s="4"/>
      <c r="H85" s="3">
        <f t="shared" si="8"/>
        <v>0</v>
      </c>
      <c r="I85" s="7" t="str">
        <f t="shared" si="9"/>
        <v>11111111</v>
      </c>
      <c r="J85" s="7">
        <v>46</v>
      </c>
      <c r="N85" t="str">
        <f t="shared" ca="1" si="10"/>
        <v>OUTD</v>
      </c>
      <c r="O85" t="str">
        <f t="shared" ca="1" si="11"/>
        <v/>
      </c>
      <c r="P85" t="str">
        <f t="shared" ca="1" si="12"/>
        <v/>
      </c>
      <c r="R85" t="s">
        <v>214</v>
      </c>
      <c r="S85" t="s">
        <v>221</v>
      </c>
      <c r="T85" t="s">
        <v>214</v>
      </c>
      <c r="U85" t="s">
        <v>214</v>
      </c>
      <c r="V85" t="s">
        <v>214</v>
      </c>
      <c r="W85" t="s">
        <v>214</v>
      </c>
      <c r="X85">
        <v>1</v>
      </c>
      <c r="Y85" t="s">
        <v>210</v>
      </c>
    </row>
    <row r="86" spans="1:25" x14ac:dyDescent="0.25">
      <c r="A86" t="s">
        <v>78</v>
      </c>
      <c r="B86" t="s">
        <v>103</v>
      </c>
      <c r="C86" s="4">
        <v>10110000</v>
      </c>
      <c r="D86" s="4"/>
      <c r="E86" s="4"/>
      <c r="H86" s="3">
        <f t="shared" si="8"/>
        <v>0</v>
      </c>
      <c r="I86" s="7" t="str">
        <f t="shared" si="9"/>
        <v>11111111</v>
      </c>
      <c r="J86" s="7">
        <v>39</v>
      </c>
      <c r="N86" t="str">
        <f t="shared" ca="1" si="10"/>
        <v>LDIR</v>
      </c>
      <c r="O86" t="str">
        <f t="shared" ca="1" si="11"/>
        <v/>
      </c>
      <c r="P86" t="str">
        <f t="shared" ca="1" si="12"/>
        <v/>
      </c>
      <c r="R86" t="s">
        <v>210</v>
      </c>
      <c r="S86" t="s">
        <v>210</v>
      </c>
      <c r="T86" t="s">
        <v>214</v>
      </c>
      <c r="U86">
        <v>0</v>
      </c>
      <c r="V86" t="s">
        <v>214</v>
      </c>
      <c r="W86">
        <v>0</v>
      </c>
      <c r="X86">
        <v>0</v>
      </c>
      <c r="Y86" t="s">
        <v>210</v>
      </c>
    </row>
    <row r="87" spans="1:25" x14ac:dyDescent="0.25">
      <c r="A87" t="s">
        <v>82</v>
      </c>
      <c r="B87" t="s">
        <v>103</v>
      </c>
      <c r="C87" s="4">
        <v>10110011</v>
      </c>
      <c r="D87" s="4"/>
      <c r="E87" s="4"/>
      <c r="H87" s="3">
        <f t="shared" si="8"/>
        <v>0</v>
      </c>
      <c r="I87" s="7" t="str">
        <f t="shared" si="9"/>
        <v>11111111</v>
      </c>
      <c r="J87" s="7">
        <v>44</v>
      </c>
      <c r="N87" t="str">
        <f t="shared" ca="1" si="10"/>
        <v>OTIR</v>
      </c>
      <c r="O87" t="str">
        <f t="shared" ca="1" si="11"/>
        <v/>
      </c>
      <c r="P87" t="str">
        <f t="shared" ca="1" si="12"/>
        <v/>
      </c>
      <c r="R87" t="s">
        <v>214</v>
      </c>
      <c r="S87">
        <v>1</v>
      </c>
      <c r="T87" t="s">
        <v>214</v>
      </c>
      <c r="U87" t="s">
        <v>214</v>
      </c>
      <c r="V87" t="s">
        <v>214</v>
      </c>
      <c r="W87" t="s">
        <v>214</v>
      </c>
      <c r="X87">
        <v>1</v>
      </c>
      <c r="Y87" t="s">
        <v>210</v>
      </c>
    </row>
    <row r="88" spans="1:25" x14ac:dyDescent="0.25">
      <c r="A88" t="s">
        <v>76</v>
      </c>
      <c r="B88" t="s">
        <v>103</v>
      </c>
      <c r="C88" s="4">
        <v>10111000</v>
      </c>
      <c r="D88" s="4"/>
      <c r="E88" s="4"/>
      <c r="H88" s="3">
        <f t="shared" si="8"/>
        <v>0</v>
      </c>
      <c r="I88" s="7" t="str">
        <f t="shared" si="9"/>
        <v>11111111</v>
      </c>
      <c r="J88" s="7">
        <v>37</v>
      </c>
      <c r="N88" t="str">
        <f t="shared" ca="1" si="10"/>
        <v>LDDR</v>
      </c>
      <c r="O88" t="str">
        <f t="shared" ca="1" si="11"/>
        <v/>
      </c>
      <c r="P88" t="str">
        <f t="shared" ca="1" si="12"/>
        <v/>
      </c>
      <c r="R88" t="s">
        <v>210</v>
      </c>
      <c r="S88" t="s">
        <v>210</v>
      </c>
      <c r="T88" t="s">
        <v>214</v>
      </c>
      <c r="U88">
        <v>0</v>
      </c>
      <c r="V88" t="s">
        <v>214</v>
      </c>
      <c r="W88">
        <v>0</v>
      </c>
      <c r="X88">
        <v>0</v>
      </c>
      <c r="Y88" t="s">
        <v>210</v>
      </c>
    </row>
    <row r="89" spans="1:25" x14ac:dyDescent="0.25">
      <c r="A89" t="s">
        <v>81</v>
      </c>
      <c r="B89" t="s">
        <v>103</v>
      </c>
      <c r="C89" s="4">
        <v>10111011</v>
      </c>
      <c r="D89" s="4"/>
      <c r="E89" s="4"/>
      <c r="H89" s="3">
        <f t="shared" si="8"/>
        <v>0</v>
      </c>
      <c r="I89" s="7" t="str">
        <f t="shared" si="9"/>
        <v>11111111</v>
      </c>
      <c r="J89" s="7">
        <v>43</v>
      </c>
      <c r="N89" t="str">
        <f t="shared" ca="1" si="10"/>
        <v>OTDR</v>
      </c>
      <c r="O89" t="str">
        <f t="shared" ca="1" si="11"/>
        <v/>
      </c>
      <c r="P89" t="str">
        <f t="shared" ca="1" si="12"/>
        <v/>
      </c>
      <c r="R89" t="s">
        <v>214</v>
      </c>
      <c r="S89">
        <v>1</v>
      </c>
      <c r="T89" t="s">
        <v>214</v>
      </c>
      <c r="U89" t="s">
        <v>214</v>
      </c>
      <c r="V89" t="s">
        <v>214</v>
      </c>
      <c r="W89" t="s">
        <v>214</v>
      </c>
      <c r="X89">
        <v>1</v>
      </c>
      <c r="Y89" t="s">
        <v>210</v>
      </c>
    </row>
    <row r="90" spans="1:25" x14ac:dyDescent="0.25">
      <c r="A90" t="s">
        <v>117</v>
      </c>
      <c r="B90" t="s">
        <v>105</v>
      </c>
      <c r="C90" s="4">
        <v>0</v>
      </c>
      <c r="D90" s="4">
        <v>111</v>
      </c>
      <c r="E90" s="4"/>
      <c r="F90" t="s">
        <v>140</v>
      </c>
      <c r="G90" t="s">
        <v>151</v>
      </c>
      <c r="H90" s="3">
        <f t="shared" si="8"/>
        <v>111</v>
      </c>
      <c r="I90" s="7" t="str">
        <f t="shared" si="9"/>
        <v>11111000</v>
      </c>
      <c r="J90" s="7">
        <v>56</v>
      </c>
      <c r="K90">
        <v>1</v>
      </c>
      <c r="L90">
        <v>30</v>
      </c>
      <c r="N90" t="str">
        <f t="shared" ca="1" si="10"/>
        <v>RLC</v>
      </c>
      <c r="O90" t="str">
        <f t="shared" ca="1" si="11"/>
        <v>r210</v>
      </c>
      <c r="P90" t="str">
        <f t="shared" ca="1" si="12"/>
        <v>xycb</v>
      </c>
      <c r="R90" t="s">
        <v>212</v>
      </c>
      <c r="S90" t="s">
        <v>213</v>
      </c>
      <c r="T90" t="s">
        <v>214</v>
      </c>
      <c r="U90">
        <v>0</v>
      </c>
      <c r="V90" t="s">
        <v>214</v>
      </c>
      <c r="W90" t="s">
        <v>220</v>
      </c>
      <c r="X90">
        <v>0</v>
      </c>
      <c r="Y90" t="s">
        <v>218</v>
      </c>
    </row>
    <row r="91" spans="1:25" x14ac:dyDescent="0.25">
      <c r="A91" t="s">
        <v>115</v>
      </c>
      <c r="B91" t="s">
        <v>105</v>
      </c>
      <c r="C91" s="4">
        <v>1000</v>
      </c>
      <c r="D91" s="4">
        <v>111</v>
      </c>
      <c r="E91" s="4"/>
      <c r="F91" t="s">
        <v>140</v>
      </c>
      <c r="G91" t="s">
        <v>151</v>
      </c>
      <c r="H91" s="3">
        <f t="shared" si="8"/>
        <v>111</v>
      </c>
      <c r="I91" s="7" t="str">
        <f t="shared" si="9"/>
        <v>11111000</v>
      </c>
      <c r="J91" s="7">
        <v>61</v>
      </c>
      <c r="K91">
        <v>1</v>
      </c>
      <c r="L91">
        <v>30</v>
      </c>
      <c r="N91" t="str">
        <f t="shared" ca="1" si="10"/>
        <v>RRC</v>
      </c>
      <c r="O91" t="str">
        <f t="shared" ca="1" si="11"/>
        <v>r210</v>
      </c>
      <c r="P91" t="str">
        <f t="shared" ca="1" si="12"/>
        <v>xycb</v>
      </c>
      <c r="R91" t="s">
        <v>212</v>
      </c>
      <c r="S91" t="s">
        <v>213</v>
      </c>
      <c r="T91" t="s">
        <v>214</v>
      </c>
      <c r="U91">
        <v>0</v>
      </c>
      <c r="V91" t="s">
        <v>214</v>
      </c>
      <c r="W91" t="s">
        <v>220</v>
      </c>
      <c r="X91">
        <v>0</v>
      </c>
      <c r="Y91" t="s">
        <v>218</v>
      </c>
    </row>
    <row r="92" spans="1:25" x14ac:dyDescent="0.25">
      <c r="A92" t="s">
        <v>118</v>
      </c>
      <c r="B92" t="s">
        <v>105</v>
      </c>
      <c r="C92" s="4">
        <v>10000</v>
      </c>
      <c r="D92" s="4">
        <v>111</v>
      </c>
      <c r="E92" s="4"/>
      <c r="F92" t="s">
        <v>140</v>
      </c>
      <c r="G92" t="s">
        <v>151</v>
      </c>
      <c r="H92" s="3">
        <f t="shared" si="8"/>
        <v>111</v>
      </c>
      <c r="I92" s="7" t="str">
        <f t="shared" si="9"/>
        <v>11111000</v>
      </c>
      <c r="J92" s="7">
        <v>54</v>
      </c>
      <c r="K92">
        <v>1</v>
      </c>
      <c r="L92">
        <v>30</v>
      </c>
      <c r="N92" t="str">
        <f t="shared" ca="1" si="10"/>
        <v>RL</v>
      </c>
      <c r="O92" t="str">
        <f t="shared" ca="1" si="11"/>
        <v>r210</v>
      </c>
      <c r="P92" t="str">
        <f t="shared" ca="1" si="12"/>
        <v>xycb</v>
      </c>
      <c r="R92" t="s">
        <v>212</v>
      </c>
      <c r="S92" t="s">
        <v>213</v>
      </c>
      <c r="T92" t="s">
        <v>214</v>
      </c>
      <c r="U92">
        <v>0</v>
      </c>
      <c r="V92" t="s">
        <v>214</v>
      </c>
      <c r="W92" t="s">
        <v>220</v>
      </c>
      <c r="X92">
        <v>0</v>
      </c>
      <c r="Y92" t="s">
        <v>218</v>
      </c>
    </row>
    <row r="93" spans="1:25" x14ac:dyDescent="0.25">
      <c r="A93" t="s">
        <v>116</v>
      </c>
      <c r="B93" t="s">
        <v>105</v>
      </c>
      <c r="C93" s="4">
        <v>11000</v>
      </c>
      <c r="D93" s="4">
        <v>111</v>
      </c>
      <c r="E93" s="4"/>
      <c r="F93" t="s">
        <v>140</v>
      </c>
      <c r="G93" t="s">
        <v>151</v>
      </c>
      <c r="H93" s="3">
        <f t="shared" si="8"/>
        <v>111</v>
      </c>
      <c r="I93" s="7" t="str">
        <f t="shared" si="9"/>
        <v>11111000</v>
      </c>
      <c r="J93" s="7">
        <v>59</v>
      </c>
      <c r="K93">
        <v>1</v>
      </c>
      <c r="L93">
        <v>30</v>
      </c>
      <c r="N93" t="str">
        <f t="shared" ca="1" si="10"/>
        <v>RR</v>
      </c>
      <c r="O93" t="str">
        <f t="shared" ca="1" si="11"/>
        <v>r210</v>
      </c>
      <c r="P93" t="str">
        <f t="shared" ca="1" si="12"/>
        <v>xycb</v>
      </c>
      <c r="R93" t="s">
        <v>212</v>
      </c>
      <c r="S93" t="s">
        <v>213</v>
      </c>
      <c r="T93" t="s">
        <v>214</v>
      </c>
      <c r="U93">
        <v>0</v>
      </c>
      <c r="V93" t="s">
        <v>214</v>
      </c>
      <c r="W93" t="s">
        <v>220</v>
      </c>
      <c r="X93">
        <v>0</v>
      </c>
      <c r="Y93" t="s">
        <v>218</v>
      </c>
    </row>
    <row r="94" spans="1:25" x14ac:dyDescent="0.25">
      <c r="A94" t="s">
        <v>107</v>
      </c>
      <c r="B94" t="s">
        <v>105</v>
      </c>
      <c r="C94" s="4">
        <v>100000</v>
      </c>
      <c r="D94" s="4">
        <v>111</v>
      </c>
      <c r="E94" s="4"/>
      <c r="F94" t="s">
        <v>140</v>
      </c>
      <c r="G94" t="s">
        <v>151</v>
      </c>
      <c r="H94" s="3">
        <f t="shared" si="8"/>
        <v>111</v>
      </c>
      <c r="I94" s="7" t="str">
        <f t="shared" si="9"/>
        <v>11111000</v>
      </c>
      <c r="J94" s="7">
        <v>69</v>
      </c>
      <c r="K94">
        <v>1</v>
      </c>
      <c r="L94">
        <v>30</v>
      </c>
      <c r="N94" t="str">
        <f t="shared" ca="1" si="10"/>
        <v>SLA</v>
      </c>
      <c r="O94" t="str">
        <f t="shared" ca="1" si="11"/>
        <v>r210</v>
      </c>
      <c r="P94" t="str">
        <f t="shared" ca="1" si="12"/>
        <v>xycb</v>
      </c>
      <c r="R94" t="s">
        <v>212</v>
      </c>
      <c r="S94" t="s">
        <v>213</v>
      </c>
      <c r="T94" t="s">
        <v>214</v>
      </c>
      <c r="U94">
        <v>0</v>
      </c>
      <c r="V94" t="s">
        <v>214</v>
      </c>
      <c r="W94" t="s">
        <v>220</v>
      </c>
      <c r="X94">
        <v>0</v>
      </c>
      <c r="Y94" t="s">
        <v>218</v>
      </c>
    </row>
    <row r="95" spans="1:25" x14ac:dyDescent="0.25">
      <c r="A95" t="s">
        <v>108</v>
      </c>
      <c r="B95" t="s">
        <v>105</v>
      </c>
      <c r="C95" s="4">
        <v>101000</v>
      </c>
      <c r="D95" s="4">
        <v>111</v>
      </c>
      <c r="E95" s="4"/>
      <c r="F95" t="s">
        <v>140</v>
      </c>
      <c r="G95" t="s">
        <v>151</v>
      </c>
      <c r="H95" s="3">
        <f t="shared" si="8"/>
        <v>111</v>
      </c>
      <c r="I95" s="7" t="str">
        <f t="shared" si="9"/>
        <v>11111000</v>
      </c>
      <c r="J95" s="7">
        <v>70</v>
      </c>
      <c r="K95">
        <v>1</v>
      </c>
      <c r="L95">
        <v>30</v>
      </c>
      <c r="N95" t="str">
        <f t="shared" ca="1" si="10"/>
        <v>SRA</v>
      </c>
      <c r="O95" t="str">
        <f t="shared" ca="1" si="11"/>
        <v>r210</v>
      </c>
      <c r="P95" t="str">
        <f t="shared" ca="1" si="12"/>
        <v>xycb</v>
      </c>
      <c r="R95" t="s">
        <v>212</v>
      </c>
      <c r="S95" t="s">
        <v>213</v>
      </c>
      <c r="T95" t="s">
        <v>214</v>
      </c>
      <c r="U95">
        <v>0</v>
      </c>
      <c r="V95" t="s">
        <v>214</v>
      </c>
      <c r="W95" t="s">
        <v>220</v>
      </c>
      <c r="X95">
        <v>0</v>
      </c>
      <c r="Y95" t="s">
        <v>218</v>
      </c>
    </row>
    <row r="96" spans="1:25" x14ac:dyDescent="0.25">
      <c r="A96" t="s">
        <v>149</v>
      </c>
      <c r="B96" t="s">
        <v>105</v>
      </c>
      <c r="C96" s="4">
        <v>110000</v>
      </c>
      <c r="D96" s="4">
        <v>111</v>
      </c>
      <c r="E96" s="4"/>
      <c r="F96" t="s">
        <v>140</v>
      </c>
      <c r="G96" t="s">
        <v>151</v>
      </c>
      <c r="H96" s="3">
        <f t="shared" si="8"/>
        <v>111</v>
      </c>
      <c r="I96" s="7" t="str">
        <f t="shared" si="9"/>
        <v>11111000</v>
      </c>
      <c r="J96" s="7">
        <v>68</v>
      </c>
      <c r="K96">
        <v>1</v>
      </c>
      <c r="L96">
        <v>30</v>
      </c>
      <c r="N96" t="str">
        <f t="shared" ca="1" si="10"/>
        <v>SL1</v>
      </c>
      <c r="O96" t="str">
        <f t="shared" ca="1" si="11"/>
        <v>r210</v>
      </c>
      <c r="P96" t="str">
        <f t="shared" ca="1" si="12"/>
        <v>xycb</v>
      </c>
    </row>
    <row r="97" spans="1:29" x14ac:dyDescent="0.25">
      <c r="A97" t="s">
        <v>109</v>
      </c>
      <c r="B97" t="s">
        <v>105</v>
      </c>
      <c r="C97" s="4">
        <v>111000</v>
      </c>
      <c r="D97" s="4">
        <v>111</v>
      </c>
      <c r="E97" s="4"/>
      <c r="F97" t="s">
        <v>140</v>
      </c>
      <c r="G97" t="s">
        <v>151</v>
      </c>
      <c r="H97" s="3">
        <f t="shared" si="8"/>
        <v>111</v>
      </c>
      <c r="I97" s="7" t="str">
        <f t="shared" si="9"/>
        <v>11111000</v>
      </c>
      <c r="J97" s="7">
        <v>71</v>
      </c>
      <c r="K97">
        <v>1</v>
      </c>
      <c r="L97">
        <v>30</v>
      </c>
      <c r="N97" t="str">
        <f t="shared" ca="1" si="10"/>
        <v>SRL</v>
      </c>
      <c r="O97" t="str">
        <f t="shared" ca="1" si="11"/>
        <v>r210</v>
      </c>
      <c r="P97" t="str">
        <f t="shared" ca="1" si="12"/>
        <v>xycb</v>
      </c>
      <c r="R97" t="s">
        <v>212</v>
      </c>
      <c r="S97" t="s">
        <v>213</v>
      </c>
      <c r="T97" t="s">
        <v>214</v>
      </c>
      <c r="U97">
        <v>0</v>
      </c>
      <c r="V97" t="s">
        <v>214</v>
      </c>
      <c r="W97" t="s">
        <v>220</v>
      </c>
      <c r="X97">
        <v>0</v>
      </c>
      <c r="Y97" t="s">
        <v>218</v>
      </c>
    </row>
    <row r="98" spans="1:29" x14ac:dyDescent="0.25">
      <c r="A98" t="s">
        <v>119</v>
      </c>
      <c r="B98" t="s">
        <v>105</v>
      </c>
      <c r="C98" s="4">
        <v>10000000</v>
      </c>
      <c r="D98" s="4">
        <v>111</v>
      </c>
      <c r="E98" s="3">
        <v>111000</v>
      </c>
      <c r="F98" t="s">
        <v>150</v>
      </c>
      <c r="G98" t="s">
        <v>140</v>
      </c>
      <c r="H98" s="3">
        <f t="shared" si="8"/>
        <v>111111</v>
      </c>
      <c r="I98" s="7" t="str">
        <f t="shared" si="9"/>
        <v>11000000</v>
      </c>
      <c r="J98" s="7">
        <v>50</v>
      </c>
      <c r="K98">
        <v>29</v>
      </c>
      <c r="L98">
        <v>1</v>
      </c>
      <c r="N98" t="str">
        <f t="shared" ca="1" si="10"/>
        <v>RES</v>
      </c>
      <c r="O98" t="str">
        <f t="shared" ca="1" si="11"/>
        <v>b</v>
      </c>
      <c r="P98" t="str">
        <f t="shared" ca="1" si="12"/>
        <v>r210</v>
      </c>
      <c r="R98" t="s">
        <v>210</v>
      </c>
      <c r="S98" t="s">
        <v>210</v>
      </c>
      <c r="T98" t="s">
        <v>210</v>
      </c>
      <c r="U98" t="s">
        <v>210</v>
      </c>
      <c r="V98" t="s">
        <v>210</v>
      </c>
      <c r="W98" t="s">
        <v>210</v>
      </c>
      <c r="X98" t="s">
        <v>210</v>
      </c>
      <c r="Y98" t="s">
        <v>210</v>
      </c>
    </row>
    <row r="99" spans="1:29" x14ac:dyDescent="0.25">
      <c r="A99" t="s">
        <v>45</v>
      </c>
      <c r="B99" t="s">
        <v>103</v>
      </c>
      <c r="C99" s="5">
        <v>1000000</v>
      </c>
      <c r="D99" s="4">
        <v>111000</v>
      </c>
      <c r="E99" s="4"/>
      <c r="F99" t="s">
        <v>136</v>
      </c>
      <c r="H99" s="3">
        <f t="shared" si="8"/>
        <v>111000</v>
      </c>
      <c r="I99" s="7" t="str">
        <f t="shared" si="9"/>
        <v>11000111</v>
      </c>
      <c r="J99" s="7">
        <v>25</v>
      </c>
      <c r="K99">
        <v>2</v>
      </c>
      <c r="L99">
        <v>4</v>
      </c>
      <c r="N99" t="str">
        <f t="shared" ca="1" si="10"/>
        <v>IN</v>
      </c>
      <c r="O99" t="str">
        <f t="shared" ca="1" si="11"/>
        <v>r543</v>
      </c>
      <c r="P99" t="str">
        <f t="shared" ca="1" si="12"/>
        <v>(C)</v>
      </c>
      <c r="R99" t="s">
        <v>212</v>
      </c>
      <c r="S99" t="s">
        <v>213</v>
      </c>
      <c r="T99" t="s">
        <v>214</v>
      </c>
      <c r="U99" t="s">
        <v>215</v>
      </c>
      <c r="V99" t="s">
        <v>214</v>
      </c>
      <c r="W99" t="s">
        <v>220</v>
      </c>
      <c r="X99">
        <v>0</v>
      </c>
      <c r="Y99" t="s">
        <v>210</v>
      </c>
    </row>
    <row r="100" spans="1:29" x14ac:dyDescent="0.25">
      <c r="A100" t="s">
        <v>42</v>
      </c>
      <c r="B100" t="s">
        <v>103</v>
      </c>
      <c r="C100" s="5">
        <v>1000110</v>
      </c>
      <c r="D100" s="4"/>
      <c r="E100" s="4">
        <v>101000</v>
      </c>
      <c r="H100" s="3">
        <f t="shared" si="8"/>
        <v>101000</v>
      </c>
      <c r="I100" s="7" t="str">
        <f t="shared" si="9"/>
        <v>11010111</v>
      </c>
      <c r="J100" s="7">
        <v>22</v>
      </c>
      <c r="N100" t="str">
        <f t="shared" ca="1" si="10"/>
        <v>IM 0</v>
      </c>
      <c r="O100" t="str">
        <f t="shared" ca="1" si="11"/>
        <v/>
      </c>
      <c r="P100" t="str">
        <f t="shared" ca="1" si="12"/>
        <v/>
      </c>
      <c r="R100" t="s">
        <v>210</v>
      </c>
      <c r="S100" t="s">
        <v>210</v>
      </c>
      <c r="T100" t="s">
        <v>210</v>
      </c>
      <c r="U100" t="s">
        <v>210</v>
      </c>
      <c r="V100" t="s">
        <v>210</v>
      </c>
      <c r="W100" t="s">
        <v>210</v>
      </c>
      <c r="X100" t="s">
        <v>210</v>
      </c>
      <c r="Y100" t="s">
        <v>210</v>
      </c>
    </row>
    <row r="101" spans="1:29" x14ac:dyDescent="0.25">
      <c r="A101" t="s">
        <v>57</v>
      </c>
      <c r="B101" t="s">
        <v>103</v>
      </c>
      <c r="C101">
        <v>1001011</v>
      </c>
      <c r="D101" s="4">
        <v>110000</v>
      </c>
      <c r="F101" t="s">
        <v>135</v>
      </c>
      <c r="G101" t="s">
        <v>139</v>
      </c>
      <c r="H101" s="3">
        <f t="shared" si="8"/>
        <v>110000</v>
      </c>
      <c r="I101" s="7" t="str">
        <f t="shared" si="9"/>
        <v>11001111</v>
      </c>
      <c r="J101" s="7">
        <v>35</v>
      </c>
      <c r="K101">
        <v>9</v>
      </c>
      <c r="L101">
        <v>23</v>
      </c>
      <c r="N101" t="str">
        <f t="shared" ca="1" si="10"/>
        <v>LD</v>
      </c>
      <c r="O101" t="str">
        <f t="shared" ca="1" si="11"/>
        <v>rp</v>
      </c>
      <c r="P101" t="str">
        <f t="shared" ca="1" si="12"/>
        <v>(nn)</v>
      </c>
      <c r="R101" t="s">
        <v>210</v>
      </c>
      <c r="S101" t="s">
        <v>210</v>
      </c>
      <c r="T101" t="s">
        <v>210</v>
      </c>
      <c r="U101" t="s">
        <v>210</v>
      </c>
      <c r="V101" t="s">
        <v>210</v>
      </c>
      <c r="W101" t="s">
        <v>210</v>
      </c>
      <c r="X101" t="s">
        <v>210</v>
      </c>
      <c r="Y101" t="s">
        <v>210</v>
      </c>
      <c r="AA101" t="s">
        <v>42</v>
      </c>
      <c r="AB101" t="s">
        <v>43</v>
      </c>
      <c r="AC101" t="s">
        <v>44</v>
      </c>
    </row>
    <row r="102" spans="1:29" x14ac:dyDescent="0.25">
      <c r="A102" t="s">
        <v>43</v>
      </c>
      <c r="B102" t="s">
        <v>103</v>
      </c>
      <c r="C102" s="5">
        <v>1010110</v>
      </c>
      <c r="E102" s="4">
        <v>100000</v>
      </c>
      <c r="H102" s="3">
        <f t="shared" si="8"/>
        <v>100000</v>
      </c>
      <c r="I102" s="7" t="str">
        <f t="shared" si="9"/>
        <v>11011111</v>
      </c>
      <c r="J102" s="7">
        <v>23</v>
      </c>
      <c r="N102" t="str">
        <f t="shared" ca="1" si="10"/>
        <v>IM 1</v>
      </c>
      <c r="O102" t="str">
        <f t="shared" ca="1" si="11"/>
        <v/>
      </c>
      <c r="P102" t="str">
        <f t="shared" ca="1" si="12"/>
        <v/>
      </c>
      <c r="R102" t="s">
        <v>210</v>
      </c>
      <c r="S102" t="s">
        <v>210</v>
      </c>
      <c r="T102" t="s">
        <v>210</v>
      </c>
      <c r="U102" t="s">
        <v>210</v>
      </c>
      <c r="V102" t="s">
        <v>210</v>
      </c>
      <c r="W102" t="s">
        <v>210</v>
      </c>
      <c r="X102" t="s">
        <v>210</v>
      </c>
      <c r="Y102" t="s">
        <v>210</v>
      </c>
      <c r="AA102" t="str">
        <f>+HEX2BIN("46")</f>
        <v>1000110</v>
      </c>
      <c r="AB102" t="str">
        <f>+HEX2BIN("56")</f>
        <v>1010110</v>
      </c>
      <c r="AC102" t="str">
        <f>+HEX2BIN("5e")</f>
        <v>1011110</v>
      </c>
    </row>
    <row r="103" spans="1:29" x14ac:dyDescent="0.25">
      <c r="A103" t="s">
        <v>44</v>
      </c>
      <c r="B103" t="s">
        <v>103</v>
      </c>
      <c r="C103" s="5">
        <v>1011110</v>
      </c>
      <c r="E103" s="4">
        <v>100000</v>
      </c>
      <c r="H103" s="3">
        <f t="shared" si="8"/>
        <v>100000</v>
      </c>
      <c r="I103" s="7" t="str">
        <f t="shared" si="9"/>
        <v>11011111</v>
      </c>
      <c r="J103" s="7">
        <v>24</v>
      </c>
      <c r="N103" t="str">
        <f t="shared" ca="1" si="10"/>
        <v>IM 2</v>
      </c>
      <c r="O103" t="str">
        <f t="shared" ca="1" si="11"/>
        <v/>
      </c>
      <c r="P103" t="str">
        <f t="shared" ca="1" si="12"/>
        <v/>
      </c>
      <c r="R103" t="s">
        <v>210</v>
      </c>
      <c r="S103" t="s">
        <v>210</v>
      </c>
      <c r="T103" t="s">
        <v>210</v>
      </c>
      <c r="U103" t="s">
        <v>210</v>
      </c>
      <c r="V103" t="s">
        <v>210</v>
      </c>
      <c r="W103" t="s">
        <v>210</v>
      </c>
      <c r="X103" t="s">
        <v>210</v>
      </c>
      <c r="Y103" t="s">
        <v>210</v>
      </c>
      <c r="AA103" t="str">
        <f>+HEX2BIN("4e")</f>
        <v>1001110</v>
      </c>
      <c r="AB103" t="str">
        <f>+HEX2BIN("76")</f>
        <v>1110110</v>
      </c>
      <c r="AC103" t="str">
        <f>+HEX2BIN("7e")</f>
        <v>1111110</v>
      </c>
    </row>
    <row r="104" spans="1:29" x14ac:dyDescent="0.25">
      <c r="A104" t="s">
        <v>26</v>
      </c>
      <c r="B104" t="s">
        <v>103</v>
      </c>
      <c r="C104" s="5">
        <v>10100001</v>
      </c>
      <c r="H104" s="3">
        <f t="shared" si="8"/>
        <v>0</v>
      </c>
      <c r="I104" s="7" t="str">
        <f t="shared" si="9"/>
        <v>11111111</v>
      </c>
      <c r="J104" s="7">
        <v>10</v>
      </c>
      <c r="N104" t="str">
        <f t="shared" ca="1" si="10"/>
        <v>CPI</v>
      </c>
      <c r="O104" t="str">
        <f t="shared" ca="1" si="11"/>
        <v/>
      </c>
      <c r="P104" t="str">
        <f t="shared" ca="1" si="12"/>
        <v/>
      </c>
      <c r="R104" t="s">
        <v>212</v>
      </c>
      <c r="S104" t="s">
        <v>221</v>
      </c>
      <c r="T104" t="s">
        <v>214</v>
      </c>
      <c r="U104" t="s">
        <v>215</v>
      </c>
      <c r="V104" t="s">
        <v>214</v>
      </c>
      <c r="W104" t="s">
        <v>221</v>
      </c>
      <c r="X104">
        <v>1</v>
      </c>
      <c r="Y104" t="s">
        <v>210</v>
      </c>
      <c r="AA104" t="str">
        <f>+HEX2BIN("66")</f>
        <v>1100110</v>
      </c>
    </row>
    <row r="105" spans="1:29" x14ac:dyDescent="0.25">
      <c r="A105" t="s">
        <v>50</v>
      </c>
      <c r="B105" t="s">
        <v>103</v>
      </c>
      <c r="C105" s="5">
        <v>10100010</v>
      </c>
      <c r="H105" s="3">
        <f t="shared" si="8"/>
        <v>0</v>
      </c>
      <c r="I105" s="7" t="str">
        <f t="shared" si="9"/>
        <v>11111111</v>
      </c>
      <c r="J105" s="7">
        <v>29</v>
      </c>
      <c r="N105" t="str">
        <f t="shared" ca="1" si="10"/>
        <v>INI</v>
      </c>
      <c r="O105" t="str">
        <f t="shared" ca="1" si="11"/>
        <v/>
      </c>
      <c r="P105" t="str">
        <f t="shared" ca="1" si="12"/>
        <v/>
      </c>
      <c r="R105" t="s">
        <v>214</v>
      </c>
      <c r="S105" t="s">
        <v>221</v>
      </c>
      <c r="T105" t="s">
        <v>214</v>
      </c>
      <c r="U105" t="s">
        <v>214</v>
      </c>
      <c r="V105" t="s">
        <v>214</v>
      </c>
      <c r="W105" t="s">
        <v>214</v>
      </c>
      <c r="X105">
        <v>1</v>
      </c>
      <c r="Y105" t="s">
        <v>210</v>
      </c>
      <c r="AA105" t="str">
        <f>+HEX2BIN("6e")</f>
        <v>1101110</v>
      </c>
    </row>
    <row r="106" spans="1:29" x14ac:dyDescent="0.25">
      <c r="A106" t="s">
        <v>51</v>
      </c>
      <c r="B106" t="s">
        <v>103</v>
      </c>
      <c r="C106" s="5">
        <v>10110010</v>
      </c>
      <c r="H106" s="3">
        <f t="shared" si="8"/>
        <v>0</v>
      </c>
      <c r="I106" s="7" t="str">
        <f t="shared" si="9"/>
        <v>11111111</v>
      </c>
      <c r="J106" s="7">
        <v>30</v>
      </c>
      <c r="N106" t="str">
        <f t="shared" ca="1" si="10"/>
        <v>INIR</v>
      </c>
      <c r="O106" t="str">
        <f t="shared" ca="1" si="11"/>
        <v/>
      </c>
      <c r="P106" t="str">
        <f t="shared" ca="1" si="12"/>
        <v/>
      </c>
      <c r="R106" t="s">
        <v>214</v>
      </c>
      <c r="S106">
        <v>1</v>
      </c>
      <c r="T106" t="s">
        <v>214</v>
      </c>
      <c r="U106" t="s">
        <v>214</v>
      </c>
      <c r="V106" t="s">
        <v>214</v>
      </c>
      <c r="W106" t="s">
        <v>214</v>
      </c>
      <c r="X106">
        <v>1</v>
      </c>
      <c r="Y106" t="s">
        <v>210</v>
      </c>
    </row>
    <row r="107" spans="1:29" x14ac:dyDescent="0.25">
      <c r="A107" t="s">
        <v>24</v>
      </c>
      <c r="B107" t="s">
        <v>103</v>
      </c>
      <c r="C107" s="5">
        <v>10101001</v>
      </c>
      <c r="H107" s="3">
        <f t="shared" si="8"/>
        <v>0</v>
      </c>
      <c r="I107" s="7" t="str">
        <f t="shared" si="9"/>
        <v>11111111</v>
      </c>
      <c r="J107" s="7">
        <v>8</v>
      </c>
      <c r="N107" t="str">
        <f t="shared" ca="1" si="10"/>
        <v>CPD</v>
      </c>
      <c r="O107" t="str">
        <f t="shared" ca="1" si="11"/>
        <v/>
      </c>
      <c r="P107" t="str">
        <f t="shared" ca="1" si="12"/>
        <v/>
      </c>
      <c r="R107" t="s">
        <v>212</v>
      </c>
      <c r="S107" t="s">
        <v>221</v>
      </c>
      <c r="T107" t="s">
        <v>214</v>
      </c>
      <c r="U107" t="s">
        <v>215</v>
      </c>
      <c r="V107" t="s">
        <v>214</v>
      </c>
      <c r="W107" t="s">
        <v>221</v>
      </c>
      <c r="X107">
        <v>1</v>
      </c>
      <c r="Y107" t="s">
        <v>210</v>
      </c>
    </row>
    <row r="108" spans="1:29" x14ac:dyDescent="0.25">
      <c r="A108" t="s">
        <v>48</v>
      </c>
      <c r="B108" t="s">
        <v>103</v>
      </c>
      <c r="C108" s="5">
        <v>10101010</v>
      </c>
      <c r="H108" s="3">
        <f t="shared" si="8"/>
        <v>0</v>
      </c>
      <c r="I108" s="7" t="str">
        <f t="shared" si="9"/>
        <v>11111111</v>
      </c>
      <c r="J108" s="7">
        <v>27</v>
      </c>
      <c r="N108" t="str">
        <f t="shared" ca="1" si="10"/>
        <v>IND</v>
      </c>
      <c r="O108" t="str">
        <f t="shared" ca="1" si="11"/>
        <v/>
      </c>
      <c r="P108" t="str">
        <f t="shared" ca="1" si="12"/>
        <v/>
      </c>
      <c r="R108" t="s">
        <v>214</v>
      </c>
      <c r="S108" t="s">
        <v>221</v>
      </c>
      <c r="T108" t="s">
        <v>214</v>
      </c>
      <c r="U108" t="s">
        <v>214</v>
      </c>
      <c r="V108" t="s">
        <v>214</v>
      </c>
      <c r="W108" t="s">
        <v>214</v>
      </c>
      <c r="X108">
        <v>1</v>
      </c>
      <c r="Y108" t="s">
        <v>210</v>
      </c>
    </row>
    <row r="109" spans="1:29" x14ac:dyDescent="0.25">
      <c r="A109" t="s">
        <v>27</v>
      </c>
      <c r="B109" t="s">
        <v>103</v>
      </c>
      <c r="C109" s="5">
        <v>10110001</v>
      </c>
      <c r="H109" s="3">
        <f t="shared" si="8"/>
        <v>0</v>
      </c>
      <c r="I109" s="7" t="str">
        <f t="shared" si="9"/>
        <v>11111111</v>
      </c>
      <c r="J109" s="7">
        <v>11</v>
      </c>
      <c r="N109" t="str">
        <f t="shared" ca="1" si="10"/>
        <v>CPIR</v>
      </c>
      <c r="O109" t="str">
        <f t="shared" ca="1" si="11"/>
        <v/>
      </c>
      <c r="P109" t="str">
        <f t="shared" ca="1" si="12"/>
        <v/>
      </c>
      <c r="R109" t="s">
        <v>212</v>
      </c>
      <c r="S109" t="s">
        <v>221</v>
      </c>
      <c r="T109" t="s">
        <v>214</v>
      </c>
      <c r="U109" t="s">
        <v>215</v>
      </c>
      <c r="V109" t="s">
        <v>214</v>
      </c>
      <c r="W109" t="s">
        <v>221</v>
      </c>
      <c r="X109">
        <v>1</v>
      </c>
      <c r="Y109" t="s">
        <v>210</v>
      </c>
    </row>
    <row r="110" spans="1:29" x14ac:dyDescent="0.25">
      <c r="A110" t="s">
        <v>25</v>
      </c>
      <c r="B110" t="s">
        <v>103</v>
      </c>
      <c r="C110" s="5">
        <v>10111001</v>
      </c>
      <c r="H110" s="3">
        <f t="shared" si="8"/>
        <v>0</v>
      </c>
      <c r="I110" s="7" t="str">
        <f t="shared" si="9"/>
        <v>11111111</v>
      </c>
      <c r="J110" s="7">
        <v>9</v>
      </c>
      <c r="N110" t="str">
        <f t="shared" ca="1" si="10"/>
        <v>CPDR</v>
      </c>
      <c r="O110" t="str">
        <f t="shared" ca="1" si="11"/>
        <v/>
      </c>
      <c r="P110" t="str">
        <f t="shared" ca="1" si="12"/>
        <v/>
      </c>
      <c r="R110" t="s">
        <v>212</v>
      </c>
      <c r="S110" t="s">
        <v>221</v>
      </c>
      <c r="T110" t="s">
        <v>214</v>
      </c>
      <c r="U110" t="s">
        <v>215</v>
      </c>
      <c r="V110" t="s">
        <v>214</v>
      </c>
      <c r="W110" t="s">
        <v>221</v>
      </c>
      <c r="X110">
        <v>1</v>
      </c>
      <c r="Y110" t="s">
        <v>210</v>
      </c>
    </row>
    <row r="111" spans="1:29" x14ac:dyDescent="0.25">
      <c r="A111" t="s">
        <v>49</v>
      </c>
      <c r="B111" t="s">
        <v>103</v>
      </c>
      <c r="C111" s="5">
        <v>10111010</v>
      </c>
      <c r="H111" s="3">
        <f t="shared" si="8"/>
        <v>0</v>
      </c>
      <c r="I111" s="7" t="str">
        <f t="shared" si="9"/>
        <v>11111111</v>
      </c>
      <c r="J111" s="7">
        <v>28</v>
      </c>
      <c r="N111" t="str">
        <f t="shared" ca="1" si="10"/>
        <v>INDR</v>
      </c>
      <c r="O111" t="str">
        <f t="shared" ca="1" si="11"/>
        <v/>
      </c>
      <c r="P111" t="str">
        <f t="shared" ca="1" si="12"/>
        <v/>
      </c>
      <c r="R111" t="s">
        <v>214</v>
      </c>
      <c r="S111">
        <v>1</v>
      </c>
      <c r="T111" t="s">
        <v>214</v>
      </c>
      <c r="U111" t="s">
        <v>214</v>
      </c>
      <c r="V111" t="s">
        <v>214</v>
      </c>
      <c r="W111" t="s">
        <v>214</v>
      </c>
      <c r="X111">
        <v>1</v>
      </c>
      <c r="Y111" t="s">
        <v>210</v>
      </c>
    </row>
    <row r="112" spans="1:29" x14ac:dyDescent="0.25">
      <c r="A112" t="s">
        <v>125</v>
      </c>
      <c r="B112" t="s">
        <v>105</v>
      </c>
      <c r="C112" s="6">
        <v>1000000</v>
      </c>
      <c r="D112" s="3">
        <v>111</v>
      </c>
      <c r="E112" s="3">
        <v>111000</v>
      </c>
      <c r="F112" t="s">
        <v>150</v>
      </c>
      <c r="G112" t="s">
        <v>140</v>
      </c>
      <c r="H112" s="3">
        <f t="shared" si="8"/>
        <v>111111</v>
      </c>
      <c r="I112" s="7" t="str">
        <f t="shared" si="9"/>
        <v>11000000</v>
      </c>
      <c r="J112" s="7">
        <v>3</v>
      </c>
      <c r="K112">
        <v>29</v>
      </c>
      <c r="L112">
        <v>1</v>
      </c>
      <c r="N112" t="str">
        <f t="shared" ca="1" si="10"/>
        <v>BIT</v>
      </c>
      <c r="O112" t="str">
        <f t="shared" ca="1" si="11"/>
        <v>b</v>
      </c>
      <c r="P112" t="str">
        <f t="shared" ca="1" si="12"/>
        <v>r210</v>
      </c>
      <c r="R112" t="s">
        <v>214</v>
      </c>
      <c r="S112" t="s">
        <v>213</v>
      </c>
      <c r="T112" t="s">
        <v>214</v>
      </c>
      <c r="U112">
        <v>1</v>
      </c>
      <c r="V112" t="s">
        <v>214</v>
      </c>
      <c r="W112" t="s">
        <v>214</v>
      </c>
      <c r="X112">
        <v>0</v>
      </c>
      <c r="Y112" t="s">
        <v>210</v>
      </c>
    </row>
    <row r="113" spans="1:25" x14ac:dyDescent="0.25">
      <c r="A113" t="s">
        <v>106</v>
      </c>
      <c r="B113" t="s">
        <v>105</v>
      </c>
      <c r="C113" s="4">
        <v>11000000</v>
      </c>
      <c r="D113" s="4">
        <v>111</v>
      </c>
      <c r="E113" s="4">
        <v>111000</v>
      </c>
      <c r="F113" t="s">
        <v>150</v>
      </c>
      <c r="G113" t="s">
        <v>140</v>
      </c>
      <c r="H113" s="3">
        <f t="shared" si="8"/>
        <v>111111</v>
      </c>
      <c r="I113" s="7" t="str">
        <f t="shared" si="9"/>
        <v>11000000</v>
      </c>
      <c r="J113" s="7">
        <v>67</v>
      </c>
      <c r="K113">
        <v>29</v>
      </c>
      <c r="L113">
        <v>1</v>
      </c>
      <c r="N113" t="str">
        <f t="shared" ca="1" si="10"/>
        <v>SET</v>
      </c>
      <c r="O113" t="str">
        <f t="shared" ca="1" si="11"/>
        <v>b</v>
      </c>
      <c r="P113" t="str">
        <f t="shared" ca="1" si="12"/>
        <v>r210</v>
      </c>
      <c r="R113" t="s">
        <v>210</v>
      </c>
      <c r="S113" t="s">
        <v>210</v>
      </c>
      <c r="T113" t="s">
        <v>210</v>
      </c>
      <c r="U113" t="s">
        <v>210</v>
      </c>
      <c r="V113" t="s">
        <v>210</v>
      </c>
      <c r="W113" t="s">
        <v>210</v>
      </c>
      <c r="X113" t="s">
        <v>210</v>
      </c>
      <c r="Y113" t="s">
        <v>210</v>
      </c>
    </row>
    <row r="114" spans="1:25" x14ac:dyDescent="0.25">
      <c r="A114" t="s">
        <v>152</v>
      </c>
      <c r="C114">
        <v>11001011</v>
      </c>
      <c r="H114" s="3">
        <f t="shared" si="8"/>
        <v>0</v>
      </c>
      <c r="I114" s="7" t="str">
        <f t="shared" si="9"/>
        <v>11111111</v>
      </c>
      <c r="J114" s="7">
        <v>5</v>
      </c>
      <c r="N114" t="str">
        <f t="shared" ca="1" si="10"/>
        <v>CB..</v>
      </c>
      <c r="O114" t="str">
        <f t="shared" ca="1" si="11"/>
        <v/>
      </c>
      <c r="P114" t="str">
        <f t="shared" ca="1" si="12"/>
        <v/>
      </c>
    </row>
    <row r="115" spans="1:25" x14ac:dyDescent="0.25">
      <c r="A115" t="s">
        <v>129</v>
      </c>
      <c r="C115">
        <v>11011101</v>
      </c>
      <c r="H115" s="3">
        <f t="shared" si="8"/>
        <v>0</v>
      </c>
      <c r="I115" s="7" t="str">
        <f t="shared" si="9"/>
        <v>11111111</v>
      </c>
      <c r="J115" s="7">
        <v>31</v>
      </c>
      <c r="N115" t="str">
        <f t="shared" ca="1" si="10"/>
        <v>IX..</v>
      </c>
      <c r="O115" t="str">
        <f t="shared" ca="1" si="11"/>
        <v/>
      </c>
      <c r="P115" t="str">
        <f t="shared" ca="1" si="12"/>
        <v/>
      </c>
    </row>
    <row r="116" spans="1:25" x14ac:dyDescent="0.25">
      <c r="A116" t="s">
        <v>130</v>
      </c>
      <c r="C116">
        <v>11111101</v>
      </c>
      <c r="H116" s="3">
        <f t="shared" si="8"/>
        <v>0</v>
      </c>
      <c r="I116" s="7" t="str">
        <f t="shared" si="9"/>
        <v>11111111</v>
      </c>
      <c r="J116" s="7">
        <v>32</v>
      </c>
      <c r="N116" t="str">
        <f t="shared" ca="1" si="10"/>
        <v>IY..</v>
      </c>
      <c r="O116" t="str">
        <f t="shared" ca="1" si="11"/>
        <v/>
      </c>
      <c r="P116" t="str">
        <f t="shared" ca="1" si="12"/>
        <v/>
      </c>
    </row>
    <row r="117" spans="1:25" x14ac:dyDescent="0.25">
      <c r="A117" t="s">
        <v>153</v>
      </c>
      <c r="C117">
        <v>11101101</v>
      </c>
      <c r="H117" s="3">
        <f t="shared" si="8"/>
        <v>0</v>
      </c>
      <c r="I117" s="7" t="str">
        <f t="shared" si="9"/>
        <v>11111111</v>
      </c>
      <c r="J117" s="7">
        <v>17</v>
      </c>
      <c r="N117" t="str">
        <f t="shared" ca="1" si="10"/>
        <v>ED..</v>
      </c>
      <c r="O117" t="str">
        <f t="shared" ca="1" si="11"/>
        <v/>
      </c>
      <c r="P117" t="str">
        <f t="shared" ca="1" si="12"/>
        <v/>
      </c>
    </row>
    <row r="119" spans="1:25" x14ac:dyDescent="0.25">
      <c r="H119" s="2"/>
    </row>
    <row r="120" spans="1:25" x14ac:dyDescent="0.25">
      <c r="H120" s="2"/>
    </row>
    <row r="121" spans="1:25" x14ac:dyDescent="0.25">
      <c r="H121" s="2"/>
    </row>
    <row r="122" spans="1:25" x14ac:dyDescent="0.25">
      <c r="H122" s="2"/>
    </row>
    <row r="123" spans="1:25" x14ac:dyDescent="0.25">
      <c r="H123" s="2"/>
    </row>
  </sheetData>
  <sortState ref="B4:F176">
    <sortCondition descending="1" ref="C4:C176"/>
    <sortCondition ref="D4:D17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D2" sqref="D2:D32"/>
    </sheetView>
  </sheetViews>
  <sheetFormatPr defaultRowHeight="15" x14ac:dyDescent="0.25"/>
  <sheetData>
    <row r="1" spans="1:11" x14ac:dyDescent="0.25">
      <c r="A1" t="s">
        <v>157</v>
      </c>
      <c r="B1" t="s">
        <v>158</v>
      </c>
      <c r="C1" t="s">
        <v>199</v>
      </c>
    </row>
    <row r="2" spans="1:11" x14ac:dyDescent="0.25">
      <c r="D2" t="str">
        <f>+""""&amp;C2&amp;REPT(" ",6-LEN(C2))&amp;""""</f>
        <v>"      "</v>
      </c>
    </row>
    <row r="3" spans="1:11" x14ac:dyDescent="0.25">
      <c r="A3" t="s">
        <v>140</v>
      </c>
      <c r="B3" s="2">
        <v>111</v>
      </c>
      <c r="C3" t="s">
        <v>200</v>
      </c>
      <c r="D3" t="str">
        <f t="shared" ref="D3:D32" si="0">+""""&amp;C3&amp;REPT(" ",6-LEN(C3))&amp;""""</f>
        <v>"%s    "</v>
      </c>
    </row>
    <row r="4" spans="1:11" x14ac:dyDescent="0.25">
      <c r="A4" t="s">
        <v>136</v>
      </c>
      <c r="B4" s="2">
        <v>111000</v>
      </c>
      <c r="C4" t="s">
        <v>200</v>
      </c>
      <c r="D4" t="str">
        <f t="shared" si="0"/>
        <v>"%s    "</v>
      </c>
    </row>
    <row r="5" spans="1:11" x14ac:dyDescent="0.25">
      <c r="A5" t="s">
        <v>2</v>
      </c>
      <c r="C5" t="str">
        <f>+A5</f>
        <v>A</v>
      </c>
      <c r="D5" t="str">
        <f t="shared" si="0"/>
        <v>"A     "</v>
      </c>
    </row>
    <row r="6" spans="1:11" x14ac:dyDescent="0.25">
      <c r="A6" s="2" t="s">
        <v>198</v>
      </c>
      <c r="C6" t="str">
        <f t="shared" ref="C6:C32" si="1">+A6</f>
        <v>(C)</v>
      </c>
      <c r="D6" t="str">
        <f t="shared" si="0"/>
        <v>"(C)   "</v>
      </c>
    </row>
    <row r="7" spans="1:11" x14ac:dyDescent="0.25">
      <c r="A7" t="s">
        <v>147</v>
      </c>
      <c r="C7" t="str">
        <f t="shared" si="1"/>
        <v>I</v>
      </c>
      <c r="D7" t="str">
        <f t="shared" si="0"/>
        <v>"I     "</v>
      </c>
    </row>
    <row r="8" spans="1:11" x14ac:dyDescent="0.25">
      <c r="A8" t="s">
        <v>148</v>
      </c>
      <c r="C8" t="str">
        <f t="shared" si="1"/>
        <v>R</v>
      </c>
      <c r="D8" t="str">
        <f t="shared" si="0"/>
        <v>"R     "</v>
      </c>
    </row>
    <row r="9" spans="1:11" x14ac:dyDescent="0.25">
      <c r="A9" t="s">
        <v>13</v>
      </c>
      <c r="C9" t="s">
        <v>200</v>
      </c>
      <c r="D9" t="str">
        <f t="shared" si="0"/>
        <v>"%s    "</v>
      </c>
    </row>
    <row r="10" spans="1:11" x14ac:dyDescent="0.25">
      <c r="A10" t="s">
        <v>144</v>
      </c>
      <c r="C10" t="s">
        <v>201</v>
      </c>
      <c r="D10" t="str">
        <f t="shared" si="0"/>
        <v>"(%s)  "</v>
      </c>
      <c r="K10" t="str">
        <f>HEX2BIN("dd")</f>
        <v>11011101</v>
      </c>
    </row>
    <row r="11" spans="1:11" x14ac:dyDescent="0.25">
      <c r="A11" t="s">
        <v>135</v>
      </c>
      <c r="B11">
        <v>110000</v>
      </c>
      <c r="C11" t="s">
        <v>200</v>
      </c>
      <c r="D11" t="str">
        <f t="shared" si="0"/>
        <v>"%s    "</v>
      </c>
      <c r="K11" t="str">
        <f>+HEX2BIN("FD")</f>
        <v>11111101</v>
      </c>
    </row>
    <row r="12" spans="1:11" x14ac:dyDescent="0.25">
      <c r="A12" t="s">
        <v>142</v>
      </c>
      <c r="B12">
        <v>110000</v>
      </c>
      <c r="C12" t="s">
        <v>200</v>
      </c>
      <c r="D12" t="str">
        <f t="shared" si="0"/>
        <v>"%s    "</v>
      </c>
    </row>
    <row r="13" spans="1:11" x14ac:dyDescent="0.25">
      <c r="A13" t="s">
        <v>127</v>
      </c>
      <c r="C13" t="str">
        <f t="shared" si="1"/>
        <v>AF</v>
      </c>
      <c r="D13" t="str">
        <f t="shared" si="0"/>
        <v>"AF    "</v>
      </c>
    </row>
    <row r="14" spans="1:11" x14ac:dyDescent="0.25">
      <c r="A14" t="s">
        <v>162</v>
      </c>
      <c r="C14" t="str">
        <f t="shared" si="1"/>
        <v>AF'</v>
      </c>
      <c r="D14" t="str">
        <f t="shared" si="0"/>
        <v>"AF'   "</v>
      </c>
    </row>
    <row r="15" spans="1:11" x14ac:dyDescent="0.25">
      <c r="A15" t="s">
        <v>10</v>
      </c>
      <c r="C15" t="str">
        <f t="shared" si="1"/>
        <v>DE</v>
      </c>
      <c r="D15" t="str">
        <f t="shared" si="0"/>
        <v>"DE    "</v>
      </c>
    </row>
    <row r="16" spans="1:11" x14ac:dyDescent="0.25">
      <c r="A16" t="s">
        <v>11</v>
      </c>
      <c r="C16" t="str">
        <f t="shared" si="1"/>
        <v>HL</v>
      </c>
      <c r="D16" t="str">
        <f t="shared" si="0"/>
        <v>"HL    "</v>
      </c>
    </row>
    <row r="17" spans="1:4" x14ac:dyDescent="0.25">
      <c r="A17" t="s">
        <v>12</v>
      </c>
      <c r="C17" t="str">
        <f t="shared" si="1"/>
        <v>SP</v>
      </c>
      <c r="D17" t="str">
        <f t="shared" si="0"/>
        <v>"SP    "</v>
      </c>
    </row>
    <row r="18" spans="1:4" x14ac:dyDescent="0.25">
      <c r="A18" t="s">
        <v>134</v>
      </c>
      <c r="C18" t="str">
        <f t="shared" si="1"/>
        <v>(BC)</v>
      </c>
      <c r="D18" t="str">
        <f t="shared" si="0"/>
        <v>"(BC)  "</v>
      </c>
    </row>
    <row r="19" spans="1:4" x14ac:dyDescent="0.25">
      <c r="A19" t="s">
        <v>137</v>
      </c>
      <c r="C19" t="str">
        <f t="shared" si="1"/>
        <v>(DE)</v>
      </c>
      <c r="D19" t="str">
        <f t="shared" si="0"/>
        <v>"(DE)  "</v>
      </c>
    </row>
    <row r="20" spans="1:4" x14ac:dyDescent="0.25">
      <c r="A20" t="s">
        <v>3</v>
      </c>
      <c r="C20" t="str">
        <f t="shared" si="1"/>
        <v>(HL)</v>
      </c>
      <c r="D20" t="str">
        <f t="shared" si="0"/>
        <v>"(HL)  "</v>
      </c>
    </row>
    <row r="21" spans="1:4" x14ac:dyDescent="0.25">
      <c r="A21" t="s">
        <v>4</v>
      </c>
      <c r="C21" t="s">
        <v>210</v>
      </c>
      <c r="D21" t="str">
        <f t="shared" si="0"/>
        <v>".     "</v>
      </c>
    </row>
    <row r="22" spans="1:4" x14ac:dyDescent="0.25">
      <c r="A22" t="s">
        <v>5</v>
      </c>
      <c r="C22" t="s">
        <v>210</v>
      </c>
      <c r="D22" t="str">
        <f t="shared" si="0"/>
        <v>".     "</v>
      </c>
    </row>
    <row r="23" spans="1:4" x14ac:dyDescent="0.25">
      <c r="A23" t="s">
        <v>145</v>
      </c>
      <c r="C23" t="str">
        <f t="shared" si="1"/>
        <v>(SP)</v>
      </c>
      <c r="D23" t="str">
        <f t="shared" si="0"/>
        <v>"(SP)  "</v>
      </c>
    </row>
    <row r="24" spans="1:4" x14ac:dyDescent="0.25">
      <c r="A24" t="s">
        <v>133</v>
      </c>
      <c r="C24" t="s">
        <v>204</v>
      </c>
      <c r="D24" t="str">
        <f t="shared" si="0"/>
        <v>"%s%s  "</v>
      </c>
    </row>
    <row r="25" spans="1:4" x14ac:dyDescent="0.25">
      <c r="A25" t="s">
        <v>139</v>
      </c>
      <c r="C25" t="s">
        <v>205</v>
      </c>
      <c r="D25" t="str">
        <f t="shared" si="0"/>
        <v>"(%s%s)"</v>
      </c>
    </row>
    <row r="26" spans="1:4" x14ac:dyDescent="0.25">
      <c r="A26" t="s">
        <v>35</v>
      </c>
      <c r="C26" t="s">
        <v>200</v>
      </c>
      <c r="D26" t="str">
        <f t="shared" si="0"/>
        <v>"%s    "</v>
      </c>
    </row>
    <row r="27" spans="1:4" x14ac:dyDescent="0.25">
      <c r="A27" t="s">
        <v>34</v>
      </c>
      <c r="C27" t="s">
        <v>204</v>
      </c>
      <c r="D27" t="str">
        <f t="shared" si="0"/>
        <v>"%s%s  "</v>
      </c>
    </row>
    <row r="28" spans="1:4" x14ac:dyDescent="0.25">
      <c r="A28" t="s">
        <v>138</v>
      </c>
      <c r="B28">
        <v>11000</v>
      </c>
      <c r="C28" t="s">
        <v>200</v>
      </c>
      <c r="D28" t="str">
        <f t="shared" si="0"/>
        <v>"%s    "</v>
      </c>
    </row>
    <row r="29" spans="1:4" x14ac:dyDescent="0.25">
      <c r="A29" t="s">
        <v>141</v>
      </c>
      <c r="B29">
        <v>111000</v>
      </c>
      <c r="C29" t="s">
        <v>200</v>
      </c>
      <c r="D29" t="str">
        <f t="shared" si="0"/>
        <v>"%s    "</v>
      </c>
    </row>
    <row r="30" spans="1:4" x14ac:dyDescent="0.25">
      <c r="A30" t="s">
        <v>143</v>
      </c>
      <c r="B30">
        <v>111000</v>
      </c>
      <c r="C30" t="s">
        <v>200</v>
      </c>
      <c r="D30" t="str">
        <f t="shared" si="0"/>
        <v>"%s    "</v>
      </c>
    </row>
    <row r="31" spans="1:4" x14ac:dyDescent="0.25">
      <c r="A31" t="s">
        <v>150</v>
      </c>
      <c r="B31">
        <v>111000</v>
      </c>
      <c r="C31" t="s">
        <v>200</v>
      </c>
      <c r="D31" t="str">
        <f t="shared" si="0"/>
        <v>"%s    "</v>
      </c>
    </row>
    <row r="32" spans="1:4" x14ac:dyDescent="0.25">
      <c r="A32" t="s">
        <v>151</v>
      </c>
      <c r="C32" t="str">
        <f t="shared" si="1"/>
        <v>xycb</v>
      </c>
      <c r="D32" t="str">
        <f t="shared" si="0"/>
        <v>"xycb  "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" sqref="B1"/>
    </sheetView>
  </sheetViews>
  <sheetFormatPr defaultRowHeight="15" x14ac:dyDescent="0.25"/>
  <sheetData>
    <row r="1" spans="1:7" x14ac:dyDescent="0.25">
      <c r="A1" s="2" t="s">
        <v>208</v>
      </c>
      <c r="B1" t="s">
        <v>206</v>
      </c>
      <c r="F1" t="s">
        <v>207</v>
      </c>
      <c r="G1" t="s">
        <v>209</v>
      </c>
    </row>
    <row r="2" spans="1:7" x14ac:dyDescent="0.25">
      <c r="A2" s="2">
        <f t="shared" ref="A2" si="0">+BIN2DEC(G2)</f>
        <v>0</v>
      </c>
      <c r="B2">
        <v>0</v>
      </c>
      <c r="C2" s="2" t="s">
        <v>192</v>
      </c>
      <c r="F2">
        <v>0</v>
      </c>
    </row>
    <row r="3" spans="1:7" x14ac:dyDescent="0.25">
      <c r="A3" s="2">
        <f>+BIN2DEC(G3)</f>
        <v>7</v>
      </c>
      <c r="B3">
        <v>1</v>
      </c>
      <c r="C3" s="2" t="s">
        <v>192</v>
      </c>
      <c r="D3" t="s">
        <v>140</v>
      </c>
      <c r="E3" t="s">
        <v>200</v>
      </c>
      <c r="F3">
        <v>1</v>
      </c>
      <c r="G3" s="2">
        <v>111</v>
      </c>
    </row>
    <row r="4" spans="1:7" x14ac:dyDescent="0.25">
      <c r="A4" s="2">
        <f t="shared" ref="A4:A32" si="1">+BIN2DEC(G4)</f>
        <v>56</v>
      </c>
      <c r="B4">
        <v>1</v>
      </c>
      <c r="C4" s="2" t="s">
        <v>192</v>
      </c>
      <c r="D4" t="s">
        <v>136</v>
      </c>
      <c r="E4" t="s">
        <v>200</v>
      </c>
      <c r="F4">
        <v>2</v>
      </c>
      <c r="G4" s="2">
        <v>111000</v>
      </c>
    </row>
    <row r="5" spans="1:7" x14ac:dyDescent="0.25">
      <c r="A5" s="2">
        <f t="shared" si="1"/>
        <v>0</v>
      </c>
      <c r="B5">
        <v>0</v>
      </c>
      <c r="C5" s="2" t="s">
        <v>192</v>
      </c>
      <c r="D5" t="s">
        <v>2</v>
      </c>
      <c r="E5" t="str">
        <f>+D5</f>
        <v>A</v>
      </c>
      <c r="F5">
        <v>3</v>
      </c>
    </row>
    <row r="6" spans="1:7" x14ac:dyDescent="0.25">
      <c r="A6" s="2">
        <f t="shared" si="1"/>
        <v>0</v>
      </c>
      <c r="B6">
        <v>0</v>
      </c>
      <c r="C6" s="2" t="s">
        <v>192</v>
      </c>
      <c r="D6" s="2" t="s">
        <v>198</v>
      </c>
      <c r="E6" t="str">
        <f>+D6</f>
        <v>(C)</v>
      </c>
      <c r="F6">
        <v>4</v>
      </c>
    </row>
    <row r="7" spans="1:7" x14ac:dyDescent="0.25">
      <c r="A7" s="2">
        <f t="shared" si="1"/>
        <v>0</v>
      </c>
      <c r="B7">
        <v>0</v>
      </c>
      <c r="C7" s="2" t="s">
        <v>192</v>
      </c>
      <c r="D7" t="s">
        <v>147</v>
      </c>
      <c r="E7" t="str">
        <f>+D7</f>
        <v>I</v>
      </c>
      <c r="F7">
        <v>5</v>
      </c>
    </row>
    <row r="8" spans="1:7" x14ac:dyDescent="0.25">
      <c r="A8" s="2">
        <f t="shared" si="1"/>
        <v>0</v>
      </c>
      <c r="B8">
        <v>0</v>
      </c>
      <c r="C8" s="2" t="s">
        <v>192</v>
      </c>
      <c r="D8" t="s">
        <v>148</v>
      </c>
      <c r="E8" t="str">
        <f>+D8</f>
        <v>R</v>
      </c>
      <c r="F8">
        <v>6</v>
      </c>
    </row>
    <row r="9" spans="1:7" x14ac:dyDescent="0.25">
      <c r="A9" s="2">
        <f t="shared" si="1"/>
        <v>0</v>
      </c>
      <c r="B9">
        <v>1</v>
      </c>
      <c r="C9" s="2" t="s">
        <v>192</v>
      </c>
      <c r="D9" t="s">
        <v>13</v>
      </c>
      <c r="E9" t="s">
        <v>200</v>
      </c>
      <c r="F9">
        <v>7</v>
      </c>
    </row>
    <row r="10" spans="1:7" x14ac:dyDescent="0.25">
      <c r="A10" s="2">
        <f t="shared" si="1"/>
        <v>0</v>
      </c>
      <c r="B10">
        <v>1</v>
      </c>
      <c r="C10" s="2" t="s">
        <v>192</v>
      </c>
      <c r="D10" t="s">
        <v>144</v>
      </c>
      <c r="E10" t="s">
        <v>201</v>
      </c>
      <c r="F10">
        <v>8</v>
      </c>
    </row>
    <row r="11" spans="1:7" x14ac:dyDescent="0.25">
      <c r="A11" s="2">
        <f t="shared" si="1"/>
        <v>48</v>
      </c>
      <c r="B11">
        <v>0</v>
      </c>
      <c r="C11" s="2" t="s">
        <v>192</v>
      </c>
      <c r="D11" t="s">
        <v>135</v>
      </c>
      <c r="E11" t="s">
        <v>200</v>
      </c>
      <c r="F11">
        <v>9</v>
      </c>
      <c r="G11">
        <v>110000</v>
      </c>
    </row>
    <row r="12" spans="1:7" x14ac:dyDescent="0.25">
      <c r="A12" s="2">
        <f t="shared" si="1"/>
        <v>48</v>
      </c>
      <c r="B12">
        <v>0</v>
      </c>
      <c r="C12" s="2" t="s">
        <v>192</v>
      </c>
      <c r="D12" t="s">
        <v>142</v>
      </c>
      <c r="E12" t="s">
        <v>200</v>
      </c>
      <c r="F12">
        <v>10</v>
      </c>
      <c r="G12">
        <v>110000</v>
      </c>
    </row>
    <row r="13" spans="1:7" x14ac:dyDescent="0.25">
      <c r="A13" s="2">
        <f t="shared" si="1"/>
        <v>0</v>
      </c>
      <c r="B13">
        <v>0</v>
      </c>
      <c r="C13" s="2" t="s">
        <v>192</v>
      </c>
      <c r="D13" t="s">
        <v>127</v>
      </c>
      <c r="E13" t="str">
        <f t="shared" ref="E13:E20" si="2">+D13</f>
        <v>AF</v>
      </c>
      <c r="F13">
        <v>11</v>
      </c>
    </row>
    <row r="14" spans="1:7" x14ac:dyDescent="0.25">
      <c r="A14" s="2">
        <f t="shared" si="1"/>
        <v>0</v>
      </c>
      <c r="B14">
        <v>0</v>
      </c>
      <c r="C14" s="2" t="s">
        <v>192</v>
      </c>
      <c r="D14" t="s">
        <v>162</v>
      </c>
      <c r="E14" t="str">
        <f t="shared" si="2"/>
        <v>AF'</v>
      </c>
      <c r="F14">
        <v>12</v>
      </c>
    </row>
    <row r="15" spans="1:7" x14ac:dyDescent="0.25">
      <c r="A15" s="2">
        <f t="shared" si="1"/>
        <v>0</v>
      </c>
      <c r="B15">
        <v>0</v>
      </c>
      <c r="C15" s="2" t="s">
        <v>192</v>
      </c>
      <c r="D15" t="s">
        <v>10</v>
      </c>
      <c r="E15" t="str">
        <f t="shared" si="2"/>
        <v>DE</v>
      </c>
      <c r="F15">
        <v>13</v>
      </c>
    </row>
    <row r="16" spans="1:7" x14ac:dyDescent="0.25">
      <c r="A16" s="2">
        <f t="shared" si="1"/>
        <v>0</v>
      </c>
      <c r="B16">
        <v>0</v>
      </c>
      <c r="C16" s="2" t="s">
        <v>192</v>
      </c>
      <c r="D16" t="s">
        <v>11</v>
      </c>
      <c r="E16" t="str">
        <f t="shared" si="2"/>
        <v>HL</v>
      </c>
      <c r="F16">
        <v>14</v>
      </c>
    </row>
    <row r="17" spans="1:7" x14ac:dyDescent="0.25">
      <c r="A17" s="2">
        <f t="shared" si="1"/>
        <v>0</v>
      </c>
      <c r="B17">
        <v>0</v>
      </c>
      <c r="C17" s="2" t="s">
        <v>192</v>
      </c>
      <c r="D17" t="s">
        <v>12</v>
      </c>
      <c r="E17" t="str">
        <f t="shared" si="2"/>
        <v>SP</v>
      </c>
      <c r="F17">
        <v>15</v>
      </c>
    </row>
    <row r="18" spans="1:7" x14ac:dyDescent="0.25">
      <c r="A18" s="2">
        <f t="shared" si="1"/>
        <v>0</v>
      </c>
      <c r="B18">
        <v>0</v>
      </c>
      <c r="C18" s="2" t="s">
        <v>192</v>
      </c>
      <c r="D18" t="s">
        <v>134</v>
      </c>
      <c r="E18" t="str">
        <f t="shared" si="2"/>
        <v>(BC)</v>
      </c>
      <c r="F18">
        <v>16</v>
      </c>
    </row>
    <row r="19" spans="1:7" x14ac:dyDescent="0.25">
      <c r="A19" s="2">
        <f t="shared" si="1"/>
        <v>0</v>
      </c>
      <c r="B19">
        <v>0</v>
      </c>
      <c r="C19" s="2" t="s">
        <v>192</v>
      </c>
      <c r="D19" t="s">
        <v>137</v>
      </c>
      <c r="E19" t="str">
        <f t="shared" si="2"/>
        <v>(DE)</v>
      </c>
      <c r="F19">
        <v>17</v>
      </c>
    </row>
    <row r="20" spans="1:7" x14ac:dyDescent="0.25">
      <c r="A20" s="2">
        <f t="shared" si="1"/>
        <v>0</v>
      </c>
      <c r="B20">
        <v>0</v>
      </c>
      <c r="C20" s="2" t="s">
        <v>192</v>
      </c>
      <c r="D20" t="s">
        <v>3</v>
      </c>
      <c r="E20" t="str">
        <f t="shared" si="2"/>
        <v>(HL)</v>
      </c>
      <c r="F20">
        <v>18</v>
      </c>
    </row>
    <row r="21" spans="1:7" x14ac:dyDescent="0.25">
      <c r="A21" s="2">
        <f t="shared" si="1"/>
        <v>0</v>
      </c>
      <c r="B21">
        <v>1</v>
      </c>
      <c r="C21" s="2" t="s">
        <v>192</v>
      </c>
      <c r="D21" t="s">
        <v>4</v>
      </c>
      <c r="E21" t="s">
        <v>202</v>
      </c>
      <c r="F21">
        <v>19</v>
      </c>
    </row>
    <row r="22" spans="1:7" x14ac:dyDescent="0.25">
      <c r="A22" s="2">
        <f t="shared" si="1"/>
        <v>0</v>
      </c>
      <c r="B22">
        <v>1</v>
      </c>
      <c r="C22" s="2" t="s">
        <v>192</v>
      </c>
      <c r="D22" t="s">
        <v>5</v>
      </c>
      <c r="E22" t="s">
        <v>203</v>
      </c>
      <c r="F22">
        <v>20</v>
      </c>
    </row>
    <row r="23" spans="1:7" x14ac:dyDescent="0.25">
      <c r="A23" s="2">
        <f t="shared" si="1"/>
        <v>0</v>
      </c>
      <c r="B23">
        <v>0</v>
      </c>
      <c r="C23" s="2" t="s">
        <v>192</v>
      </c>
      <c r="D23" t="s">
        <v>145</v>
      </c>
      <c r="E23" t="str">
        <f>+D23</f>
        <v>(SP)</v>
      </c>
      <c r="F23">
        <v>21</v>
      </c>
    </row>
    <row r="24" spans="1:7" x14ac:dyDescent="0.25">
      <c r="A24" s="2">
        <f t="shared" si="1"/>
        <v>0</v>
      </c>
      <c r="B24">
        <v>2</v>
      </c>
      <c r="C24" s="2" t="s">
        <v>192</v>
      </c>
      <c r="D24" t="s">
        <v>133</v>
      </c>
      <c r="E24" t="s">
        <v>204</v>
      </c>
      <c r="F24">
        <v>22</v>
      </c>
    </row>
    <row r="25" spans="1:7" x14ac:dyDescent="0.25">
      <c r="A25" s="2">
        <f t="shared" si="1"/>
        <v>0</v>
      </c>
      <c r="B25">
        <v>2</v>
      </c>
      <c r="C25" s="2" t="s">
        <v>192</v>
      </c>
      <c r="D25" t="s">
        <v>139</v>
      </c>
      <c r="E25" t="s">
        <v>205</v>
      </c>
      <c r="F25">
        <v>23</v>
      </c>
    </row>
    <row r="26" spans="1:7" x14ac:dyDescent="0.25">
      <c r="A26" s="2">
        <f t="shared" si="1"/>
        <v>0</v>
      </c>
      <c r="B26">
        <v>1</v>
      </c>
      <c r="C26" s="2" t="s">
        <v>192</v>
      </c>
      <c r="D26" t="s">
        <v>35</v>
      </c>
      <c r="E26" t="s">
        <v>200</v>
      </c>
      <c r="F26">
        <v>24</v>
      </c>
    </row>
    <row r="27" spans="1:7" x14ac:dyDescent="0.25">
      <c r="A27" s="2">
        <f t="shared" si="1"/>
        <v>0</v>
      </c>
      <c r="B27">
        <v>2</v>
      </c>
      <c r="C27" s="2" t="s">
        <v>192</v>
      </c>
      <c r="D27" t="s">
        <v>34</v>
      </c>
      <c r="E27" t="s">
        <v>204</v>
      </c>
      <c r="F27">
        <v>25</v>
      </c>
    </row>
    <row r="28" spans="1:7" x14ac:dyDescent="0.25">
      <c r="A28" s="2">
        <f t="shared" si="1"/>
        <v>24</v>
      </c>
      <c r="B28">
        <v>1</v>
      </c>
      <c r="C28" s="2" t="s">
        <v>192</v>
      </c>
      <c r="D28" t="s">
        <v>138</v>
      </c>
      <c r="E28" t="s">
        <v>200</v>
      </c>
      <c r="F28">
        <v>26</v>
      </c>
      <c r="G28">
        <v>11000</v>
      </c>
    </row>
    <row r="29" spans="1:7" x14ac:dyDescent="0.25">
      <c r="A29" s="2">
        <f t="shared" si="1"/>
        <v>56</v>
      </c>
      <c r="B29">
        <v>1</v>
      </c>
      <c r="C29" s="2" t="s">
        <v>192</v>
      </c>
      <c r="D29" t="s">
        <v>141</v>
      </c>
      <c r="E29" t="s">
        <v>200</v>
      </c>
      <c r="F29">
        <v>27</v>
      </c>
      <c r="G29">
        <v>111000</v>
      </c>
    </row>
    <row r="30" spans="1:7" x14ac:dyDescent="0.25">
      <c r="A30" s="2">
        <f t="shared" si="1"/>
        <v>56</v>
      </c>
      <c r="B30">
        <v>0</v>
      </c>
      <c r="C30" s="2" t="s">
        <v>192</v>
      </c>
      <c r="D30" t="s">
        <v>143</v>
      </c>
      <c r="E30" t="s">
        <v>200</v>
      </c>
      <c r="F30">
        <v>28</v>
      </c>
      <c r="G30">
        <v>111000</v>
      </c>
    </row>
    <row r="31" spans="1:7" x14ac:dyDescent="0.25">
      <c r="A31" s="2">
        <f t="shared" si="1"/>
        <v>56</v>
      </c>
      <c r="B31">
        <v>0</v>
      </c>
      <c r="C31" s="2" t="s">
        <v>192</v>
      </c>
      <c r="D31" t="s">
        <v>150</v>
      </c>
      <c r="E31" t="s">
        <v>200</v>
      </c>
      <c r="F31">
        <v>29</v>
      </c>
      <c r="G31">
        <v>111000</v>
      </c>
    </row>
    <row r="32" spans="1:7" x14ac:dyDescent="0.25">
      <c r="A32" s="2">
        <f t="shared" si="1"/>
        <v>0</v>
      </c>
      <c r="B32">
        <v>0</v>
      </c>
      <c r="C32" s="2" t="s">
        <v>192</v>
      </c>
      <c r="D32" t="s">
        <v>151</v>
      </c>
      <c r="E32" t="str">
        <f>+D32</f>
        <v>xycb</v>
      </c>
      <c r="F32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4"/>
  <sheetViews>
    <sheetView workbookViewId="0"/>
  </sheetViews>
  <sheetFormatPr defaultRowHeight="15" x14ac:dyDescent="0.25"/>
  <sheetData>
    <row r="1" spans="1:2" x14ac:dyDescent="0.25">
      <c r="A1" t="str">
        <f>+""""&amp;B1&amp;REPT(" ",4-LEN(B1))&amp; """//"</f>
        <v>"ADC "//</v>
      </c>
      <c r="B1" t="s">
        <v>166</v>
      </c>
    </row>
    <row r="2" spans="1:2" x14ac:dyDescent="0.25">
      <c r="A2" t="str">
        <f t="shared" ref="A2:A65" si="0">+""""&amp;B2&amp;REPT(" ",4-LEN(B2))&amp; """//"</f>
        <v>"ADD "//</v>
      </c>
      <c r="B2" t="s">
        <v>128</v>
      </c>
    </row>
    <row r="3" spans="1:2" x14ac:dyDescent="0.25">
      <c r="A3" t="str">
        <f t="shared" si="0"/>
        <v>"AND "//</v>
      </c>
      <c r="B3" t="s">
        <v>169</v>
      </c>
    </row>
    <row r="4" spans="1:2" x14ac:dyDescent="0.25">
      <c r="A4" t="str">
        <f t="shared" si="0"/>
        <v>"BIT "//</v>
      </c>
      <c r="B4" t="s">
        <v>189</v>
      </c>
    </row>
    <row r="5" spans="1:2" x14ac:dyDescent="0.25">
      <c r="A5" t="str">
        <f t="shared" si="0"/>
        <v>"CALL"//</v>
      </c>
      <c r="B5" t="s">
        <v>175</v>
      </c>
    </row>
    <row r="6" spans="1:2" x14ac:dyDescent="0.25">
      <c r="A6" t="str">
        <f t="shared" si="0"/>
        <v>"CB.."//</v>
      </c>
      <c r="B6" s="2" t="s">
        <v>196</v>
      </c>
    </row>
    <row r="7" spans="1:2" x14ac:dyDescent="0.25">
      <c r="A7" t="str">
        <f t="shared" si="0"/>
        <v>"CCF "//</v>
      </c>
      <c r="B7" t="s">
        <v>22</v>
      </c>
    </row>
    <row r="8" spans="1:2" x14ac:dyDescent="0.25">
      <c r="A8" t="str">
        <f t="shared" si="0"/>
        <v>"CP  "//</v>
      </c>
      <c r="B8" t="s">
        <v>172</v>
      </c>
    </row>
    <row r="9" spans="1:2" x14ac:dyDescent="0.25">
      <c r="A9" t="str">
        <f t="shared" si="0"/>
        <v>"CPD "//</v>
      </c>
      <c r="B9" t="s">
        <v>24</v>
      </c>
    </row>
    <row r="10" spans="1:2" x14ac:dyDescent="0.25">
      <c r="A10" t="str">
        <f t="shared" si="0"/>
        <v>"CPDR"//</v>
      </c>
      <c r="B10" t="s">
        <v>25</v>
      </c>
    </row>
    <row r="11" spans="1:2" x14ac:dyDescent="0.25">
      <c r="A11" t="str">
        <f t="shared" si="0"/>
        <v>"CPI "//</v>
      </c>
      <c r="B11" t="s">
        <v>26</v>
      </c>
    </row>
    <row r="12" spans="1:2" x14ac:dyDescent="0.25">
      <c r="A12" t="str">
        <f t="shared" si="0"/>
        <v>"CPIR"//</v>
      </c>
      <c r="B12" t="s">
        <v>27</v>
      </c>
    </row>
    <row r="13" spans="1:2" x14ac:dyDescent="0.25">
      <c r="A13" t="str">
        <f t="shared" si="0"/>
        <v>"CPL "//</v>
      </c>
      <c r="B13" t="s">
        <v>28</v>
      </c>
    </row>
    <row r="14" spans="1:2" x14ac:dyDescent="0.25">
      <c r="A14" t="str">
        <f t="shared" si="0"/>
        <v>"DAA "//</v>
      </c>
      <c r="B14" t="s">
        <v>29</v>
      </c>
    </row>
    <row r="15" spans="1:2" x14ac:dyDescent="0.25">
      <c r="A15" t="str">
        <f t="shared" si="0"/>
        <v>"DEC "//</v>
      </c>
      <c r="B15" t="s">
        <v>156</v>
      </c>
    </row>
    <row r="16" spans="1:2" x14ac:dyDescent="0.25">
      <c r="A16" t="str">
        <f t="shared" si="0"/>
        <v>"DI  "//</v>
      </c>
      <c r="B16" t="s">
        <v>32</v>
      </c>
    </row>
    <row r="17" spans="1:2" x14ac:dyDescent="0.25">
      <c r="A17" t="str">
        <f t="shared" si="0"/>
        <v>"DJNZ"//</v>
      </c>
      <c r="B17" t="s">
        <v>164</v>
      </c>
    </row>
    <row r="18" spans="1:2" x14ac:dyDescent="0.25">
      <c r="A18" t="str">
        <f t="shared" si="0"/>
        <v>"ED.."//</v>
      </c>
      <c r="B18" s="2" t="s">
        <v>195</v>
      </c>
    </row>
    <row r="19" spans="1:2" x14ac:dyDescent="0.25">
      <c r="A19" t="str">
        <f t="shared" si="0"/>
        <v>"EI  "//</v>
      </c>
      <c r="B19" t="s">
        <v>36</v>
      </c>
    </row>
    <row r="20" spans="1:2" x14ac:dyDescent="0.25">
      <c r="A20" t="str">
        <f t="shared" si="0"/>
        <v>"EX  "//</v>
      </c>
      <c r="B20" t="s">
        <v>163</v>
      </c>
    </row>
    <row r="21" spans="1:2" x14ac:dyDescent="0.25">
      <c r="A21" t="str">
        <f t="shared" si="0"/>
        <v>"EXX "//</v>
      </c>
      <c r="B21" t="s">
        <v>40</v>
      </c>
    </row>
    <row r="22" spans="1:2" x14ac:dyDescent="0.25">
      <c r="A22" t="str">
        <f t="shared" si="0"/>
        <v>"HALT"//</v>
      </c>
      <c r="B22" t="s">
        <v>41</v>
      </c>
    </row>
    <row r="23" spans="1:2" x14ac:dyDescent="0.25">
      <c r="A23" t="str">
        <f t="shared" si="0"/>
        <v>"IM 0"//</v>
      </c>
      <c r="B23" t="s">
        <v>42</v>
      </c>
    </row>
    <row r="24" spans="1:2" x14ac:dyDescent="0.25">
      <c r="A24" t="str">
        <f t="shared" si="0"/>
        <v>"IM 1"//</v>
      </c>
      <c r="B24" t="s">
        <v>43</v>
      </c>
    </row>
    <row r="25" spans="1:2" x14ac:dyDescent="0.25">
      <c r="A25" t="str">
        <f t="shared" si="0"/>
        <v>"IM 2"//</v>
      </c>
      <c r="B25" t="s">
        <v>44</v>
      </c>
    </row>
    <row r="26" spans="1:2" x14ac:dyDescent="0.25">
      <c r="A26" t="str">
        <f t="shared" si="0"/>
        <v>"IN  "//</v>
      </c>
      <c r="B26" t="s">
        <v>179</v>
      </c>
    </row>
    <row r="27" spans="1:2" x14ac:dyDescent="0.25">
      <c r="A27" t="str">
        <f t="shared" si="0"/>
        <v>"INC "//</v>
      </c>
      <c r="B27" t="s">
        <v>155</v>
      </c>
    </row>
    <row r="28" spans="1:2" x14ac:dyDescent="0.25">
      <c r="A28" t="str">
        <f t="shared" si="0"/>
        <v>"IND "//</v>
      </c>
      <c r="B28" t="s">
        <v>48</v>
      </c>
    </row>
    <row r="29" spans="1:2" x14ac:dyDescent="0.25">
      <c r="A29" t="str">
        <f t="shared" si="0"/>
        <v>"INDR"//</v>
      </c>
      <c r="B29" t="s">
        <v>49</v>
      </c>
    </row>
    <row r="30" spans="1:2" x14ac:dyDescent="0.25">
      <c r="A30" t="str">
        <f t="shared" si="0"/>
        <v>"INI "//</v>
      </c>
      <c r="B30" t="s">
        <v>50</v>
      </c>
    </row>
    <row r="31" spans="1:2" x14ac:dyDescent="0.25">
      <c r="A31" t="str">
        <f t="shared" si="0"/>
        <v>"INIR"//</v>
      </c>
      <c r="B31" t="s">
        <v>51</v>
      </c>
    </row>
    <row r="32" spans="1:2" x14ac:dyDescent="0.25">
      <c r="A32" t="str">
        <f t="shared" si="0"/>
        <v>"IX.."//</v>
      </c>
      <c r="B32" s="2" t="s">
        <v>194</v>
      </c>
    </row>
    <row r="33" spans="1:2" x14ac:dyDescent="0.25">
      <c r="A33" t="str">
        <f t="shared" si="0"/>
        <v>"IY.."//</v>
      </c>
      <c r="B33" s="2" t="s">
        <v>193</v>
      </c>
    </row>
    <row r="34" spans="1:2" x14ac:dyDescent="0.25">
      <c r="A34" t="str">
        <f t="shared" si="0"/>
        <v>"JP  "//</v>
      </c>
      <c r="B34" t="s">
        <v>174</v>
      </c>
    </row>
    <row r="35" spans="1:2" x14ac:dyDescent="0.25">
      <c r="A35" t="str">
        <f t="shared" si="0"/>
        <v>"JR  "//</v>
      </c>
      <c r="B35" t="s">
        <v>165</v>
      </c>
    </row>
    <row r="36" spans="1:2" x14ac:dyDescent="0.25">
      <c r="A36" t="str">
        <f t="shared" si="0"/>
        <v>"LD  "//</v>
      </c>
      <c r="B36" t="s">
        <v>154</v>
      </c>
    </row>
    <row r="37" spans="1:2" x14ac:dyDescent="0.25">
      <c r="A37" t="str">
        <f t="shared" si="0"/>
        <v>"LDD "//</v>
      </c>
      <c r="B37" t="s">
        <v>75</v>
      </c>
    </row>
    <row r="38" spans="1:2" x14ac:dyDescent="0.25">
      <c r="A38" t="str">
        <f t="shared" si="0"/>
        <v>"LDDR"//</v>
      </c>
      <c r="B38" t="s">
        <v>76</v>
      </c>
    </row>
    <row r="39" spans="1:2" x14ac:dyDescent="0.25">
      <c r="A39" t="str">
        <f t="shared" si="0"/>
        <v>"LDI "//</v>
      </c>
      <c r="B39" t="s">
        <v>77</v>
      </c>
    </row>
    <row r="40" spans="1:2" x14ac:dyDescent="0.25">
      <c r="A40" t="str">
        <f t="shared" si="0"/>
        <v>"LDIR"//</v>
      </c>
      <c r="B40" t="s">
        <v>78</v>
      </c>
    </row>
    <row r="41" spans="1:2" x14ac:dyDescent="0.25">
      <c r="A41" t="str">
        <f t="shared" si="0"/>
        <v>"NEG "//</v>
      </c>
      <c r="B41" t="s">
        <v>79</v>
      </c>
    </row>
    <row r="42" spans="1:2" x14ac:dyDescent="0.25">
      <c r="A42" t="str">
        <f t="shared" si="0"/>
        <v>"NOP "//</v>
      </c>
      <c r="B42" t="s">
        <v>80</v>
      </c>
    </row>
    <row r="43" spans="1:2" x14ac:dyDescent="0.25">
      <c r="A43" t="str">
        <f t="shared" si="0"/>
        <v>"OR  "//</v>
      </c>
      <c r="B43" t="s">
        <v>171</v>
      </c>
    </row>
    <row r="44" spans="1:2" x14ac:dyDescent="0.25">
      <c r="A44" t="str">
        <f t="shared" si="0"/>
        <v>"OTDR"//</v>
      </c>
      <c r="B44" t="s">
        <v>81</v>
      </c>
    </row>
    <row r="45" spans="1:2" x14ac:dyDescent="0.25">
      <c r="A45" t="str">
        <f t="shared" si="0"/>
        <v>"OTIR"//</v>
      </c>
      <c r="B45" t="s">
        <v>82</v>
      </c>
    </row>
    <row r="46" spans="1:2" x14ac:dyDescent="0.25">
      <c r="A46" t="str">
        <f t="shared" si="0"/>
        <v>"OUT "//</v>
      </c>
      <c r="B46" t="s">
        <v>178</v>
      </c>
    </row>
    <row r="47" spans="1:2" x14ac:dyDescent="0.25">
      <c r="A47" t="str">
        <f t="shared" si="0"/>
        <v>"OUTD"//</v>
      </c>
      <c r="B47" t="s">
        <v>86</v>
      </c>
    </row>
    <row r="48" spans="1:2" x14ac:dyDescent="0.25">
      <c r="A48" t="str">
        <f t="shared" si="0"/>
        <v>"OUTI"//</v>
      </c>
      <c r="B48" t="s">
        <v>87</v>
      </c>
    </row>
    <row r="49" spans="1:2" x14ac:dyDescent="0.25">
      <c r="A49" t="str">
        <f t="shared" si="0"/>
        <v>"POP "//</v>
      </c>
      <c r="B49" t="s">
        <v>173</v>
      </c>
    </row>
    <row r="50" spans="1:2" x14ac:dyDescent="0.25">
      <c r="A50" t="str">
        <f t="shared" si="0"/>
        <v>"PUSH"//</v>
      </c>
      <c r="B50" t="s">
        <v>176</v>
      </c>
    </row>
    <row r="51" spans="1:2" x14ac:dyDescent="0.25">
      <c r="A51" t="str">
        <f t="shared" si="0"/>
        <v>"RES "//</v>
      </c>
      <c r="B51" t="s">
        <v>188</v>
      </c>
    </row>
    <row r="52" spans="1:2" x14ac:dyDescent="0.25">
      <c r="A52" t="str">
        <f t="shared" si="0"/>
        <v>"RET "//</v>
      </c>
      <c r="B52" t="s">
        <v>88</v>
      </c>
    </row>
    <row r="53" spans="1:2" x14ac:dyDescent="0.25">
      <c r="A53" t="str">
        <f t="shared" si="0"/>
        <v>"RETI"//</v>
      </c>
      <c r="B53" t="s">
        <v>90</v>
      </c>
    </row>
    <row r="54" spans="1:2" x14ac:dyDescent="0.25">
      <c r="A54" t="str">
        <f t="shared" si="0"/>
        <v>"RETN"//</v>
      </c>
      <c r="B54" t="s">
        <v>91</v>
      </c>
    </row>
    <row r="55" spans="1:2" x14ac:dyDescent="0.25">
      <c r="A55" t="str">
        <f t="shared" si="0"/>
        <v>"RL  "//</v>
      </c>
      <c r="B55" t="s">
        <v>182</v>
      </c>
    </row>
    <row r="56" spans="1:2" x14ac:dyDescent="0.25">
      <c r="A56" t="str">
        <f t="shared" si="0"/>
        <v>"RLA "//</v>
      </c>
      <c r="B56" t="s">
        <v>92</v>
      </c>
    </row>
    <row r="57" spans="1:2" x14ac:dyDescent="0.25">
      <c r="A57" t="str">
        <f t="shared" si="0"/>
        <v>"RLC "//</v>
      </c>
      <c r="B57" t="s">
        <v>180</v>
      </c>
    </row>
    <row r="58" spans="1:2" x14ac:dyDescent="0.25">
      <c r="A58" t="str">
        <f t="shared" si="0"/>
        <v>"RLCA"//</v>
      </c>
      <c r="B58" t="s">
        <v>93</v>
      </c>
    </row>
    <row r="59" spans="1:2" x14ac:dyDescent="0.25">
      <c r="A59" t="str">
        <f t="shared" si="0"/>
        <v>"RLD "//</v>
      </c>
      <c r="B59" t="s">
        <v>94</v>
      </c>
    </row>
    <row r="60" spans="1:2" x14ac:dyDescent="0.25">
      <c r="A60" t="str">
        <f t="shared" si="0"/>
        <v>"RR  "//</v>
      </c>
      <c r="B60" t="s">
        <v>183</v>
      </c>
    </row>
    <row r="61" spans="1:2" x14ac:dyDescent="0.25">
      <c r="A61" t="str">
        <f t="shared" si="0"/>
        <v>"RRA "//</v>
      </c>
      <c r="B61" t="s">
        <v>95</v>
      </c>
    </row>
    <row r="62" spans="1:2" x14ac:dyDescent="0.25">
      <c r="A62" t="str">
        <f t="shared" si="0"/>
        <v>"RRC "//</v>
      </c>
      <c r="B62" t="s">
        <v>181</v>
      </c>
    </row>
    <row r="63" spans="1:2" x14ac:dyDescent="0.25">
      <c r="A63" t="str">
        <f t="shared" si="0"/>
        <v>"RRCA"//</v>
      </c>
      <c r="B63" t="s">
        <v>96</v>
      </c>
    </row>
    <row r="64" spans="1:2" x14ac:dyDescent="0.25">
      <c r="A64" t="str">
        <f t="shared" si="0"/>
        <v>"RRD "//</v>
      </c>
      <c r="B64" t="s">
        <v>97</v>
      </c>
    </row>
    <row r="65" spans="1:2" x14ac:dyDescent="0.25">
      <c r="A65" t="str">
        <f t="shared" si="0"/>
        <v>"RST "//</v>
      </c>
      <c r="B65" t="s">
        <v>177</v>
      </c>
    </row>
    <row r="66" spans="1:2" x14ac:dyDescent="0.25">
      <c r="A66" t="str">
        <f t="shared" ref="A66:A74" si="1">+""""&amp;B66&amp;REPT(" ",4-LEN(B66))&amp; """//"</f>
        <v>"SBC "//</v>
      </c>
      <c r="B66" t="s">
        <v>168</v>
      </c>
    </row>
    <row r="67" spans="1:2" x14ac:dyDescent="0.25">
      <c r="A67" t="str">
        <f t="shared" si="1"/>
        <v>"SCF "//</v>
      </c>
      <c r="B67" t="s">
        <v>101</v>
      </c>
    </row>
    <row r="68" spans="1:2" x14ac:dyDescent="0.25">
      <c r="A68" t="str">
        <f t="shared" si="1"/>
        <v>"SET "//</v>
      </c>
      <c r="B68" t="s">
        <v>190</v>
      </c>
    </row>
    <row r="69" spans="1:2" x14ac:dyDescent="0.25">
      <c r="A69" t="str">
        <f t="shared" si="1"/>
        <v>"SL1 "//</v>
      </c>
      <c r="B69" t="s">
        <v>186</v>
      </c>
    </row>
    <row r="70" spans="1:2" x14ac:dyDescent="0.25">
      <c r="A70" t="str">
        <f t="shared" si="1"/>
        <v>"SLA "//</v>
      </c>
      <c r="B70" t="s">
        <v>184</v>
      </c>
    </row>
    <row r="71" spans="1:2" x14ac:dyDescent="0.25">
      <c r="A71" t="str">
        <f t="shared" si="1"/>
        <v>"SRA "//</v>
      </c>
      <c r="B71" t="s">
        <v>185</v>
      </c>
    </row>
    <row r="72" spans="1:2" x14ac:dyDescent="0.25">
      <c r="A72" t="str">
        <f t="shared" si="1"/>
        <v>"SRL "//</v>
      </c>
      <c r="B72" t="s">
        <v>187</v>
      </c>
    </row>
    <row r="73" spans="1:2" x14ac:dyDescent="0.25">
      <c r="A73" t="str">
        <f t="shared" si="1"/>
        <v>"SUB "//</v>
      </c>
      <c r="B73" t="s">
        <v>167</v>
      </c>
    </row>
    <row r="74" spans="1:2" x14ac:dyDescent="0.25">
      <c r="A74" t="str">
        <f t="shared" si="1"/>
        <v>"XOR "//</v>
      </c>
      <c r="B74" t="s">
        <v>170</v>
      </c>
    </row>
  </sheetData>
  <sortState ref="B1:B74">
    <sortCondition ref="B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5"/>
  <sheetViews>
    <sheetView workbookViewId="0">
      <selection activeCell="A31" sqref="A31"/>
    </sheetView>
  </sheetViews>
  <sheetFormatPr defaultRowHeight="15" x14ac:dyDescent="0.25"/>
  <sheetData>
    <row r="1" spans="1:8" x14ac:dyDescent="0.25">
      <c r="A1" t="s">
        <v>18</v>
      </c>
      <c r="B1" t="s">
        <v>1</v>
      </c>
      <c r="C1" t="s">
        <v>158</v>
      </c>
      <c r="D1" t="s">
        <v>197</v>
      </c>
      <c r="E1" t="s">
        <v>131</v>
      </c>
      <c r="F1" t="s">
        <v>132</v>
      </c>
    </row>
    <row r="2" spans="1:8" x14ac:dyDescent="0.25">
      <c r="A2">
        <f>+HEX2DEC(Opcodes!B4)</f>
        <v>0</v>
      </c>
      <c r="B2">
        <f>+BIN2DEC(Opcodes!C4)</f>
        <v>0</v>
      </c>
      <c r="C2">
        <f>+BIN2DEC(Opcodes!I4)</f>
        <v>255</v>
      </c>
      <c r="D2">
        <f>+Opcodes!J4</f>
        <v>41</v>
      </c>
      <c r="E2">
        <f>+Opcodes!K4</f>
        <v>0</v>
      </c>
      <c r="F2">
        <f>+Opcodes!L4</f>
        <v>0</v>
      </c>
      <c r="G2" s="2" t="s">
        <v>192</v>
      </c>
      <c r="H2" s="2" t="str">
        <f>Opcodes!A4</f>
        <v>NOP</v>
      </c>
    </row>
    <row r="3" spans="1:8" x14ac:dyDescent="0.25">
      <c r="A3">
        <f>+HEX2DEC(Opcodes!B5)</f>
        <v>0</v>
      </c>
      <c r="B3">
        <f>+BIN2DEC(Opcodes!C5)</f>
        <v>1</v>
      </c>
      <c r="C3">
        <f>+BIN2DEC(Opcodes!I5)</f>
        <v>207</v>
      </c>
      <c r="D3">
        <f>+Opcodes!J5</f>
        <v>35</v>
      </c>
      <c r="E3">
        <f>+Opcodes!K5</f>
        <v>9</v>
      </c>
      <c r="F3">
        <f>+Opcodes!L5</f>
        <v>22</v>
      </c>
      <c r="G3" s="2" t="s">
        <v>192</v>
      </c>
      <c r="H3" s="2" t="str">
        <f>Opcodes!A5</f>
        <v>LD dd,nn</v>
      </c>
    </row>
    <row r="4" spans="1:8" x14ac:dyDescent="0.25">
      <c r="A4">
        <f>+HEX2DEC(Opcodes!B6)</f>
        <v>0</v>
      </c>
      <c r="B4">
        <f>+BIN2DEC(Opcodes!C6)</f>
        <v>2</v>
      </c>
      <c r="C4">
        <f>+BIN2DEC(Opcodes!I6)</f>
        <v>255</v>
      </c>
      <c r="D4">
        <f>+Opcodes!J6</f>
        <v>35</v>
      </c>
      <c r="E4">
        <f>+Opcodes!K6</f>
        <v>16</v>
      </c>
      <c r="F4">
        <f>+Opcodes!L6</f>
        <v>3</v>
      </c>
      <c r="G4" s="2" t="s">
        <v>192</v>
      </c>
      <c r="H4" s="2" t="str">
        <f>Opcodes!A6</f>
        <v>LD (BC),A</v>
      </c>
    </row>
    <row r="5" spans="1:8" x14ac:dyDescent="0.25">
      <c r="A5">
        <f>+HEX2DEC(Opcodes!B7)</f>
        <v>0</v>
      </c>
      <c r="B5">
        <f>+BIN2DEC(Opcodes!C7)</f>
        <v>3</v>
      </c>
      <c r="C5">
        <f>+BIN2DEC(Opcodes!I7)</f>
        <v>207</v>
      </c>
      <c r="D5">
        <f>+Opcodes!J7</f>
        <v>26</v>
      </c>
      <c r="E5">
        <f>+Opcodes!K7</f>
        <v>9</v>
      </c>
      <c r="F5">
        <f>+Opcodes!L7</f>
        <v>0</v>
      </c>
      <c r="G5" s="2" t="s">
        <v>192</v>
      </c>
      <c r="H5" s="2" t="str">
        <f>Opcodes!A7</f>
        <v>INC rr</v>
      </c>
    </row>
    <row r="6" spans="1:8" x14ac:dyDescent="0.25">
      <c r="A6">
        <f>+HEX2DEC(Opcodes!B8)</f>
        <v>0</v>
      </c>
      <c r="B6">
        <f>+BIN2DEC(Opcodes!C8)</f>
        <v>4</v>
      </c>
      <c r="C6">
        <f>+BIN2DEC(Opcodes!I8)</f>
        <v>199</v>
      </c>
      <c r="D6">
        <f>+Opcodes!J8</f>
        <v>26</v>
      </c>
      <c r="E6">
        <f>+Opcodes!K8</f>
        <v>2</v>
      </c>
      <c r="F6">
        <f>+Opcodes!L8</f>
        <v>0</v>
      </c>
      <c r="G6" s="2" t="s">
        <v>192</v>
      </c>
      <c r="H6" s="2" t="str">
        <f>Opcodes!A8</f>
        <v>INC r</v>
      </c>
    </row>
    <row r="7" spans="1:8" x14ac:dyDescent="0.25">
      <c r="A7">
        <f>+HEX2DEC(Opcodes!B9)</f>
        <v>0</v>
      </c>
      <c r="B7">
        <f>+BIN2DEC(Opcodes!C9)</f>
        <v>5</v>
      </c>
      <c r="C7">
        <f>+BIN2DEC(Opcodes!I9)</f>
        <v>199</v>
      </c>
      <c r="D7">
        <f>+Opcodes!J9</f>
        <v>14</v>
      </c>
      <c r="E7">
        <f>+Opcodes!K9</f>
        <v>2</v>
      </c>
      <c r="F7">
        <f>+Opcodes!L9</f>
        <v>0</v>
      </c>
      <c r="G7" s="2" t="s">
        <v>192</v>
      </c>
      <c r="H7" s="2" t="str">
        <f>Opcodes!A9</f>
        <v>DEC m</v>
      </c>
    </row>
    <row r="8" spans="1:8" x14ac:dyDescent="0.25">
      <c r="A8">
        <f>+HEX2DEC(Opcodes!B10)</f>
        <v>0</v>
      </c>
      <c r="B8">
        <f>+BIN2DEC(Opcodes!C10)</f>
        <v>6</v>
      </c>
      <c r="C8">
        <f>+BIN2DEC(Opcodes!I10)</f>
        <v>199</v>
      </c>
      <c r="D8">
        <f>+Opcodes!J10</f>
        <v>35</v>
      </c>
      <c r="E8">
        <f>+Opcodes!K10</f>
        <v>2</v>
      </c>
      <c r="F8">
        <f>+Opcodes!L10</f>
        <v>7</v>
      </c>
      <c r="G8" s="2" t="s">
        <v>192</v>
      </c>
      <c r="H8" s="2" t="str">
        <f>Opcodes!A10</f>
        <v>LD r,n</v>
      </c>
    </row>
    <row r="9" spans="1:8" x14ac:dyDescent="0.25">
      <c r="A9">
        <f>+HEX2DEC(Opcodes!B11)</f>
        <v>0</v>
      </c>
      <c r="B9">
        <f>+BIN2DEC(Opcodes!C11)</f>
        <v>7</v>
      </c>
      <c r="C9">
        <f>+BIN2DEC(Opcodes!I11)</f>
        <v>255</v>
      </c>
      <c r="D9">
        <f>+Opcodes!J11</f>
        <v>57</v>
      </c>
      <c r="E9">
        <f>+Opcodes!K11</f>
        <v>0</v>
      </c>
      <c r="F9">
        <f>+Opcodes!L11</f>
        <v>0</v>
      </c>
      <c r="G9" s="2" t="s">
        <v>192</v>
      </c>
      <c r="H9" s="2" t="str">
        <f>Opcodes!A11</f>
        <v>RLCA</v>
      </c>
    </row>
    <row r="10" spans="1:8" x14ac:dyDescent="0.25">
      <c r="A10">
        <f>+HEX2DEC(Opcodes!B12)</f>
        <v>0</v>
      </c>
      <c r="B10">
        <f>+BIN2DEC(Opcodes!C12)</f>
        <v>8</v>
      </c>
      <c r="C10">
        <f>+BIN2DEC(Opcodes!I12)</f>
        <v>255</v>
      </c>
      <c r="D10">
        <f>+Opcodes!J12</f>
        <v>19</v>
      </c>
      <c r="E10">
        <f>+Opcodes!K12</f>
        <v>11</v>
      </c>
      <c r="F10">
        <f>+Opcodes!L12</f>
        <v>12</v>
      </c>
      <c r="G10" s="2" t="s">
        <v>192</v>
      </c>
      <c r="H10" s="2" t="str">
        <f>Opcodes!A12</f>
        <v>EX AF,AF'</v>
      </c>
    </row>
    <row r="11" spans="1:8" x14ac:dyDescent="0.25">
      <c r="A11">
        <f>+HEX2DEC(Opcodes!B13)</f>
        <v>0</v>
      </c>
      <c r="B11">
        <f>+BIN2DEC(Opcodes!C13)</f>
        <v>9</v>
      </c>
      <c r="C11">
        <f>+BIN2DEC(Opcodes!I13)</f>
        <v>207</v>
      </c>
      <c r="D11">
        <f>+Opcodes!J13</f>
        <v>1</v>
      </c>
      <c r="E11">
        <f>+Opcodes!K13</f>
        <v>14</v>
      </c>
      <c r="F11">
        <f>+Opcodes!L13</f>
        <v>9</v>
      </c>
      <c r="G11" s="2" t="s">
        <v>192</v>
      </c>
      <c r="H11" s="2" t="str">
        <f>Opcodes!A13</f>
        <v>ADD HL,ss</v>
      </c>
    </row>
    <row r="12" spans="1:8" x14ac:dyDescent="0.25">
      <c r="A12">
        <f>+HEX2DEC(Opcodes!B14)</f>
        <v>0</v>
      </c>
      <c r="B12">
        <f>+BIN2DEC(Opcodes!C14)</f>
        <v>10</v>
      </c>
      <c r="C12">
        <f>+BIN2DEC(Opcodes!I14)</f>
        <v>255</v>
      </c>
      <c r="D12">
        <f>+Opcodes!J14</f>
        <v>35</v>
      </c>
      <c r="E12">
        <f>+Opcodes!K14</f>
        <v>3</v>
      </c>
      <c r="F12">
        <f>+Opcodes!L14</f>
        <v>16</v>
      </c>
      <c r="G12" s="2" t="s">
        <v>192</v>
      </c>
      <c r="H12" s="2" t="str">
        <f>Opcodes!A14</f>
        <v>LD A,(BC)</v>
      </c>
    </row>
    <row r="13" spans="1:8" x14ac:dyDescent="0.25">
      <c r="A13">
        <f>+HEX2DEC(Opcodes!B15)</f>
        <v>0</v>
      </c>
      <c r="B13">
        <f>+BIN2DEC(Opcodes!C15)</f>
        <v>11</v>
      </c>
      <c r="C13">
        <f>+BIN2DEC(Opcodes!I15)</f>
        <v>207</v>
      </c>
      <c r="D13">
        <f>+Opcodes!J15</f>
        <v>14</v>
      </c>
      <c r="E13">
        <f>+Opcodes!K15</f>
        <v>9</v>
      </c>
      <c r="F13">
        <f>+Opcodes!L15</f>
        <v>0</v>
      </c>
      <c r="G13" s="2" t="s">
        <v>192</v>
      </c>
      <c r="H13" s="2" t="str">
        <f>Opcodes!A15</f>
        <v>DEC rr</v>
      </c>
    </row>
    <row r="14" spans="1:8" x14ac:dyDescent="0.25">
      <c r="A14">
        <f>+HEX2DEC(Opcodes!B16)</f>
        <v>0</v>
      </c>
      <c r="B14">
        <f>+BIN2DEC(Opcodes!C16)</f>
        <v>15</v>
      </c>
      <c r="C14">
        <f>+BIN2DEC(Opcodes!I16)</f>
        <v>255</v>
      </c>
      <c r="D14">
        <f>+Opcodes!J16</f>
        <v>62</v>
      </c>
      <c r="E14">
        <f>+Opcodes!K16</f>
        <v>0</v>
      </c>
      <c r="F14">
        <f>+Opcodes!L16</f>
        <v>0</v>
      </c>
      <c r="G14" s="2" t="s">
        <v>192</v>
      </c>
      <c r="H14" s="2" t="str">
        <f>Opcodes!A16</f>
        <v>RRCA</v>
      </c>
    </row>
    <row r="15" spans="1:8" x14ac:dyDescent="0.25">
      <c r="A15">
        <f>+HEX2DEC(Opcodes!B17)</f>
        <v>0</v>
      </c>
      <c r="B15">
        <f>+BIN2DEC(Opcodes!C17)</f>
        <v>16</v>
      </c>
      <c r="C15">
        <f>+BIN2DEC(Opcodes!I17)</f>
        <v>255</v>
      </c>
      <c r="D15">
        <f>+Opcodes!J17</f>
        <v>16</v>
      </c>
      <c r="E15">
        <f>+Opcodes!K17</f>
        <v>24</v>
      </c>
      <c r="F15">
        <f>+Opcodes!L17</f>
        <v>0</v>
      </c>
      <c r="G15" s="2" t="s">
        <v>192</v>
      </c>
      <c r="H15" s="2" t="str">
        <f>Opcodes!A17</f>
        <v>DJNZ e</v>
      </c>
    </row>
    <row r="16" spans="1:8" x14ac:dyDescent="0.25">
      <c r="A16">
        <f>+HEX2DEC(Opcodes!B18)</f>
        <v>0</v>
      </c>
      <c r="B16">
        <f>+BIN2DEC(Opcodes!C18)</f>
        <v>18</v>
      </c>
      <c r="C16">
        <f>+BIN2DEC(Opcodes!I18)</f>
        <v>255</v>
      </c>
      <c r="D16">
        <f>+Opcodes!J18</f>
        <v>35</v>
      </c>
      <c r="E16">
        <f>+Opcodes!K18</f>
        <v>17</v>
      </c>
      <c r="F16">
        <f>+Opcodes!L18</f>
        <v>3</v>
      </c>
      <c r="G16" s="2" t="s">
        <v>192</v>
      </c>
      <c r="H16" s="2" t="str">
        <f>Opcodes!A18</f>
        <v>LD (DE),A</v>
      </c>
    </row>
    <row r="17" spans="1:8" x14ac:dyDescent="0.25">
      <c r="A17">
        <f>+HEX2DEC(Opcodes!B19)</f>
        <v>0</v>
      </c>
      <c r="B17">
        <f>+BIN2DEC(Opcodes!C19)</f>
        <v>23</v>
      </c>
      <c r="C17">
        <f>+BIN2DEC(Opcodes!I19)</f>
        <v>255</v>
      </c>
      <c r="D17">
        <f>+Opcodes!J19</f>
        <v>55</v>
      </c>
      <c r="E17">
        <f>+Opcodes!K19</f>
        <v>0</v>
      </c>
      <c r="F17">
        <f>+Opcodes!L19</f>
        <v>0</v>
      </c>
      <c r="G17" s="2" t="s">
        <v>192</v>
      </c>
      <c r="H17" s="2" t="str">
        <f>Opcodes!A19</f>
        <v>RLA</v>
      </c>
    </row>
    <row r="18" spans="1:8" x14ac:dyDescent="0.25">
      <c r="A18">
        <f>+HEX2DEC(Opcodes!B20)</f>
        <v>0</v>
      </c>
      <c r="B18">
        <f>+BIN2DEC(Opcodes!C20)</f>
        <v>24</v>
      </c>
      <c r="C18">
        <f>+BIN2DEC(Opcodes!I20)</f>
        <v>255</v>
      </c>
      <c r="D18">
        <f>+Opcodes!J20</f>
        <v>34</v>
      </c>
      <c r="E18">
        <f>+Opcodes!K20</f>
        <v>24</v>
      </c>
      <c r="F18">
        <f>+Opcodes!L20</f>
        <v>0</v>
      </c>
      <c r="G18" s="2" t="s">
        <v>192</v>
      </c>
      <c r="H18" s="2" t="str">
        <f>Opcodes!A20</f>
        <v>JR e</v>
      </c>
    </row>
    <row r="19" spans="1:8" x14ac:dyDescent="0.25">
      <c r="A19">
        <f>+HEX2DEC(Opcodes!B21)</f>
        <v>0</v>
      </c>
      <c r="B19">
        <f>+BIN2DEC(Opcodes!C21)</f>
        <v>26</v>
      </c>
      <c r="C19">
        <f>+BIN2DEC(Opcodes!I21)</f>
        <v>255</v>
      </c>
      <c r="D19">
        <f>+Opcodes!J21</f>
        <v>35</v>
      </c>
      <c r="E19">
        <f>+Opcodes!K21</f>
        <v>3</v>
      </c>
      <c r="F19">
        <f>+Opcodes!L21</f>
        <v>17</v>
      </c>
      <c r="G19" s="2" t="s">
        <v>192</v>
      </c>
      <c r="H19" s="2" t="str">
        <f>Opcodes!A21</f>
        <v>LD A,(DE)</v>
      </c>
    </row>
    <row r="20" spans="1:8" x14ac:dyDescent="0.25">
      <c r="A20">
        <f>+HEX2DEC(Opcodes!B22)</f>
        <v>0</v>
      </c>
      <c r="B20">
        <f>+BIN2DEC(Opcodes!C22)</f>
        <v>31</v>
      </c>
      <c r="C20">
        <f>+BIN2DEC(Opcodes!I22)</f>
        <v>255</v>
      </c>
      <c r="D20">
        <f>+Opcodes!J22</f>
        <v>60</v>
      </c>
      <c r="E20">
        <f>+Opcodes!K22</f>
        <v>0</v>
      </c>
      <c r="F20">
        <f>+Opcodes!L22</f>
        <v>0</v>
      </c>
      <c r="G20" s="2" t="s">
        <v>192</v>
      </c>
      <c r="H20" s="2" t="str">
        <f>Opcodes!A22</f>
        <v>RRA</v>
      </c>
    </row>
    <row r="21" spans="1:8" x14ac:dyDescent="0.25">
      <c r="A21">
        <f>+HEX2DEC(Opcodes!B23)</f>
        <v>0</v>
      </c>
      <c r="B21">
        <f>+BIN2DEC(Opcodes!C23)</f>
        <v>32</v>
      </c>
      <c r="C21">
        <f>+BIN2DEC(Opcodes!I23)</f>
        <v>231</v>
      </c>
      <c r="D21">
        <f>+Opcodes!J23</f>
        <v>34</v>
      </c>
      <c r="E21">
        <f>+Opcodes!K23</f>
        <v>26</v>
      </c>
      <c r="F21">
        <f>+Opcodes!L23</f>
        <v>24</v>
      </c>
      <c r="G21" s="2" t="s">
        <v>192</v>
      </c>
      <c r="H21" s="2" t="str">
        <f>Opcodes!A23</f>
        <v>JR cc,e</v>
      </c>
    </row>
    <row r="22" spans="1:8" x14ac:dyDescent="0.25">
      <c r="A22">
        <f>+HEX2DEC(Opcodes!B24)</f>
        <v>0</v>
      </c>
      <c r="B22">
        <f>+BIN2DEC(Opcodes!C24)</f>
        <v>34</v>
      </c>
      <c r="C22">
        <f>+BIN2DEC(Opcodes!I24)</f>
        <v>255</v>
      </c>
      <c r="D22">
        <f>+Opcodes!J24</f>
        <v>35</v>
      </c>
      <c r="E22">
        <f>+Opcodes!K24</f>
        <v>23</v>
      </c>
      <c r="F22">
        <f>+Opcodes!L24</f>
        <v>14</v>
      </c>
      <c r="G22" s="2" t="s">
        <v>192</v>
      </c>
      <c r="H22" s="2" t="str">
        <f>Opcodes!A24</f>
        <v>LD (nn),HL</v>
      </c>
    </row>
    <row r="23" spans="1:8" x14ac:dyDescent="0.25">
      <c r="A23">
        <f>+HEX2DEC(Opcodes!B25)</f>
        <v>0</v>
      </c>
      <c r="B23">
        <f>+BIN2DEC(Opcodes!C25)</f>
        <v>39</v>
      </c>
      <c r="C23">
        <f>+BIN2DEC(Opcodes!I25)</f>
        <v>255</v>
      </c>
      <c r="D23">
        <f>+Opcodes!J25</f>
        <v>13</v>
      </c>
      <c r="E23">
        <f>+Opcodes!K25</f>
        <v>0</v>
      </c>
      <c r="F23">
        <f>+Opcodes!L25</f>
        <v>0</v>
      </c>
      <c r="G23" s="2" t="s">
        <v>192</v>
      </c>
      <c r="H23" s="2" t="str">
        <f>Opcodes!A25</f>
        <v>DAA</v>
      </c>
    </row>
    <row r="24" spans="1:8" x14ac:dyDescent="0.25">
      <c r="A24">
        <f>+HEX2DEC(Opcodes!B26)</f>
        <v>0</v>
      </c>
      <c r="B24">
        <f>+BIN2DEC(Opcodes!C26)</f>
        <v>42</v>
      </c>
      <c r="C24">
        <f>+BIN2DEC(Opcodes!I26)</f>
        <v>255</v>
      </c>
      <c r="D24">
        <f>+Opcodes!J26</f>
        <v>35</v>
      </c>
      <c r="E24">
        <f>+Opcodes!K26</f>
        <v>14</v>
      </c>
      <c r="F24">
        <f>+Opcodes!L26</f>
        <v>23</v>
      </c>
      <c r="G24" s="2" t="s">
        <v>192</v>
      </c>
      <c r="H24" s="2" t="str">
        <f>Opcodes!A26</f>
        <v>LD HL,(nn)</v>
      </c>
    </row>
    <row r="25" spans="1:8" x14ac:dyDescent="0.25">
      <c r="A25">
        <f>+HEX2DEC(Opcodes!B27)</f>
        <v>0</v>
      </c>
      <c r="B25">
        <f>+BIN2DEC(Opcodes!C27)</f>
        <v>47</v>
      </c>
      <c r="C25">
        <f>+BIN2DEC(Opcodes!I27)</f>
        <v>255</v>
      </c>
      <c r="D25">
        <f>+Opcodes!J27</f>
        <v>12</v>
      </c>
      <c r="E25">
        <f>+Opcodes!K27</f>
        <v>0</v>
      </c>
      <c r="F25">
        <f>+Opcodes!L27</f>
        <v>0</v>
      </c>
      <c r="G25" s="2" t="s">
        <v>192</v>
      </c>
      <c r="H25" s="2" t="str">
        <f>Opcodes!A27</f>
        <v>CPL</v>
      </c>
    </row>
    <row r="26" spans="1:8" x14ac:dyDescent="0.25">
      <c r="A26">
        <f>+HEX2DEC(Opcodes!B28)</f>
        <v>0</v>
      </c>
      <c r="B26">
        <f>+BIN2DEC(Opcodes!C28)</f>
        <v>50</v>
      </c>
      <c r="C26">
        <f>+BIN2DEC(Opcodes!I28)</f>
        <v>255</v>
      </c>
      <c r="D26">
        <f>+Opcodes!J28</f>
        <v>35</v>
      </c>
      <c r="E26">
        <f>+Opcodes!K28</f>
        <v>23</v>
      </c>
      <c r="F26">
        <f>+Opcodes!L28</f>
        <v>3</v>
      </c>
      <c r="G26" s="2" t="s">
        <v>192</v>
      </c>
      <c r="H26" s="2" t="str">
        <f>Opcodes!A28</f>
        <v>LD (nn),A</v>
      </c>
    </row>
    <row r="27" spans="1:8" x14ac:dyDescent="0.25">
      <c r="A27">
        <f>+HEX2DEC(Opcodes!B29)</f>
        <v>0</v>
      </c>
      <c r="B27">
        <f>+BIN2DEC(Opcodes!C29)</f>
        <v>54</v>
      </c>
      <c r="C27">
        <f>+BIN2DEC(Opcodes!I29)</f>
        <v>255</v>
      </c>
      <c r="D27">
        <f>+Opcodes!J29</f>
        <v>35</v>
      </c>
      <c r="E27">
        <f>+Opcodes!K29</f>
        <v>18</v>
      </c>
      <c r="F27">
        <f>+Opcodes!L29</f>
        <v>7</v>
      </c>
      <c r="G27" s="2" t="s">
        <v>192</v>
      </c>
      <c r="H27" s="2" t="str">
        <f>Opcodes!A29</f>
        <v>LD (HL),n</v>
      </c>
    </row>
    <row r="28" spans="1:8" x14ac:dyDescent="0.25">
      <c r="A28">
        <f>+HEX2DEC(Opcodes!B30)</f>
        <v>0</v>
      </c>
      <c r="B28">
        <f>+BIN2DEC(Opcodes!C30)</f>
        <v>55</v>
      </c>
      <c r="C28">
        <f>+BIN2DEC(Opcodes!I30)</f>
        <v>255</v>
      </c>
      <c r="D28">
        <f>+Opcodes!J30</f>
        <v>66</v>
      </c>
      <c r="E28">
        <f>+Opcodes!K30</f>
        <v>0</v>
      </c>
      <c r="F28">
        <f>+Opcodes!L30</f>
        <v>0</v>
      </c>
      <c r="G28" s="2" t="s">
        <v>192</v>
      </c>
      <c r="H28" s="2" t="str">
        <f>Opcodes!A30</f>
        <v>SCF</v>
      </c>
    </row>
    <row r="29" spans="1:8" x14ac:dyDescent="0.25">
      <c r="A29">
        <f>+HEX2DEC(Opcodes!B31)</f>
        <v>0</v>
      </c>
      <c r="B29">
        <f>+BIN2DEC(Opcodes!C31)</f>
        <v>58</v>
      </c>
      <c r="C29">
        <f>+BIN2DEC(Opcodes!I31)</f>
        <v>255</v>
      </c>
      <c r="D29">
        <f>+Opcodes!J31</f>
        <v>35</v>
      </c>
      <c r="E29">
        <f>+Opcodes!K31</f>
        <v>3</v>
      </c>
      <c r="F29">
        <f>+Opcodes!L31</f>
        <v>23</v>
      </c>
      <c r="G29" s="2" t="s">
        <v>192</v>
      </c>
      <c r="H29" s="2" t="str">
        <f>Opcodes!A31</f>
        <v>LD A,(nn)</v>
      </c>
    </row>
    <row r="30" spans="1:8" x14ac:dyDescent="0.25">
      <c r="A30">
        <f>+HEX2DEC(Opcodes!B32)</f>
        <v>0</v>
      </c>
      <c r="B30">
        <f>+BIN2DEC(Opcodes!C32)</f>
        <v>63</v>
      </c>
      <c r="C30">
        <f>+BIN2DEC(Opcodes!I32)</f>
        <v>255</v>
      </c>
      <c r="D30">
        <f>+Opcodes!J32</f>
        <v>6</v>
      </c>
      <c r="E30">
        <f>+Opcodes!K32</f>
        <v>0</v>
      </c>
      <c r="F30">
        <f>+Opcodes!L32</f>
        <v>0</v>
      </c>
      <c r="G30" s="2" t="s">
        <v>192</v>
      </c>
      <c r="H30" s="2" t="str">
        <f>Opcodes!A32</f>
        <v>CCF</v>
      </c>
    </row>
    <row r="31" spans="1:8" x14ac:dyDescent="0.25">
      <c r="A31">
        <f>+HEX2DEC(Opcodes!B33)</f>
        <v>0</v>
      </c>
      <c r="B31">
        <f>+BIN2DEC(Opcodes!C33)</f>
        <v>118</v>
      </c>
      <c r="C31">
        <f>+BIN2DEC(Opcodes!I33)</f>
        <v>255</v>
      </c>
      <c r="D31">
        <f>+Opcodes!J33</f>
        <v>21</v>
      </c>
      <c r="E31">
        <f>+Opcodes!K33</f>
        <v>0</v>
      </c>
      <c r="F31">
        <f>+Opcodes!L33</f>
        <v>0</v>
      </c>
      <c r="G31" s="2" t="s">
        <v>192</v>
      </c>
      <c r="H31" s="2" t="str">
        <f>Opcodes!A33</f>
        <v>HALT</v>
      </c>
    </row>
    <row r="32" spans="1:8" x14ac:dyDescent="0.25">
      <c r="A32">
        <f>+HEX2DEC(Opcodes!B34)</f>
        <v>0</v>
      </c>
      <c r="B32">
        <f>+BIN2DEC(Opcodes!C34)</f>
        <v>64</v>
      </c>
      <c r="C32">
        <f>+BIN2DEC(Opcodes!I34)</f>
        <v>192</v>
      </c>
      <c r="D32">
        <f>+Opcodes!J34</f>
        <v>35</v>
      </c>
      <c r="E32">
        <f>+Opcodes!K34</f>
        <v>2</v>
      </c>
      <c r="F32">
        <f>+Opcodes!L34</f>
        <v>1</v>
      </c>
      <c r="G32" s="2" t="s">
        <v>192</v>
      </c>
      <c r="H32" s="2" t="str">
        <f>Opcodes!A34</f>
        <v>LD r,r'</v>
      </c>
    </row>
    <row r="33" spans="1:8" x14ac:dyDescent="0.25">
      <c r="A33">
        <f>+HEX2DEC(Opcodes!B35)</f>
        <v>0</v>
      </c>
      <c r="B33">
        <f>+BIN2DEC(Opcodes!C35)</f>
        <v>128</v>
      </c>
      <c r="C33">
        <f>+BIN2DEC(Opcodes!I35)</f>
        <v>248</v>
      </c>
      <c r="D33">
        <f>+Opcodes!J35</f>
        <v>1</v>
      </c>
      <c r="E33">
        <f>+Opcodes!K35</f>
        <v>3</v>
      </c>
      <c r="F33">
        <f>+Opcodes!L35</f>
        <v>1</v>
      </c>
      <c r="G33" s="2" t="s">
        <v>192</v>
      </c>
      <c r="H33" s="2" t="str">
        <f>Opcodes!A35</f>
        <v>ADD A,r</v>
      </c>
    </row>
    <row r="34" spans="1:8" x14ac:dyDescent="0.25">
      <c r="A34">
        <f>+HEX2DEC(Opcodes!B36)</f>
        <v>0</v>
      </c>
      <c r="B34">
        <f>+BIN2DEC(Opcodes!C36)</f>
        <v>136</v>
      </c>
      <c r="C34">
        <f>+BIN2DEC(Opcodes!I36)</f>
        <v>248</v>
      </c>
      <c r="D34">
        <f>+Opcodes!J36</f>
        <v>0</v>
      </c>
      <c r="E34">
        <f>+Opcodes!K36</f>
        <v>3</v>
      </c>
      <c r="F34">
        <f>+Opcodes!L36</f>
        <v>1</v>
      </c>
      <c r="G34" s="2" t="s">
        <v>192</v>
      </c>
      <c r="H34" s="2" t="str">
        <f>Opcodes!A36</f>
        <v>ADC A,m</v>
      </c>
    </row>
    <row r="35" spans="1:8" x14ac:dyDescent="0.25">
      <c r="A35">
        <f>+HEX2DEC(Opcodes!B37)</f>
        <v>0</v>
      </c>
      <c r="B35">
        <f>+BIN2DEC(Opcodes!C37)</f>
        <v>144</v>
      </c>
      <c r="C35">
        <f>+BIN2DEC(Opcodes!I37)</f>
        <v>248</v>
      </c>
      <c r="D35">
        <f>+Opcodes!J37</f>
        <v>72</v>
      </c>
      <c r="E35">
        <f>+Opcodes!K37</f>
        <v>3</v>
      </c>
      <c r="F35">
        <f>+Opcodes!L37</f>
        <v>1</v>
      </c>
      <c r="G35" s="2" t="s">
        <v>192</v>
      </c>
      <c r="H35" s="2" t="str">
        <f>Opcodes!A37</f>
        <v>SUB m</v>
      </c>
    </row>
    <row r="36" spans="1:8" x14ac:dyDescent="0.25">
      <c r="A36">
        <f>+HEX2DEC(Opcodes!B38)</f>
        <v>0</v>
      </c>
      <c r="B36">
        <f>+BIN2DEC(Opcodes!C38)</f>
        <v>152</v>
      </c>
      <c r="C36">
        <f>+BIN2DEC(Opcodes!I38)</f>
        <v>248</v>
      </c>
      <c r="D36">
        <f>+Opcodes!J38</f>
        <v>65</v>
      </c>
      <c r="E36">
        <f>+Opcodes!K38</f>
        <v>3</v>
      </c>
      <c r="F36">
        <f>+Opcodes!L38</f>
        <v>1</v>
      </c>
      <c r="G36" s="2" t="s">
        <v>192</v>
      </c>
      <c r="H36" s="2" t="str">
        <f>Opcodes!A38</f>
        <v>SBC A,m</v>
      </c>
    </row>
    <row r="37" spans="1:8" x14ac:dyDescent="0.25">
      <c r="A37">
        <f>+HEX2DEC(Opcodes!B39)</f>
        <v>0</v>
      </c>
      <c r="B37">
        <f>+BIN2DEC(Opcodes!C39)</f>
        <v>160</v>
      </c>
      <c r="C37">
        <f>+BIN2DEC(Opcodes!I39)</f>
        <v>248</v>
      </c>
      <c r="D37">
        <f>+Opcodes!J39</f>
        <v>2</v>
      </c>
      <c r="E37">
        <f>+Opcodes!K39</f>
        <v>3</v>
      </c>
      <c r="F37">
        <f>+Opcodes!L39</f>
        <v>1</v>
      </c>
      <c r="G37" s="2" t="s">
        <v>192</v>
      </c>
      <c r="H37" s="2" t="str">
        <f>Opcodes!A39</f>
        <v>AND m</v>
      </c>
    </row>
    <row r="38" spans="1:8" x14ac:dyDescent="0.25">
      <c r="A38">
        <f>+HEX2DEC(Opcodes!B40)</f>
        <v>0</v>
      </c>
      <c r="B38">
        <f>+BIN2DEC(Opcodes!C40)</f>
        <v>168</v>
      </c>
      <c r="C38">
        <f>+BIN2DEC(Opcodes!I40)</f>
        <v>248</v>
      </c>
      <c r="D38">
        <f>+Opcodes!J40</f>
        <v>73</v>
      </c>
      <c r="E38">
        <f>+Opcodes!K40</f>
        <v>3</v>
      </c>
      <c r="F38">
        <f>+Opcodes!L40</f>
        <v>1</v>
      </c>
      <c r="G38" s="2" t="s">
        <v>192</v>
      </c>
      <c r="H38" s="2" t="str">
        <f>Opcodes!A40</f>
        <v>XOR m</v>
      </c>
    </row>
    <row r="39" spans="1:8" x14ac:dyDescent="0.25">
      <c r="A39">
        <f>+HEX2DEC(Opcodes!B41)</f>
        <v>0</v>
      </c>
      <c r="B39">
        <f>+BIN2DEC(Opcodes!C41)</f>
        <v>176</v>
      </c>
      <c r="C39">
        <f>+BIN2DEC(Opcodes!I41)</f>
        <v>248</v>
      </c>
      <c r="D39">
        <f>+Opcodes!J41</f>
        <v>42</v>
      </c>
      <c r="E39">
        <f>+Opcodes!K41</f>
        <v>3</v>
      </c>
      <c r="F39">
        <f>+Opcodes!L41</f>
        <v>1</v>
      </c>
      <c r="G39" s="2" t="s">
        <v>192</v>
      </c>
      <c r="H39" s="2" t="str">
        <f>Opcodes!A41</f>
        <v>OR m</v>
      </c>
    </row>
    <row r="40" spans="1:8" x14ac:dyDescent="0.25">
      <c r="A40">
        <f>+HEX2DEC(Opcodes!B42)</f>
        <v>0</v>
      </c>
      <c r="B40">
        <f>+BIN2DEC(Opcodes!C42)</f>
        <v>184</v>
      </c>
      <c r="C40">
        <f>+BIN2DEC(Opcodes!I42)</f>
        <v>248</v>
      </c>
      <c r="D40">
        <f>+Opcodes!J42</f>
        <v>7</v>
      </c>
      <c r="E40">
        <f>+Opcodes!K42</f>
        <v>3</v>
      </c>
      <c r="F40">
        <f>+Opcodes!L42</f>
        <v>1</v>
      </c>
      <c r="G40" s="2" t="s">
        <v>192</v>
      </c>
      <c r="H40" s="2" t="str">
        <f>Opcodes!A42</f>
        <v>CP m</v>
      </c>
    </row>
    <row r="41" spans="1:8" x14ac:dyDescent="0.25">
      <c r="A41">
        <f>+HEX2DEC(Opcodes!B43)</f>
        <v>0</v>
      </c>
      <c r="B41">
        <f>+BIN2DEC(Opcodes!C43)</f>
        <v>192</v>
      </c>
      <c r="C41">
        <f>+BIN2DEC(Opcodes!I43)</f>
        <v>199</v>
      </c>
      <c r="D41">
        <f>+Opcodes!J43</f>
        <v>51</v>
      </c>
      <c r="E41">
        <f>+Opcodes!K43</f>
        <v>27</v>
      </c>
      <c r="F41">
        <f>+Opcodes!L43</f>
        <v>0</v>
      </c>
      <c r="G41" s="2" t="s">
        <v>192</v>
      </c>
      <c r="H41" s="2" t="str">
        <f>Opcodes!A43</f>
        <v>RET cc</v>
      </c>
    </row>
    <row r="42" spans="1:8" x14ac:dyDescent="0.25">
      <c r="A42">
        <f>+HEX2DEC(Opcodes!B44)</f>
        <v>0</v>
      </c>
      <c r="B42">
        <f>+BIN2DEC(Opcodes!C44)</f>
        <v>193</v>
      </c>
      <c r="C42">
        <f>+BIN2DEC(Opcodes!I44)</f>
        <v>207</v>
      </c>
      <c r="D42">
        <f>+Opcodes!J44</f>
        <v>48</v>
      </c>
      <c r="E42">
        <f>+Opcodes!K44</f>
        <v>10</v>
      </c>
      <c r="F42">
        <f>+Opcodes!L44</f>
        <v>0</v>
      </c>
      <c r="G42" s="2" t="s">
        <v>192</v>
      </c>
      <c r="H42" s="2" t="str">
        <f>Opcodes!A44</f>
        <v>POP rr</v>
      </c>
    </row>
    <row r="43" spans="1:8" x14ac:dyDescent="0.25">
      <c r="A43">
        <f>+HEX2DEC(Opcodes!B45)</f>
        <v>0</v>
      </c>
      <c r="B43">
        <f>+BIN2DEC(Opcodes!C45)</f>
        <v>194</v>
      </c>
      <c r="C43">
        <f>+BIN2DEC(Opcodes!I45)</f>
        <v>199</v>
      </c>
      <c r="D43">
        <f>+Opcodes!J45</f>
        <v>33</v>
      </c>
      <c r="E43">
        <f>+Opcodes!K45</f>
        <v>27</v>
      </c>
      <c r="F43">
        <f>+Opcodes!L45</f>
        <v>25</v>
      </c>
      <c r="G43" s="2" t="s">
        <v>192</v>
      </c>
      <c r="H43" s="2" t="str">
        <f>Opcodes!A45</f>
        <v>JP cc,pq</v>
      </c>
    </row>
    <row r="44" spans="1:8" x14ac:dyDescent="0.25">
      <c r="A44">
        <f>+HEX2DEC(Opcodes!B46)</f>
        <v>0</v>
      </c>
      <c r="B44">
        <f>+BIN2DEC(Opcodes!C46)</f>
        <v>195</v>
      </c>
      <c r="C44">
        <f>+BIN2DEC(Opcodes!I46)</f>
        <v>255</v>
      </c>
      <c r="D44">
        <f>+Opcodes!J46</f>
        <v>33</v>
      </c>
      <c r="E44">
        <f>+Opcodes!K46</f>
        <v>25</v>
      </c>
      <c r="F44">
        <f>+Opcodes!L46</f>
        <v>0</v>
      </c>
      <c r="G44" s="2" t="s">
        <v>192</v>
      </c>
      <c r="H44" s="2" t="str">
        <f>Opcodes!A46</f>
        <v>JP pq</v>
      </c>
    </row>
    <row r="45" spans="1:8" x14ac:dyDescent="0.25">
      <c r="A45">
        <f>+HEX2DEC(Opcodes!B47)</f>
        <v>0</v>
      </c>
      <c r="B45">
        <f>+BIN2DEC(Opcodes!C47)</f>
        <v>196</v>
      </c>
      <c r="C45">
        <f>+BIN2DEC(Opcodes!I47)</f>
        <v>199</v>
      </c>
      <c r="D45">
        <f>+Opcodes!J47</f>
        <v>4</v>
      </c>
      <c r="E45">
        <f>+Opcodes!K47</f>
        <v>27</v>
      </c>
      <c r="F45">
        <f>+Opcodes!L47</f>
        <v>25</v>
      </c>
      <c r="G45" s="2" t="s">
        <v>192</v>
      </c>
      <c r="H45" s="2" t="str">
        <f>Opcodes!A47</f>
        <v>CALL cc,pq</v>
      </c>
    </row>
    <row r="46" spans="1:8" x14ac:dyDescent="0.25">
      <c r="A46">
        <f>+HEX2DEC(Opcodes!B48)</f>
        <v>0</v>
      </c>
      <c r="B46">
        <f>+BIN2DEC(Opcodes!C48)</f>
        <v>197</v>
      </c>
      <c r="C46">
        <f>+BIN2DEC(Opcodes!I48)</f>
        <v>207</v>
      </c>
      <c r="D46">
        <f>+Opcodes!J48</f>
        <v>49</v>
      </c>
      <c r="E46">
        <f>+Opcodes!K48</f>
        <v>10</v>
      </c>
      <c r="F46">
        <f>+Opcodes!L48</f>
        <v>0</v>
      </c>
      <c r="G46" s="2" t="s">
        <v>192</v>
      </c>
      <c r="H46" s="2" t="str">
        <f>Opcodes!A48</f>
        <v>PUSH rr</v>
      </c>
    </row>
    <row r="47" spans="1:8" x14ac:dyDescent="0.25">
      <c r="A47">
        <f>+HEX2DEC(Opcodes!B49)</f>
        <v>0</v>
      </c>
      <c r="B47">
        <f>+BIN2DEC(Opcodes!C49)</f>
        <v>198</v>
      </c>
      <c r="C47">
        <f>+BIN2DEC(Opcodes!I49)</f>
        <v>255</v>
      </c>
      <c r="D47">
        <f>+Opcodes!J49</f>
        <v>1</v>
      </c>
      <c r="E47">
        <f>+Opcodes!K49</f>
        <v>3</v>
      </c>
      <c r="F47">
        <f>+Opcodes!L49</f>
        <v>7</v>
      </c>
      <c r="G47" s="2" t="s">
        <v>192</v>
      </c>
      <c r="H47" s="2" t="str">
        <f>Opcodes!A49</f>
        <v>ADD A,n</v>
      </c>
    </row>
    <row r="48" spans="1:8" x14ac:dyDescent="0.25">
      <c r="A48">
        <f>+HEX2DEC(Opcodes!B50)</f>
        <v>0</v>
      </c>
      <c r="B48">
        <f>+BIN2DEC(Opcodes!C50)</f>
        <v>199</v>
      </c>
      <c r="C48">
        <f>+BIN2DEC(Opcodes!I50)</f>
        <v>199</v>
      </c>
      <c r="D48">
        <f>+Opcodes!J50</f>
        <v>64</v>
      </c>
      <c r="E48">
        <f>+Opcodes!K50</f>
        <v>28</v>
      </c>
      <c r="F48">
        <f>+Opcodes!L50</f>
        <v>0</v>
      </c>
      <c r="G48" s="2" t="s">
        <v>192</v>
      </c>
      <c r="H48" s="2" t="str">
        <f>Opcodes!A50</f>
        <v>RST p</v>
      </c>
    </row>
    <row r="49" spans="1:8" x14ac:dyDescent="0.25">
      <c r="A49">
        <f>+HEX2DEC(Opcodes!B51)</f>
        <v>0</v>
      </c>
      <c r="B49">
        <f>+BIN2DEC(Opcodes!C51)</f>
        <v>201</v>
      </c>
      <c r="C49">
        <f>+BIN2DEC(Opcodes!I51)</f>
        <v>255</v>
      </c>
      <c r="D49">
        <f>+Opcodes!J51</f>
        <v>51</v>
      </c>
      <c r="E49">
        <f>+Opcodes!K51</f>
        <v>0</v>
      </c>
      <c r="F49">
        <f>+Opcodes!L51</f>
        <v>0</v>
      </c>
      <c r="G49" s="2" t="s">
        <v>192</v>
      </c>
      <c r="H49" s="2" t="str">
        <f>Opcodes!A51</f>
        <v>RET</v>
      </c>
    </row>
    <row r="50" spans="1:8" x14ac:dyDescent="0.25">
      <c r="A50">
        <f>+HEX2DEC(Opcodes!B52)</f>
        <v>0</v>
      </c>
      <c r="B50">
        <f>+BIN2DEC(Opcodes!C52)</f>
        <v>205</v>
      </c>
      <c r="C50">
        <f>+BIN2DEC(Opcodes!I52)</f>
        <v>255</v>
      </c>
      <c r="D50">
        <f>+Opcodes!J52</f>
        <v>4</v>
      </c>
      <c r="E50">
        <f>+Opcodes!K52</f>
        <v>25</v>
      </c>
      <c r="F50">
        <f>+Opcodes!L52</f>
        <v>0</v>
      </c>
      <c r="G50" s="2" t="s">
        <v>192</v>
      </c>
      <c r="H50" s="2" t="str">
        <f>Opcodes!A52</f>
        <v>CALL pq</v>
      </c>
    </row>
    <row r="51" spans="1:8" x14ac:dyDescent="0.25">
      <c r="A51">
        <f>+HEX2DEC(Opcodes!B53)</f>
        <v>0</v>
      </c>
      <c r="B51">
        <f>+BIN2DEC(Opcodes!C53)</f>
        <v>206</v>
      </c>
      <c r="C51">
        <f>+BIN2DEC(Opcodes!I53)</f>
        <v>255</v>
      </c>
      <c r="D51">
        <f>+Opcodes!J53</f>
        <v>0</v>
      </c>
      <c r="E51">
        <f>+Opcodes!K53</f>
        <v>3</v>
      </c>
      <c r="F51">
        <f>+Opcodes!L53</f>
        <v>7</v>
      </c>
      <c r="G51" s="2" t="s">
        <v>192</v>
      </c>
      <c r="H51" s="2" t="str">
        <f>Opcodes!A53</f>
        <v>ADC A,n</v>
      </c>
    </row>
    <row r="52" spans="1:8" x14ac:dyDescent="0.25">
      <c r="A52">
        <f>+HEX2DEC(Opcodes!B54)</f>
        <v>0</v>
      </c>
      <c r="B52">
        <f>+BIN2DEC(Opcodes!C54)</f>
        <v>211</v>
      </c>
      <c r="C52">
        <f>+BIN2DEC(Opcodes!I54)</f>
        <v>255</v>
      </c>
      <c r="D52">
        <f>+Opcodes!J54</f>
        <v>45</v>
      </c>
      <c r="E52">
        <f>+Opcodes!K54</f>
        <v>8</v>
      </c>
      <c r="F52">
        <f>+Opcodes!L54</f>
        <v>3</v>
      </c>
      <c r="G52" s="2" t="s">
        <v>192</v>
      </c>
      <c r="H52" s="2" t="str">
        <f>Opcodes!A54</f>
        <v>OUT(N),A</v>
      </c>
    </row>
    <row r="53" spans="1:8" x14ac:dyDescent="0.25">
      <c r="A53">
        <f>+HEX2DEC(Opcodes!B55)</f>
        <v>0</v>
      </c>
      <c r="B53">
        <f>+BIN2DEC(Opcodes!C55)</f>
        <v>214</v>
      </c>
      <c r="C53">
        <f>+BIN2DEC(Opcodes!I55)</f>
        <v>255</v>
      </c>
      <c r="D53">
        <f>+Opcodes!J55</f>
        <v>72</v>
      </c>
      <c r="E53">
        <f>+Opcodes!K55</f>
        <v>3</v>
      </c>
      <c r="F53">
        <f>+Opcodes!L55</f>
        <v>7</v>
      </c>
      <c r="G53" s="2" t="s">
        <v>192</v>
      </c>
      <c r="H53" s="2" t="str">
        <f>Opcodes!A55</f>
        <v>SUB n</v>
      </c>
    </row>
    <row r="54" spans="1:8" x14ac:dyDescent="0.25">
      <c r="A54">
        <f>+HEX2DEC(Opcodes!B56)</f>
        <v>0</v>
      </c>
      <c r="B54">
        <f>+BIN2DEC(Opcodes!C56)</f>
        <v>217</v>
      </c>
      <c r="C54">
        <f>+BIN2DEC(Opcodes!I56)</f>
        <v>255</v>
      </c>
      <c r="D54">
        <f>+Opcodes!J56</f>
        <v>20</v>
      </c>
      <c r="E54">
        <f>+Opcodes!K56</f>
        <v>0</v>
      </c>
      <c r="F54">
        <f>+Opcodes!L56</f>
        <v>0</v>
      </c>
      <c r="G54" s="2" t="s">
        <v>192</v>
      </c>
      <c r="H54" s="2" t="str">
        <f>Opcodes!A56</f>
        <v>EXX</v>
      </c>
    </row>
    <row r="55" spans="1:8" x14ac:dyDescent="0.25">
      <c r="A55">
        <f>+HEX2DEC(Opcodes!B57)</f>
        <v>0</v>
      </c>
      <c r="B55">
        <f>+BIN2DEC(Opcodes!C57)</f>
        <v>219</v>
      </c>
      <c r="C55">
        <f>+BIN2DEC(Opcodes!I57)</f>
        <v>255</v>
      </c>
      <c r="D55">
        <f>+Opcodes!J57</f>
        <v>25</v>
      </c>
      <c r="E55">
        <f>+Opcodes!K57</f>
        <v>3</v>
      </c>
      <c r="F55">
        <f>+Opcodes!L57</f>
        <v>8</v>
      </c>
      <c r="G55" s="2" t="s">
        <v>192</v>
      </c>
      <c r="H55" s="2" t="str">
        <f>Opcodes!A57</f>
        <v>IN A,N</v>
      </c>
    </row>
    <row r="56" spans="1:8" x14ac:dyDescent="0.25">
      <c r="A56">
        <f>+HEX2DEC(Opcodes!B58)</f>
        <v>0</v>
      </c>
      <c r="B56">
        <f>+BIN2DEC(Opcodes!C58)</f>
        <v>222</v>
      </c>
      <c r="C56">
        <f>+BIN2DEC(Opcodes!I58)</f>
        <v>255</v>
      </c>
      <c r="D56">
        <f>+Opcodes!J58</f>
        <v>65</v>
      </c>
      <c r="E56">
        <f>+Opcodes!K58</f>
        <v>3</v>
      </c>
      <c r="F56">
        <f>+Opcodes!L58</f>
        <v>7</v>
      </c>
      <c r="G56" s="2" t="s">
        <v>192</v>
      </c>
      <c r="H56" s="2" t="str">
        <f>Opcodes!A58</f>
        <v>SBC A,n</v>
      </c>
    </row>
    <row r="57" spans="1:8" x14ac:dyDescent="0.25">
      <c r="A57">
        <f>+HEX2DEC(Opcodes!B59)</f>
        <v>0</v>
      </c>
      <c r="B57">
        <f>+BIN2DEC(Opcodes!C59)</f>
        <v>227</v>
      </c>
      <c r="C57">
        <f>+BIN2DEC(Opcodes!I59)</f>
        <v>255</v>
      </c>
      <c r="D57">
        <f>+Opcodes!J59</f>
        <v>19</v>
      </c>
      <c r="E57">
        <f>+Opcodes!K59</f>
        <v>21</v>
      </c>
      <c r="F57">
        <f>+Opcodes!L59</f>
        <v>14</v>
      </c>
      <c r="G57" s="2" t="s">
        <v>192</v>
      </c>
      <c r="H57" s="2" t="str">
        <f>Opcodes!A59</f>
        <v>EX (SP),HL</v>
      </c>
    </row>
    <row r="58" spans="1:8" x14ac:dyDescent="0.25">
      <c r="A58">
        <f>+HEX2DEC(Opcodes!B60)</f>
        <v>0</v>
      </c>
      <c r="B58">
        <f>+BIN2DEC(Opcodes!C60)</f>
        <v>230</v>
      </c>
      <c r="C58">
        <f>+BIN2DEC(Opcodes!I60)</f>
        <v>255</v>
      </c>
      <c r="D58">
        <f>+Opcodes!J60</f>
        <v>2</v>
      </c>
      <c r="E58">
        <f>+Opcodes!K60</f>
        <v>3</v>
      </c>
      <c r="F58">
        <f>+Opcodes!L60</f>
        <v>7</v>
      </c>
      <c r="G58" s="2" t="s">
        <v>192</v>
      </c>
      <c r="H58" s="2" t="str">
        <f>Opcodes!A60</f>
        <v>AND n</v>
      </c>
    </row>
    <row r="59" spans="1:8" x14ac:dyDescent="0.25">
      <c r="A59">
        <f>+HEX2DEC(Opcodes!B61)</f>
        <v>0</v>
      </c>
      <c r="B59">
        <f>+BIN2DEC(Opcodes!C61)</f>
        <v>233</v>
      </c>
      <c r="C59">
        <f>+BIN2DEC(Opcodes!I61)</f>
        <v>255</v>
      </c>
      <c r="D59">
        <f>+Opcodes!J61</f>
        <v>33</v>
      </c>
      <c r="E59">
        <f>+Opcodes!K61</f>
        <v>18</v>
      </c>
      <c r="F59">
        <f>+Opcodes!L61</f>
        <v>0</v>
      </c>
      <c r="G59" s="2" t="s">
        <v>192</v>
      </c>
      <c r="H59" s="2" t="str">
        <f>Opcodes!A61</f>
        <v>JP (HL)</v>
      </c>
    </row>
    <row r="60" spans="1:8" x14ac:dyDescent="0.25">
      <c r="A60">
        <f>+HEX2DEC(Opcodes!B62)</f>
        <v>0</v>
      </c>
      <c r="B60">
        <f>+BIN2DEC(Opcodes!C62)</f>
        <v>235</v>
      </c>
      <c r="C60">
        <f>+BIN2DEC(Opcodes!I62)</f>
        <v>255</v>
      </c>
      <c r="D60">
        <f>+Opcodes!J62</f>
        <v>19</v>
      </c>
      <c r="E60">
        <f>+Opcodes!K62</f>
        <v>13</v>
      </c>
      <c r="F60">
        <f>+Opcodes!L62</f>
        <v>14</v>
      </c>
      <c r="G60" s="2" t="s">
        <v>192</v>
      </c>
      <c r="H60" s="2" t="str">
        <f>Opcodes!A62</f>
        <v>EX DE,HL</v>
      </c>
    </row>
    <row r="61" spans="1:8" x14ac:dyDescent="0.25">
      <c r="A61">
        <f>+HEX2DEC(Opcodes!B63)</f>
        <v>237</v>
      </c>
      <c r="B61">
        <f>+BIN2DEC(Opcodes!C63)</f>
        <v>74</v>
      </c>
      <c r="C61">
        <f>+BIN2DEC(Opcodes!I63)</f>
        <v>207</v>
      </c>
      <c r="D61">
        <f>+Opcodes!J63</f>
        <v>0</v>
      </c>
      <c r="E61">
        <f>+Opcodes!K63</f>
        <v>14</v>
      </c>
      <c r="F61">
        <f>+Opcodes!L63</f>
        <v>9</v>
      </c>
      <c r="G61" s="2" t="s">
        <v>192</v>
      </c>
      <c r="H61" s="2" t="str">
        <f>Opcodes!A63</f>
        <v>ADC HL,ss</v>
      </c>
    </row>
    <row r="62" spans="1:8" x14ac:dyDescent="0.25">
      <c r="A62">
        <f>+HEX2DEC(Opcodes!B64)</f>
        <v>0</v>
      </c>
      <c r="B62">
        <f>+BIN2DEC(Opcodes!C64)</f>
        <v>238</v>
      </c>
      <c r="C62">
        <f>+BIN2DEC(Opcodes!I64)</f>
        <v>255</v>
      </c>
      <c r="D62">
        <f>+Opcodes!J64</f>
        <v>73</v>
      </c>
      <c r="E62">
        <f>+Opcodes!K64</f>
        <v>3</v>
      </c>
      <c r="F62">
        <f>+Opcodes!L64</f>
        <v>7</v>
      </c>
      <c r="G62" s="2" t="s">
        <v>192</v>
      </c>
      <c r="H62" s="2" t="str">
        <f>Opcodes!A64</f>
        <v>XOR n</v>
      </c>
    </row>
    <row r="63" spans="1:8" x14ac:dyDescent="0.25">
      <c r="A63">
        <f>+HEX2DEC(Opcodes!B65)</f>
        <v>0</v>
      </c>
      <c r="B63">
        <f>+BIN2DEC(Opcodes!C65)</f>
        <v>243</v>
      </c>
      <c r="C63">
        <f>+BIN2DEC(Opcodes!I65)</f>
        <v>255</v>
      </c>
      <c r="D63">
        <f>+Opcodes!J65</f>
        <v>15</v>
      </c>
      <c r="E63">
        <f>+Opcodes!K65</f>
        <v>0</v>
      </c>
      <c r="F63">
        <f>+Opcodes!L65</f>
        <v>0</v>
      </c>
      <c r="G63" s="2" t="s">
        <v>192</v>
      </c>
      <c r="H63" s="2" t="str">
        <f>Opcodes!A65</f>
        <v>DI</v>
      </c>
    </row>
    <row r="64" spans="1:8" x14ac:dyDescent="0.25">
      <c r="A64">
        <f>+HEX2DEC(Opcodes!B66)</f>
        <v>0</v>
      </c>
      <c r="B64">
        <f>+BIN2DEC(Opcodes!C66)</f>
        <v>246</v>
      </c>
      <c r="C64">
        <f>+BIN2DEC(Opcodes!I66)</f>
        <v>255</v>
      </c>
      <c r="D64">
        <f>+Opcodes!J66</f>
        <v>42</v>
      </c>
      <c r="E64">
        <f>+Opcodes!K66</f>
        <v>3</v>
      </c>
      <c r="F64">
        <f>+Opcodes!L66</f>
        <v>7</v>
      </c>
      <c r="G64" s="2" t="s">
        <v>192</v>
      </c>
      <c r="H64" s="2" t="str">
        <f>Opcodes!A66</f>
        <v>OR n</v>
      </c>
    </row>
    <row r="65" spans="1:8" x14ac:dyDescent="0.25">
      <c r="A65">
        <f>+HEX2DEC(Opcodes!B67)</f>
        <v>0</v>
      </c>
      <c r="B65">
        <f>+BIN2DEC(Opcodes!C67)</f>
        <v>249</v>
      </c>
      <c r="C65">
        <f>+BIN2DEC(Opcodes!I67)</f>
        <v>255</v>
      </c>
      <c r="D65">
        <f>+Opcodes!J67</f>
        <v>35</v>
      </c>
      <c r="E65">
        <f>+Opcodes!K67</f>
        <v>15</v>
      </c>
      <c r="F65">
        <f>+Opcodes!L67</f>
        <v>14</v>
      </c>
      <c r="G65" s="2" t="s">
        <v>192</v>
      </c>
      <c r="H65" s="2" t="str">
        <f>Opcodes!A67</f>
        <v>LD SP,HL</v>
      </c>
    </row>
    <row r="66" spans="1:8" x14ac:dyDescent="0.25">
      <c r="A66">
        <f>+HEX2DEC(Opcodes!B68)</f>
        <v>0</v>
      </c>
      <c r="B66">
        <f>+BIN2DEC(Opcodes!C68)</f>
        <v>251</v>
      </c>
      <c r="C66">
        <f>+BIN2DEC(Opcodes!I68)</f>
        <v>255</v>
      </c>
      <c r="D66">
        <f>+Opcodes!J68</f>
        <v>18</v>
      </c>
      <c r="E66">
        <f>+Opcodes!K68</f>
        <v>0</v>
      </c>
      <c r="F66">
        <f>+Opcodes!L68</f>
        <v>0</v>
      </c>
      <c r="G66" s="2" t="s">
        <v>192</v>
      </c>
      <c r="H66" s="2" t="str">
        <f>Opcodes!A68</f>
        <v>EI</v>
      </c>
    </row>
    <row r="67" spans="1:8" x14ac:dyDescent="0.25">
      <c r="A67">
        <f>+HEX2DEC(Opcodes!B69)</f>
        <v>0</v>
      </c>
      <c r="B67">
        <f>+BIN2DEC(Opcodes!C69)</f>
        <v>254</v>
      </c>
      <c r="C67">
        <f>+BIN2DEC(Opcodes!I69)</f>
        <v>255</v>
      </c>
      <c r="D67">
        <f>+Opcodes!J69</f>
        <v>7</v>
      </c>
      <c r="E67">
        <f>+Opcodes!K69</f>
        <v>3</v>
      </c>
      <c r="F67">
        <f>+Opcodes!L69</f>
        <v>7</v>
      </c>
      <c r="G67" s="2" t="s">
        <v>192</v>
      </c>
      <c r="H67" s="2" t="str">
        <f>Opcodes!A69</f>
        <v>CP n</v>
      </c>
    </row>
    <row r="68" spans="1:8" x14ac:dyDescent="0.25">
      <c r="A68">
        <f>+HEX2DEC(Opcodes!B70)</f>
        <v>237</v>
      </c>
      <c r="B68">
        <f>+BIN2DEC(Opcodes!C70)</f>
        <v>65</v>
      </c>
      <c r="C68">
        <f>+BIN2DEC(Opcodes!I70)</f>
        <v>199</v>
      </c>
      <c r="D68">
        <f>+Opcodes!J70</f>
        <v>45</v>
      </c>
      <c r="E68">
        <f>+Opcodes!K70</f>
        <v>4</v>
      </c>
      <c r="F68">
        <f>+Opcodes!L70</f>
        <v>2</v>
      </c>
      <c r="G68" s="2" t="s">
        <v>192</v>
      </c>
      <c r="H68" s="2" t="str">
        <f>Opcodes!A70</f>
        <v>OUT (C ),r</v>
      </c>
    </row>
    <row r="69" spans="1:8" x14ac:dyDescent="0.25">
      <c r="A69">
        <f>+HEX2DEC(Opcodes!B71)</f>
        <v>237</v>
      </c>
      <c r="B69">
        <f>+BIN2DEC(Opcodes!C71)</f>
        <v>66</v>
      </c>
      <c r="C69">
        <f>+BIN2DEC(Opcodes!I71)</f>
        <v>207</v>
      </c>
      <c r="D69">
        <f>+Opcodes!J71</f>
        <v>65</v>
      </c>
      <c r="E69">
        <f>+Opcodes!K71</f>
        <v>14</v>
      </c>
      <c r="F69">
        <f>+Opcodes!L71</f>
        <v>9</v>
      </c>
      <c r="G69" s="2" t="s">
        <v>192</v>
      </c>
      <c r="H69" s="2" t="str">
        <f>Opcodes!A71</f>
        <v>SBC HL,ss</v>
      </c>
    </row>
    <row r="70" spans="1:8" x14ac:dyDescent="0.25">
      <c r="A70">
        <f>+HEX2DEC(Opcodes!B72)</f>
        <v>237</v>
      </c>
      <c r="B70">
        <f>+BIN2DEC(Opcodes!C72)</f>
        <v>67</v>
      </c>
      <c r="C70">
        <f>+BIN2DEC(Opcodes!I72)</f>
        <v>207</v>
      </c>
      <c r="D70">
        <f>+Opcodes!J72</f>
        <v>35</v>
      </c>
      <c r="E70">
        <f>+Opcodes!K72</f>
        <v>23</v>
      </c>
      <c r="F70">
        <f>+Opcodes!L72</f>
        <v>9</v>
      </c>
      <c r="G70" s="2" t="s">
        <v>192</v>
      </c>
      <c r="H70" s="2" t="str">
        <f>Opcodes!A72</f>
        <v>LD (nn),dd</v>
      </c>
    </row>
    <row r="71" spans="1:8" x14ac:dyDescent="0.25">
      <c r="A71">
        <f>+HEX2DEC(Opcodes!B73)</f>
        <v>237</v>
      </c>
      <c r="B71">
        <f>+BIN2DEC(Opcodes!C73)</f>
        <v>68</v>
      </c>
      <c r="C71">
        <f>+BIN2DEC(Opcodes!I73)</f>
        <v>199</v>
      </c>
      <c r="D71">
        <f>+Opcodes!J73</f>
        <v>40</v>
      </c>
      <c r="E71">
        <f>+Opcodes!K73</f>
        <v>0</v>
      </c>
      <c r="F71">
        <f>+Opcodes!L73</f>
        <v>0</v>
      </c>
      <c r="G71" s="2" t="s">
        <v>192</v>
      </c>
      <c r="H71" s="2" t="str">
        <f>Opcodes!A73</f>
        <v>NEG</v>
      </c>
    </row>
    <row r="72" spans="1:8" x14ac:dyDescent="0.25">
      <c r="A72">
        <f>+HEX2DEC(Opcodes!B74)</f>
        <v>237</v>
      </c>
      <c r="B72">
        <f>+BIN2DEC(Opcodes!C74)</f>
        <v>77</v>
      </c>
      <c r="C72">
        <f>+BIN2DEC(Opcodes!I74)</f>
        <v>255</v>
      </c>
      <c r="D72">
        <f>+Opcodes!J74</f>
        <v>52</v>
      </c>
      <c r="E72">
        <f>+Opcodes!K74</f>
        <v>0</v>
      </c>
      <c r="F72">
        <f>+Opcodes!L74</f>
        <v>0</v>
      </c>
      <c r="G72" s="2" t="s">
        <v>192</v>
      </c>
      <c r="H72" s="2" t="str">
        <f>Opcodes!A74</f>
        <v>RETI</v>
      </c>
    </row>
    <row r="73" spans="1:8" x14ac:dyDescent="0.25">
      <c r="A73">
        <f>+HEX2DEC(Opcodes!B75)</f>
        <v>237</v>
      </c>
      <c r="B73">
        <f>+BIN2DEC(Opcodes!C75)</f>
        <v>71</v>
      </c>
      <c r="C73">
        <f>+BIN2DEC(Opcodes!I75)</f>
        <v>255</v>
      </c>
      <c r="D73">
        <f>+Opcodes!J75</f>
        <v>35</v>
      </c>
      <c r="E73">
        <f>+Opcodes!K75</f>
        <v>5</v>
      </c>
      <c r="F73">
        <f>+Opcodes!L75</f>
        <v>3</v>
      </c>
      <c r="G73" s="2" t="s">
        <v>192</v>
      </c>
      <c r="H73" s="2" t="str">
        <f>Opcodes!A75</f>
        <v>LD I,A</v>
      </c>
    </row>
    <row r="74" spans="1:8" x14ac:dyDescent="0.25">
      <c r="A74">
        <f>+HEX2DEC(Opcodes!B76)</f>
        <v>237</v>
      </c>
      <c r="B74">
        <f>+BIN2DEC(Opcodes!C76)</f>
        <v>69</v>
      </c>
      <c r="C74">
        <f>+BIN2DEC(Opcodes!I76)</f>
        <v>199</v>
      </c>
      <c r="D74">
        <f>+Opcodes!J76</f>
        <v>53</v>
      </c>
      <c r="E74">
        <f>+Opcodes!K76</f>
        <v>0</v>
      </c>
      <c r="F74">
        <f>+Opcodes!L76</f>
        <v>0</v>
      </c>
      <c r="G74" s="2" t="s">
        <v>192</v>
      </c>
      <c r="H74" s="2" t="str">
        <f>Opcodes!A76</f>
        <v>RETN</v>
      </c>
    </row>
    <row r="75" spans="1:8" x14ac:dyDescent="0.25">
      <c r="A75">
        <f>+HEX2DEC(Opcodes!B77)</f>
        <v>237</v>
      </c>
      <c r="B75">
        <f>+BIN2DEC(Opcodes!C77)</f>
        <v>79</v>
      </c>
      <c r="C75">
        <f>+BIN2DEC(Opcodes!I77)</f>
        <v>255</v>
      </c>
      <c r="D75">
        <f>+Opcodes!J77</f>
        <v>35</v>
      </c>
      <c r="E75">
        <f>+Opcodes!K77</f>
        <v>6</v>
      </c>
      <c r="F75">
        <f>+Opcodes!L77</f>
        <v>3</v>
      </c>
      <c r="G75" s="2" t="s">
        <v>192</v>
      </c>
      <c r="H75" s="2" t="str">
        <f>Opcodes!A77</f>
        <v>LD R,A</v>
      </c>
    </row>
    <row r="76" spans="1:8" x14ac:dyDescent="0.25">
      <c r="A76">
        <f>+HEX2DEC(Opcodes!B78)</f>
        <v>237</v>
      </c>
      <c r="B76">
        <f>+BIN2DEC(Opcodes!C78)</f>
        <v>87</v>
      </c>
      <c r="C76">
        <f>+BIN2DEC(Opcodes!I78)</f>
        <v>255</v>
      </c>
      <c r="D76">
        <f>+Opcodes!J78</f>
        <v>35</v>
      </c>
      <c r="E76">
        <f>+Opcodes!K78</f>
        <v>3</v>
      </c>
      <c r="F76">
        <f>+Opcodes!L78</f>
        <v>5</v>
      </c>
      <c r="G76" s="2" t="s">
        <v>192</v>
      </c>
      <c r="H76" s="2" t="str">
        <f>Opcodes!A78</f>
        <v>LD A,I</v>
      </c>
    </row>
    <row r="77" spans="1:8" x14ac:dyDescent="0.25">
      <c r="A77">
        <f>+HEX2DEC(Opcodes!B79)</f>
        <v>237</v>
      </c>
      <c r="B77">
        <f>+BIN2DEC(Opcodes!C79)</f>
        <v>95</v>
      </c>
      <c r="C77">
        <f>+BIN2DEC(Opcodes!I79)</f>
        <v>255</v>
      </c>
      <c r="D77">
        <f>+Opcodes!J79</f>
        <v>35</v>
      </c>
      <c r="E77">
        <f>+Opcodes!K79</f>
        <v>3</v>
      </c>
      <c r="F77">
        <f>+Opcodes!L79</f>
        <v>6</v>
      </c>
      <c r="G77" s="2" t="s">
        <v>192</v>
      </c>
      <c r="H77" s="2" t="str">
        <f>Opcodes!A79</f>
        <v>LD A,R</v>
      </c>
    </row>
    <row r="78" spans="1:8" x14ac:dyDescent="0.25">
      <c r="A78">
        <f>+HEX2DEC(Opcodes!B80)</f>
        <v>237</v>
      </c>
      <c r="B78">
        <f>+BIN2DEC(Opcodes!C80)</f>
        <v>103</v>
      </c>
      <c r="C78">
        <f>+BIN2DEC(Opcodes!I80)</f>
        <v>255</v>
      </c>
      <c r="D78">
        <f>+Opcodes!J80</f>
        <v>63</v>
      </c>
      <c r="E78">
        <f>+Opcodes!K80</f>
        <v>0</v>
      </c>
      <c r="F78">
        <f>+Opcodes!L80</f>
        <v>0</v>
      </c>
      <c r="G78" s="2" t="s">
        <v>192</v>
      </c>
      <c r="H78" s="2" t="str">
        <f>Opcodes!A80</f>
        <v>RRD</v>
      </c>
    </row>
    <row r="79" spans="1:8" x14ac:dyDescent="0.25">
      <c r="A79">
        <f>+HEX2DEC(Opcodes!B81)</f>
        <v>237</v>
      </c>
      <c r="B79">
        <f>+BIN2DEC(Opcodes!C81)</f>
        <v>111</v>
      </c>
      <c r="C79">
        <f>+BIN2DEC(Opcodes!I81)</f>
        <v>255</v>
      </c>
      <c r="D79">
        <f>+Opcodes!J81</f>
        <v>58</v>
      </c>
      <c r="E79">
        <f>+Opcodes!K81</f>
        <v>0</v>
      </c>
      <c r="F79">
        <f>+Opcodes!L81</f>
        <v>0</v>
      </c>
      <c r="G79" s="2" t="s">
        <v>192</v>
      </c>
      <c r="H79" s="2" t="str">
        <f>Opcodes!A81</f>
        <v>RLD</v>
      </c>
    </row>
    <row r="80" spans="1:8" x14ac:dyDescent="0.25">
      <c r="A80">
        <f>+HEX2DEC(Opcodes!B82)</f>
        <v>237</v>
      </c>
      <c r="B80">
        <f>+BIN2DEC(Opcodes!C82)</f>
        <v>160</v>
      </c>
      <c r="C80">
        <f>+BIN2DEC(Opcodes!I82)</f>
        <v>255</v>
      </c>
      <c r="D80">
        <f>+Opcodes!J82</f>
        <v>38</v>
      </c>
      <c r="E80">
        <f>+Opcodes!K82</f>
        <v>0</v>
      </c>
      <c r="F80">
        <f>+Opcodes!L82</f>
        <v>0</v>
      </c>
      <c r="G80" s="2" t="s">
        <v>192</v>
      </c>
      <c r="H80" s="2" t="str">
        <f>Opcodes!A82</f>
        <v>LDI</v>
      </c>
    </row>
    <row r="81" spans="1:8" x14ac:dyDescent="0.25">
      <c r="A81">
        <f>+HEX2DEC(Opcodes!B83)</f>
        <v>237</v>
      </c>
      <c r="B81">
        <f>+BIN2DEC(Opcodes!C83)</f>
        <v>163</v>
      </c>
      <c r="C81">
        <f>+BIN2DEC(Opcodes!I83)</f>
        <v>255</v>
      </c>
      <c r="D81">
        <f>+Opcodes!J83</f>
        <v>47</v>
      </c>
      <c r="E81">
        <f>+Opcodes!K83</f>
        <v>0</v>
      </c>
      <c r="F81">
        <f>+Opcodes!L83</f>
        <v>0</v>
      </c>
      <c r="G81" s="2" t="s">
        <v>192</v>
      </c>
      <c r="H81" s="2" t="str">
        <f>Opcodes!A83</f>
        <v>OUTI</v>
      </c>
    </row>
    <row r="82" spans="1:8" x14ac:dyDescent="0.25">
      <c r="A82">
        <f>+HEX2DEC(Opcodes!B84)</f>
        <v>237</v>
      </c>
      <c r="B82">
        <f>+BIN2DEC(Opcodes!C84)</f>
        <v>168</v>
      </c>
      <c r="C82">
        <f>+BIN2DEC(Opcodes!I84)</f>
        <v>255</v>
      </c>
      <c r="D82">
        <f>+Opcodes!J84</f>
        <v>36</v>
      </c>
      <c r="E82">
        <f>+Opcodes!K84</f>
        <v>0</v>
      </c>
      <c r="F82">
        <f>+Opcodes!L84</f>
        <v>0</v>
      </c>
      <c r="G82" s="2" t="s">
        <v>192</v>
      </c>
      <c r="H82" s="2" t="str">
        <f>Opcodes!A84</f>
        <v>LDD</v>
      </c>
    </row>
    <row r="83" spans="1:8" x14ac:dyDescent="0.25">
      <c r="A83">
        <f>+HEX2DEC(Opcodes!B85)</f>
        <v>237</v>
      </c>
      <c r="B83">
        <f>+BIN2DEC(Opcodes!C85)</f>
        <v>171</v>
      </c>
      <c r="C83">
        <f>+BIN2DEC(Opcodes!I85)</f>
        <v>255</v>
      </c>
      <c r="D83">
        <f>+Opcodes!J85</f>
        <v>46</v>
      </c>
      <c r="E83">
        <f>+Opcodes!K85</f>
        <v>0</v>
      </c>
      <c r="F83">
        <f>+Opcodes!L85</f>
        <v>0</v>
      </c>
      <c r="G83" s="2" t="s">
        <v>192</v>
      </c>
      <c r="H83" s="2" t="str">
        <f>Opcodes!A85</f>
        <v>OUTD</v>
      </c>
    </row>
    <row r="84" spans="1:8" x14ac:dyDescent="0.25">
      <c r="A84">
        <f>+HEX2DEC(Opcodes!B86)</f>
        <v>237</v>
      </c>
      <c r="B84">
        <f>+BIN2DEC(Opcodes!C86)</f>
        <v>176</v>
      </c>
      <c r="C84">
        <f>+BIN2DEC(Opcodes!I86)</f>
        <v>255</v>
      </c>
      <c r="D84">
        <f>+Opcodes!J86</f>
        <v>39</v>
      </c>
      <c r="E84">
        <f>+Opcodes!K86</f>
        <v>0</v>
      </c>
      <c r="F84">
        <f>+Opcodes!L86</f>
        <v>0</v>
      </c>
      <c r="G84" s="2" t="s">
        <v>192</v>
      </c>
      <c r="H84" s="2" t="str">
        <f>Opcodes!A86</f>
        <v>LDIR</v>
      </c>
    </row>
    <row r="85" spans="1:8" x14ac:dyDescent="0.25">
      <c r="A85">
        <f>+HEX2DEC(Opcodes!B87)</f>
        <v>237</v>
      </c>
      <c r="B85">
        <f>+BIN2DEC(Opcodes!C87)</f>
        <v>179</v>
      </c>
      <c r="C85">
        <f>+BIN2DEC(Opcodes!I87)</f>
        <v>255</v>
      </c>
      <c r="D85">
        <f>+Opcodes!J87</f>
        <v>44</v>
      </c>
      <c r="E85">
        <f>+Opcodes!K87</f>
        <v>0</v>
      </c>
      <c r="F85">
        <f>+Opcodes!L87</f>
        <v>0</v>
      </c>
      <c r="G85" s="2" t="s">
        <v>192</v>
      </c>
      <c r="H85" s="2" t="str">
        <f>Opcodes!A87</f>
        <v>OTIR</v>
      </c>
    </row>
    <row r="86" spans="1:8" x14ac:dyDescent="0.25">
      <c r="A86">
        <f>+HEX2DEC(Opcodes!B88)</f>
        <v>237</v>
      </c>
      <c r="B86">
        <f>+BIN2DEC(Opcodes!C88)</f>
        <v>184</v>
      </c>
      <c r="C86">
        <f>+BIN2DEC(Opcodes!I88)</f>
        <v>255</v>
      </c>
      <c r="D86">
        <f>+Opcodes!J88</f>
        <v>37</v>
      </c>
      <c r="E86">
        <f>+Opcodes!K88</f>
        <v>0</v>
      </c>
      <c r="F86">
        <f>+Opcodes!L88</f>
        <v>0</v>
      </c>
      <c r="G86" s="2" t="s">
        <v>192</v>
      </c>
      <c r="H86" s="2" t="str">
        <f>Opcodes!A88</f>
        <v>LDDR</v>
      </c>
    </row>
    <row r="87" spans="1:8" x14ac:dyDescent="0.25">
      <c r="A87">
        <f>+HEX2DEC(Opcodes!B89)</f>
        <v>237</v>
      </c>
      <c r="B87">
        <f>+BIN2DEC(Opcodes!C89)</f>
        <v>187</v>
      </c>
      <c r="C87">
        <f>+BIN2DEC(Opcodes!I89)</f>
        <v>255</v>
      </c>
      <c r="D87">
        <f>+Opcodes!J89</f>
        <v>43</v>
      </c>
      <c r="E87">
        <f>+Opcodes!K89</f>
        <v>0</v>
      </c>
      <c r="F87">
        <f>+Opcodes!L89</f>
        <v>0</v>
      </c>
      <c r="G87" s="2" t="s">
        <v>192</v>
      </c>
      <c r="H87" s="2" t="str">
        <f>Opcodes!A89</f>
        <v>OTDR</v>
      </c>
    </row>
    <row r="88" spans="1:8" x14ac:dyDescent="0.25">
      <c r="A88">
        <f>+HEX2DEC(Opcodes!B90)</f>
        <v>203</v>
      </c>
      <c r="B88">
        <f>+BIN2DEC(Opcodes!C90)</f>
        <v>0</v>
      </c>
      <c r="C88">
        <f>+BIN2DEC(Opcodes!I90)</f>
        <v>248</v>
      </c>
      <c r="D88">
        <f>+Opcodes!J90</f>
        <v>56</v>
      </c>
      <c r="E88">
        <f>+Opcodes!K90</f>
        <v>1</v>
      </c>
      <c r="F88">
        <f>+Opcodes!L90</f>
        <v>30</v>
      </c>
      <c r="G88" s="2" t="s">
        <v>192</v>
      </c>
      <c r="H88" s="2" t="str">
        <f>Opcodes!A90</f>
        <v>RLC m</v>
      </c>
    </row>
    <row r="89" spans="1:8" x14ac:dyDescent="0.25">
      <c r="A89">
        <f>+HEX2DEC(Opcodes!B91)</f>
        <v>203</v>
      </c>
      <c r="B89">
        <f>+BIN2DEC(Opcodes!C91)</f>
        <v>8</v>
      </c>
      <c r="C89">
        <f>+BIN2DEC(Opcodes!I91)</f>
        <v>248</v>
      </c>
      <c r="D89">
        <f>+Opcodes!J91</f>
        <v>61</v>
      </c>
      <c r="E89">
        <f>+Opcodes!K91</f>
        <v>1</v>
      </c>
      <c r="F89">
        <f>+Opcodes!L91</f>
        <v>30</v>
      </c>
      <c r="G89" s="2" t="s">
        <v>192</v>
      </c>
      <c r="H89" s="2" t="str">
        <f>Opcodes!A91</f>
        <v>RRC m</v>
      </c>
    </row>
    <row r="90" spans="1:8" x14ac:dyDescent="0.25">
      <c r="A90">
        <f>+HEX2DEC(Opcodes!B92)</f>
        <v>203</v>
      </c>
      <c r="B90">
        <f>+BIN2DEC(Opcodes!C92)</f>
        <v>16</v>
      </c>
      <c r="C90">
        <f>+BIN2DEC(Opcodes!I92)</f>
        <v>248</v>
      </c>
      <c r="D90">
        <f>+Opcodes!J92</f>
        <v>54</v>
      </c>
      <c r="E90">
        <f>+Opcodes!K92</f>
        <v>1</v>
      </c>
      <c r="F90">
        <f>+Opcodes!L92</f>
        <v>30</v>
      </c>
      <c r="G90" s="2" t="s">
        <v>192</v>
      </c>
      <c r="H90" s="2" t="str">
        <f>Opcodes!A92</f>
        <v>RL m</v>
      </c>
    </row>
    <row r="91" spans="1:8" x14ac:dyDescent="0.25">
      <c r="A91">
        <f>+HEX2DEC(Opcodes!B93)</f>
        <v>203</v>
      </c>
      <c r="B91">
        <f>+BIN2DEC(Opcodes!C93)</f>
        <v>24</v>
      </c>
      <c r="C91">
        <f>+BIN2DEC(Opcodes!I93)</f>
        <v>248</v>
      </c>
      <c r="D91">
        <f>+Opcodes!J93</f>
        <v>59</v>
      </c>
      <c r="E91">
        <f>+Opcodes!K93</f>
        <v>1</v>
      </c>
      <c r="F91">
        <f>+Opcodes!L93</f>
        <v>30</v>
      </c>
      <c r="G91" s="2" t="s">
        <v>192</v>
      </c>
      <c r="H91" s="2" t="str">
        <f>Opcodes!A93</f>
        <v>RR m</v>
      </c>
    </row>
    <row r="92" spans="1:8" x14ac:dyDescent="0.25">
      <c r="A92">
        <f>+HEX2DEC(Opcodes!B94)</f>
        <v>203</v>
      </c>
      <c r="B92">
        <f>+BIN2DEC(Opcodes!C94)</f>
        <v>32</v>
      </c>
      <c r="C92">
        <f>+BIN2DEC(Opcodes!I94)</f>
        <v>248</v>
      </c>
      <c r="D92">
        <f>+Opcodes!J94</f>
        <v>69</v>
      </c>
      <c r="E92">
        <f>+Opcodes!K94</f>
        <v>1</v>
      </c>
      <c r="F92">
        <f>+Opcodes!L94</f>
        <v>30</v>
      </c>
      <c r="G92" s="2" t="s">
        <v>192</v>
      </c>
      <c r="H92" s="2" t="str">
        <f>Opcodes!A94</f>
        <v>SLA m</v>
      </c>
    </row>
    <row r="93" spans="1:8" x14ac:dyDescent="0.25">
      <c r="A93">
        <f>+HEX2DEC(Opcodes!B95)</f>
        <v>203</v>
      </c>
      <c r="B93">
        <f>+BIN2DEC(Opcodes!C95)</f>
        <v>40</v>
      </c>
      <c r="C93">
        <f>+BIN2DEC(Opcodes!I95)</f>
        <v>248</v>
      </c>
      <c r="D93">
        <f>+Opcodes!J95</f>
        <v>70</v>
      </c>
      <c r="E93">
        <f>+Opcodes!K95</f>
        <v>1</v>
      </c>
      <c r="F93">
        <f>+Opcodes!L95</f>
        <v>30</v>
      </c>
      <c r="G93" s="2" t="s">
        <v>192</v>
      </c>
      <c r="H93" s="2" t="str">
        <f>Opcodes!A95</f>
        <v>SRA m</v>
      </c>
    </row>
    <row r="94" spans="1:8" x14ac:dyDescent="0.25">
      <c r="A94">
        <f>+HEX2DEC(Opcodes!B96)</f>
        <v>203</v>
      </c>
      <c r="B94">
        <f>+BIN2DEC(Opcodes!C96)</f>
        <v>48</v>
      </c>
      <c r="C94">
        <f>+BIN2DEC(Opcodes!I96)</f>
        <v>248</v>
      </c>
      <c r="D94">
        <f>+Opcodes!J96</f>
        <v>68</v>
      </c>
      <c r="E94">
        <f>+Opcodes!K96</f>
        <v>1</v>
      </c>
      <c r="F94">
        <f>+Opcodes!L96</f>
        <v>30</v>
      </c>
      <c r="G94" s="2" t="s">
        <v>192</v>
      </c>
      <c r="H94" s="2" t="str">
        <f>Opcodes!A96</f>
        <v>SL1 m</v>
      </c>
    </row>
    <row r="95" spans="1:8" x14ac:dyDescent="0.25">
      <c r="A95">
        <f>+HEX2DEC(Opcodes!B97)</f>
        <v>203</v>
      </c>
      <c r="B95">
        <f>+BIN2DEC(Opcodes!C97)</f>
        <v>56</v>
      </c>
      <c r="C95">
        <f>+BIN2DEC(Opcodes!I97)</f>
        <v>248</v>
      </c>
      <c r="D95">
        <f>+Opcodes!J97</f>
        <v>71</v>
      </c>
      <c r="E95">
        <f>+Opcodes!K97</f>
        <v>1</v>
      </c>
      <c r="F95">
        <f>+Opcodes!L97</f>
        <v>30</v>
      </c>
      <c r="G95" s="2" t="s">
        <v>192</v>
      </c>
      <c r="H95" s="2" t="str">
        <f>Opcodes!A97</f>
        <v>SRL m</v>
      </c>
    </row>
    <row r="96" spans="1:8" x14ac:dyDescent="0.25">
      <c r="A96">
        <f>+HEX2DEC(Opcodes!B98)</f>
        <v>203</v>
      </c>
      <c r="B96">
        <f>+BIN2DEC(Opcodes!C98)</f>
        <v>128</v>
      </c>
      <c r="C96">
        <f>+BIN2DEC(Opcodes!I98)</f>
        <v>192</v>
      </c>
      <c r="D96">
        <f>+Opcodes!J98</f>
        <v>50</v>
      </c>
      <c r="E96">
        <f>+Opcodes!K98</f>
        <v>29</v>
      </c>
      <c r="F96">
        <f>+Opcodes!L98</f>
        <v>1</v>
      </c>
      <c r="G96" s="2" t="s">
        <v>192</v>
      </c>
      <c r="H96" s="2" t="str">
        <f>Opcodes!A98</f>
        <v>RES b,m</v>
      </c>
    </row>
    <row r="97" spans="1:8" x14ac:dyDescent="0.25">
      <c r="A97">
        <f>+HEX2DEC(Opcodes!B99)</f>
        <v>237</v>
      </c>
      <c r="B97">
        <f>+BIN2DEC(Opcodes!C99)</f>
        <v>64</v>
      </c>
      <c r="C97">
        <f>+BIN2DEC(Opcodes!I99)</f>
        <v>199</v>
      </c>
      <c r="D97">
        <f>+Opcodes!J99</f>
        <v>25</v>
      </c>
      <c r="E97">
        <f>+Opcodes!K99</f>
        <v>2</v>
      </c>
      <c r="F97">
        <f>+Opcodes!L99</f>
        <v>4</v>
      </c>
      <c r="G97" s="2" t="s">
        <v>192</v>
      </c>
      <c r="H97" s="2" t="str">
        <f>Opcodes!A99</f>
        <v>IN r,(C )</v>
      </c>
    </row>
    <row r="98" spans="1:8" x14ac:dyDescent="0.25">
      <c r="A98">
        <f>+HEX2DEC(Opcodes!B100)</f>
        <v>237</v>
      </c>
      <c r="B98">
        <f>+BIN2DEC(Opcodes!C100)</f>
        <v>70</v>
      </c>
      <c r="C98">
        <f>+BIN2DEC(Opcodes!I100)</f>
        <v>215</v>
      </c>
      <c r="D98">
        <f>+Opcodes!J100</f>
        <v>22</v>
      </c>
      <c r="E98">
        <f>+Opcodes!K100</f>
        <v>0</v>
      </c>
      <c r="F98">
        <f>+Opcodes!L100</f>
        <v>0</v>
      </c>
      <c r="G98" s="2" t="s">
        <v>192</v>
      </c>
      <c r="H98" s="2" t="str">
        <f>Opcodes!A100</f>
        <v>IM 0</v>
      </c>
    </row>
    <row r="99" spans="1:8" x14ac:dyDescent="0.25">
      <c r="A99">
        <f>+HEX2DEC(Opcodes!B101)</f>
        <v>237</v>
      </c>
      <c r="B99">
        <f>+BIN2DEC(Opcodes!C101)</f>
        <v>75</v>
      </c>
      <c r="C99">
        <f>+BIN2DEC(Opcodes!I101)</f>
        <v>207</v>
      </c>
      <c r="D99">
        <f>+Opcodes!J101</f>
        <v>35</v>
      </c>
      <c r="E99">
        <f>+Opcodes!K101</f>
        <v>9</v>
      </c>
      <c r="F99">
        <f>+Opcodes!L101</f>
        <v>23</v>
      </c>
      <c r="G99" s="2" t="s">
        <v>192</v>
      </c>
      <c r="H99" s="2" t="str">
        <f>Opcodes!A101</f>
        <v>LD dd,(nn)</v>
      </c>
    </row>
    <row r="100" spans="1:8" x14ac:dyDescent="0.25">
      <c r="A100">
        <f>+HEX2DEC(Opcodes!B102)</f>
        <v>237</v>
      </c>
      <c r="B100">
        <f>+BIN2DEC(Opcodes!C102)</f>
        <v>86</v>
      </c>
      <c r="C100">
        <f>+BIN2DEC(Opcodes!I102)</f>
        <v>223</v>
      </c>
      <c r="D100">
        <f>+Opcodes!J102</f>
        <v>23</v>
      </c>
      <c r="E100">
        <f>+Opcodes!K102</f>
        <v>0</v>
      </c>
      <c r="F100">
        <f>+Opcodes!L102</f>
        <v>0</v>
      </c>
      <c r="G100" s="2" t="s">
        <v>192</v>
      </c>
      <c r="H100" s="2" t="str">
        <f>Opcodes!A102</f>
        <v>IM 1</v>
      </c>
    </row>
    <row r="101" spans="1:8" x14ac:dyDescent="0.25">
      <c r="A101">
        <f>+HEX2DEC(Opcodes!B103)</f>
        <v>237</v>
      </c>
      <c r="B101">
        <f>+BIN2DEC(Opcodes!C103)</f>
        <v>94</v>
      </c>
      <c r="C101">
        <f>+BIN2DEC(Opcodes!I103)</f>
        <v>223</v>
      </c>
      <c r="D101">
        <f>+Opcodes!J103</f>
        <v>24</v>
      </c>
      <c r="E101">
        <f>+Opcodes!K103</f>
        <v>0</v>
      </c>
      <c r="F101">
        <f>+Opcodes!L103</f>
        <v>0</v>
      </c>
      <c r="G101" s="2" t="s">
        <v>192</v>
      </c>
      <c r="H101" s="2" t="str">
        <f>Opcodes!A103</f>
        <v>IM 2</v>
      </c>
    </row>
    <row r="102" spans="1:8" x14ac:dyDescent="0.25">
      <c r="A102">
        <f>+HEX2DEC(Opcodes!B104)</f>
        <v>237</v>
      </c>
      <c r="B102">
        <f>+BIN2DEC(Opcodes!C104)</f>
        <v>161</v>
      </c>
      <c r="C102">
        <f>+BIN2DEC(Opcodes!I104)</f>
        <v>255</v>
      </c>
      <c r="D102">
        <f>+Opcodes!J104</f>
        <v>10</v>
      </c>
      <c r="E102">
        <f>+Opcodes!K104</f>
        <v>0</v>
      </c>
      <c r="F102">
        <f>+Opcodes!L104</f>
        <v>0</v>
      </c>
      <c r="G102" s="2" t="s">
        <v>192</v>
      </c>
      <c r="H102" s="2" t="str">
        <f>Opcodes!A104</f>
        <v>CPI</v>
      </c>
    </row>
    <row r="103" spans="1:8" x14ac:dyDescent="0.25">
      <c r="A103">
        <f>+HEX2DEC(Opcodes!B105)</f>
        <v>237</v>
      </c>
      <c r="B103">
        <f>+BIN2DEC(Opcodes!C105)</f>
        <v>162</v>
      </c>
      <c r="C103">
        <f>+BIN2DEC(Opcodes!I105)</f>
        <v>255</v>
      </c>
      <c r="D103">
        <f>+Opcodes!J105</f>
        <v>29</v>
      </c>
      <c r="E103">
        <f>+Opcodes!K105</f>
        <v>0</v>
      </c>
      <c r="F103">
        <f>+Opcodes!L105</f>
        <v>0</v>
      </c>
      <c r="G103" s="2" t="s">
        <v>192</v>
      </c>
      <c r="H103" s="2" t="str">
        <f>Opcodes!A105</f>
        <v>INI</v>
      </c>
    </row>
    <row r="104" spans="1:8" x14ac:dyDescent="0.25">
      <c r="A104">
        <f>+HEX2DEC(Opcodes!B106)</f>
        <v>237</v>
      </c>
      <c r="B104">
        <f>+BIN2DEC(Opcodes!C106)</f>
        <v>178</v>
      </c>
      <c r="C104">
        <f>+BIN2DEC(Opcodes!I106)</f>
        <v>255</v>
      </c>
      <c r="D104">
        <f>+Opcodes!J106</f>
        <v>30</v>
      </c>
      <c r="E104">
        <f>+Opcodes!K106</f>
        <v>0</v>
      </c>
      <c r="F104">
        <f>+Opcodes!L106</f>
        <v>0</v>
      </c>
      <c r="G104" s="2" t="s">
        <v>192</v>
      </c>
      <c r="H104" s="2" t="str">
        <f>Opcodes!A106</f>
        <v>INIR</v>
      </c>
    </row>
    <row r="105" spans="1:8" x14ac:dyDescent="0.25">
      <c r="A105">
        <f>+HEX2DEC(Opcodes!B107)</f>
        <v>237</v>
      </c>
      <c r="B105">
        <f>+BIN2DEC(Opcodes!C107)</f>
        <v>169</v>
      </c>
      <c r="C105">
        <f>+BIN2DEC(Opcodes!I107)</f>
        <v>255</v>
      </c>
      <c r="D105">
        <f>+Opcodes!J107</f>
        <v>8</v>
      </c>
      <c r="E105">
        <f>+Opcodes!K107</f>
        <v>0</v>
      </c>
      <c r="F105">
        <f>+Opcodes!L107</f>
        <v>0</v>
      </c>
      <c r="G105" s="2" t="s">
        <v>192</v>
      </c>
      <c r="H105" s="2" t="str">
        <f>Opcodes!A107</f>
        <v>CPD</v>
      </c>
    </row>
    <row r="106" spans="1:8" x14ac:dyDescent="0.25">
      <c r="A106">
        <f>+HEX2DEC(Opcodes!B108)</f>
        <v>237</v>
      </c>
      <c r="B106">
        <f>+BIN2DEC(Opcodes!C108)</f>
        <v>170</v>
      </c>
      <c r="C106">
        <f>+BIN2DEC(Opcodes!I108)</f>
        <v>255</v>
      </c>
      <c r="D106">
        <f>+Opcodes!J108</f>
        <v>27</v>
      </c>
      <c r="E106">
        <f>+Opcodes!K108</f>
        <v>0</v>
      </c>
      <c r="F106">
        <f>+Opcodes!L108</f>
        <v>0</v>
      </c>
      <c r="G106" s="2" t="s">
        <v>192</v>
      </c>
      <c r="H106" s="2" t="str">
        <f>Opcodes!A108</f>
        <v>IND</v>
      </c>
    </row>
    <row r="107" spans="1:8" x14ac:dyDescent="0.25">
      <c r="A107">
        <f>+HEX2DEC(Opcodes!B109)</f>
        <v>237</v>
      </c>
      <c r="B107">
        <f>+BIN2DEC(Opcodes!C109)</f>
        <v>177</v>
      </c>
      <c r="C107">
        <f>+BIN2DEC(Opcodes!I109)</f>
        <v>255</v>
      </c>
      <c r="D107">
        <f>+Opcodes!J109</f>
        <v>11</v>
      </c>
      <c r="E107">
        <f>+Opcodes!K109</f>
        <v>0</v>
      </c>
      <c r="F107">
        <f>+Opcodes!L109</f>
        <v>0</v>
      </c>
      <c r="G107" s="2" t="s">
        <v>192</v>
      </c>
      <c r="H107" s="2" t="str">
        <f>Opcodes!A109</f>
        <v>CPIR</v>
      </c>
    </row>
    <row r="108" spans="1:8" x14ac:dyDescent="0.25">
      <c r="A108">
        <f>+HEX2DEC(Opcodes!B110)</f>
        <v>237</v>
      </c>
      <c r="B108">
        <f>+BIN2DEC(Opcodes!C110)</f>
        <v>185</v>
      </c>
      <c r="C108">
        <f>+BIN2DEC(Opcodes!I110)</f>
        <v>255</v>
      </c>
      <c r="D108">
        <f>+Opcodes!J110</f>
        <v>9</v>
      </c>
      <c r="E108">
        <f>+Opcodes!K110</f>
        <v>0</v>
      </c>
      <c r="F108">
        <f>+Opcodes!L110</f>
        <v>0</v>
      </c>
      <c r="G108" s="2" t="s">
        <v>192</v>
      </c>
      <c r="H108" s="2" t="str">
        <f>Opcodes!A110</f>
        <v>CPDR</v>
      </c>
    </row>
    <row r="109" spans="1:8" x14ac:dyDescent="0.25">
      <c r="A109">
        <f>+HEX2DEC(Opcodes!B111)</f>
        <v>237</v>
      </c>
      <c r="B109">
        <f>+BIN2DEC(Opcodes!C111)</f>
        <v>186</v>
      </c>
      <c r="C109">
        <f>+BIN2DEC(Opcodes!I111)</f>
        <v>255</v>
      </c>
      <c r="D109">
        <f>+Opcodes!J111</f>
        <v>28</v>
      </c>
      <c r="E109">
        <f>+Opcodes!K111</f>
        <v>0</v>
      </c>
      <c r="F109">
        <f>+Opcodes!L111</f>
        <v>0</v>
      </c>
      <c r="G109" s="2" t="s">
        <v>192</v>
      </c>
      <c r="H109" s="2" t="str">
        <f>Opcodes!A111</f>
        <v>INDR</v>
      </c>
    </row>
    <row r="110" spans="1:8" x14ac:dyDescent="0.25">
      <c r="A110">
        <f>+HEX2DEC(Opcodes!B112)</f>
        <v>203</v>
      </c>
      <c r="B110">
        <f>+BIN2DEC(Opcodes!C112)</f>
        <v>64</v>
      </c>
      <c r="C110">
        <f>+BIN2DEC(Opcodes!I112)</f>
        <v>192</v>
      </c>
      <c r="D110">
        <f>+Opcodes!J112</f>
        <v>3</v>
      </c>
      <c r="E110">
        <f>+Opcodes!K112</f>
        <v>29</v>
      </c>
      <c r="F110">
        <f>+Opcodes!L112</f>
        <v>1</v>
      </c>
      <c r="G110" s="2" t="s">
        <v>192</v>
      </c>
      <c r="H110" s="2" t="str">
        <f>Opcodes!A112</f>
        <v>BIT b,m</v>
      </c>
    </row>
    <row r="111" spans="1:8" x14ac:dyDescent="0.25">
      <c r="A111">
        <f>+HEX2DEC(Opcodes!B113)</f>
        <v>203</v>
      </c>
      <c r="B111">
        <f>+BIN2DEC(Opcodes!C113)</f>
        <v>192</v>
      </c>
      <c r="C111">
        <f>+BIN2DEC(Opcodes!I113)</f>
        <v>192</v>
      </c>
      <c r="D111">
        <f>+Opcodes!J113</f>
        <v>67</v>
      </c>
      <c r="E111">
        <f>+Opcodes!K113</f>
        <v>29</v>
      </c>
      <c r="F111">
        <f>+Opcodes!L113</f>
        <v>1</v>
      </c>
      <c r="G111" s="2" t="s">
        <v>192</v>
      </c>
      <c r="H111" s="2" t="str">
        <f>Opcodes!A113</f>
        <v>SET b,m</v>
      </c>
    </row>
    <row r="112" spans="1:8" x14ac:dyDescent="0.25">
      <c r="A112">
        <f>+HEX2DEC(Opcodes!B114)</f>
        <v>0</v>
      </c>
      <c r="B112">
        <f>+BIN2DEC(Opcodes!C114)</f>
        <v>203</v>
      </c>
      <c r="C112">
        <f>+BIN2DEC(Opcodes!I114)</f>
        <v>255</v>
      </c>
      <c r="D112">
        <f>+Opcodes!J114</f>
        <v>5</v>
      </c>
      <c r="E112">
        <f>+Opcodes!K114</f>
        <v>0</v>
      </c>
      <c r="F112">
        <f>+Opcodes!L114</f>
        <v>0</v>
      </c>
      <c r="G112" s="2" t="s">
        <v>192</v>
      </c>
      <c r="H112" s="2" t="str">
        <f>Opcodes!A114</f>
        <v>CB Prefix</v>
      </c>
    </row>
    <row r="113" spans="1:8" x14ac:dyDescent="0.25">
      <c r="A113">
        <f>+HEX2DEC(Opcodes!B115)</f>
        <v>0</v>
      </c>
      <c r="B113">
        <f>+BIN2DEC(Opcodes!C115)</f>
        <v>221</v>
      </c>
      <c r="C113">
        <f>+BIN2DEC(Opcodes!I115)</f>
        <v>255</v>
      </c>
      <c r="D113">
        <f>+Opcodes!J115</f>
        <v>31</v>
      </c>
      <c r="E113">
        <f>+Opcodes!K115</f>
        <v>0</v>
      </c>
      <c r="F113">
        <f>+Opcodes!L115</f>
        <v>0</v>
      </c>
      <c r="G113" s="2" t="s">
        <v>192</v>
      </c>
      <c r="H113" s="2" t="str">
        <f>Opcodes!A115</f>
        <v>IX Prefix</v>
      </c>
    </row>
    <row r="114" spans="1:8" x14ac:dyDescent="0.25">
      <c r="A114">
        <f>+HEX2DEC(Opcodes!B116)</f>
        <v>0</v>
      </c>
      <c r="B114">
        <f>+BIN2DEC(Opcodes!C116)</f>
        <v>253</v>
      </c>
      <c r="C114">
        <f>+BIN2DEC(Opcodes!I116)</f>
        <v>255</v>
      </c>
      <c r="D114">
        <f>+Opcodes!J116</f>
        <v>32</v>
      </c>
      <c r="E114">
        <f>+Opcodes!K116</f>
        <v>0</v>
      </c>
      <c r="F114">
        <f>+Opcodes!L116</f>
        <v>0</v>
      </c>
      <c r="G114" s="2" t="s">
        <v>192</v>
      </c>
      <c r="H114" s="2" t="str">
        <f>Opcodes!A116</f>
        <v>IY Prefix</v>
      </c>
    </row>
    <row r="115" spans="1:8" x14ac:dyDescent="0.25">
      <c r="A115">
        <f>+HEX2DEC(Opcodes!B117)</f>
        <v>0</v>
      </c>
      <c r="B115">
        <f>+BIN2DEC(Opcodes!C117)</f>
        <v>237</v>
      </c>
      <c r="C115">
        <f>+BIN2DEC(Opcodes!I117)</f>
        <v>255</v>
      </c>
      <c r="D115">
        <f>+Opcodes!J117</f>
        <v>17</v>
      </c>
      <c r="E115">
        <f>+Opcodes!K117</f>
        <v>0</v>
      </c>
      <c r="F115">
        <f>+Opcodes!L117</f>
        <v>0</v>
      </c>
      <c r="G115" s="2" t="s">
        <v>192</v>
      </c>
      <c r="H115" s="2" t="str">
        <f>Opcodes!A117</f>
        <v>ExtD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Opcodes</vt:lpstr>
      <vt:lpstr>ParamText</vt:lpstr>
      <vt:lpstr>z80Params</vt:lpstr>
      <vt:lpstr>OpcodeText</vt:lpstr>
      <vt:lpstr>z80Opcodes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Sutton</dc:creator>
  <cp:lastModifiedBy>Mike Sutton</cp:lastModifiedBy>
  <dcterms:created xsi:type="dcterms:W3CDTF">2018-06-07T16:03:58Z</dcterms:created>
  <dcterms:modified xsi:type="dcterms:W3CDTF">2018-10-30T19:33:15Z</dcterms:modified>
</cp:coreProperties>
</file>