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ivengood\Dropbox (IVL)\Explorations\DanL\"/>
    </mc:Choice>
  </mc:AlternateContent>
  <xr:revisionPtr revIDLastSave="0" documentId="13_ncr:1_{AF6335BC-442D-429E-AF1E-67135A30123D}" xr6:coauthVersionLast="37" xr6:coauthVersionMax="37" xr10:uidLastSave="{00000000-0000-0000-0000-000000000000}"/>
  <bookViews>
    <workbookView xWindow="0" yWindow="0" windowWidth="27990" windowHeight="10095" xr2:uid="{BB0C734C-4391-4251-9000-2B977478A73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26" i="1" l="1"/>
  <c r="F21" i="1"/>
  <c r="F22" i="1"/>
  <c r="F23" i="1"/>
  <c r="F24" i="1"/>
  <c r="F33" i="1" s="1"/>
  <c r="F25" i="1"/>
  <c r="F34" i="1" s="1"/>
  <c r="F26" i="1"/>
  <c r="F35" i="1" s="1"/>
  <c r="F20" i="1"/>
  <c r="F29" i="1" s="1"/>
  <c r="F19" i="1"/>
  <c r="F3" i="1"/>
  <c r="F32" i="1"/>
  <c r="F31" i="1"/>
  <c r="F30" i="1"/>
  <c r="F16" i="1"/>
  <c r="F17" i="1" s="1"/>
  <c r="F28" i="1" l="1"/>
  <c r="F37" i="1" s="1"/>
  <c r="E16" i="1"/>
  <c r="E17" i="1" s="1"/>
  <c r="H16" i="1"/>
  <c r="E37" i="1"/>
  <c r="E35" i="1"/>
  <c r="E34" i="1"/>
  <c r="E33" i="1"/>
  <c r="E32" i="1"/>
  <c r="E31" i="1"/>
  <c r="E30" i="1"/>
  <c r="E29" i="1"/>
  <c r="E28" i="1"/>
  <c r="E21" i="1"/>
  <c r="E22" i="1"/>
  <c r="E23" i="1"/>
  <c r="E24" i="1"/>
  <c r="E25" i="1"/>
  <c r="E26" i="1"/>
  <c r="E20" i="1"/>
  <c r="E19" i="1"/>
  <c r="C19" i="1"/>
  <c r="E3" i="1"/>
  <c r="D37" i="1" l="1"/>
  <c r="C37" i="1"/>
  <c r="D28" i="1"/>
  <c r="D29" i="1"/>
  <c r="D30" i="1"/>
  <c r="D31" i="1"/>
  <c r="D32" i="1"/>
  <c r="D33" i="1"/>
  <c r="D34" i="1"/>
  <c r="D35" i="1"/>
  <c r="C29" i="1"/>
  <c r="C30" i="1"/>
  <c r="C31" i="1"/>
  <c r="C32" i="1"/>
  <c r="C33" i="1"/>
  <c r="C34" i="1"/>
  <c r="C35" i="1"/>
  <c r="C28" i="1"/>
  <c r="D20" i="1"/>
  <c r="D21" i="1"/>
  <c r="D22" i="1"/>
  <c r="D23" i="1"/>
  <c r="D24" i="1"/>
  <c r="D25" i="1"/>
  <c r="D26" i="1"/>
  <c r="D19" i="1"/>
  <c r="C20" i="1"/>
  <c r="C21" i="1"/>
  <c r="C22" i="1"/>
  <c r="C23" i="1"/>
  <c r="C24" i="1"/>
  <c r="C25" i="1"/>
  <c r="C26" i="1"/>
  <c r="H3" i="1"/>
  <c r="D3" i="1"/>
  <c r="C3" i="1"/>
  <c r="C17" i="1"/>
  <c r="D17" i="1"/>
  <c r="D16" i="1"/>
  <c r="H17" i="1" l="1"/>
  <c r="I12" i="1"/>
  <c r="I11" i="1"/>
  <c r="I10" i="1"/>
  <c r="I9" i="1"/>
  <c r="I8" i="1"/>
  <c r="I7" i="1"/>
  <c r="I6" i="1"/>
  <c r="C16" i="1"/>
</calcChain>
</file>

<file path=xl/sharedStrings.xml><?xml version="1.0" encoding="utf-8"?>
<sst xmlns="http://schemas.openxmlformats.org/spreadsheetml/2006/main" count="47" uniqueCount="31">
  <si>
    <t>Washington</t>
  </si>
  <si>
    <t>WA OR ID MT</t>
  </si>
  <si>
    <t>Oregon</t>
  </si>
  <si>
    <t>California</t>
  </si>
  <si>
    <t>Nevada</t>
  </si>
  <si>
    <t>Arizona</t>
  </si>
  <si>
    <t>Utah</t>
  </si>
  <si>
    <t>New Mexico</t>
  </si>
  <si>
    <t>Colorado</t>
  </si>
  <si>
    <t>Wyoming</t>
  </si>
  <si>
    <t>Idaho</t>
  </si>
  <si>
    <t>Montana</t>
  </si>
  <si>
    <t>Forecast from Seventh Power Plan</t>
  </si>
  <si>
    <t>19,900 - 20,743</t>
  </si>
  <si>
    <t>See 7th</t>
  </si>
  <si>
    <t>Historical Number from CED Update February 2018</t>
  </si>
  <si>
    <t>https://www.energy.gov/sites/prod/files/2016/09/f33/AZ_Energy%20Sector%20Risk%20Profile.pdf</t>
  </si>
  <si>
    <t>Similar to 2014 from DoE 75.1</t>
  </si>
  <si>
    <t>SWEEP</t>
  </si>
  <si>
    <t>v2</t>
  </si>
  <si>
    <t>External Resources</t>
  </si>
  <si>
    <t>v3</t>
  </si>
  <si>
    <t>v4</t>
  </si>
  <si>
    <t>v4 Adjust</t>
  </si>
  <si>
    <t>http://www.swenergy.org/Data/Sites/1/media/documents/publications/factsheets/2018-fact-sheets/sweep-wy-factsheet-2018_final.pdf</t>
  </si>
  <si>
    <t>http://www.swenergy.org/Data/Sites/1/media/documents/publications/factsheets/2018-fact-sheets/sweep-ut-factsheet-2018_final.pdf</t>
  </si>
  <si>
    <t>http://www.swenergy.org/Data/Sites/1/media/documents/publications/factsheets/2018-fact-sheets/sweep-nm-factsheet-2018_final.pdf</t>
  </si>
  <si>
    <t>http://www.swenergy.org/Data/Sites/1/media/documents/publications/factsheets/2018-fact-sheets/sweep-nv-factsheet-2018_final.pdf</t>
  </si>
  <si>
    <t>http://www.swenergy.org/Data/Sites/1/media/documents/publications/factsheets/2018-fact-sheets/sweep-co-factsheet-2018_final.pdf</t>
  </si>
  <si>
    <t>Historical(?) Data from SW Energy Efficiency Project  http://www.swenergy.org/Data/Sites/1/media/documents/publications/factsheets/2018-fact-sheets/sweep-az-factsheet-2018_final.pdf</t>
  </si>
  <si>
    <t>http://www.swenergy.org/publications/state-fact-sheets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</si>
</sst>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3" fontId="0" fillId="0" borderId="0" xfId="0" applyNumberFormat="1"/>
    <xf numFmtId="0" fontId="2" fillId="0" borderId="0" xfId="2"/>
    <xf numFmtId="164" fontId="0" fillId="2" borderId="0" xfId="0" applyNumberFormat="1" applyFill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wenergy.org/Data/Sites/1/media/documents/publications/factsheets/2018-fact-sheets/sweep-ut-factsheet-2018_final.pdf" TargetMode="External"/><Relationship Id="rId7" Type="http://schemas.openxmlformats.org/officeDocument/2006/relationships/hyperlink" Target="http://www.swenergy.org/publications/state-fact-sheets" TargetMode="External"/><Relationship Id="rId2" Type="http://schemas.openxmlformats.org/officeDocument/2006/relationships/hyperlink" Target="http://www.swenergy.org/Data/Sites/1/media/documents/publications/factsheets/2018-fact-sheets/sweep-wy-factsheet-2018_final.pdf" TargetMode="External"/><Relationship Id="rId1" Type="http://schemas.openxmlformats.org/officeDocument/2006/relationships/hyperlink" Target="https://www.energy.gov/sites/prod/files/2016/09/f33/AZ_Energy%20Sector%20Risk%20Profile.pdf" TargetMode="External"/><Relationship Id="rId6" Type="http://schemas.openxmlformats.org/officeDocument/2006/relationships/hyperlink" Target="http://www.swenergy.org/Data/Sites/1/media/documents/publications/factsheets/2018-fact-sheets/sweep-co-factsheet-2018_final.pdf" TargetMode="External"/><Relationship Id="rId5" Type="http://schemas.openxmlformats.org/officeDocument/2006/relationships/hyperlink" Target="http://www.swenergy.org/Data/Sites/1/media/documents/publications/factsheets/2018-fact-sheets/sweep-nv-factsheet-2018_final.pdf" TargetMode="External"/><Relationship Id="rId4" Type="http://schemas.openxmlformats.org/officeDocument/2006/relationships/hyperlink" Target="http://www.swenergy.org/Data/Sites/1/media/documents/publications/factsheets/2018-fact-sheets/sweep-nm-factsheet-2018_fin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1ABA9-581A-44D1-A4C0-A11210E03DE5}">
  <dimension ref="B1:X37"/>
  <sheetViews>
    <sheetView tabSelected="1" topLeftCell="I1" workbookViewId="0">
      <selection activeCell="U7" sqref="U7"/>
    </sheetView>
  </sheetViews>
  <sheetFormatPr defaultRowHeight="15" x14ac:dyDescent="0.25"/>
  <cols>
    <col min="2" max="2" width="15.5703125" customWidth="1"/>
    <col min="3" max="3" width="12.5703125" bestFit="1" customWidth="1"/>
    <col min="4" max="6" width="15.42578125" customWidth="1"/>
    <col min="7" max="7" width="13.7109375" customWidth="1"/>
    <col min="8" max="9" width="13" customWidth="1"/>
    <col min="11" max="11" width="51.42578125" customWidth="1"/>
    <col min="12" max="12" width="17.5703125" customWidth="1"/>
  </cols>
  <sheetData>
    <row r="1" spans="2:24" x14ac:dyDescent="0.25">
      <c r="C1" t="s">
        <v>19</v>
      </c>
      <c r="D1" t="s">
        <v>21</v>
      </c>
      <c r="E1" t="s">
        <v>22</v>
      </c>
      <c r="F1" t="s">
        <v>23</v>
      </c>
      <c r="H1" t="s">
        <v>20</v>
      </c>
    </row>
    <row r="2" spans="2:24" x14ac:dyDescent="0.25">
      <c r="C2">
        <v>2016</v>
      </c>
    </row>
    <row r="3" spans="2:24" x14ac:dyDescent="0.25">
      <c r="B3" t="s">
        <v>1</v>
      </c>
      <c r="C3" s="2">
        <f>C14+C13+C5+C4</f>
        <v>182569080.59878254</v>
      </c>
      <c r="D3" s="2">
        <f>D14+D13+D5+D4</f>
        <v>189548291.3109563</v>
      </c>
      <c r="E3" s="2">
        <f>E14+E13+E5+E4</f>
        <v>189397069.77069592</v>
      </c>
      <c r="F3" s="2">
        <f>F14+F13+F5+F4</f>
        <v>198162069.77069598</v>
      </c>
      <c r="H3" s="2">
        <f>I3*8784</f>
        <v>180072000</v>
      </c>
      <c r="I3" s="2">
        <v>20500</v>
      </c>
    </row>
    <row r="4" spans="2:24" x14ac:dyDescent="0.25">
      <c r="B4" t="s">
        <v>0</v>
      </c>
      <c r="C4" s="1">
        <v>84124956.952016309</v>
      </c>
      <c r="D4" s="1">
        <v>91443772.535311043</v>
      </c>
      <c r="E4" s="1">
        <v>103671869.80687414</v>
      </c>
      <c r="F4" s="1">
        <v>103671869.80687414</v>
      </c>
      <c r="G4" t="s">
        <v>14</v>
      </c>
      <c r="K4" t="s">
        <v>12</v>
      </c>
      <c r="L4" t="s">
        <v>13</v>
      </c>
    </row>
    <row r="5" spans="2:24" x14ac:dyDescent="0.25">
      <c r="B5" t="s">
        <v>2</v>
      </c>
      <c r="C5" s="1">
        <v>56282826.324944206</v>
      </c>
      <c r="D5" s="1">
        <v>58084697.013868123</v>
      </c>
      <c r="E5" s="1">
        <v>47690045.165224627</v>
      </c>
      <c r="F5" s="1">
        <v>47690045.165224627</v>
      </c>
      <c r="G5" t="s">
        <v>14</v>
      </c>
    </row>
    <row r="6" spans="2:24" x14ac:dyDescent="0.25">
      <c r="B6" t="s">
        <v>3</v>
      </c>
      <c r="C6" s="1">
        <v>283116846.59875256</v>
      </c>
      <c r="D6" s="1">
        <v>309726478.32130617</v>
      </c>
      <c r="E6" s="1">
        <v>285711534.18843704</v>
      </c>
      <c r="F6" s="1">
        <v>285711534.18843704</v>
      </c>
      <c r="H6" s="3">
        <v>285434000</v>
      </c>
      <c r="I6" s="2">
        <f>H6/8784</f>
        <v>32494.763205828778</v>
      </c>
      <c r="K6" t="s">
        <v>15</v>
      </c>
      <c r="L6" s="3">
        <v>285434000</v>
      </c>
    </row>
    <row r="7" spans="2:24" x14ac:dyDescent="0.25">
      <c r="B7" t="s">
        <v>4</v>
      </c>
      <c r="C7" s="1">
        <v>36439739</v>
      </c>
      <c r="D7" s="1">
        <v>37056626.065262452</v>
      </c>
      <c r="E7" s="1">
        <v>36438657</v>
      </c>
      <c r="F7" s="1">
        <v>36438657</v>
      </c>
      <c r="G7" t="s">
        <v>18</v>
      </c>
      <c r="H7" s="3">
        <v>36100100</v>
      </c>
      <c r="I7" s="2">
        <f t="shared" ref="I7:I12" si="0">H7/8784</f>
        <v>4109.7563752276865</v>
      </c>
      <c r="K7" s="4" t="s">
        <v>27</v>
      </c>
      <c r="U7" s="4" t="s">
        <v>30</v>
      </c>
    </row>
    <row r="8" spans="2:24" x14ac:dyDescent="0.25">
      <c r="B8" t="s">
        <v>5</v>
      </c>
      <c r="C8" s="1">
        <v>95455506.469893768</v>
      </c>
      <c r="D8" s="1">
        <v>92318820.537186727</v>
      </c>
      <c r="E8" s="1">
        <v>84424587.988712147</v>
      </c>
      <c r="F8" s="1">
        <v>84424587.988712147</v>
      </c>
      <c r="G8" t="s">
        <v>18</v>
      </c>
      <c r="H8" s="3">
        <v>78200000</v>
      </c>
      <c r="I8" s="2">
        <f t="shared" si="0"/>
        <v>8902.5500910746814</v>
      </c>
      <c r="K8" t="s">
        <v>29</v>
      </c>
      <c r="U8" t="s">
        <v>17</v>
      </c>
      <c r="V8" s="4"/>
      <c r="X8" s="4" t="s">
        <v>16</v>
      </c>
    </row>
    <row r="9" spans="2:24" x14ac:dyDescent="0.25">
      <c r="B9" t="s">
        <v>6</v>
      </c>
      <c r="C9" s="1">
        <v>26761952.002975773</v>
      </c>
      <c r="D9" s="1">
        <v>20545381.561125107</v>
      </c>
      <c r="E9" s="1">
        <v>38965417.510975257</v>
      </c>
      <c r="F9" s="1">
        <v>30200417.510975156</v>
      </c>
      <c r="G9" t="s">
        <v>18</v>
      </c>
      <c r="H9" s="3">
        <v>30200000</v>
      </c>
      <c r="I9" s="2">
        <f t="shared" si="0"/>
        <v>3438.0692167577413</v>
      </c>
      <c r="K9" s="4" t="s">
        <v>25</v>
      </c>
    </row>
    <row r="10" spans="2:24" x14ac:dyDescent="0.25">
      <c r="B10" t="s">
        <v>7</v>
      </c>
      <c r="C10" s="1">
        <v>9679462.1042791829</v>
      </c>
      <c r="D10" s="1">
        <v>14036107.641963046</v>
      </c>
      <c r="E10" s="1">
        <v>16726355.628363101</v>
      </c>
      <c r="F10" s="1">
        <v>16726355.628363101</v>
      </c>
      <c r="G10" t="s">
        <v>18</v>
      </c>
      <c r="H10" s="3">
        <v>23000000</v>
      </c>
      <c r="I10" s="2">
        <f t="shared" si="0"/>
        <v>2618.3970856102005</v>
      </c>
      <c r="K10" s="4" t="s">
        <v>26</v>
      </c>
    </row>
    <row r="11" spans="2:24" x14ac:dyDescent="0.25">
      <c r="B11" t="s">
        <v>8</v>
      </c>
      <c r="C11" s="1">
        <v>65965488.054159477</v>
      </c>
      <c r="D11" s="1">
        <v>50398035.237175651</v>
      </c>
      <c r="E11" s="1">
        <v>62168791.256887265</v>
      </c>
      <c r="F11" s="1">
        <v>54786791.25688713</v>
      </c>
      <c r="G11" t="s">
        <v>18</v>
      </c>
      <c r="H11" s="3">
        <v>54800000</v>
      </c>
      <c r="I11" s="2">
        <f t="shared" si="0"/>
        <v>6238.6156648451733</v>
      </c>
      <c r="K11" s="4" t="s">
        <v>28</v>
      </c>
    </row>
    <row r="12" spans="2:24" x14ac:dyDescent="0.25">
      <c r="B12" t="s">
        <v>9</v>
      </c>
      <c r="C12" s="1">
        <v>7537365.276872295</v>
      </c>
      <c r="D12" s="1">
        <v>3884711.7051629857</v>
      </c>
      <c r="E12" s="1">
        <v>9117523.273003703</v>
      </c>
      <c r="F12" s="1">
        <v>16499523.273003723</v>
      </c>
      <c r="G12" t="s">
        <v>18</v>
      </c>
      <c r="H12" s="3">
        <v>16500000</v>
      </c>
      <c r="I12" s="2">
        <f t="shared" si="0"/>
        <v>1878.4153005464482</v>
      </c>
      <c r="K12" s="4" t="s">
        <v>24</v>
      </c>
    </row>
    <row r="13" spans="2:24" x14ac:dyDescent="0.25">
      <c r="B13" t="s">
        <v>10</v>
      </c>
      <c r="C13" s="1">
        <v>27101580.011854745</v>
      </c>
      <c r="D13" s="1">
        <v>25179022.619834859</v>
      </c>
      <c r="E13" s="1">
        <v>24993464.152199212</v>
      </c>
      <c r="F13" s="1">
        <v>33758464.152199283</v>
      </c>
      <c r="G13" t="s">
        <v>14</v>
      </c>
    </row>
    <row r="14" spans="2:24" x14ac:dyDescent="0.25">
      <c r="B14" t="s">
        <v>11</v>
      </c>
      <c r="C14" s="1">
        <v>15059717.309967276</v>
      </c>
      <c r="D14" s="1">
        <v>14840799.141942255</v>
      </c>
      <c r="E14" s="1">
        <v>13041690.646397924</v>
      </c>
      <c r="F14" s="1">
        <v>13041690.646397924</v>
      </c>
      <c r="G14" t="s">
        <v>14</v>
      </c>
    </row>
    <row r="15" spans="2:24" x14ac:dyDescent="0.25">
      <c r="D15" s="1"/>
      <c r="E15" s="1"/>
      <c r="F15" s="1"/>
    </row>
    <row r="16" spans="2:24" x14ac:dyDescent="0.25">
      <c r="C16" s="2">
        <f>SUM(C4:C14)</f>
        <v>707525440.10571575</v>
      </c>
      <c r="D16" s="2">
        <f>SUM(D4:D14)</f>
        <v>717514452.38013852</v>
      </c>
      <c r="E16" s="2">
        <f>SUM(E4:E14)</f>
        <v>722949936.61707461</v>
      </c>
      <c r="F16" s="2">
        <f>SUM(F4:F14)</f>
        <v>722949936.61707425</v>
      </c>
      <c r="H16" s="2">
        <f>SUM(H3:H14)</f>
        <v>704306100</v>
      </c>
      <c r="I16" s="2"/>
    </row>
    <row r="17" spans="2:8" x14ac:dyDescent="0.25">
      <c r="C17" s="2">
        <f>C16/8784</f>
        <v>80547.067407299153</v>
      </c>
      <c r="D17" s="2">
        <f>D16/8784</f>
        <v>81684.250043276246</v>
      </c>
      <c r="E17" s="2">
        <f>E16/8784</f>
        <v>82303.043786096838</v>
      </c>
      <c r="F17" s="2">
        <f>F16/8784</f>
        <v>82303.043786096794</v>
      </c>
      <c r="G17" s="2"/>
      <c r="H17" s="2">
        <f>H16/8784</f>
        <v>80180.566939890705</v>
      </c>
    </row>
    <row r="19" spans="2:8" x14ac:dyDescent="0.25">
      <c r="B19" t="s">
        <v>1</v>
      </c>
      <c r="C19" s="2">
        <f>C3-H3</f>
        <v>2497080.5987825394</v>
      </c>
      <c r="D19" s="2">
        <f>D3-H3</f>
        <v>9476291.3109562993</v>
      </c>
      <c r="E19" s="2">
        <f>E3-H3</f>
        <v>9325069.7706959248</v>
      </c>
      <c r="F19" s="2">
        <f>F3-H3</f>
        <v>18090069.770695984</v>
      </c>
    </row>
    <row r="20" spans="2:8" x14ac:dyDescent="0.25">
      <c r="B20" t="s">
        <v>3</v>
      </c>
      <c r="C20" s="2">
        <f t="shared" ref="C20:C26" si="1">C6-H6</f>
        <v>-2317153.4012474418</v>
      </c>
      <c r="D20" s="2">
        <f t="shared" ref="D20:D26" si="2">D6-H6</f>
        <v>24292478.321306169</v>
      </c>
      <c r="E20" s="2">
        <f>E6-H6</f>
        <v>277534.18843704462</v>
      </c>
      <c r="F20" s="2">
        <f>F6-H6</f>
        <v>277534.18843704462</v>
      </c>
    </row>
    <row r="21" spans="2:8" x14ac:dyDescent="0.25">
      <c r="B21" t="s">
        <v>4</v>
      </c>
      <c r="C21" s="2">
        <f t="shared" si="1"/>
        <v>339639</v>
      </c>
      <c r="D21" s="2">
        <f t="shared" si="2"/>
        <v>956526.06526245177</v>
      </c>
      <c r="E21" s="2">
        <f t="shared" ref="E21:E26" si="3">E7-H7</f>
        <v>338557</v>
      </c>
      <c r="F21" s="2">
        <f>F7-H7</f>
        <v>338557</v>
      </c>
    </row>
    <row r="22" spans="2:8" x14ac:dyDescent="0.25">
      <c r="B22" t="s">
        <v>5</v>
      </c>
      <c r="C22" s="2">
        <f t="shared" si="1"/>
        <v>17255506.469893768</v>
      </c>
      <c r="D22" s="2">
        <f t="shared" si="2"/>
        <v>14118820.537186727</v>
      </c>
      <c r="E22" s="5">
        <f t="shared" si="3"/>
        <v>6224587.9887121469</v>
      </c>
      <c r="F22" s="2">
        <f t="shared" ref="F22:F26" si="4">F8-H8</f>
        <v>6224587.9887121469</v>
      </c>
    </row>
    <row r="23" spans="2:8" x14ac:dyDescent="0.25">
      <c r="B23" t="s">
        <v>6</v>
      </c>
      <c r="C23" s="2">
        <f t="shared" si="1"/>
        <v>-3438047.9970242269</v>
      </c>
      <c r="D23" s="2">
        <f t="shared" si="2"/>
        <v>-9654618.4388748929</v>
      </c>
      <c r="E23" s="5">
        <f t="shared" si="3"/>
        <v>8765417.5109752566</v>
      </c>
      <c r="F23" s="2">
        <f t="shared" si="4"/>
        <v>417.51097515597939</v>
      </c>
    </row>
    <row r="24" spans="2:8" x14ac:dyDescent="0.25">
      <c r="B24" t="s">
        <v>7</v>
      </c>
      <c r="C24" s="2">
        <f t="shared" si="1"/>
        <v>-13320537.895720817</v>
      </c>
      <c r="D24" s="2">
        <f t="shared" si="2"/>
        <v>-8963892.358036954</v>
      </c>
      <c r="E24" s="5">
        <f t="shared" si="3"/>
        <v>-6273644.3716368992</v>
      </c>
      <c r="F24" s="2">
        <f t="shared" si="4"/>
        <v>-6273644.3716368992</v>
      </c>
    </row>
    <row r="25" spans="2:8" x14ac:dyDescent="0.25">
      <c r="B25" t="s">
        <v>8</v>
      </c>
      <c r="C25" s="2">
        <f t="shared" si="1"/>
        <v>11165488.054159477</v>
      </c>
      <c r="D25" s="2">
        <f t="shared" si="2"/>
        <v>-4401964.7628243491</v>
      </c>
      <c r="E25" s="5">
        <f t="shared" si="3"/>
        <v>7368791.2568872645</v>
      </c>
      <c r="F25" s="2">
        <f t="shared" si="4"/>
        <v>-13208.743112869561</v>
      </c>
    </row>
    <row r="26" spans="2:8" x14ac:dyDescent="0.25">
      <c r="B26" t="s">
        <v>9</v>
      </c>
      <c r="C26" s="2">
        <f t="shared" si="1"/>
        <v>-8962634.7231277041</v>
      </c>
      <c r="D26" s="2">
        <f t="shared" si="2"/>
        <v>-12615288.294837015</v>
      </c>
      <c r="E26" s="5">
        <f t="shared" si="3"/>
        <v>-7382476.726996297</v>
      </c>
      <c r="F26" s="2">
        <f t="shared" si="4"/>
        <v>-476.72699627652764</v>
      </c>
      <c r="H26" s="2">
        <f>SUM(F19:F26)</f>
        <v>18643836.617074285</v>
      </c>
    </row>
    <row r="28" spans="2:8" x14ac:dyDescent="0.25">
      <c r="C28" s="2">
        <f>ABS(C19)</f>
        <v>2497080.5987825394</v>
      </c>
      <c r="D28" s="2">
        <f>ABS(D19)</f>
        <v>9476291.3109562993</v>
      </c>
      <c r="E28" s="2">
        <f>ABS(E19)</f>
        <v>9325069.7706959248</v>
      </c>
      <c r="F28" s="2">
        <f>ABS(F19)</f>
        <v>18090069.770695984</v>
      </c>
    </row>
    <row r="29" spans="2:8" x14ac:dyDescent="0.25">
      <c r="C29" s="2">
        <f t="shared" ref="C29:D35" si="5">ABS(C20)</f>
        <v>2317153.4012474418</v>
      </c>
      <c r="D29" s="2">
        <f t="shared" si="5"/>
        <v>24292478.321306169</v>
      </c>
      <c r="E29" s="2">
        <f t="shared" ref="E29:F29" si="6">ABS(E20)</f>
        <v>277534.18843704462</v>
      </c>
      <c r="F29" s="2">
        <f t="shared" si="6"/>
        <v>277534.18843704462</v>
      </c>
    </row>
    <row r="30" spans="2:8" x14ac:dyDescent="0.25">
      <c r="C30" s="2">
        <f t="shared" si="5"/>
        <v>339639</v>
      </c>
      <c r="D30" s="2">
        <f t="shared" si="5"/>
        <v>956526.06526245177</v>
      </c>
      <c r="E30" s="2">
        <f t="shared" ref="E30:F30" si="7">ABS(E21)</f>
        <v>338557</v>
      </c>
      <c r="F30" s="2">
        <f t="shared" si="7"/>
        <v>338557</v>
      </c>
    </row>
    <row r="31" spans="2:8" x14ac:dyDescent="0.25">
      <c r="C31" s="2">
        <f t="shared" si="5"/>
        <v>17255506.469893768</v>
      </c>
      <c r="D31" s="2">
        <f t="shared" si="5"/>
        <v>14118820.537186727</v>
      </c>
      <c r="E31" s="2">
        <f t="shared" ref="E31:F31" si="8">ABS(E22)</f>
        <v>6224587.9887121469</v>
      </c>
      <c r="F31" s="2">
        <f t="shared" si="8"/>
        <v>6224587.9887121469</v>
      </c>
    </row>
    <row r="32" spans="2:8" x14ac:dyDescent="0.25">
      <c r="C32" s="2">
        <f t="shared" si="5"/>
        <v>3438047.9970242269</v>
      </c>
      <c r="D32" s="2">
        <f t="shared" si="5"/>
        <v>9654618.4388748929</v>
      </c>
      <c r="E32" s="2">
        <f t="shared" ref="E32:F32" si="9">ABS(E23)</f>
        <v>8765417.5109752566</v>
      </c>
      <c r="F32" s="2">
        <f t="shared" si="9"/>
        <v>417.51097515597939</v>
      </c>
    </row>
    <row r="33" spans="3:6" x14ac:dyDescent="0.25">
      <c r="C33" s="2">
        <f t="shared" si="5"/>
        <v>13320537.895720817</v>
      </c>
      <c r="D33" s="2">
        <f t="shared" si="5"/>
        <v>8963892.358036954</v>
      </c>
      <c r="E33" s="2">
        <f t="shared" ref="E33:F33" si="10">ABS(E24)</f>
        <v>6273644.3716368992</v>
      </c>
      <c r="F33" s="2">
        <f t="shared" si="10"/>
        <v>6273644.3716368992</v>
      </c>
    </row>
    <row r="34" spans="3:6" x14ac:dyDescent="0.25">
      <c r="C34" s="2">
        <f t="shared" si="5"/>
        <v>11165488.054159477</v>
      </c>
      <c r="D34" s="2">
        <f t="shared" si="5"/>
        <v>4401964.7628243491</v>
      </c>
      <c r="E34" s="2">
        <f t="shared" ref="E34:F34" si="11">ABS(E25)</f>
        <v>7368791.2568872645</v>
      </c>
      <c r="F34" s="2">
        <f t="shared" si="11"/>
        <v>13208.743112869561</v>
      </c>
    </row>
    <row r="35" spans="3:6" x14ac:dyDescent="0.25">
      <c r="C35" s="2">
        <f t="shared" si="5"/>
        <v>8962634.7231277041</v>
      </c>
      <c r="D35" s="2">
        <f t="shared" si="5"/>
        <v>12615288.294837015</v>
      </c>
      <c r="E35" s="2">
        <f t="shared" ref="E35:F35" si="12">ABS(E26)</f>
        <v>7382476.726996297</v>
      </c>
      <c r="F35" s="2">
        <f t="shared" si="12"/>
        <v>476.72699627652764</v>
      </c>
    </row>
    <row r="36" spans="3:6" x14ac:dyDescent="0.25">
      <c r="C36" s="2"/>
    </row>
    <row r="37" spans="3:6" x14ac:dyDescent="0.25">
      <c r="C37" s="2">
        <f>SUM(C28:C35)</f>
        <v>59296088.139955983</v>
      </c>
      <c r="D37" s="2">
        <f>SUM(D28:D35)</f>
        <v>84479880.089284852</v>
      </c>
      <c r="E37" s="2">
        <f>SUM(E28:E35)</f>
        <v>45956078.81434083</v>
      </c>
      <c r="F37" s="2">
        <f>SUM(F28:F35)</f>
        <v>31218496.300566379</v>
      </c>
    </row>
  </sheetData>
  <hyperlinks>
    <hyperlink ref="X8" r:id="rId1" display="https://www.energy.gov/sites/prod/files/2016/09/f33/AZ_Energy Sector Risk Profile.pdf" xr:uid="{89C65FAB-5E30-45C4-BD4C-3DD20AD5F817}"/>
    <hyperlink ref="K12" r:id="rId2" xr:uid="{21C117FA-80BB-49CC-BE24-E182982865F0}"/>
    <hyperlink ref="K9" r:id="rId3" xr:uid="{9DE410D5-050E-4808-8814-51178CEF20B2}"/>
    <hyperlink ref="K10" r:id="rId4" xr:uid="{2DE1F600-0789-4A70-A249-85336EBD4D0F}"/>
    <hyperlink ref="K7" r:id="rId5" xr:uid="{1CFEB00D-8F3F-4B17-90EE-BB1D5ECD9077}"/>
    <hyperlink ref="K11" r:id="rId6" xr:uid="{6E26EA74-A501-4F8B-83EE-EF14E4E1CB7B}"/>
    <hyperlink ref="U7" r:id="rId7" xr:uid="{00D9A97D-CC8E-478C-9D37-AB9857E900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Intellectual Ventures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Livengood</dc:creator>
  <cp:lastModifiedBy>Dan Livengood</cp:lastModifiedBy>
  <dcterms:created xsi:type="dcterms:W3CDTF">2019-07-24T17:02:05Z</dcterms:created>
  <dcterms:modified xsi:type="dcterms:W3CDTF">2019-07-25T23:28:42Z</dcterms:modified>
</cp:coreProperties>
</file>